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gicouncil-my.sharepoint.com/personal/sharad_gicouncil_in/Documents/Desktop/"/>
    </mc:Choice>
  </mc:AlternateContent>
  <xr:revisionPtr revIDLastSave="1" documentId="13_ncr:1_{96A95981-FAB3-46D3-B49C-C7983D703F48}" xr6:coauthVersionLast="47" xr6:coauthVersionMax="47" xr10:uidLastSave="{A09ABFFD-5E3F-4415-8B9E-406298E43C74}"/>
  <bookViews>
    <workbookView xWindow="-108" yWindow="-108" windowWidth="23256" windowHeight="13896" activeTab="3" xr2:uid="{00000000-000D-0000-FFFF-FFFF00000000}"/>
  </bookViews>
  <sheets>
    <sheet name="Health Portfolio" sheetId="1" r:id="rId1"/>
    <sheet name="Liability Portfolio" sheetId="2" r:id="rId2"/>
    <sheet name="Miscellaneous portfolio" sheetId="3" r:id="rId3"/>
    <sheet name="Segmentwise Repo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5" i="4" l="1"/>
  <c r="Q82" i="4"/>
  <c r="Q80" i="4"/>
  <c r="Q78" i="4"/>
  <c r="Q74" i="4"/>
  <c r="Q70" i="4"/>
  <c r="Q68" i="4"/>
  <c r="Q66" i="4"/>
  <c r="Q64" i="4"/>
  <c r="Q62" i="4"/>
  <c r="Q60" i="4"/>
  <c r="Q52" i="4"/>
  <c r="Q50" i="4"/>
  <c r="Q48" i="4"/>
  <c r="Q28" i="4"/>
  <c r="Q26" i="4"/>
  <c r="Q24" i="4"/>
  <c r="P85" i="4"/>
  <c r="P82" i="4"/>
  <c r="P80" i="4"/>
  <c r="P78" i="4"/>
  <c r="P74" i="4"/>
  <c r="P72" i="4"/>
  <c r="P70" i="4"/>
  <c r="P68" i="4"/>
  <c r="P66" i="4"/>
  <c r="P64" i="4"/>
  <c r="P62" i="4"/>
  <c r="P60" i="4"/>
  <c r="P56" i="4"/>
  <c r="P54" i="4"/>
  <c r="P52" i="4"/>
  <c r="P50" i="4"/>
  <c r="P48" i="4"/>
  <c r="P46" i="4"/>
  <c r="P44" i="4"/>
  <c r="P42" i="4"/>
  <c r="P40" i="4"/>
  <c r="P38" i="4"/>
  <c r="P36" i="4"/>
  <c r="P34" i="4"/>
  <c r="P32" i="4"/>
  <c r="P30" i="4"/>
  <c r="P28" i="4"/>
  <c r="P26" i="4"/>
  <c r="P24" i="4"/>
  <c r="P20" i="4"/>
  <c r="P18" i="4"/>
  <c r="P16" i="4"/>
  <c r="P14" i="4"/>
  <c r="P12" i="4"/>
  <c r="P10" i="4"/>
  <c r="P8" i="4"/>
  <c r="P6" i="4"/>
  <c r="P4" i="4"/>
  <c r="O89" i="4"/>
  <c r="C89" i="4"/>
  <c r="F88" i="4"/>
  <c r="E88" i="4"/>
  <c r="O86" i="4"/>
  <c r="N86" i="4"/>
  <c r="N89" i="4" s="1"/>
  <c r="M86" i="4"/>
  <c r="M89" i="4" s="1"/>
  <c r="L86" i="4"/>
  <c r="L89" i="4" s="1"/>
  <c r="K86" i="4"/>
  <c r="K89" i="4" s="1"/>
  <c r="J86" i="4"/>
  <c r="J89" i="4" s="1"/>
  <c r="I86" i="4"/>
  <c r="I89" i="4" s="1"/>
  <c r="C86" i="4"/>
  <c r="B86" i="4"/>
  <c r="B89" i="4" s="1"/>
  <c r="R85" i="4"/>
  <c r="O85" i="4"/>
  <c r="Q72" i="4" s="1"/>
  <c r="N85" i="4"/>
  <c r="N88" i="4" s="1"/>
  <c r="M85" i="4"/>
  <c r="M88" i="4" s="1"/>
  <c r="L85" i="4"/>
  <c r="L88" i="4" s="1"/>
  <c r="F85" i="4"/>
  <c r="E85" i="4"/>
  <c r="D85" i="4"/>
  <c r="D88" i="4" s="1"/>
  <c r="C85" i="4"/>
  <c r="C88" i="4" s="1"/>
  <c r="B85" i="4"/>
  <c r="B88" i="4" s="1"/>
  <c r="O84" i="4"/>
  <c r="N84" i="4"/>
  <c r="O83" i="4"/>
  <c r="N83" i="4"/>
  <c r="R82" i="4"/>
  <c r="O82" i="4"/>
  <c r="N82" i="4"/>
  <c r="O76" i="4"/>
  <c r="N76" i="4"/>
  <c r="M76" i="4"/>
  <c r="J76" i="4"/>
  <c r="O75" i="4"/>
  <c r="N75" i="4"/>
  <c r="M75" i="4"/>
  <c r="L75" i="4"/>
  <c r="K75" i="4"/>
  <c r="J75" i="4"/>
  <c r="L74" i="4"/>
  <c r="K74" i="4"/>
  <c r="R74" i="4"/>
  <c r="O74" i="4"/>
  <c r="N74" i="4"/>
  <c r="M74" i="4"/>
  <c r="J74" i="4"/>
  <c r="O58" i="4"/>
  <c r="N58" i="4"/>
  <c r="C58" i="4"/>
  <c r="B58" i="4"/>
  <c r="O57" i="4"/>
  <c r="N57" i="4"/>
  <c r="M57" i="4"/>
  <c r="L57" i="4"/>
  <c r="K57" i="4"/>
  <c r="J57" i="4"/>
  <c r="I57" i="4"/>
  <c r="H57" i="4"/>
  <c r="H86" i="4" s="1"/>
  <c r="H89" i="4" s="1"/>
  <c r="G57" i="4"/>
  <c r="G86" i="4" s="1"/>
  <c r="G89" i="4" s="1"/>
  <c r="F57" i="4"/>
  <c r="F86" i="4" s="1"/>
  <c r="F89" i="4" s="1"/>
  <c r="E57" i="4"/>
  <c r="E86" i="4" s="1"/>
  <c r="E89" i="4" s="1"/>
  <c r="D57" i="4"/>
  <c r="D86" i="4" s="1"/>
  <c r="D89" i="4" s="1"/>
  <c r="C57" i="4"/>
  <c r="B57" i="4"/>
  <c r="R56" i="4"/>
  <c r="O56" i="4"/>
  <c r="N56" i="4"/>
  <c r="M56" i="4"/>
  <c r="M58" i="4" s="1"/>
  <c r="L56" i="4"/>
  <c r="L58" i="4" s="1"/>
  <c r="K56" i="4"/>
  <c r="K85" i="4" s="1"/>
  <c r="J56" i="4"/>
  <c r="J85" i="4" s="1"/>
  <c r="I56" i="4"/>
  <c r="I85" i="4" s="1"/>
  <c r="H56" i="4"/>
  <c r="H85" i="4" s="1"/>
  <c r="G56" i="4"/>
  <c r="G85" i="4" s="1"/>
  <c r="F56" i="4"/>
  <c r="E56" i="4"/>
  <c r="D56" i="4"/>
  <c r="C56" i="4"/>
  <c r="B56" i="4"/>
  <c r="G67" i="3"/>
  <c r="G64" i="3"/>
  <c r="G62" i="3"/>
  <c r="G60" i="3"/>
  <c r="G56" i="3"/>
  <c r="G54" i="3"/>
  <c r="G52" i="3"/>
  <c r="G50" i="3"/>
  <c r="G48" i="3"/>
  <c r="G46" i="3"/>
  <c r="G44" i="3"/>
  <c r="G42" i="3"/>
  <c r="G40" i="3"/>
  <c r="G38" i="3"/>
  <c r="G36" i="3"/>
  <c r="G34" i="3"/>
  <c r="G30" i="3"/>
  <c r="G28" i="3"/>
  <c r="G26" i="3"/>
  <c r="G24" i="3"/>
  <c r="G20" i="3"/>
  <c r="G18" i="3"/>
  <c r="G16" i="3"/>
  <c r="G14" i="3"/>
  <c r="G12" i="3"/>
  <c r="G10" i="3"/>
  <c r="G8" i="3"/>
  <c r="G6" i="3"/>
  <c r="G4" i="3"/>
  <c r="F67" i="3"/>
  <c r="F64" i="3"/>
  <c r="F62" i="3"/>
  <c r="F60" i="3"/>
  <c r="F56" i="3"/>
  <c r="F54" i="3"/>
  <c r="F52" i="3"/>
  <c r="F50" i="3"/>
  <c r="F48" i="3"/>
  <c r="F46" i="3"/>
  <c r="F44" i="3"/>
  <c r="F42" i="3"/>
  <c r="F40" i="3"/>
  <c r="F38" i="3"/>
  <c r="F36" i="3"/>
  <c r="F30" i="3"/>
  <c r="F28" i="3"/>
  <c r="F26" i="3"/>
  <c r="F24" i="3"/>
  <c r="F20" i="3"/>
  <c r="F18" i="3"/>
  <c r="F16" i="3"/>
  <c r="F14" i="3"/>
  <c r="F12" i="3"/>
  <c r="F10" i="3"/>
  <c r="F8" i="3"/>
  <c r="F6" i="3"/>
  <c r="F4" i="3"/>
  <c r="E71" i="3"/>
  <c r="D71" i="3"/>
  <c r="C71" i="3"/>
  <c r="B71" i="3"/>
  <c r="E70" i="3"/>
  <c r="D70" i="3"/>
  <c r="C70" i="3"/>
  <c r="B70" i="3"/>
  <c r="E69" i="3"/>
  <c r="D69" i="3"/>
  <c r="C69" i="3"/>
  <c r="B69" i="3"/>
  <c r="E68" i="3"/>
  <c r="D68" i="3"/>
  <c r="C68" i="3"/>
  <c r="B68" i="3"/>
  <c r="H67" i="3"/>
  <c r="E67" i="3"/>
  <c r="D67" i="3"/>
  <c r="C67" i="3"/>
  <c r="B67" i="3"/>
  <c r="E66" i="3"/>
  <c r="D66" i="3"/>
  <c r="C66" i="3"/>
  <c r="B66" i="3"/>
  <c r="H64" i="3"/>
  <c r="E64" i="3"/>
  <c r="D64" i="3"/>
  <c r="C64" i="3"/>
  <c r="B64" i="3"/>
  <c r="E58" i="3"/>
  <c r="D58" i="3"/>
  <c r="C58" i="3"/>
  <c r="B58" i="3"/>
  <c r="E57" i="3"/>
  <c r="D57" i="3"/>
  <c r="C57" i="3"/>
  <c r="G63" i="3"/>
  <c r="B57" i="3"/>
  <c r="H56" i="3"/>
  <c r="E56" i="3"/>
  <c r="D56" i="3"/>
  <c r="C56" i="3"/>
  <c r="B56" i="3"/>
  <c r="H57" i="2"/>
  <c r="H47" i="2"/>
  <c r="H39" i="2"/>
  <c r="H37" i="2"/>
  <c r="H35" i="2"/>
  <c r="H31" i="2"/>
  <c r="H17" i="2"/>
  <c r="H9" i="2"/>
  <c r="H7" i="2"/>
  <c r="H5" i="2"/>
  <c r="G57" i="2"/>
  <c r="G55" i="2"/>
  <c r="G51" i="2"/>
  <c r="G49" i="2"/>
  <c r="G47" i="2"/>
  <c r="G45" i="2"/>
  <c r="G43" i="2"/>
  <c r="G41" i="2"/>
  <c r="G39" i="2"/>
  <c r="G37" i="2"/>
  <c r="G35" i="2"/>
  <c r="G31" i="2"/>
  <c r="G29" i="2"/>
  <c r="G27" i="2"/>
  <c r="G21" i="2"/>
  <c r="G19" i="2"/>
  <c r="G17" i="2"/>
  <c r="G15" i="2"/>
  <c r="G13" i="2"/>
  <c r="G11" i="2"/>
  <c r="G9" i="2"/>
  <c r="G7" i="2"/>
  <c r="G5" i="2"/>
  <c r="F61" i="2"/>
  <c r="E61" i="2"/>
  <c r="B61" i="2"/>
  <c r="F59" i="2"/>
  <c r="E59" i="2"/>
  <c r="D59" i="2"/>
  <c r="C59" i="2"/>
  <c r="F58" i="2"/>
  <c r="E58" i="2"/>
  <c r="D58" i="2"/>
  <c r="D61" i="2" s="1"/>
  <c r="C58" i="2"/>
  <c r="C61" i="2" s="1"/>
  <c r="B58" i="2"/>
  <c r="I57" i="2"/>
  <c r="F57" i="2"/>
  <c r="H55" i="2" s="1"/>
  <c r="E57" i="2"/>
  <c r="E60" i="2" s="1"/>
  <c r="D57" i="2"/>
  <c r="D60" i="2" s="1"/>
  <c r="C57" i="2"/>
  <c r="C60" i="2" s="1"/>
  <c r="B57" i="2"/>
  <c r="B59" i="2" s="1"/>
  <c r="H78" i="1"/>
  <c r="H75" i="1"/>
  <c r="H73" i="1"/>
  <c r="H71" i="1"/>
  <c r="H69" i="1"/>
  <c r="H67" i="1"/>
  <c r="H65" i="1"/>
  <c r="H63" i="1"/>
  <c r="H61" i="1"/>
  <c r="H57" i="1"/>
  <c r="H55" i="1"/>
  <c r="H53" i="1"/>
  <c r="H51" i="1"/>
  <c r="H49" i="1"/>
  <c r="H47" i="1"/>
  <c r="H45" i="1"/>
  <c r="H43" i="1"/>
  <c r="H41" i="1"/>
  <c r="H39" i="1"/>
  <c r="H37" i="1"/>
  <c r="H35" i="1"/>
  <c r="H33" i="1"/>
  <c r="H31" i="1"/>
  <c r="H29" i="1"/>
  <c r="H27" i="1"/>
  <c r="H25" i="1"/>
  <c r="H21" i="1"/>
  <c r="H19" i="1"/>
  <c r="H17" i="1"/>
  <c r="H15" i="1"/>
  <c r="H13" i="1"/>
  <c r="H11" i="1"/>
  <c r="H9" i="1"/>
  <c r="H7" i="1"/>
  <c r="H5" i="1"/>
  <c r="G78" i="1"/>
  <c r="G75" i="1"/>
  <c r="G73" i="1"/>
  <c r="G71" i="1"/>
  <c r="G69" i="1"/>
  <c r="G67" i="1"/>
  <c r="G65" i="1"/>
  <c r="G63" i="1"/>
  <c r="G61" i="1"/>
  <c r="G57" i="1"/>
  <c r="G55" i="1"/>
  <c r="G53" i="1"/>
  <c r="G51" i="1"/>
  <c r="G49" i="1"/>
  <c r="G47" i="1"/>
  <c r="G45" i="1"/>
  <c r="G43" i="1"/>
  <c r="G41" i="1"/>
  <c r="G39" i="1"/>
  <c r="G37" i="1"/>
  <c r="G35" i="1"/>
  <c r="G33" i="1"/>
  <c r="G31" i="1"/>
  <c r="G29" i="1"/>
  <c r="G27" i="1"/>
  <c r="G21" i="1"/>
  <c r="G19" i="1"/>
  <c r="G17" i="1"/>
  <c r="G15" i="1"/>
  <c r="G13" i="1"/>
  <c r="G11" i="1"/>
  <c r="G9" i="1"/>
  <c r="G7" i="1"/>
  <c r="G5" i="1"/>
  <c r="F82" i="1"/>
  <c r="E82" i="1"/>
  <c r="D82" i="1"/>
  <c r="C82" i="1"/>
  <c r="B82" i="1"/>
  <c r="F81" i="1"/>
  <c r="E81" i="1"/>
  <c r="D81" i="1"/>
  <c r="C81" i="1"/>
  <c r="B81" i="1"/>
  <c r="F80" i="1"/>
  <c r="E80" i="1"/>
  <c r="D80" i="1"/>
  <c r="C80" i="1"/>
  <c r="B80" i="1"/>
  <c r="F79" i="1"/>
  <c r="E79" i="1"/>
  <c r="D79" i="1"/>
  <c r="C79" i="1"/>
  <c r="B79" i="1"/>
  <c r="F78" i="1"/>
  <c r="E78" i="1"/>
  <c r="D78" i="1"/>
  <c r="C78" i="1"/>
  <c r="B78" i="1"/>
  <c r="F77" i="1"/>
  <c r="E77" i="1"/>
  <c r="C77" i="1"/>
  <c r="B77" i="1"/>
  <c r="F76" i="1"/>
  <c r="E76" i="1"/>
  <c r="C76" i="1"/>
  <c r="B76" i="1"/>
  <c r="I75" i="1"/>
  <c r="F75" i="1"/>
  <c r="E75" i="1"/>
  <c r="C75" i="1"/>
  <c r="B75" i="1"/>
  <c r="F59" i="1"/>
  <c r="E59" i="1"/>
  <c r="D59" i="1"/>
  <c r="C59" i="1"/>
  <c r="B59" i="1"/>
  <c r="F58" i="1"/>
  <c r="E58" i="1"/>
  <c r="D58" i="1"/>
  <c r="C58" i="1"/>
  <c r="B58" i="1"/>
  <c r="I57" i="1"/>
  <c r="F57" i="1"/>
  <c r="E57" i="1"/>
  <c r="D57" i="1"/>
  <c r="C57" i="1"/>
  <c r="B57" i="1"/>
  <c r="I88" i="4" l="1"/>
  <c r="I87" i="4"/>
  <c r="K88" i="4"/>
  <c r="K87" i="4"/>
  <c r="F87" i="4"/>
  <c r="G88" i="4"/>
  <c r="G87" i="4"/>
  <c r="H88" i="4"/>
  <c r="H87" i="4"/>
  <c r="J88" i="4"/>
  <c r="J87" i="4"/>
  <c r="E87" i="4"/>
  <c r="D58" i="4"/>
  <c r="E58" i="4"/>
  <c r="Q4" i="4"/>
  <c r="Q30" i="4"/>
  <c r="Q54" i="4"/>
  <c r="F58" i="4"/>
  <c r="Q6" i="4"/>
  <c r="Q32" i="4"/>
  <c r="Q56" i="4"/>
  <c r="G58" i="4"/>
  <c r="L87" i="4"/>
  <c r="Q8" i="4"/>
  <c r="Q34" i="4"/>
  <c r="H58" i="4"/>
  <c r="M87" i="4"/>
  <c r="Q10" i="4"/>
  <c r="Q36" i="4"/>
  <c r="I58" i="4"/>
  <c r="B87" i="4"/>
  <c r="N87" i="4"/>
  <c r="Q12" i="4"/>
  <c r="Q38" i="4"/>
  <c r="J58" i="4"/>
  <c r="C87" i="4"/>
  <c r="O87" i="4"/>
  <c r="Q14" i="4"/>
  <c r="Q40" i="4"/>
  <c r="K58" i="4"/>
  <c r="D87" i="4"/>
  <c r="Q16" i="4"/>
  <c r="Q42" i="4"/>
  <c r="O88" i="4"/>
  <c r="Q18" i="4"/>
  <c r="Q44" i="4"/>
  <c r="Q20" i="4"/>
  <c r="Q46" i="4"/>
  <c r="B60" i="2"/>
  <c r="H11" i="2"/>
  <c r="H41" i="2"/>
  <c r="H13" i="2"/>
  <c r="H43" i="2"/>
  <c r="H15" i="2"/>
  <c r="H45" i="2"/>
  <c r="H21" i="2"/>
  <c r="H51" i="2"/>
  <c r="H49" i="2"/>
  <c r="H27" i="2"/>
  <c r="H53" i="2"/>
  <c r="F60" i="2"/>
  <c r="H19" i="2"/>
  <c r="H29" i="2"/>
</calcChain>
</file>

<file path=xl/sharedStrings.xml><?xml version="1.0" encoding="utf-8"?>
<sst xmlns="http://schemas.openxmlformats.org/spreadsheetml/2006/main" count="341" uniqueCount="78">
  <si>
    <t>GROSS DIRECT PREMIUM INCOME UNDERWRITTEN BY NON-LIFE INSURERS WITHIN INDIA  (SEGMENT WISE) : FOR THE PERIOD UPTO June 2026 (PROVISIONAL &amp; UNAUDITED ) IN FY 2026-27  (Rs. In Crs.)</t>
  </si>
  <si>
    <t>Health-Retail</t>
  </si>
  <si>
    <t>Health-Group</t>
  </si>
  <si>
    <t>Health-Government schemes</t>
  </si>
  <si>
    <t>Overseas Medical</t>
  </si>
  <si>
    <t>Grand Total</t>
  </si>
  <si>
    <t>Growth %</t>
  </si>
  <si>
    <t>Market %</t>
  </si>
  <si>
    <t>Accretion</t>
  </si>
  <si>
    <t>General Insurers</t>
  </si>
  <si>
    <t>Acko General Insurance Ltd</t>
  </si>
  <si>
    <t>Previous Year</t>
  </si>
  <si>
    <t xml:space="preserve">Bajaj General Insurance Limited </t>
  </si>
  <si>
    <t>Cholamandalam MS General Insurance Co Ltd</t>
  </si>
  <si>
    <t>Generali Central Insurance Company Limited</t>
  </si>
  <si>
    <t>Go Digit General Insurance Ltd</t>
  </si>
  <si>
    <t>HDFC Ergo General Insurance Co Ltd</t>
  </si>
  <si>
    <t>ICICI Lombard General Insurance Co Ltd</t>
  </si>
  <si>
    <t>IFFCO-Tokio General Insurance Co Ltd</t>
  </si>
  <si>
    <t>IndusInd General Insurance Company Limited</t>
  </si>
  <si>
    <t>Kiwi General Insurance Ltd</t>
  </si>
  <si>
    <t>Kshema General insurance</t>
  </si>
  <si>
    <t>Liberty  General Insurance Co. Ltd</t>
  </si>
  <si>
    <t>Magma General Insurance Limited</t>
  </si>
  <si>
    <t>National Insurance Co Ltd</t>
  </si>
  <si>
    <t>Navi General Insurance Co. Ltd</t>
  </si>
  <si>
    <t>Raheja QBE General Insurance Co Ltd</t>
  </si>
  <si>
    <t>Royal Sundaram General Insurance Co Ltd</t>
  </si>
  <si>
    <t>SBI General Insurance Co Ltd</t>
  </si>
  <si>
    <t>Shriram General Insurance Co Ltd</t>
  </si>
  <si>
    <t>Tata AIG General Insurance Co Ltd</t>
  </si>
  <si>
    <t>The New India Assurance Co Ltd</t>
  </si>
  <si>
    <t>The Oriental Insurance Co Ltd</t>
  </si>
  <si>
    <t>United India Insurance Co Ltd</t>
  </si>
  <si>
    <t>Universal Sompo General Insurance Co Ltd</t>
  </si>
  <si>
    <t>Zuno General Insurance Co Ltd</t>
  </si>
  <si>
    <t>Zurich Kotak Mahindra General Insurance Co Ltd</t>
  </si>
  <si>
    <t>General Insurers Sub Total</t>
  </si>
  <si>
    <t>Previous Year Sub Total</t>
  </si>
  <si>
    <t>% Growth</t>
  </si>
  <si>
    <t>Stand-alone Health Insurers</t>
  </si>
  <si>
    <t>Aditya Birla Health Insurance Co Ltd</t>
  </si>
  <si>
    <t>Care Health Insurance Ltd</t>
  </si>
  <si>
    <t>Galaxy Health Insurance Company Ltd</t>
  </si>
  <si>
    <t>ManipalCigna Health Insurance Co Ltd</t>
  </si>
  <si>
    <t>Narayana Health Insurance Ltd</t>
  </si>
  <si>
    <t>Star Health &amp; Allied Insurance Co Ltd</t>
  </si>
  <si>
    <t>Stand-alone Health sub Total</t>
  </si>
  <si>
    <t>Industry Total</t>
  </si>
  <si>
    <t>% Market Share</t>
  </si>
  <si>
    <t>Previous Year Market Share</t>
  </si>
  <si>
    <t>Workmen's compensation/Employers' liability</t>
  </si>
  <si>
    <t>Public Liability (Act)</t>
  </si>
  <si>
    <t>Product Liability</t>
  </si>
  <si>
    <t>Other liability covers</t>
  </si>
  <si>
    <t>Crop Insurance</t>
  </si>
  <si>
    <t>Credit Guarantee</t>
  </si>
  <si>
    <t>All Other miscellaneous</t>
  </si>
  <si>
    <t>Specialised Insurers</t>
  </si>
  <si>
    <t>Agriculture Insurance Co Of India Ltd</t>
  </si>
  <si>
    <t>ECGC Ltd</t>
  </si>
  <si>
    <t>Specialised sub Total</t>
  </si>
  <si>
    <t>Fire</t>
  </si>
  <si>
    <t>Marine Total</t>
  </si>
  <si>
    <t>Marine  Cargo</t>
  </si>
  <si>
    <t>Marine  Hull</t>
  </si>
  <si>
    <t>Engineering</t>
  </si>
  <si>
    <t>Motor Total</t>
  </si>
  <si>
    <t>Motor OD</t>
  </si>
  <si>
    <t>Motor TP</t>
  </si>
  <si>
    <t xml:space="preserve">Health </t>
  </si>
  <si>
    <t xml:space="preserve">Aviation </t>
  </si>
  <si>
    <t>Liability</t>
  </si>
  <si>
    <t>P.A.</t>
  </si>
  <si>
    <t>All Other Misc (Crop Insurance + Credit Guarantee+All other misc)</t>
  </si>
  <si>
    <t>Niva bupa health insurance company limited</t>
  </si>
  <si>
    <t>GROSS DIRECT PREMIUM INCOME UNDERWRITTEN BY NON-LIFE INSURERS WITHIN INDIA  (SEGMENT WISE) : FOR THE PERIOD UPTO June 2026 (PROVISIONAL &amp; UNAUDITED ) IN FY 2026-27 (Rs. In Crs.)</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</si>
  <si>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Therefore the growth rates reported for the current year cannot be compared with the previous year's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</si>
</sst>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 #,##0.00_ ;_ * \-#,##0.00_ ;_ * &quot;-&quot;??_ ;_ @_ "/>
  </numFmts>
  <fonts count="6"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2"/>
      <color theme="3"/>
      <name val="Calibri"/>
      <family val="2"/>
      <scheme val="minor"/>
    </font>
    <font>
      <b/>
      <sz val="11"/>
      <color theme="1"/>
      <name val="Aptos"/>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0" fillId="0" borderId="1" xfId="0" applyBorder="1"/>
    <xf numFmtId="0" fontId="3" fillId="0" borderId="1" xfId="0" applyFont="1" applyBorder="1" applyAlignment="1">
      <alignment vertical="top" wrapText="1"/>
    </xf>
    <xf numFmtId="0" fontId="3" fillId="0" borderId="1" xfId="0" applyFont="1" applyBorder="1"/>
    <xf numFmtId="43" fontId="0" fillId="0" borderId="1" xfId="1" applyFont="1" applyBorder="1"/>
    <xf numFmtId="43" fontId="3" fillId="0" borderId="1" xfId="1" applyFont="1" applyBorder="1"/>
    <xf numFmtId="164" fontId="1" fillId="0" borderId="1" xfId="2" applyNumberFormat="1" applyFont="1" applyBorder="1"/>
    <xf numFmtId="164" fontId="0" fillId="0" borderId="1" xfId="2" applyNumberFormat="1" applyFont="1" applyBorder="1"/>
    <xf numFmtId="43" fontId="3" fillId="0" borderId="1" xfId="0" applyNumberFormat="1" applyFont="1" applyBorder="1"/>
    <xf numFmtId="43" fontId="0" fillId="0" borderId="1" xfId="0" applyNumberFormat="1" applyBorder="1"/>
    <xf numFmtId="10" fontId="0" fillId="0" borderId="1" xfId="2" applyNumberFormat="1" applyFont="1" applyBorder="1"/>
    <xf numFmtId="164" fontId="3" fillId="0" borderId="1" xfId="2" applyNumberFormat="1" applyFont="1" applyBorder="1"/>
    <xf numFmtId="10" fontId="3" fillId="0" borderId="1" xfId="2" applyNumberFormat="1" applyFont="1" applyBorder="1"/>
    <xf numFmtId="10" fontId="1" fillId="0" borderId="1" xfId="2" applyNumberFormat="1" applyFont="1" applyBorder="1"/>
    <xf numFmtId="165" fontId="0" fillId="0" borderId="1" xfId="0" applyNumberFormat="1" applyBorder="1"/>
    <xf numFmtId="164" fontId="0" fillId="2" borderId="1" xfId="2" applyNumberFormat="1" applyFont="1" applyFill="1" applyBorder="1"/>
    <xf numFmtId="43" fontId="3" fillId="0" borderId="1" xfId="1" applyFont="1" applyBorder="1" applyAlignment="1">
      <alignment vertical="top" wrapText="1"/>
    </xf>
    <xf numFmtId="43" fontId="1" fillId="0" borderId="1" xfId="1" applyFont="1" applyBorder="1"/>
    <xf numFmtId="165" fontId="3" fillId="0" borderId="1" xfId="0" applyNumberFormat="1" applyFont="1" applyBorder="1"/>
    <xf numFmtId="0" fontId="4" fillId="0" borderId="2" xfId="0" applyFont="1" applyBorder="1" applyAlignment="1">
      <alignment horizontal="center" vertical="center" wrapText="1"/>
    </xf>
    <xf numFmtId="0" fontId="5" fillId="0" borderId="0" xfId="0" applyFont="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4"/>
  <sheetViews>
    <sheetView workbookViewId="0">
      <selection activeCell="D14" sqref="D14"/>
    </sheetView>
  </sheetViews>
  <sheetFormatPr defaultRowHeight="14.4" x14ac:dyDescent="0.3"/>
  <cols>
    <col min="1" max="1" width="44.6640625" customWidth="1"/>
    <col min="2" max="2" width="14.109375" customWidth="1"/>
    <col min="3" max="3" width="12.88671875" customWidth="1"/>
    <col min="4" max="4" width="11.109375" customWidth="1"/>
    <col min="5" max="5" width="10.77734375" customWidth="1"/>
    <col min="6" max="6" width="12" customWidth="1"/>
    <col min="7" max="7" width="11.21875" customWidth="1"/>
    <col min="8" max="8" width="12.77734375" customWidth="1"/>
    <col min="9" max="9" width="13.109375" customWidth="1"/>
  </cols>
  <sheetData>
    <row r="2" spans="1:9" ht="41.4" customHeight="1" x14ac:dyDescent="0.3">
      <c r="A2" s="21" t="s">
        <v>76</v>
      </c>
      <c r="B2" s="21"/>
      <c r="C2" s="21"/>
      <c r="D2" s="21"/>
      <c r="E2" s="21"/>
      <c r="F2" s="21"/>
      <c r="G2" s="21"/>
      <c r="H2" s="21"/>
      <c r="I2" s="21"/>
    </row>
    <row r="3" spans="1:9" ht="33" customHeight="1" x14ac:dyDescent="0.3">
      <c r="A3" s="2"/>
      <c r="B3" s="2" t="s">
        <v>1</v>
      </c>
      <c r="C3" s="2" t="s">
        <v>2</v>
      </c>
      <c r="D3" s="2" t="s">
        <v>3</v>
      </c>
      <c r="E3" s="2" t="s">
        <v>4</v>
      </c>
      <c r="F3" s="2" t="s">
        <v>5</v>
      </c>
      <c r="G3" s="2" t="s">
        <v>6</v>
      </c>
      <c r="H3" s="2" t="s">
        <v>7</v>
      </c>
      <c r="I3" s="2" t="s">
        <v>8</v>
      </c>
    </row>
    <row r="4" spans="1:9" x14ac:dyDescent="0.3">
      <c r="A4" s="3" t="s">
        <v>9</v>
      </c>
      <c r="B4" s="1"/>
      <c r="C4" s="1"/>
      <c r="D4" s="1"/>
      <c r="E4" s="1"/>
      <c r="F4" s="1"/>
      <c r="G4" s="1"/>
      <c r="H4" s="1"/>
      <c r="I4" s="1"/>
    </row>
    <row r="5" spans="1:9" x14ac:dyDescent="0.3">
      <c r="A5" s="1" t="s">
        <v>10</v>
      </c>
      <c r="B5" s="4">
        <v>46.8</v>
      </c>
      <c r="C5" s="4">
        <v>329.37</v>
      </c>
      <c r="D5" s="4">
        <v>0</v>
      </c>
      <c r="E5" s="4">
        <v>19.79</v>
      </c>
      <c r="F5" s="4">
        <v>395.96</v>
      </c>
      <c r="G5" s="7">
        <f>F5/F6-1</f>
        <v>0.54883629962839819</v>
      </c>
      <c r="H5" s="10">
        <f>F5/$F$78</f>
        <v>1.0204057965935103E-2</v>
      </c>
      <c r="I5" s="4">
        <v>140.31</v>
      </c>
    </row>
    <row r="6" spans="1:9" x14ac:dyDescent="0.3">
      <c r="A6" s="1" t="s">
        <v>11</v>
      </c>
      <c r="B6" s="4">
        <v>30.17</v>
      </c>
      <c r="C6" s="4">
        <v>213.89</v>
      </c>
      <c r="D6" s="4">
        <v>0</v>
      </c>
      <c r="E6" s="4">
        <v>11.59</v>
      </c>
      <c r="F6" s="4">
        <v>255.65</v>
      </c>
      <c r="G6" s="4"/>
      <c r="H6" s="4"/>
      <c r="I6" s="4"/>
    </row>
    <row r="7" spans="1:9" x14ac:dyDescent="0.3">
      <c r="A7" s="1" t="s">
        <v>12</v>
      </c>
      <c r="B7" s="4">
        <v>320.91000000000003</v>
      </c>
      <c r="C7" s="4">
        <v>1261.73</v>
      </c>
      <c r="D7" s="4">
        <v>177.25</v>
      </c>
      <c r="E7" s="4">
        <v>57.21</v>
      </c>
      <c r="F7" s="4">
        <v>1817.1</v>
      </c>
      <c r="G7" s="7">
        <f>F7/F8-1</f>
        <v>0.46511965426046564</v>
      </c>
      <c r="H7" s="10">
        <f>F7/$F$78</f>
        <v>4.6827441483737443E-2</v>
      </c>
      <c r="I7" s="4">
        <v>576.86</v>
      </c>
    </row>
    <row r="8" spans="1:9" x14ac:dyDescent="0.3">
      <c r="A8" s="1" t="s">
        <v>11</v>
      </c>
      <c r="B8" s="4">
        <v>261.38</v>
      </c>
      <c r="C8" s="4">
        <v>910.77</v>
      </c>
      <c r="D8" s="4">
        <v>5.91</v>
      </c>
      <c r="E8" s="4">
        <v>62.18</v>
      </c>
      <c r="F8" s="4">
        <v>1240.24</v>
      </c>
      <c r="G8" s="4"/>
      <c r="H8" s="4"/>
      <c r="I8" s="4"/>
    </row>
    <row r="9" spans="1:9" x14ac:dyDescent="0.3">
      <c r="A9" s="1" t="s">
        <v>13</v>
      </c>
      <c r="B9" s="4">
        <v>69.63</v>
      </c>
      <c r="C9" s="4">
        <v>121.2</v>
      </c>
      <c r="D9" s="4">
        <v>0</v>
      </c>
      <c r="E9" s="4">
        <v>0.33</v>
      </c>
      <c r="F9" s="4">
        <v>191.16</v>
      </c>
      <c r="G9" s="7">
        <f>F9/F10-1</f>
        <v>-0.23225832362745491</v>
      </c>
      <c r="H9" s="10">
        <f>F9/$F$78</f>
        <v>4.9262746761494962E-3</v>
      </c>
      <c r="I9" s="4">
        <v>-57.83</v>
      </c>
    </row>
    <row r="10" spans="1:9" x14ac:dyDescent="0.3">
      <c r="A10" s="1" t="s">
        <v>11</v>
      </c>
      <c r="B10" s="4">
        <v>85.97</v>
      </c>
      <c r="C10" s="4">
        <v>162.77000000000001</v>
      </c>
      <c r="D10" s="4">
        <v>0</v>
      </c>
      <c r="E10" s="4">
        <v>0.25</v>
      </c>
      <c r="F10" s="4">
        <v>248.99</v>
      </c>
      <c r="G10" s="4"/>
      <c r="H10" s="4"/>
      <c r="I10" s="4"/>
    </row>
    <row r="11" spans="1:9" x14ac:dyDescent="0.3">
      <c r="A11" s="1" t="s">
        <v>14</v>
      </c>
      <c r="B11" s="4">
        <v>45.28</v>
      </c>
      <c r="C11" s="4">
        <v>293.45999999999998</v>
      </c>
      <c r="D11" s="4">
        <v>0</v>
      </c>
      <c r="E11" s="4">
        <v>1.71</v>
      </c>
      <c r="F11" s="4">
        <v>340.45</v>
      </c>
      <c r="G11" s="7">
        <f>F11/F12-1</f>
        <v>-3.0857695920749273E-2</v>
      </c>
      <c r="H11" s="10">
        <f>F11/$F$78</f>
        <v>8.7735416064819837E-3</v>
      </c>
      <c r="I11" s="4">
        <v>-10.84</v>
      </c>
    </row>
    <row r="12" spans="1:9" x14ac:dyDescent="0.3">
      <c r="A12" s="1" t="s">
        <v>11</v>
      </c>
      <c r="B12" s="4">
        <v>42.27</v>
      </c>
      <c r="C12" s="4">
        <v>307.02999999999997</v>
      </c>
      <c r="D12" s="4">
        <v>0</v>
      </c>
      <c r="E12" s="4">
        <v>1.99</v>
      </c>
      <c r="F12" s="4">
        <v>351.29</v>
      </c>
      <c r="G12" s="4"/>
      <c r="H12" s="4"/>
      <c r="I12" s="4"/>
    </row>
    <row r="13" spans="1:9" x14ac:dyDescent="0.3">
      <c r="A13" s="1" t="s">
        <v>15</v>
      </c>
      <c r="B13" s="4">
        <v>16.21</v>
      </c>
      <c r="C13" s="4">
        <v>379.68</v>
      </c>
      <c r="D13" s="4">
        <v>0</v>
      </c>
      <c r="E13" s="4">
        <v>6.17</v>
      </c>
      <c r="F13" s="4">
        <v>402.06</v>
      </c>
      <c r="G13" s="7">
        <f>F13/F14-1</f>
        <v>0.12757663291920252</v>
      </c>
      <c r="H13" s="10">
        <f>F13/$F$78</f>
        <v>1.0361257565875009E-2</v>
      </c>
      <c r="I13" s="4">
        <v>45.49</v>
      </c>
    </row>
    <row r="14" spans="1:9" x14ac:dyDescent="0.3">
      <c r="A14" s="1" t="s">
        <v>11</v>
      </c>
      <c r="B14" s="4">
        <v>15.91</v>
      </c>
      <c r="C14" s="4">
        <v>337.76</v>
      </c>
      <c r="D14" s="4">
        <v>0</v>
      </c>
      <c r="E14" s="4">
        <v>2.9</v>
      </c>
      <c r="F14" s="4">
        <v>356.57</v>
      </c>
      <c r="G14" s="4"/>
      <c r="H14" s="4"/>
      <c r="I14" s="4"/>
    </row>
    <row r="15" spans="1:9" x14ac:dyDescent="0.3">
      <c r="A15" s="1" t="s">
        <v>16</v>
      </c>
      <c r="B15" s="4">
        <v>1368.87</v>
      </c>
      <c r="C15" s="4">
        <v>596.45000000000005</v>
      </c>
      <c r="D15" s="4">
        <v>0</v>
      </c>
      <c r="E15" s="4">
        <v>23.37</v>
      </c>
      <c r="F15" s="4">
        <v>1988.69</v>
      </c>
      <c r="G15" s="7">
        <f>F15/F16-1</f>
        <v>0.37375572487444986</v>
      </c>
      <c r="H15" s="10">
        <f>F15/$F$78</f>
        <v>5.124938891876827E-2</v>
      </c>
      <c r="I15" s="4">
        <v>541.05999999999995</v>
      </c>
    </row>
    <row r="16" spans="1:9" x14ac:dyDescent="0.3">
      <c r="A16" s="1" t="s">
        <v>11</v>
      </c>
      <c r="B16" s="4">
        <v>927.85</v>
      </c>
      <c r="C16" s="4">
        <v>502.86</v>
      </c>
      <c r="D16" s="4">
        <v>0</v>
      </c>
      <c r="E16" s="4">
        <v>16.920000000000002</v>
      </c>
      <c r="F16" s="4">
        <v>1447.63</v>
      </c>
      <c r="G16" s="4"/>
      <c r="H16" s="4"/>
      <c r="I16" s="4"/>
    </row>
    <row r="17" spans="1:9" x14ac:dyDescent="0.3">
      <c r="A17" s="1" t="s">
        <v>17</v>
      </c>
      <c r="B17" s="4">
        <v>656</v>
      </c>
      <c r="C17" s="4">
        <v>2317.85</v>
      </c>
      <c r="D17" s="4">
        <v>0</v>
      </c>
      <c r="E17" s="4">
        <v>86.34</v>
      </c>
      <c r="F17" s="4">
        <v>3060.19</v>
      </c>
      <c r="G17" s="7">
        <f>F17/F18-1</f>
        <v>0.24095799253038352</v>
      </c>
      <c r="H17" s="10">
        <f>F17/$F$78</f>
        <v>7.886240061312999E-2</v>
      </c>
      <c r="I17" s="4">
        <v>594.20000000000005</v>
      </c>
    </row>
    <row r="18" spans="1:9" x14ac:dyDescent="0.3">
      <c r="A18" s="1" t="s">
        <v>11</v>
      </c>
      <c r="B18" s="4">
        <v>387.03</v>
      </c>
      <c r="C18" s="4">
        <v>1993.84</v>
      </c>
      <c r="D18" s="4">
        <v>0</v>
      </c>
      <c r="E18" s="4">
        <v>85.12</v>
      </c>
      <c r="F18" s="4">
        <v>2465.9899999999998</v>
      </c>
      <c r="G18" s="4"/>
      <c r="H18" s="4"/>
      <c r="I18" s="4"/>
    </row>
    <row r="19" spans="1:9" x14ac:dyDescent="0.3">
      <c r="A19" s="1" t="s">
        <v>18</v>
      </c>
      <c r="B19" s="4">
        <v>74.319999999999993</v>
      </c>
      <c r="C19" s="4">
        <v>181.66</v>
      </c>
      <c r="D19" s="4">
        <v>0</v>
      </c>
      <c r="E19" s="4">
        <v>0.61</v>
      </c>
      <c r="F19" s="4">
        <v>256.58999999999997</v>
      </c>
      <c r="G19" s="7">
        <f>F19/F20-1</f>
        <v>0.25233051881497381</v>
      </c>
      <c r="H19" s="10">
        <f>F19/$F$78</f>
        <v>6.6124336637016067E-3</v>
      </c>
      <c r="I19" s="4">
        <v>51.7</v>
      </c>
    </row>
    <row r="20" spans="1:9" x14ac:dyDescent="0.3">
      <c r="A20" s="1" t="s">
        <v>11</v>
      </c>
      <c r="B20" s="4">
        <v>62.96</v>
      </c>
      <c r="C20" s="4">
        <v>141.34</v>
      </c>
      <c r="D20" s="4">
        <v>0</v>
      </c>
      <c r="E20" s="4">
        <v>0.59</v>
      </c>
      <c r="F20" s="4">
        <v>204.89</v>
      </c>
      <c r="G20" s="4"/>
      <c r="H20" s="4"/>
      <c r="I20" s="4"/>
    </row>
    <row r="21" spans="1:9" x14ac:dyDescent="0.3">
      <c r="A21" s="1" t="s">
        <v>19</v>
      </c>
      <c r="B21" s="4">
        <v>125.45</v>
      </c>
      <c r="C21" s="4">
        <v>830.65</v>
      </c>
      <c r="D21" s="4">
        <v>163.13999999999999</v>
      </c>
      <c r="E21" s="4">
        <v>32.78</v>
      </c>
      <c r="F21" s="4">
        <v>1152.02</v>
      </c>
      <c r="G21" s="7">
        <f>F21/F22-1</f>
        <v>0.23314886374583876</v>
      </c>
      <c r="H21" s="10">
        <f>F21/$F$78</f>
        <v>2.9688046413568439E-2</v>
      </c>
      <c r="I21" s="4">
        <v>217.81</v>
      </c>
    </row>
    <row r="22" spans="1:9" x14ac:dyDescent="0.3">
      <c r="A22" s="1" t="s">
        <v>11</v>
      </c>
      <c r="B22" s="4">
        <v>95.16</v>
      </c>
      <c r="C22" s="4">
        <v>641.64</v>
      </c>
      <c r="D22" s="4">
        <v>150.74</v>
      </c>
      <c r="E22" s="4">
        <v>46.67</v>
      </c>
      <c r="F22" s="4">
        <v>934.21</v>
      </c>
      <c r="G22" s="4"/>
      <c r="H22" s="4"/>
      <c r="I22" s="4"/>
    </row>
    <row r="23" spans="1:9" x14ac:dyDescent="0.3">
      <c r="A23" s="1" t="s">
        <v>20</v>
      </c>
      <c r="B23" s="4">
        <v>0</v>
      </c>
      <c r="C23" s="4">
        <v>0</v>
      </c>
      <c r="D23" s="4">
        <v>0</v>
      </c>
      <c r="E23" s="4">
        <v>0</v>
      </c>
      <c r="F23" s="4">
        <v>0</v>
      </c>
      <c r="G23" s="4">
        <v>0</v>
      </c>
      <c r="H23" s="4">
        <v>0</v>
      </c>
      <c r="I23" s="4">
        <v>0</v>
      </c>
    </row>
    <row r="24" spans="1:9" x14ac:dyDescent="0.3">
      <c r="A24" s="1" t="s">
        <v>11</v>
      </c>
      <c r="B24" s="4">
        <v>0</v>
      </c>
      <c r="C24" s="4">
        <v>0</v>
      </c>
      <c r="D24" s="4">
        <v>0</v>
      </c>
      <c r="E24" s="4">
        <v>0</v>
      </c>
      <c r="F24" s="4">
        <v>0</v>
      </c>
      <c r="G24" s="4"/>
      <c r="H24" s="4"/>
      <c r="I24" s="4"/>
    </row>
    <row r="25" spans="1:9" x14ac:dyDescent="0.3">
      <c r="A25" s="1" t="s">
        <v>21</v>
      </c>
      <c r="B25" s="4">
        <v>0.01</v>
      </c>
      <c r="C25" s="4">
        <v>8.81</v>
      </c>
      <c r="D25" s="4">
        <v>0</v>
      </c>
      <c r="E25" s="4">
        <v>0</v>
      </c>
      <c r="F25" s="4">
        <v>8.82</v>
      </c>
      <c r="G25" s="4">
        <v>0</v>
      </c>
      <c r="H25" s="10">
        <f>F25/$F$78</f>
        <v>2.2729515925736849E-4</v>
      </c>
      <c r="I25" s="4">
        <v>8.82</v>
      </c>
    </row>
    <row r="26" spans="1:9" x14ac:dyDescent="0.3">
      <c r="A26" s="1" t="s">
        <v>11</v>
      </c>
      <c r="B26" s="4">
        <v>0</v>
      </c>
      <c r="C26" s="4">
        <v>0</v>
      </c>
      <c r="D26" s="4">
        <v>0</v>
      </c>
      <c r="E26" s="4">
        <v>0</v>
      </c>
      <c r="F26" s="4">
        <v>0</v>
      </c>
      <c r="G26" s="4"/>
      <c r="H26" s="4"/>
      <c r="I26" s="4"/>
    </row>
    <row r="27" spans="1:9" x14ac:dyDescent="0.3">
      <c r="A27" s="1" t="s">
        <v>22</v>
      </c>
      <c r="B27" s="4">
        <v>18.59</v>
      </c>
      <c r="C27" s="4">
        <v>146.15</v>
      </c>
      <c r="D27" s="4">
        <v>0</v>
      </c>
      <c r="E27" s="4">
        <v>9.23</v>
      </c>
      <c r="F27" s="4">
        <v>173.97</v>
      </c>
      <c r="G27" s="7">
        <f>F27/F28-1</f>
        <v>6.6543224163870818E-3</v>
      </c>
      <c r="H27" s="10">
        <f>F27/$F$78</f>
        <v>4.4832810494336052E-3</v>
      </c>
      <c r="I27" s="4">
        <v>1.1499999999999999</v>
      </c>
    </row>
    <row r="28" spans="1:9" x14ac:dyDescent="0.3">
      <c r="A28" s="1" t="s">
        <v>11</v>
      </c>
      <c r="B28" s="4">
        <v>14.17</v>
      </c>
      <c r="C28" s="4">
        <v>154.85</v>
      </c>
      <c r="D28" s="4">
        <v>0</v>
      </c>
      <c r="E28" s="4">
        <v>3.8</v>
      </c>
      <c r="F28" s="4">
        <v>172.82</v>
      </c>
      <c r="G28" s="4"/>
      <c r="H28" s="4"/>
      <c r="I28" s="4"/>
    </row>
    <row r="29" spans="1:9" x14ac:dyDescent="0.3">
      <c r="A29" s="1" t="s">
        <v>23</v>
      </c>
      <c r="B29" s="4">
        <v>20.59</v>
      </c>
      <c r="C29" s="4">
        <v>275.39</v>
      </c>
      <c r="D29" s="4">
        <v>0</v>
      </c>
      <c r="E29" s="4">
        <v>0</v>
      </c>
      <c r="F29" s="4">
        <v>295.98</v>
      </c>
      <c r="G29" s="7">
        <f>F29/F30-1</f>
        <v>0.23866917765222873</v>
      </c>
      <c r="H29" s="10">
        <f>F29/$F$78</f>
        <v>7.6275307524938697E-3</v>
      </c>
      <c r="I29" s="4">
        <v>57.03</v>
      </c>
    </row>
    <row r="30" spans="1:9" x14ac:dyDescent="0.3">
      <c r="A30" s="1" t="s">
        <v>11</v>
      </c>
      <c r="B30" s="4">
        <v>12.06</v>
      </c>
      <c r="C30" s="4">
        <v>226.89</v>
      </c>
      <c r="D30" s="4">
        <v>0</v>
      </c>
      <c r="E30" s="4">
        <v>0</v>
      </c>
      <c r="F30" s="4">
        <v>238.95</v>
      </c>
      <c r="G30" s="4"/>
      <c r="H30" s="4"/>
      <c r="I30" s="4"/>
    </row>
    <row r="31" spans="1:9" x14ac:dyDescent="0.3">
      <c r="A31" s="1" t="s">
        <v>24</v>
      </c>
      <c r="B31" s="4">
        <v>617.72</v>
      </c>
      <c r="C31" s="4">
        <v>871.39</v>
      </c>
      <c r="D31" s="4">
        <v>-68.59</v>
      </c>
      <c r="E31" s="4">
        <v>1.63</v>
      </c>
      <c r="F31" s="4">
        <v>1422.15</v>
      </c>
      <c r="G31" s="7">
        <f>F31/F32-1</f>
        <v>5.8420386310109595E-3</v>
      </c>
      <c r="H31" s="10">
        <f>F31/$F$78</f>
        <v>3.6649411648284197E-2</v>
      </c>
      <c r="I31" s="4">
        <v>8.26</v>
      </c>
    </row>
    <row r="32" spans="1:9" x14ac:dyDescent="0.3">
      <c r="A32" s="1" t="s">
        <v>11</v>
      </c>
      <c r="B32" s="4">
        <v>582.16</v>
      </c>
      <c r="C32" s="4">
        <v>821.2</v>
      </c>
      <c r="D32" s="4">
        <v>9.09</v>
      </c>
      <c r="E32" s="4">
        <v>1.44</v>
      </c>
      <c r="F32" s="4">
        <v>1413.89</v>
      </c>
      <c r="G32" s="4"/>
      <c r="H32" s="4"/>
      <c r="I32" s="4"/>
    </row>
    <row r="33" spans="1:9" x14ac:dyDescent="0.3">
      <c r="A33" s="1" t="s">
        <v>25</v>
      </c>
      <c r="B33" s="4">
        <v>18.03</v>
      </c>
      <c r="C33" s="4">
        <v>26.67</v>
      </c>
      <c r="D33" s="4">
        <v>0</v>
      </c>
      <c r="E33" s="4">
        <v>0</v>
      </c>
      <c r="F33" s="4">
        <v>44.7</v>
      </c>
      <c r="G33" s="7">
        <f>F33/F34-1</f>
        <v>0.34314903846153855</v>
      </c>
      <c r="H33" s="10">
        <f>F33/$F$78</f>
        <v>1.1519380520186363E-3</v>
      </c>
      <c r="I33" s="4">
        <v>11.42</v>
      </c>
    </row>
    <row r="34" spans="1:9" x14ac:dyDescent="0.3">
      <c r="A34" s="1" t="s">
        <v>11</v>
      </c>
      <c r="B34" s="4">
        <v>14.73</v>
      </c>
      <c r="C34" s="4">
        <v>18.55</v>
      </c>
      <c r="D34" s="4">
        <v>0</v>
      </c>
      <c r="E34" s="4">
        <v>0</v>
      </c>
      <c r="F34" s="4">
        <v>33.28</v>
      </c>
      <c r="G34" s="4"/>
      <c r="H34" s="4"/>
      <c r="I34" s="4"/>
    </row>
    <row r="35" spans="1:9" x14ac:dyDescent="0.3">
      <c r="A35" s="1" t="s">
        <v>26</v>
      </c>
      <c r="B35" s="4">
        <v>0.41</v>
      </c>
      <c r="C35" s="4">
        <v>4.1100000000000003</v>
      </c>
      <c r="D35" s="4">
        <v>0</v>
      </c>
      <c r="E35" s="4">
        <v>0</v>
      </c>
      <c r="F35" s="4">
        <v>4.5199999999999996</v>
      </c>
      <c r="G35" s="7">
        <f>F35/F36-1</f>
        <v>2.2517985611510789</v>
      </c>
      <c r="H35" s="10">
        <f>F35/$F$78</f>
        <v>1.1648232651284642E-4</v>
      </c>
      <c r="I35" s="4">
        <v>3.13</v>
      </c>
    </row>
    <row r="36" spans="1:9" x14ac:dyDescent="0.3">
      <c r="A36" s="1" t="s">
        <v>11</v>
      </c>
      <c r="B36" s="4">
        <v>0.41</v>
      </c>
      <c r="C36" s="4">
        <v>0.98</v>
      </c>
      <c r="D36" s="4">
        <v>0</v>
      </c>
      <c r="E36" s="4">
        <v>0</v>
      </c>
      <c r="F36" s="4">
        <v>1.39</v>
      </c>
      <c r="G36" s="4"/>
      <c r="H36" s="4"/>
      <c r="I36" s="4"/>
    </row>
    <row r="37" spans="1:9" x14ac:dyDescent="0.3">
      <c r="A37" s="1" t="s">
        <v>27</v>
      </c>
      <c r="B37" s="4">
        <v>38.549999999999997</v>
      </c>
      <c r="C37" s="4">
        <v>388.06</v>
      </c>
      <c r="D37" s="4">
        <v>0</v>
      </c>
      <c r="E37" s="4">
        <v>0.41</v>
      </c>
      <c r="F37" s="4">
        <v>427.02</v>
      </c>
      <c r="G37" s="7">
        <f>F37/F38-1</f>
        <v>0.22208230782439453</v>
      </c>
      <c r="H37" s="10">
        <f>F37/$F$78</f>
        <v>1.1004487404317628E-2</v>
      </c>
      <c r="I37" s="4">
        <v>77.599999999999994</v>
      </c>
    </row>
    <row r="38" spans="1:9" x14ac:dyDescent="0.3">
      <c r="A38" s="1" t="s">
        <v>11</v>
      </c>
      <c r="B38" s="4">
        <v>39.61</v>
      </c>
      <c r="C38" s="4">
        <v>309.19</v>
      </c>
      <c r="D38" s="4">
        <v>0</v>
      </c>
      <c r="E38" s="4">
        <v>0.62</v>
      </c>
      <c r="F38" s="4">
        <v>349.42</v>
      </c>
      <c r="G38" s="4"/>
      <c r="H38" s="4"/>
      <c r="I38" s="4"/>
    </row>
    <row r="39" spans="1:9" x14ac:dyDescent="0.3">
      <c r="A39" s="1" t="s">
        <v>28</v>
      </c>
      <c r="B39" s="4">
        <v>104.25</v>
      </c>
      <c r="C39" s="4">
        <v>1158.8699999999999</v>
      </c>
      <c r="D39" s="4">
        <v>0</v>
      </c>
      <c r="E39" s="4">
        <v>0.43</v>
      </c>
      <c r="F39" s="4">
        <v>1263.55</v>
      </c>
      <c r="G39" s="7">
        <f>F39/F40-1</f>
        <v>0.49929991931273432</v>
      </c>
      <c r="H39" s="10">
        <f>F39/$F$78</f>
        <v>3.2562222049846705E-2</v>
      </c>
      <c r="I39" s="4">
        <v>420.79</v>
      </c>
    </row>
    <row r="40" spans="1:9" x14ac:dyDescent="0.3">
      <c r="A40" s="1" t="s">
        <v>11</v>
      </c>
      <c r="B40" s="4">
        <v>74.39</v>
      </c>
      <c r="C40" s="4">
        <v>768.03</v>
      </c>
      <c r="D40" s="4">
        <v>0</v>
      </c>
      <c r="E40" s="4">
        <v>0.34</v>
      </c>
      <c r="F40" s="4">
        <v>842.76</v>
      </c>
      <c r="G40" s="4"/>
      <c r="H40" s="4"/>
      <c r="I40" s="4"/>
    </row>
    <row r="41" spans="1:9" x14ac:dyDescent="0.3">
      <c r="A41" s="1" t="s">
        <v>29</v>
      </c>
      <c r="B41" s="4">
        <v>2.0699999999999998</v>
      </c>
      <c r="C41" s="4">
        <v>10.59</v>
      </c>
      <c r="D41" s="4">
        <v>0</v>
      </c>
      <c r="E41" s="4">
        <v>0</v>
      </c>
      <c r="F41" s="4">
        <v>12.66</v>
      </c>
      <c r="G41" s="7">
        <f>F41/F42-1</f>
        <v>2.1105651105651102</v>
      </c>
      <c r="H41" s="10">
        <f>F41/$F$78</f>
        <v>3.2625359594084863E-4</v>
      </c>
      <c r="I41" s="4">
        <v>8.59</v>
      </c>
    </row>
    <row r="42" spans="1:9" x14ac:dyDescent="0.3">
      <c r="A42" s="1" t="s">
        <v>11</v>
      </c>
      <c r="B42" s="4">
        <v>2.0699999999999998</v>
      </c>
      <c r="C42" s="4">
        <v>2</v>
      </c>
      <c r="D42" s="4">
        <v>0</v>
      </c>
      <c r="E42" s="4">
        <v>0</v>
      </c>
      <c r="F42" s="4">
        <v>4.07</v>
      </c>
      <c r="G42" s="4"/>
      <c r="H42" s="4"/>
      <c r="I42" s="4"/>
    </row>
    <row r="43" spans="1:9" x14ac:dyDescent="0.3">
      <c r="A43" s="1" t="s">
        <v>30</v>
      </c>
      <c r="B43" s="4">
        <v>448.41</v>
      </c>
      <c r="C43" s="4">
        <v>1374.37</v>
      </c>
      <c r="D43" s="4">
        <v>19.23</v>
      </c>
      <c r="E43" s="4">
        <v>152.12</v>
      </c>
      <c r="F43" s="4">
        <v>1994.13</v>
      </c>
      <c r="G43" s="7">
        <f>F43/F44-1</f>
        <v>1.003486280931952</v>
      </c>
      <c r="H43" s="10">
        <f>F43/$F$78</f>
        <v>5.1389580037403203E-2</v>
      </c>
      <c r="I43" s="4">
        <v>998.8</v>
      </c>
    </row>
    <row r="44" spans="1:9" x14ac:dyDescent="0.3">
      <c r="A44" s="1" t="s">
        <v>11</v>
      </c>
      <c r="B44" s="4">
        <v>293.58</v>
      </c>
      <c r="C44" s="4">
        <v>573.32000000000005</v>
      </c>
      <c r="D44" s="4">
        <v>6.78</v>
      </c>
      <c r="E44" s="4">
        <v>121.65</v>
      </c>
      <c r="F44" s="4">
        <v>995.33</v>
      </c>
      <c r="G44" s="4"/>
      <c r="H44" s="4"/>
      <c r="I44" s="4"/>
    </row>
    <row r="45" spans="1:9" x14ac:dyDescent="0.3">
      <c r="A45" s="1" t="s">
        <v>31</v>
      </c>
      <c r="B45" s="4">
        <v>877.47</v>
      </c>
      <c r="C45" s="4">
        <v>5038.62</v>
      </c>
      <c r="D45" s="4">
        <v>808.72</v>
      </c>
      <c r="E45" s="4">
        <v>1.94</v>
      </c>
      <c r="F45" s="4">
        <v>6726.75</v>
      </c>
      <c r="G45" s="7">
        <f>F45/F46-1</f>
        <v>4.0772183567658882E-2</v>
      </c>
      <c r="H45" s="10">
        <f>F45/$F$78</f>
        <v>0.17335121457307295</v>
      </c>
      <c r="I45" s="4">
        <v>263.52</v>
      </c>
    </row>
    <row r="46" spans="1:9" x14ac:dyDescent="0.3">
      <c r="A46" s="1" t="s">
        <v>11</v>
      </c>
      <c r="B46" s="4">
        <v>809.09</v>
      </c>
      <c r="C46" s="4">
        <v>4840.8999999999996</v>
      </c>
      <c r="D46" s="4">
        <v>810.95</v>
      </c>
      <c r="E46" s="4">
        <v>2.29</v>
      </c>
      <c r="F46" s="4">
        <v>6463.23</v>
      </c>
      <c r="G46" s="4"/>
      <c r="H46" s="4"/>
      <c r="I46" s="4"/>
    </row>
    <row r="47" spans="1:9" x14ac:dyDescent="0.3">
      <c r="A47" s="1" t="s">
        <v>32</v>
      </c>
      <c r="B47" s="4">
        <v>476.2</v>
      </c>
      <c r="C47" s="4">
        <v>1484.16</v>
      </c>
      <c r="D47" s="4">
        <v>240.19</v>
      </c>
      <c r="E47" s="4">
        <v>1.08</v>
      </c>
      <c r="F47" s="4">
        <v>2201.63</v>
      </c>
      <c r="G47" s="7">
        <f>F47/F48-1</f>
        <v>-0.12559475109815477</v>
      </c>
      <c r="H47" s="10">
        <f>F47/$F$78</f>
        <v>5.6736943477981881E-2</v>
      </c>
      <c r="I47" s="4">
        <v>-316.23</v>
      </c>
    </row>
    <row r="48" spans="1:9" x14ac:dyDescent="0.3">
      <c r="A48" s="1" t="s">
        <v>11</v>
      </c>
      <c r="B48" s="4">
        <v>447.87</v>
      </c>
      <c r="C48" s="4">
        <v>1911.86</v>
      </c>
      <c r="D48" s="4">
        <v>156.97999999999999</v>
      </c>
      <c r="E48" s="4">
        <v>1.1499999999999999</v>
      </c>
      <c r="F48" s="4">
        <v>2517.86</v>
      </c>
      <c r="G48" s="4"/>
      <c r="H48" s="4"/>
      <c r="I48" s="4"/>
    </row>
    <row r="49" spans="1:9" x14ac:dyDescent="0.3">
      <c r="A49" s="1" t="s">
        <v>33</v>
      </c>
      <c r="B49" s="4">
        <v>455.74</v>
      </c>
      <c r="C49" s="4">
        <v>1504.12</v>
      </c>
      <c r="D49" s="4">
        <v>100.89</v>
      </c>
      <c r="E49" s="4">
        <v>1.1499999999999999</v>
      </c>
      <c r="F49" s="4">
        <v>2061.9</v>
      </c>
      <c r="G49" s="7">
        <f>F49/F50-1</f>
        <v>1.7900515392665906E-2</v>
      </c>
      <c r="H49" s="10">
        <f>F49/$F$78</f>
        <v>5.3136041822309306E-2</v>
      </c>
      <c r="I49" s="4">
        <v>36.26</v>
      </c>
    </row>
    <row r="50" spans="1:9" x14ac:dyDescent="0.3">
      <c r="A50" s="1" t="s">
        <v>11</v>
      </c>
      <c r="B50" s="4">
        <v>452.49</v>
      </c>
      <c r="C50" s="4">
        <v>1461.69</v>
      </c>
      <c r="D50" s="4">
        <v>110</v>
      </c>
      <c r="E50" s="4">
        <v>1.46</v>
      </c>
      <c r="F50" s="4">
        <v>2025.64</v>
      </c>
      <c r="G50" s="4"/>
      <c r="H50" s="4"/>
      <c r="I50" s="4"/>
    </row>
    <row r="51" spans="1:9" x14ac:dyDescent="0.3">
      <c r="A51" s="1" t="s">
        <v>34</v>
      </c>
      <c r="B51" s="4">
        <v>23.26</v>
      </c>
      <c r="C51" s="4">
        <v>319.08</v>
      </c>
      <c r="D51" s="4">
        <v>2.0499999999999998</v>
      </c>
      <c r="E51" s="4">
        <v>4.78</v>
      </c>
      <c r="F51" s="4">
        <v>349.17</v>
      </c>
      <c r="G51" s="7">
        <f>F51/F52-1</f>
        <v>-0.18974799276001297</v>
      </c>
      <c r="H51" s="10">
        <f>F51/$F$78</f>
        <v>8.9982597231173869E-3</v>
      </c>
      <c r="I51" s="4">
        <v>-81.77</v>
      </c>
    </row>
    <row r="52" spans="1:9" x14ac:dyDescent="0.3">
      <c r="A52" s="1" t="s">
        <v>11</v>
      </c>
      <c r="B52" s="4">
        <v>22.98</v>
      </c>
      <c r="C52" s="4">
        <v>401.76</v>
      </c>
      <c r="D52" s="4">
        <v>1.51</v>
      </c>
      <c r="E52" s="4">
        <v>4.6900000000000004</v>
      </c>
      <c r="F52" s="4">
        <v>430.94</v>
      </c>
      <c r="G52" s="4"/>
      <c r="H52" s="4"/>
      <c r="I52" s="4"/>
    </row>
    <row r="53" spans="1:9" x14ac:dyDescent="0.3">
      <c r="A53" s="1" t="s">
        <v>35</v>
      </c>
      <c r="B53" s="4">
        <v>2.04</v>
      </c>
      <c r="C53" s="4">
        <v>118.41</v>
      </c>
      <c r="D53" s="4">
        <v>0</v>
      </c>
      <c r="E53" s="4">
        <v>0.4</v>
      </c>
      <c r="F53" s="4">
        <v>120.85</v>
      </c>
      <c r="G53" s="7">
        <f>F53/F54-1</f>
        <v>0.31144872490504594</v>
      </c>
      <c r="H53" s="10">
        <f>F53/$F$78</f>
        <v>3.1143560086454624E-3</v>
      </c>
      <c r="I53" s="4">
        <v>28.7</v>
      </c>
    </row>
    <row r="54" spans="1:9" x14ac:dyDescent="0.3">
      <c r="A54" s="1" t="s">
        <v>11</v>
      </c>
      <c r="B54" s="4">
        <v>1.82</v>
      </c>
      <c r="C54" s="4">
        <v>90.1</v>
      </c>
      <c r="D54" s="4">
        <v>0</v>
      </c>
      <c r="E54" s="4">
        <v>0.23</v>
      </c>
      <c r="F54" s="4">
        <v>92.15</v>
      </c>
      <c r="G54" s="4"/>
      <c r="H54" s="4"/>
      <c r="I54" s="4"/>
    </row>
    <row r="55" spans="1:9" x14ac:dyDescent="0.3">
      <c r="A55" s="1" t="s">
        <v>36</v>
      </c>
      <c r="B55" s="4">
        <v>23.78</v>
      </c>
      <c r="C55" s="4">
        <v>168.43</v>
      </c>
      <c r="D55" s="4">
        <v>0</v>
      </c>
      <c r="E55" s="4">
        <v>2.29</v>
      </c>
      <c r="F55" s="4">
        <v>194.5</v>
      </c>
      <c r="G55" s="7">
        <f>F55/F56-1</f>
        <v>-0.28796309855030022</v>
      </c>
      <c r="H55" s="10">
        <f>F55/$F$78</f>
        <v>5.0123478997231487E-3</v>
      </c>
      <c r="I55" s="4">
        <v>-78.66</v>
      </c>
    </row>
    <row r="56" spans="1:9" x14ac:dyDescent="0.3">
      <c r="A56" s="1" t="s">
        <v>11</v>
      </c>
      <c r="B56" s="4">
        <v>14.69</v>
      </c>
      <c r="C56" s="4">
        <v>258.08999999999997</v>
      </c>
      <c r="D56" s="4">
        <v>0</v>
      </c>
      <c r="E56" s="4">
        <v>0.38</v>
      </c>
      <c r="F56" s="4">
        <v>273.16000000000003</v>
      </c>
      <c r="G56" s="4"/>
      <c r="H56" s="4"/>
      <c r="I56" s="4"/>
    </row>
    <row r="57" spans="1:9" x14ac:dyDescent="0.3">
      <c r="A57" s="3" t="s">
        <v>37</v>
      </c>
      <c r="B57" s="5">
        <f>SUM(B5+B7+B9+B11+B13+B15+B17+B19+B21+B23+B25+B27+B29+B31+B33+B35+B37+B39+B41+B43+B45+B47+B49+B51+B53+B55)</f>
        <v>5850.59</v>
      </c>
      <c r="C57" s="5">
        <f t="shared" ref="C57:F57" si="0">SUM(C5+C7+C9+C11+C13+C15+C17+C19+C21+C23+C25+C27+C29+C31+C33+C35+C37+C39+C41+C43+C45+C47+C49+C51+C53+C55)</f>
        <v>19209.28</v>
      </c>
      <c r="D57" s="5">
        <f t="shared" si="0"/>
        <v>1442.88</v>
      </c>
      <c r="E57" s="5">
        <f t="shared" si="0"/>
        <v>403.76999999999992</v>
      </c>
      <c r="F57" s="5">
        <f t="shared" si="0"/>
        <v>26906.52</v>
      </c>
      <c r="G57" s="11">
        <f>F57/F58-1</f>
        <v>0.15180294815788309</v>
      </c>
      <c r="H57" s="12">
        <f>F57/$F$78</f>
        <v>0.6933924884877064</v>
      </c>
      <c r="I57" s="5">
        <f>SUM(I5+I7+I9+I11+I13+I15+I17+I19+I21+I23+I25+I27+I29+I31+I33+I35+I37+I39+I41+I43+I45+I47+I49+I51+I53+I55)</f>
        <v>3546.1700000000014</v>
      </c>
    </row>
    <row r="58" spans="1:9" x14ac:dyDescent="0.3">
      <c r="A58" s="1" t="s">
        <v>38</v>
      </c>
      <c r="B58" s="4">
        <f>SUM(B6+B8+B10+B12+B14+B16+B18+B20+B22+B24+B26+B28+B30+B32+B34+B36+B38+B40+B42+B44+B46+B48+B50+B52+B54+B56)</f>
        <v>4690.8199999999988</v>
      </c>
      <c r="C58" s="4">
        <f t="shared" ref="C58:F58" si="1">SUM(C6+C8+C10+C12+C14+C16+C18+C20+C22+C24+C26+C28+C30+C32+C34+C36+C38+C40+C42+C44+C46+C48+C50+C52+C54+C56)</f>
        <v>17051.309999999998</v>
      </c>
      <c r="D58" s="4">
        <f t="shared" si="1"/>
        <v>1251.96</v>
      </c>
      <c r="E58" s="4">
        <f t="shared" si="1"/>
        <v>366.26</v>
      </c>
      <c r="F58" s="4">
        <f t="shared" si="1"/>
        <v>23360.35</v>
      </c>
      <c r="G58" s="4"/>
      <c r="H58" s="4"/>
      <c r="I58" s="4"/>
    </row>
    <row r="59" spans="1:9" x14ac:dyDescent="0.3">
      <c r="A59" s="1" t="s">
        <v>39</v>
      </c>
      <c r="B59" s="6">
        <f t="shared" ref="B59:F59" si="2">(B57-B58)/B58</f>
        <v>0.24724248638830773</v>
      </c>
      <c r="C59" s="6">
        <f t="shared" si="2"/>
        <v>0.12655743165774369</v>
      </c>
      <c r="D59" s="6">
        <f t="shared" si="2"/>
        <v>0.15249688488450117</v>
      </c>
      <c r="E59" s="6">
        <f t="shared" si="2"/>
        <v>0.10241358597717451</v>
      </c>
      <c r="F59" s="6">
        <f t="shared" si="2"/>
        <v>0.15180294815788301</v>
      </c>
      <c r="G59" s="4"/>
      <c r="H59" s="4"/>
      <c r="I59" s="4"/>
    </row>
    <row r="60" spans="1:9" x14ac:dyDescent="0.3">
      <c r="A60" s="3" t="s">
        <v>40</v>
      </c>
      <c r="B60" s="4"/>
      <c r="C60" s="4"/>
      <c r="D60" s="4"/>
      <c r="E60" s="4"/>
      <c r="F60" s="4"/>
      <c r="G60" s="4"/>
      <c r="H60" s="4"/>
      <c r="I60" s="4"/>
    </row>
    <row r="61" spans="1:9" x14ac:dyDescent="0.3">
      <c r="A61" s="1" t="s">
        <v>75</v>
      </c>
      <c r="B61" s="4">
        <v>1607.13</v>
      </c>
      <c r="C61" s="4">
        <v>511.87</v>
      </c>
      <c r="D61" s="4">
        <v>0</v>
      </c>
      <c r="E61" s="4">
        <v>4.87</v>
      </c>
      <c r="F61" s="4">
        <v>2123.87</v>
      </c>
      <c r="G61" s="7">
        <f>F61/F62-1</f>
        <v>0.32011685365323062</v>
      </c>
      <c r="H61" s="10">
        <f>F61/$F$78</f>
        <v>5.4733035135141404E-2</v>
      </c>
      <c r="I61" s="4">
        <v>515.02</v>
      </c>
    </row>
    <row r="62" spans="1:9" x14ac:dyDescent="0.3">
      <c r="A62" s="1" t="s">
        <v>11</v>
      </c>
      <c r="B62" s="4">
        <v>1092.3800000000001</v>
      </c>
      <c r="C62" s="4">
        <v>510.7</v>
      </c>
      <c r="D62" s="4">
        <v>0</v>
      </c>
      <c r="E62" s="4">
        <v>5.77</v>
      </c>
      <c r="F62" s="4">
        <v>1608.85</v>
      </c>
      <c r="G62" s="4"/>
      <c r="H62" s="4"/>
      <c r="I62" s="4"/>
    </row>
    <row r="63" spans="1:9" x14ac:dyDescent="0.3">
      <c r="A63" s="1" t="s">
        <v>41</v>
      </c>
      <c r="B63" s="4">
        <v>665.04</v>
      </c>
      <c r="C63" s="4">
        <v>1223.8599999999999</v>
      </c>
      <c r="D63" s="4">
        <v>0</v>
      </c>
      <c r="E63" s="4">
        <v>2.96</v>
      </c>
      <c r="F63" s="4">
        <v>1891.86</v>
      </c>
      <c r="G63" s="7">
        <f>F63/F64-1</f>
        <v>0.47366371185094014</v>
      </c>
      <c r="H63" s="10">
        <f>F63/$F$78</f>
        <v>4.8754038547918946E-2</v>
      </c>
      <c r="I63" s="4">
        <v>608.08000000000004</v>
      </c>
    </row>
    <row r="64" spans="1:9" x14ac:dyDescent="0.3">
      <c r="A64" s="1" t="s">
        <v>11</v>
      </c>
      <c r="B64" s="4">
        <v>369.61</v>
      </c>
      <c r="C64" s="4">
        <v>901.19</v>
      </c>
      <c r="D64" s="4">
        <v>0</v>
      </c>
      <c r="E64" s="4">
        <v>12.98</v>
      </c>
      <c r="F64" s="4">
        <v>1283.78</v>
      </c>
      <c r="G64" s="4"/>
      <c r="H64" s="4"/>
      <c r="I64" s="4"/>
    </row>
    <row r="65" spans="1:9" x14ac:dyDescent="0.3">
      <c r="A65" s="1" t="s">
        <v>42</v>
      </c>
      <c r="B65" s="4">
        <v>1826.03</v>
      </c>
      <c r="C65" s="4">
        <v>980.97</v>
      </c>
      <c r="D65" s="4">
        <v>0</v>
      </c>
      <c r="E65" s="4">
        <v>44.54</v>
      </c>
      <c r="F65" s="4">
        <v>2851.54</v>
      </c>
      <c r="G65" s="7">
        <f>F65/F66-1</f>
        <v>0.41973612148369432</v>
      </c>
      <c r="H65" s="10">
        <f>F65/$F$78</f>
        <v>7.3485401182398699E-2</v>
      </c>
      <c r="I65" s="4">
        <v>843.04</v>
      </c>
    </row>
    <row r="66" spans="1:9" x14ac:dyDescent="0.3">
      <c r="A66" s="1" t="s">
        <v>11</v>
      </c>
      <c r="B66" s="4">
        <v>1220.45</v>
      </c>
      <c r="C66" s="4">
        <v>746.46</v>
      </c>
      <c r="D66" s="4">
        <v>0</v>
      </c>
      <c r="E66" s="4">
        <v>41.59</v>
      </c>
      <c r="F66" s="4">
        <v>2008.5</v>
      </c>
      <c r="G66" s="4"/>
      <c r="H66" s="4"/>
      <c r="I66" s="4"/>
    </row>
    <row r="67" spans="1:9" x14ac:dyDescent="0.3">
      <c r="A67" s="1" t="s">
        <v>43</v>
      </c>
      <c r="B67" s="4">
        <v>35.69</v>
      </c>
      <c r="C67" s="4">
        <v>23.03</v>
      </c>
      <c r="D67" s="4">
        <v>0</v>
      </c>
      <c r="E67" s="4">
        <v>0</v>
      </c>
      <c r="F67" s="4">
        <v>58.72</v>
      </c>
      <c r="G67" s="7">
        <f>F67/F68-1</f>
        <v>4.2056737588652489</v>
      </c>
      <c r="H67" s="10">
        <f>F67/$F$78</f>
        <v>1.5132394276182173E-3</v>
      </c>
      <c r="I67" s="4">
        <v>47.44</v>
      </c>
    </row>
    <row r="68" spans="1:9" x14ac:dyDescent="0.3">
      <c r="A68" s="1" t="s">
        <v>11</v>
      </c>
      <c r="B68" s="4">
        <v>8.7200000000000006</v>
      </c>
      <c r="C68" s="4">
        <v>2.56</v>
      </c>
      <c r="D68" s="4">
        <v>0</v>
      </c>
      <c r="E68" s="4">
        <v>0</v>
      </c>
      <c r="F68" s="4">
        <v>11.28</v>
      </c>
      <c r="G68" s="4"/>
      <c r="H68" s="4"/>
      <c r="I68" s="4"/>
    </row>
    <row r="69" spans="1:9" x14ac:dyDescent="0.3">
      <c r="A69" s="1" t="s">
        <v>44</v>
      </c>
      <c r="B69" s="4">
        <v>301.85000000000002</v>
      </c>
      <c r="C69" s="4">
        <v>386.22</v>
      </c>
      <c r="D69" s="4">
        <v>0</v>
      </c>
      <c r="E69" s="4">
        <v>0.77</v>
      </c>
      <c r="F69" s="4">
        <v>688.84</v>
      </c>
      <c r="G69" s="7">
        <f>F69/F70-1</f>
        <v>0.31676638694014869</v>
      </c>
      <c r="H69" s="10">
        <f>F69/$F$78</f>
        <v>1.7751700397148039E-2</v>
      </c>
      <c r="I69" s="4">
        <v>165.71</v>
      </c>
    </row>
    <row r="70" spans="1:9" x14ac:dyDescent="0.3">
      <c r="A70" s="1" t="s">
        <v>11</v>
      </c>
      <c r="B70" s="4">
        <v>206.13</v>
      </c>
      <c r="C70" s="4">
        <v>316.69</v>
      </c>
      <c r="D70" s="4">
        <v>0</v>
      </c>
      <c r="E70" s="4">
        <v>0.31</v>
      </c>
      <c r="F70" s="4">
        <v>523.13</v>
      </c>
      <c r="G70" s="4"/>
      <c r="H70" s="4"/>
      <c r="I70" s="4"/>
    </row>
    <row r="71" spans="1:9" x14ac:dyDescent="0.3">
      <c r="A71" s="1" t="s">
        <v>45</v>
      </c>
      <c r="B71" s="4">
        <v>3.44</v>
      </c>
      <c r="C71" s="4">
        <v>22.57</v>
      </c>
      <c r="D71" s="4">
        <v>0</v>
      </c>
      <c r="E71" s="4">
        <v>0</v>
      </c>
      <c r="F71" s="4">
        <v>26.01</v>
      </c>
      <c r="G71" s="7">
        <f>F71/F72-1</f>
        <v>14.122093023255815</v>
      </c>
      <c r="H71" s="10">
        <f>F71/$F$78</f>
        <v>6.7028878597326011E-4</v>
      </c>
      <c r="I71" s="4">
        <v>24.29</v>
      </c>
    </row>
    <row r="72" spans="1:9" x14ac:dyDescent="0.3">
      <c r="A72" s="1" t="s">
        <v>11</v>
      </c>
      <c r="B72" s="4">
        <v>1.72</v>
      </c>
      <c r="C72" s="4">
        <v>0</v>
      </c>
      <c r="D72" s="4">
        <v>0</v>
      </c>
      <c r="E72" s="4">
        <v>0</v>
      </c>
      <c r="F72" s="4">
        <v>1.72</v>
      </c>
      <c r="G72" s="4"/>
      <c r="H72" s="4"/>
      <c r="I72" s="4"/>
    </row>
    <row r="73" spans="1:9" x14ac:dyDescent="0.3">
      <c r="A73" s="1" t="s">
        <v>46</v>
      </c>
      <c r="B73" s="4">
        <v>4150.38</v>
      </c>
      <c r="C73" s="4">
        <v>104.21</v>
      </c>
      <c r="D73" s="4">
        <v>0</v>
      </c>
      <c r="E73" s="4">
        <v>2.2200000000000002</v>
      </c>
      <c r="F73" s="4">
        <v>4256.8100000000004</v>
      </c>
      <c r="G73" s="7">
        <f>F73/F74-1</f>
        <v>0.19491751416869962</v>
      </c>
      <c r="H73" s="10">
        <f>F73/$F$78</f>
        <v>0.10969980803609511</v>
      </c>
      <c r="I73" s="4">
        <v>694.38</v>
      </c>
    </row>
    <row r="74" spans="1:9" x14ac:dyDescent="0.3">
      <c r="A74" s="1" t="s">
        <v>11</v>
      </c>
      <c r="B74" s="4">
        <v>3385.54</v>
      </c>
      <c r="C74" s="4">
        <v>173.43</v>
      </c>
      <c r="D74" s="4">
        <v>0</v>
      </c>
      <c r="E74" s="4">
        <v>3.46</v>
      </c>
      <c r="F74" s="4">
        <v>3562.43</v>
      </c>
      <c r="G74" s="4"/>
      <c r="H74" s="4"/>
      <c r="I74" s="4"/>
    </row>
    <row r="75" spans="1:9" x14ac:dyDescent="0.3">
      <c r="A75" s="3" t="s">
        <v>47</v>
      </c>
      <c r="B75" s="5">
        <f>SUM(B61+B63+B65+B67+B69+B71+B73)</f>
        <v>8589.56</v>
      </c>
      <c r="C75" s="5">
        <f>SUM(C61+C63+C65+C67+C69+C71+C73)</f>
        <v>3252.73</v>
      </c>
      <c r="D75" s="5">
        <v>0</v>
      </c>
      <c r="E75" s="5">
        <f t="shared" ref="E75:F75" si="3">SUM(E61+E63+E65+E67+E69+E71+E73)</f>
        <v>55.36</v>
      </c>
      <c r="F75" s="5">
        <f t="shared" si="3"/>
        <v>11897.650000000001</v>
      </c>
      <c r="G75" s="11">
        <f>F75/F76-1</f>
        <v>0.32200664689561531</v>
      </c>
      <c r="H75" s="12">
        <f>F75/$F$78</f>
        <v>0.30660751151229371</v>
      </c>
      <c r="I75" s="5">
        <f>SUM(I61+I63+I65+I67+I69+I71+I73)</f>
        <v>2897.96</v>
      </c>
    </row>
    <row r="76" spans="1:9" x14ac:dyDescent="0.3">
      <c r="A76" s="1" t="s">
        <v>38</v>
      </c>
      <c r="B76" s="4">
        <f>SUM(B62+B64+B66+B68+B70+B72+B74)</f>
        <v>6284.55</v>
      </c>
      <c r="C76" s="4">
        <f>SUM(C62+C64+C66+C68+C70+C72+C74)</f>
        <v>2651.03</v>
      </c>
      <c r="D76" s="4">
        <v>0</v>
      </c>
      <c r="E76" s="4">
        <f>SUM(E62+E64+E66+E68+E70+E72+E74)</f>
        <v>64.11</v>
      </c>
      <c r="F76" s="4">
        <f>SUM(F62+F64+F66+F68+F70+F72+F74)</f>
        <v>8999.69</v>
      </c>
      <c r="G76" s="4"/>
      <c r="H76" s="4"/>
      <c r="I76" s="4"/>
    </row>
    <row r="77" spans="1:9" x14ac:dyDescent="0.3">
      <c r="A77" s="1" t="s">
        <v>39</v>
      </c>
      <c r="B77" s="7">
        <f>(B75-B76)/B76</f>
        <v>0.36677407292487119</v>
      </c>
      <c r="C77" s="7">
        <f>(C75-C76)/C76</f>
        <v>0.22696838587266072</v>
      </c>
      <c r="D77" s="4">
        <v>0</v>
      </c>
      <c r="E77" s="7">
        <f>(E75-E76)/E76</f>
        <v>-0.13648416783653097</v>
      </c>
      <c r="F77" s="7">
        <f>(F75-F76)/F76</f>
        <v>0.32200664689561537</v>
      </c>
      <c r="G77" s="4"/>
      <c r="H77" s="4"/>
      <c r="I77" s="4"/>
    </row>
    <row r="78" spans="1:9" x14ac:dyDescent="0.3">
      <c r="A78" s="3" t="s">
        <v>48</v>
      </c>
      <c r="B78" s="8">
        <f>SUM(B57+B75)</f>
        <v>14440.15</v>
      </c>
      <c r="C78" s="8">
        <f t="shared" ref="C78:F78" si="4">SUM(C57+C75)</f>
        <v>22462.01</v>
      </c>
      <c r="D78" s="8">
        <f t="shared" si="4"/>
        <v>1442.88</v>
      </c>
      <c r="E78" s="8">
        <f t="shared" si="4"/>
        <v>459.12999999999994</v>
      </c>
      <c r="F78" s="8">
        <f t="shared" si="4"/>
        <v>38804.17</v>
      </c>
      <c r="G78" s="11">
        <f>F78/F79-1</f>
        <v>0.19913850539121691</v>
      </c>
      <c r="H78" s="12">
        <f>F78/$F$78</f>
        <v>1</v>
      </c>
      <c r="I78" s="5">
        <v>6444.13</v>
      </c>
    </row>
    <row r="79" spans="1:9" x14ac:dyDescent="0.3">
      <c r="A79" s="1" t="s">
        <v>38</v>
      </c>
      <c r="B79" s="9">
        <f>SUM(B58+B76)</f>
        <v>10975.369999999999</v>
      </c>
      <c r="C79" s="9">
        <f t="shared" ref="C79:F79" si="5">SUM(C58+C76)</f>
        <v>19702.339999999997</v>
      </c>
      <c r="D79" s="9">
        <f t="shared" si="5"/>
        <v>1251.96</v>
      </c>
      <c r="E79" s="9">
        <f t="shared" si="5"/>
        <v>430.37</v>
      </c>
      <c r="F79" s="9">
        <f t="shared" si="5"/>
        <v>32360.04</v>
      </c>
      <c r="G79" s="4"/>
      <c r="H79" s="4"/>
      <c r="I79" s="4"/>
    </row>
    <row r="80" spans="1:9" x14ac:dyDescent="0.3">
      <c r="A80" s="1" t="s">
        <v>39</v>
      </c>
      <c r="B80" s="7">
        <f>(B78-B79)/B79</f>
        <v>0.31568685155944637</v>
      </c>
      <c r="C80" s="7">
        <f t="shared" ref="C80:F80" si="6">(C78-C79)/C79</f>
        <v>0.14006813403890109</v>
      </c>
      <c r="D80" s="7">
        <f t="shared" si="6"/>
        <v>0.15249688488450117</v>
      </c>
      <c r="E80" s="7">
        <f t="shared" si="6"/>
        <v>6.6826219299672224E-2</v>
      </c>
      <c r="F80" s="7">
        <f t="shared" si="6"/>
        <v>0.19913850539121697</v>
      </c>
      <c r="G80" s="4"/>
      <c r="H80" s="4"/>
      <c r="I80" s="4"/>
    </row>
    <row r="81" spans="1:9" x14ac:dyDescent="0.3">
      <c r="A81" s="1" t="s">
        <v>49</v>
      </c>
      <c r="B81" s="10">
        <f>B78/$F$78</f>
        <v>0.37212882017576976</v>
      </c>
      <c r="C81" s="10">
        <f t="shared" ref="C81:F81" si="7">C78/$F$78</f>
        <v>0.57885557145018174</v>
      </c>
      <c r="D81" s="10">
        <f t="shared" si="7"/>
        <v>3.7183632583817669E-2</v>
      </c>
      <c r="E81" s="10">
        <f t="shared" si="7"/>
        <v>1.183197579023079E-2</v>
      </c>
      <c r="F81" s="10">
        <f t="shared" si="7"/>
        <v>1</v>
      </c>
      <c r="G81" s="4"/>
      <c r="H81" s="4"/>
      <c r="I81" s="4"/>
    </row>
    <row r="82" spans="1:9" x14ac:dyDescent="0.3">
      <c r="A82" s="1" t="s">
        <v>50</v>
      </c>
      <c r="B82" s="10">
        <f>B79/$F$79</f>
        <v>0.33916429027899836</v>
      </c>
      <c r="C82" s="10">
        <f>C79/$F$79</f>
        <v>0.60884782589885533</v>
      </c>
      <c r="D82" s="10">
        <f>D79/$F$79</f>
        <v>3.8688456503762049E-2</v>
      </c>
      <c r="E82" s="10">
        <f>E79/$F$79</f>
        <v>1.3299427318384032E-2</v>
      </c>
      <c r="F82" s="10">
        <f>F79/$F$79</f>
        <v>1</v>
      </c>
      <c r="G82" s="4"/>
      <c r="H82" s="4"/>
      <c r="I82" s="4"/>
    </row>
    <row r="84" spans="1:9" ht="73.2" customHeight="1" x14ac:dyDescent="0.3">
      <c r="A84" s="20" t="s">
        <v>77</v>
      </c>
      <c r="B84" s="20"/>
      <c r="C84" s="20"/>
      <c r="D84" s="20"/>
      <c r="E84" s="20"/>
      <c r="F84" s="20"/>
      <c r="G84" s="20"/>
      <c r="H84" s="20"/>
      <c r="I84" s="20"/>
    </row>
  </sheetData>
  <mergeCells count="2">
    <mergeCell ref="A2:I2"/>
    <mergeCell ref="A84:I8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63"/>
  <sheetViews>
    <sheetView workbookViewId="0">
      <selection activeCell="A63" sqref="A63:I63"/>
    </sheetView>
  </sheetViews>
  <sheetFormatPr defaultRowHeight="14.4" x14ac:dyDescent="0.3"/>
  <cols>
    <col min="1" max="1" width="40.77734375" customWidth="1"/>
    <col min="2" max="2" width="15.6640625" customWidth="1"/>
    <col min="3" max="3" width="15.21875" customWidth="1"/>
    <col min="4" max="4" width="15.44140625" customWidth="1"/>
    <col min="5" max="5" width="13.5546875" customWidth="1"/>
    <col min="6" max="6" width="12.77734375" customWidth="1"/>
    <col min="7" max="7" width="11.44140625" customWidth="1"/>
    <col min="8" max="8" width="11.5546875" customWidth="1"/>
    <col min="9" max="9" width="10.109375" customWidth="1"/>
  </cols>
  <sheetData>
    <row r="2" spans="1:9" ht="36.6" customHeight="1" x14ac:dyDescent="0.3">
      <c r="A2" s="22" t="s">
        <v>0</v>
      </c>
      <c r="B2" s="23"/>
      <c r="C2" s="23"/>
      <c r="D2" s="23"/>
      <c r="E2" s="23"/>
      <c r="F2" s="23"/>
      <c r="G2" s="23"/>
      <c r="H2" s="23"/>
      <c r="I2" s="24"/>
    </row>
    <row r="3" spans="1:9" ht="43.2" customHeight="1" x14ac:dyDescent="0.3">
      <c r="A3" s="2"/>
      <c r="B3" s="2" t="s">
        <v>51</v>
      </c>
      <c r="C3" s="2" t="s">
        <v>52</v>
      </c>
      <c r="D3" s="2" t="s">
        <v>53</v>
      </c>
      <c r="E3" s="2" t="s">
        <v>54</v>
      </c>
      <c r="F3" s="2" t="s">
        <v>5</v>
      </c>
      <c r="G3" s="2" t="s">
        <v>6</v>
      </c>
      <c r="H3" s="2" t="s">
        <v>7</v>
      </c>
      <c r="I3" s="2" t="s">
        <v>8</v>
      </c>
    </row>
    <row r="4" spans="1:9" x14ac:dyDescent="0.3">
      <c r="A4" s="3" t="s">
        <v>9</v>
      </c>
      <c r="B4" s="4"/>
      <c r="C4" s="4"/>
      <c r="D4" s="4"/>
      <c r="E4" s="4"/>
      <c r="F4" s="4"/>
      <c r="G4" s="4"/>
      <c r="H4" s="4"/>
      <c r="I4" s="4"/>
    </row>
    <row r="5" spans="1:9" x14ac:dyDescent="0.3">
      <c r="A5" s="1" t="s">
        <v>10</v>
      </c>
      <c r="B5" s="4">
        <v>0</v>
      </c>
      <c r="C5" s="4">
        <v>0</v>
      </c>
      <c r="D5" s="4">
        <v>0</v>
      </c>
      <c r="E5" s="4">
        <v>17.27</v>
      </c>
      <c r="F5" s="4">
        <v>17.27</v>
      </c>
      <c r="G5" s="7">
        <f>(F5-F6)/F6</f>
        <v>0.98505747126436793</v>
      </c>
      <c r="H5" s="10">
        <f>F5/$F$57</f>
        <v>8.1287036906291608E-3</v>
      </c>
      <c r="I5" s="4">
        <v>8.57</v>
      </c>
    </row>
    <row r="6" spans="1:9" x14ac:dyDescent="0.3">
      <c r="A6" s="1" t="s">
        <v>11</v>
      </c>
      <c r="B6" s="4">
        <v>0</v>
      </c>
      <c r="C6" s="4">
        <v>0</v>
      </c>
      <c r="D6" s="4">
        <v>0</v>
      </c>
      <c r="E6" s="4">
        <v>8.6999999999999993</v>
      </c>
      <c r="F6" s="4">
        <v>8.6999999999999993</v>
      </c>
      <c r="G6" s="4"/>
      <c r="H6" s="4"/>
      <c r="I6" s="4"/>
    </row>
    <row r="7" spans="1:9" x14ac:dyDescent="0.3">
      <c r="A7" s="1" t="s">
        <v>12</v>
      </c>
      <c r="B7" s="4">
        <v>25.48</v>
      </c>
      <c r="C7" s="4">
        <v>2.62</v>
      </c>
      <c r="D7" s="4">
        <v>25.89</v>
      </c>
      <c r="E7" s="4">
        <v>305.08</v>
      </c>
      <c r="F7" s="4">
        <v>359.07</v>
      </c>
      <c r="G7" s="7">
        <f>(F7-F8)/F8</f>
        <v>3.0063972001491777E-2</v>
      </c>
      <c r="H7" s="10">
        <f>F7/$F$57</f>
        <v>0.16900831697708238</v>
      </c>
      <c r="I7" s="4">
        <v>10.48</v>
      </c>
    </row>
    <row r="8" spans="1:9" x14ac:dyDescent="0.3">
      <c r="A8" s="1" t="s">
        <v>11</v>
      </c>
      <c r="B8" s="4">
        <v>23.53</v>
      </c>
      <c r="C8" s="4">
        <v>4.9400000000000004</v>
      </c>
      <c r="D8" s="4">
        <v>32.07</v>
      </c>
      <c r="E8" s="4">
        <v>288.05</v>
      </c>
      <c r="F8" s="4">
        <v>348.59</v>
      </c>
      <c r="G8" s="4"/>
      <c r="H8" s="4"/>
      <c r="I8" s="4"/>
    </row>
    <row r="9" spans="1:9" x14ac:dyDescent="0.3">
      <c r="A9" s="1" t="s">
        <v>13</v>
      </c>
      <c r="B9" s="4">
        <v>3.96</v>
      </c>
      <c r="C9" s="4">
        <v>7.35</v>
      </c>
      <c r="D9" s="4">
        <v>0.55000000000000004</v>
      </c>
      <c r="E9" s="4">
        <v>0</v>
      </c>
      <c r="F9" s="4">
        <v>11.86</v>
      </c>
      <c r="G9" s="7">
        <f>(F9-F10)/F10</f>
        <v>0.20406091370558374</v>
      </c>
      <c r="H9" s="10">
        <f>F9/$F$57</f>
        <v>5.5823060666393655E-3</v>
      </c>
      <c r="I9" s="4">
        <v>2.0099999999999998</v>
      </c>
    </row>
    <row r="10" spans="1:9" x14ac:dyDescent="0.3">
      <c r="A10" s="1" t="s">
        <v>11</v>
      </c>
      <c r="B10" s="4">
        <v>2.44</v>
      </c>
      <c r="C10" s="4">
        <v>6.84</v>
      </c>
      <c r="D10" s="4">
        <v>0.56999999999999995</v>
      </c>
      <c r="E10" s="4">
        <v>0</v>
      </c>
      <c r="F10" s="4">
        <v>9.85</v>
      </c>
      <c r="G10" s="4"/>
      <c r="H10" s="4"/>
      <c r="I10" s="4"/>
    </row>
    <row r="11" spans="1:9" x14ac:dyDescent="0.3">
      <c r="A11" s="1" t="s">
        <v>14</v>
      </c>
      <c r="B11" s="4">
        <v>8.9</v>
      </c>
      <c r="C11" s="4">
        <v>0.2</v>
      </c>
      <c r="D11" s="4">
        <v>10.99</v>
      </c>
      <c r="E11" s="4">
        <v>0</v>
      </c>
      <c r="F11" s="4">
        <v>20.09</v>
      </c>
      <c r="G11" s="7">
        <f>(F11-F12)/F12</f>
        <v>-6.427573358174192E-2</v>
      </c>
      <c r="H11" s="10">
        <f>F11/$F$57</f>
        <v>9.4560311027643215E-3</v>
      </c>
      <c r="I11" s="4">
        <v>-1.38</v>
      </c>
    </row>
    <row r="12" spans="1:9" x14ac:dyDescent="0.3">
      <c r="A12" s="1" t="s">
        <v>11</v>
      </c>
      <c r="B12" s="4">
        <v>10.94</v>
      </c>
      <c r="C12" s="4">
        <v>0.24</v>
      </c>
      <c r="D12" s="4">
        <v>10.29</v>
      </c>
      <c r="E12" s="4">
        <v>0</v>
      </c>
      <c r="F12" s="4">
        <v>21.47</v>
      </c>
      <c r="G12" s="4"/>
      <c r="H12" s="4"/>
      <c r="I12" s="4"/>
    </row>
    <row r="13" spans="1:9" x14ac:dyDescent="0.3">
      <c r="A13" s="1" t="s">
        <v>15</v>
      </c>
      <c r="B13" s="4">
        <v>25.45</v>
      </c>
      <c r="C13" s="4">
        <v>0.05</v>
      </c>
      <c r="D13" s="4">
        <v>0</v>
      </c>
      <c r="E13" s="4">
        <v>40.07</v>
      </c>
      <c r="F13" s="4">
        <v>65.569999999999993</v>
      </c>
      <c r="G13" s="7">
        <f>(F13-F14)/F14</f>
        <v>-0.16989492340802637</v>
      </c>
      <c r="H13" s="10">
        <f>F13/$F$57</f>
        <v>3.0862715749539894E-2</v>
      </c>
      <c r="I13" s="4">
        <v>-13.42</v>
      </c>
    </row>
    <row r="14" spans="1:9" x14ac:dyDescent="0.3">
      <c r="A14" s="1" t="s">
        <v>11</v>
      </c>
      <c r="B14" s="4">
        <v>21.36</v>
      </c>
      <c r="C14" s="4">
        <v>0.66</v>
      </c>
      <c r="D14" s="4">
        <v>0</v>
      </c>
      <c r="E14" s="4">
        <v>56.97</v>
      </c>
      <c r="F14" s="4">
        <v>78.989999999999995</v>
      </c>
      <c r="G14" s="4"/>
      <c r="H14" s="4"/>
      <c r="I14" s="4"/>
    </row>
    <row r="15" spans="1:9" x14ac:dyDescent="0.3">
      <c r="A15" s="1" t="s">
        <v>16</v>
      </c>
      <c r="B15" s="4">
        <v>14.55</v>
      </c>
      <c r="C15" s="4">
        <v>3.05</v>
      </c>
      <c r="D15" s="4">
        <v>0.02</v>
      </c>
      <c r="E15" s="4">
        <v>209.29</v>
      </c>
      <c r="F15" s="4">
        <v>226.91</v>
      </c>
      <c r="G15" s="7">
        <f>(F15-F16)/F16</f>
        <v>5.4365503461734993E-2</v>
      </c>
      <c r="H15" s="10">
        <f>F15/$F$57</f>
        <v>0.1068027883289324</v>
      </c>
      <c r="I15" s="4">
        <v>11.7</v>
      </c>
    </row>
    <row r="16" spans="1:9" x14ac:dyDescent="0.3">
      <c r="A16" s="1" t="s">
        <v>11</v>
      </c>
      <c r="B16" s="4">
        <v>10.3</v>
      </c>
      <c r="C16" s="4">
        <v>3.66</v>
      </c>
      <c r="D16" s="4">
        <v>0.06</v>
      </c>
      <c r="E16" s="4">
        <v>201.19</v>
      </c>
      <c r="F16" s="4">
        <v>215.21</v>
      </c>
      <c r="G16" s="4"/>
      <c r="H16" s="4"/>
      <c r="I16" s="4"/>
    </row>
    <row r="17" spans="1:9" x14ac:dyDescent="0.3">
      <c r="A17" s="1" t="s">
        <v>17</v>
      </c>
      <c r="B17" s="4">
        <v>62.27</v>
      </c>
      <c r="C17" s="4">
        <v>3.02</v>
      </c>
      <c r="D17" s="4">
        <v>0.24</v>
      </c>
      <c r="E17" s="4">
        <v>251.37</v>
      </c>
      <c r="F17" s="4">
        <v>316.89999999999998</v>
      </c>
      <c r="G17" s="7">
        <f>(F17-F18)/F18</f>
        <v>-2.0432135019010273E-2</v>
      </c>
      <c r="H17" s="10">
        <f>F17/$F$57</f>
        <v>0.14915959464738743</v>
      </c>
      <c r="I17" s="4">
        <v>-6.61</v>
      </c>
    </row>
    <row r="18" spans="1:9" x14ac:dyDescent="0.3">
      <c r="A18" s="1" t="s">
        <v>11</v>
      </c>
      <c r="B18" s="4">
        <v>56.39</v>
      </c>
      <c r="C18" s="4">
        <v>7.66</v>
      </c>
      <c r="D18" s="4">
        <v>0.1</v>
      </c>
      <c r="E18" s="4">
        <v>259.36</v>
      </c>
      <c r="F18" s="4">
        <v>323.51</v>
      </c>
      <c r="G18" s="4"/>
      <c r="H18" s="4"/>
      <c r="I18" s="4"/>
    </row>
    <row r="19" spans="1:9" x14ac:dyDescent="0.3">
      <c r="A19" s="1" t="s">
        <v>18</v>
      </c>
      <c r="B19" s="4">
        <v>20.02</v>
      </c>
      <c r="C19" s="4">
        <v>21.69</v>
      </c>
      <c r="D19" s="4">
        <v>1.57</v>
      </c>
      <c r="E19" s="4">
        <v>56.18</v>
      </c>
      <c r="F19" s="4">
        <v>99.46</v>
      </c>
      <c r="G19" s="7">
        <f>(F19-F20)/F20</f>
        <v>0.29135289535185666</v>
      </c>
      <c r="H19" s="10">
        <f>F19/$F$57</f>
        <v>4.6814178869135858E-2</v>
      </c>
      <c r="I19" s="4">
        <v>22.44</v>
      </c>
    </row>
    <row r="20" spans="1:9" x14ac:dyDescent="0.3">
      <c r="A20" s="1" t="s">
        <v>11</v>
      </c>
      <c r="B20" s="4">
        <v>19.170000000000002</v>
      </c>
      <c r="C20" s="4">
        <v>20.100000000000001</v>
      </c>
      <c r="D20" s="4">
        <v>2.14</v>
      </c>
      <c r="E20" s="4">
        <v>35.61</v>
      </c>
      <c r="F20" s="4">
        <v>77.02</v>
      </c>
      <c r="G20" s="4"/>
      <c r="H20" s="4"/>
      <c r="I20" s="4"/>
    </row>
    <row r="21" spans="1:9" x14ac:dyDescent="0.3">
      <c r="A21" s="1" t="s">
        <v>19</v>
      </c>
      <c r="B21" s="4">
        <v>5.99</v>
      </c>
      <c r="C21" s="4">
        <v>0.97</v>
      </c>
      <c r="D21" s="4">
        <v>0.56000000000000005</v>
      </c>
      <c r="E21" s="4">
        <v>22.45</v>
      </c>
      <c r="F21" s="4">
        <v>29.97</v>
      </c>
      <c r="G21" s="7">
        <f>(F21-F22)/F22</f>
        <v>-0.15648747537292435</v>
      </c>
      <c r="H21" s="10">
        <f>F21/$F$57</f>
        <v>1.410638388003219E-2</v>
      </c>
      <c r="I21" s="4">
        <v>-5.56</v>
      </c>
    </row>
    <row r="22" spans="1:9" x14ac:dyDescent="0.3">
      <c r="A22" s="1" t="s">
        <v>11</v>
      </c>
      <c r="B22" s="4">
        <v>9.4700000000000006</v>
      </c>
      <c r="C22" s="4">
        <v>2.0499999999999998</v>
      </c>
      <c r="D22" s="4">
        <v>0.3</v>
      </c>
      <c r="E22" s="4">
        <v>23.71</v>
      </c>
      <c r="F22" s="4">
        <v>35.53</v>
      </c>
      <c r="G22" s="4"/>
      <c r="H22" s="4"/>
      <c r="I22" s="4"/>
    </row>
    <row r="23" spans="1:9" x14ac:dyDescent="0.3">
      <c r="A23" s="1" t="s">
        <v>20</v>
      </c>
      <c r="B23" s="4">
        <v>0</v>
      </c>
      <c r="C23" s="4">
        <v>0</v>
      </c>
      <c r="D23" s="4">
        <v>0</v>
      </c>
      <c r="E23" s="4">
        <v>0</v>
      </c>
      <c r="F23" s="4">
        <v>0</v>
      </c>
      <c r="G23" s="4">
        <v>0</v>
      </c>
      <c r="H23" s="4">
        <v>0</v>
      </c>
      <c r="I23" s="4">
        <v>0</v>
      </c>
    </row>
    <row r="24" spans="1:9" x14ac:dyDescent="0.3">
      <c r="A24" s="1" t="s">
        <v>11</v>
      </c>
      <c r="B24" s="4">
        <v>0</v>
      </c>
      <c r="C24" s="4">
        <v>0</v>
      </c>
      <c r="D24" s="4">
        <v>0</v>
      </c>
      <c r="E24" s="4">
        <v>0</v>
      </c>
      <c r="F24" s="4">
        <v>0</v>
      </c>
      <c r="G24" s="4"/>
      <c r="H24" s="4"/>
      <c r="I24" s="4"/>
    </row>
    <row r="25" spans="1:9" x14ac:dyDescent="0.3">
      <c r="A25" s="1" t="s">
        <v>21</v>
      </c>
      <c r="B25" s="4">
        <v>0</v>
      </c>
      <c r="C25" s="4">
        <v>0</v>
      </c>
      <c r="D25" s="4">
        <v>0</v>
      </c>
      <c r="E25" s="4">
        <v>0</v>
      </c>
      <c r="F25" s="4">
        <v>0</v>
      </c>
      <c r="G25" s="4">
        <v>0</v>
      </c>
      <c r="H25" s="4">
        <v>0</v>
      </c>
      <c r="I25" s="4">
        <v>0</v>
      </c>
    </row>
    <row r="26" spans="1:9" x14ac:dyDescent="0.3">
      <c r="A26" s="1" t="s">
        <v>11</v>
      </c>
      <c r="B26" s="4">
        <v>0</v>
      </c>
      <c r="C26" s="4">
        <v>0</v>
      </c>
      <c r="D26" s="4">
        <v>0</v>
      </c>
      <c r="E26" s="4">
        <v>0</v>
      </c>
      <c r="F26" s="4">
        <v>0</v>
      </c>
      <c r="G26" s="4"/>
      <c r="H26" s="4"/>
      <c r="I26" s="4"/>
    </row>
    <row r="27" spans="1:9" x14ac:dyDescent="0.3">
      <c r="A27" s="1" t="s">
        <v>22</v>
      </c>
      <c r="B27" s="4">
        <v>2.97</v>
      </c>
      <c r="C27" s="4">
        <v>0.13</v>
      </c>
      <c r="D27" s="4">
        <v>0</v>
      </c>
      <c r="E27" s="4">
        <v>15.86</v>
      </c>
      <c r="F27" s="4">
        <v>18.96</v>
      </c>
      <c r="G27" s="7">
        <f>(F27-F28)/F28</f>
        <v>0.81609195402298862</v>
      </c>
      <c r="H27" s="10">
        <f>F27/$F$57</f>
        <v>8.9241587709512956E-3</v>
      </c>
      <c r="I27" s="4">
        <v>8.52</v>
      </c>
    </row>
    <row r="28" spans="1:9" x14ac:dyDescent="0.3">
      <c r="A28" s="1" t="s">
        <v>11</v>
      </c>
      <c r="B28" s="4">
        <v>1.86</v>
      </c>
      <c r="C28" s="4">
        <v>0.23</v>
      </c>
      <c r="D28" s="4">
        <v>0</v>
      </c>
      <c r="E28" s="4">
        <v>8.35</v>
      </c>
      <c r="F28" s="4">
        <v>10.44</v>
      </c>
      <c r="G28" s="4"/>
      <c r="H28" s="4"/>
      <c r="I28" s="4"/>
    </row>
    <row r="29" spans="1:9" x14ac:dyDescent="0.3">
      <c r="A29" s="1" t="s">
        <v>23</v>
      </c>
      <c r="B29" s="4">
        <v>3.46</v>
      </c>
      <c r="C29" s="4">
        <v>0.14000000000000001</v>
      </c>
      <c r="D29" s="4">
        <v>0</v>
      </c>
      <c r="E29" s="4">
        <v>22.49</v>
      </c>
      <c r="F29" s="4">
        <v>26.09</v>
      </c>
      <c r="G29" s="7">
        <f>(F29-F30)/F30</f>
        <v>9.2546063651591334E-2</v>
      </c>
      <c r="H29" s="10">
        <f>F29/$F$57</f>
        <v>1.2280131979647642E-2</v>
      </c>
      <c r="I29" s="4">
        <v>2.21</v>
      </c>
    </row>
    <row r="30" spans="1:9" x14ac:dyDescent="0.3">
      <c r="A30" s="1" t="s">
        <v>11</v>
      </c>
      <c r="B30" s="4">
        <v>3.32</v>
      </c>
      <c r="C30" s="4">
        <v>0.28999999999999998</v>
      </c>
      <c r="D30" s="4">
        <v>0</v>
      </c>
      <c r="E30" s="4">
        <v>20.27</v>
      </c>
      <c r="F30" s="4">
        <v>23.88</v>
      </c>
      <c r="G30" s="4"/>
      <c r="H30" s="4"/>
      <c r="I30" s="4"/>
    </row>
    <row r="31" spans="1:9" x14ac:dyDescent="0.3">
      <c r="A31" s="1" t="s">
        <v>24</v>
      </c>
      <c r="B31" s="4">
        <v>15.16</v>
      </c>
      <c r="C31" s="4">
        <v>0.98</v>
      </c>
      <c r="D31" s="4">
        <v>0.84</v>
      </c>
      <c r="E31" s="4">
        <v>69.78</v>
      </c>
      <c r="F31" s="4">
        <v>86.76</v>
      </c>
      <c r="G31" s="7">
        <f>(F31-F32)/F32</f>
        <v>0.53775257001063459</v>
      </c>
      <c r="H31" s="10">
        <f>F31/$F$57</f>
        <v>4.0836498679732831E-2</v>
      </c>
      <c r="I31" s="4">
        <v>30.34</v>
      </c>
    </row>
    <row r="32" spans="1:9" x14ac:dyDescent="0.3">
      <c r="A32" s="1" t="s">
        <v>11</v>
      </c>
      <c r="B32" s="4">
        <v>14.63</v>
      </c>
      <c r="C32" s="4">
        <v>0.4</v>
      </c>
      <c r="D32" s="4">
        <v>2.17</v>
      </c>
      <c r="E32" s="4">
        <v>39.22</v>
      </c>
      <c r="F32" s="4">
        <v>56.42</v>
      </c>
      <c r="G32" s="4"/>
      <c r="H32" s="4"/>
      <c r="I32" s="4"/>
    </row>
    <row r="33" spans="1:9" x14ac:dyDescent="0.3">
      <c r="A33" s="1" t="s">
        <v>25</v>
      </c>
      <c r="B33" s="4">
        <v>0</v>
      </c>
      <c r="C33" s="4">
        <v>0</v>
      </c>
      <c r="D33" s="4">
        <v>0</v>
      </c>
      <c r="E33" s="4">
        <v>0</v>
      </c>
      <c r="F33" s="4">
        <v>0</v>
      </c>
      <c r="G33" s="4">
        <v>0</v>
      </c>
      <c r="H33" s="4">
        <v>0</v>
      </c>
      <c r="I33" s="4">
        <v>0</v>
      </c>
    </row>
    <row r="34" spans="1:9" x14ac:dyDescent="0.3">
      <c r="A34" s="1" t="s">
        <v>11</v>
      </c>
      <c r="B34" s="4">
        <v>0</v>
      </c>
      <c r="C34" s="4">
        <v>0</v>
      </c>
      <c r="D34" s="4">
        <v>0</v>
      </c>
      <c r="E34" s="4">
        <v>0</v>
      </c>
      <c r="F34" s="4">
        <v>0</v>
      </c>
      <c r="G34" s="4"/>
      <c r="H34" s="4"/>
      <c r="I34" s="4"/>
    </row>
    <row r="35" spans="1:9" x14ac:dyDescent="0.3">
      <c r="A35" s="1" t="s">
        <v>26</v>
      </c>
      <c r="B35" s="4">
        <v>1.84</v>
      </c>
      <c r="C35" s="4">
        <v>0.02</v>
      </c>
      <c r="D35" s="4">
        <v>1.24</v>
      </c>
      <c r="E35" s="4">
        <v>18.38</v>
      </c>
      <c r="F35" s="4">
        <v>21.48</v>
      </c>
      <c r="G35" s="7">
        <f>(F35-F36)/F36</f>
        <v>-0.13177041228779299</v>
      </c>
      <c r="H35" s="10">
        <f>F35/$F$57</f>
        <v>1.0110281139242292E-2</v>
      </c>
      <c r="I35" s="4">
        <v>-3.26</v>
      </c>
    </row>
    <row r="36" spans="1:9" x14ac:dyDescent="0.3">
      <c r="A36" s="1" t="s">
        <v>11</v>
      </c>
      <c r="B36" s="4">
        <v>2.15</v>
      </c>
      <c r="C36" s="4">
        <v>0.02</v>
      </c>
      <c r="D36" s="4">
        <v>1.21</v>
      </c>
      <c r="E36" s="4">
        <v>21.36</v>
      </c>
      <c r="F36" s="4">
        <v>24.74</v>
      </c>
      <c r="G36" s="4"/>
      <c r="H36" s="4"/>
      <c r="I36" s="4"/>
    </row>
    <row r="37" spans="1:9" x14ac:dyDescent="0.3">
      <c r="A37" s="1" t="s">
        <v>27</v>
      </c>
      <c r="B37" s="4">
        <v>4.5599999999999996</v>
      </c>
      <c r="C37" s="4">
        <v>5.5</v>
      </c>
      <c r="D37" s="4">
        <v>0</v>
      </c>
      <c r="E37" s="4">
        <v>0</v>
      </c>
      <c r="F37" s="4">
        <v>10.06</v>
      </c>
      <c r="G37" s="7">
        <f>(F37-F38)/F38</f>
        <v>0.55968992248062022</v>
      </c>
      <c r="H37" s="10">
        <f>F37/$F$57</f>
        <v>4.7350758035743694E-3</v>
      </c>
      <c r="I37" s="4">
        <v>3.61</v>
      </c>
    </row>
    <row r="38" spans="1:9" x14ac:dyDescent="0.3">
      <c r="A38" s="1" t="s">
        <v>11</v>
      </c>
      <c r="B38" s="4">
        <v>4.0999999999999996</v>
      </c>
      <c r="C38" s="4">
        <v>2.2599999999999998</v>
      </c>
      <c r="D38" s="4">
        <v>0.09</v>
      </c>
      <c r="E38" s="4">
        <v>0</v>
      </c>
      <c r="F38" s="4">
        <v>6.45</v>
      </c>
      <c r="G38" s="4"/>
      <c r="H38" s="4"/>
      <c r="I38" s="4"/>
    </row>
    <row r="39" spans="1:9" x14ac:dyDescent="0.3">
      <c r="A39" s="1" t="s">
        <v>28</v>
      </c>
      <c r="B39" s="4">
        <v>3.14</v>
      </c>
      <c r="C39" s="4">
        <v>0.6</v>
      </c>
      <c r="D39" s="4">
        <v>0</v>
      </c>
      <c r="E39" s="4">
        <v>39.68</v>
      </c>
      <c r="F39" s="4">
        <v>43.42</v>
      </c>
      <c r="G39" s="7">
        <f>(F39-F40)/F40</f>
        <v>0.29110912875408856</v>
      </c>
      <c r="H39" s="10">
        <f>F39/$F$57</f>
        <v>2.0437076679045638E-2</v>
      </c>
      <c r="I39" s="4">
        <v>9.7899999999999991</v>
      </c>
    </row>
    <row r="40" spans="1:9" x14ac:dyDescent="0.3">
      <c r="A40" s="1" t="s">
        <v>11</v>
      </c>
      <c r="B40" s="4">
        <v>2.8</v>
      </c>
      <c r="C40" s="4">
        <v>1.67</v>
      </c>
      <c r="D40" s="4">
        <v>0.12</v>
      </c>
      <c r="E40" s="4">
        <v>29.04</v>
      </c>
      <c r="F40" s="4">
        <v>33.630000000000003</v>
      </c>
      <c r="G40" s="4"/>
      <c r="H40" s="4"/>
      <c r="I40" s="4"/>
    </row>
    <row r="41" spans="1:9" x14ac:dyDescent="0.3">
      <c r="A41" s="1" t="s">
        <v>29</v>
      </c>
      <c r="B41" s="4">
        <v>1.77</v>
      </c>
      <c r="C41" s="4">
        <v>0</v>
      </c>
      <c r="D41" s="4">
        <v>0</v>
      </c>
      <c r="E41" s="4">
        <v>1.45</v>
      </c>
      <c r="F41" s="4">
        <v>3.22</v>
      </c>
      <c r="G41" s="7">
        <f>(F41-F42)/F42</f>
        <v>0.23371647509578558</v>
      </c>
      <c r="H41" s="10">
        <f>F41/$F$57</f>
        <v>1.5156008039273825E-3</v>
      </c>
      <c r="I41" s="4">
        <v>0.61</v>
      </c>
    </row>
    <row r="42" spans="1:9" x14ac:dyDescent="0.3">
      <c r="A42" s="1" t="s">
        <v>11</v>
      </c>
      <c r="B42" s="4">
        <v>1.53</v>
      </c>
      <c r="C42" s="4">
        <v>0.01</v>
      </c>
      <c r="D42" s="4">
        <v>0</v>
      </c>
      <c r="E42" s="4">
        <v>1.07</v>
      </c>
      <c r="F42" s="4">
        <v>2.61</v>
      </c>
      <c r="G42" s="4"/>
      <c r="H42" s="4"/>
      <c r="I42" s="4"/>
    </row>
    <row r="43" spans="1:9" x14ac:dyDescent="0.3">
      <c r="A43" s="1" t="s">
        <v>30</v>
      </c>
      <c r="B43" s="4">
        <v>24.35</v>
      </c>
      <c r="C43" s="4">
        <v>0</v>
      </c>
      <c r="D43" s="4">
        <v>9.18</v>
      </c>
      <c r="E43" s="4">
        <v>326.92</v>
      </c>
      <c r="F43" s="4">
        <v>360.45</v>
      </c>
      <c r="G43" s="7">
        <f>(F43-F44)/F44</f>
        <v>0.25961000838691628</v>
      </c>
      <c r="H43" s="10">
        <f>F43/$F$57</f>
        <v>0.16965786017876552</v>
      </c>
      <c r="I43" s="4">
        <v>74.290000000000006</v>
      </c>
    </row>
    <row r="44" spans="1:9" x14ac:dyDescent="0.3">
      <c r="A44" s="1" t="s">
        <v>11</v>
      </c>
      <c r="B44" s="4">
        <v>22.12</v>
      </c>
      <c r="C44" s="4">
        <v>0</v>
      </c>
      <c r="D44" s="4">
        <v>6.89</v>
      </c>
      <c r="E44" s="4">
        <v>257.14999999999998</v>
      </c>
      <c r="F44" s="4">
        <v>286.16000000000003</v>
      </c>
      <c r="G44" s="4"/>
      <c r="H44" s="4"/>
      <c r="I44" s="4"/>
    </row>
    <row r="45" spans="1:9" x14ac:dyDescent="0.3">
      <c r="A45" s="1" t="s">
        <v>31</v>
      </c>
      <c r="B45" s="4">
        <v>36.19</v>
      </c>
      <c r="C45" s="4">
        <v>6.9</v>
      </c>
      <c r="D45" s="4">
        <v>5</v>
      </c>
      <c r="E45" s="4">
        <v>153.52000000000001</v>
      </c>
      <c r="F45" s="4">
        <v>201.61</v>
      </c>
      <c r="G45" s="7">
        <f>(F45-F46)/F46</f>
        <v>8.2760472610096808E-2</v>
      </c>
      <c r="H45" s="10">
        <f>F45/$F$57</f>
        <v>9.4894496298074407E-2</v>
      </c>
      <c r="I45" s="4">
        <v>15.41</v>
      </c>
    </row>
    <row r="46" spans="1:9" x14ac:dyDescent="0.3">
      <c r="A46" s="1" t="s">
        <v>11</v>
      </c>
      <c r="B46" s="4">
        <v>35.369999999999997</v>
      </c>
      <c r="C46" s="4">
        <v>7.63</v>
      </c>
      <c r="D46" s="4">
        <v>3.4</v>
      </c>
      <c r="E46" s="4">
        <v>139.80000000000001</v>
      </c>
      <c r="F46" s="4">
        <v>186.2</v>
      </c>
      <c r="G46" s="4"/>
      <c r="H46" s="4"/>
      <c r="I46" s="4"/>
    </row>
    <row r="47" spans="1:9" x14ac:dyDescent="0.3">
      <c r="A47" s="1" t="s">
        <v>32</v>
      </c>
      <c r="B47" s="4">
        <v>14.17</v>
      </c>
      <c r="C47" s="4">
        <v>0.81</v>
      </c>
      <c r="D47" s="4">
        <v>2.94</v>
      </c>
      <c r="E47" s="4">
        <v>24.59</v>
      </c>
      <c r="F47" s="4">
        <v>42.51</v>
      </c>
      <c r="G47" s="7">
        <f>(F47-F48)/F48</f>
        <v>2.5943396226414963E-3</v>
      </c>
      <c r="H47" s="10">
        <f>F47/$F$57</f>
        <v>2.0008754712718332E-2</v>
      </c>
      <c r="I47" s="4">
        <v>0.11</v>
      </c>
    </row>
    <row r="48" spans="1:9" x14ac:dyDescent="0.3">
      <c r="A48" s="1" t="s">
        <v>11</v>
      </c>
      <c r="B48" s="4">
        <v>14.61</v>
      </c>
      <c r="C48" s="4">
        <v>0.67</v>
      </c>
      <c r="D48" s="4">
        <v>3.1</v>
      </c>
      <c r="E48" s="4">
        <v>24.02</v>
      </c>
      <c r="F48" s="4">
        <v>42.4</v>
      </c>
      <c r="G48" s="4"/>
      <c r="H48" s="4"/>
      <c r="I48" s="4"/>
    </row>
    <row r="49" spans="1:9" x14ac:dyDescent="0.3">
      <c r="A49" s="1" t="s">
        <v>33</v>
      </c>
      <c r="B49" s="4">
        <v>19.21</v>
      </c>
      <c r="C49" s="4">
        <v>1.39</v>
      </c>
      <c r="D49" s="4">
        <v>8.9</v>
      </c>
      <c r="E49" s="4">
        <v>78.08</v>
      </c>
      <c r="F49" s="4">
        <v>107.58</v>
      </c>
      <c r="G49" s="7">
        <f>(F49-F50)/F50</f>
        <v>0.1989301237044466</v>
      </c>
      <c r="H49" s="10">
        <f>F49/$F$57</f>
        <v>5.0636128722517951E-2</v>
      </c>
      <c r="I49" s="4">
        <v>17.850000000000001</v>
      </c>
    </row>
    <row r="50" spans="1:9" x14ac:dyDescent="0.3">
      <c r="A50" s="1" t="s">
        <v>11</v>
      </c>
      <c r="B50" s="4">
        <v>18.829999999999998</v>
      </c>
      <c r="C50" s="4">
        <v>1.2</v>
      </c>
      <c r="D50" s="4">
        <v>10.99</v>
      </c>
      <c r="E50" s="4">
        <v>58.71</v>
      </c>
      <c r="F50" s="4">
        <v>89.73</v>
      </c>
      <c r="G50" s="4"/>
      <c r="H50" s="4"/>
      <c r="I50" s="4"/>
    </row>
    <row r="51" spans="1:9" x14ac:dyDescent="0.3">
      <c r="A51" s="1" t="s">
        <v>34</v>
      </c>
      <c r="B51" s="4">
        <v>0.87</v>
      </c>
      <c r="C51" s="4">
        <v>7.0000000000000007E-2</v>
      </c>
      <c r="D51" s="4">
        <v>0.16</v>
      </c>
      <c r="E51" s="4">
        <v>8.43</v>
      </c>
      <c r="F51" s="4">
        <v>9.5299999999999994</v>
      </c>
      <c r="G51" s="7">
        <f>(F51-F52)/F52</f>
        <v>-9.6682464454976427E-2</v>
      </c>
      <c r="H51" s="10">
        <f>F51/$F$57</f>
        <v>4.4856135594496752E-3</v>
      </c>
      <c r="I51" s="4">
        <v>-1.02</v>
      </c>
    </row>
    <row r="52" spans="1:9" x14ac:dyDescent="0.3">
      <c r="A52" s="1" t="s">
        <v>11</v>
      </c>
      <c r="B52" s="4">
        <v>0.66</v>
      </c>
      <c r="C52" s="4">
        <v>0.09</v>
      </c>
      <c r="D52" s="4">
        <v>0.13</v>
      </c>
      <c r="E52" s="4">
        <v>9.67</v>
      </c>
      <c r="F52" s="4">
        <v>10.55</v>
      </c>
      <c r="G52" s="4"/>
      <c r="H52" s="4"/>
      <c r="I52" s="4"/>
    </row>
    <row r="53" spans="1:9" x14ac:dyDescent="0.3">
      <c r="A53" s="1" t="s">
        <v>35</v>
      </c>
      <c r="B53" s="4">
        <v>0.01</v>
      </c>
      <c r="C53" s="4">
        <v>0</v>
      </c>
      <c r="D53" s="4">
        <v>0</v>
      </c>
      <c r="E53" s="4">
        <v>0.91</v>
      </c>
      <c r="F53" s="4">
        <v>0.92</v>
      </c>
      <c r="G53" s="4">
        <v>0</v>
      </c>
      <c r="H53" s="10">
        <f>F53/$F$57</f>
        <v>4.3302880112210931E-4</v>
      </c>
      <c r="I53" s="4">
        <v>0.92</v>
      </c>
    </row>
    <row r="54" spans="1:9" x14ac:dyDescent="0.3">
      <c r="A54" s="1" t="s">
        <v>11</v>
      </c>
      <c r="B54" s="4">
        <v>0</v>
      </c>
      <c r="C54" s="4">
        <v>0</v>
      </c>
      <c r="D54" s="4">
        <v>0</v>
      </c>
      <c r="E54" s="4">
        <v>0</v>
      </c>
      <c r="F54" s="4">
        <v>0</v>
      </c>
      <c r="G54" s="4"/>
      <c r="H54" s="4"/>
      <c r="I54" s="4"/>
    </row>
    <row r="55" spans="1:9" x14ac:dyDescent="0.3">
      <c r="A55" s="1" t="s">
        <v>36</v>
      </c>
      <c r="B55" s="4">
        <v>2.78</v>
      </c>
      <c r="C55" s="4">
        <v>0</v>
      </c>
      <c r="D55" s="4">
        <v>0</v>
      </c>
      <c r="E55" s="4">
        <v>42.1</v>
      </c>
      <c r="F55" s="4">
        <v>44.88</v>
      </c>
      <c r="G55" s="7">
        <f>(F55-F56)/F56</f>
        <v>31.759124087591243</v>
      </c>
      <c r="H55" s="10">
        <f>F55/$F$57</f>
        <v>2.1124274559087247E-2</v>
      </c>
      <c r="I55" s="4">
        <v>43.51</v>
      </c>
    </row>
    <row r="56" spans="1:9" x14ac:dyDescent="0.3">
      <c r="A56" s="1" t="s">
        <v>11</v>
      </c>
      <c r="B56" s="4">
        <v>0.63</v>
      </c>
      <c r="C56" s="4">
        <v>0</v>
      </c>
      <c r="D56" s="4">
        <v>0</v>
      </c>
      <c r="E56" s="4">
        <v>0.74</v>
      </c>
      <c r="F56" s="4">
        <v>1.37</v>
      </c>
      <c r="G56" s="4"/>
      <c r="H56" s="4"/>
      <c r="I56" s="4"/>
    </row>
    <row r="57" spans="1:9" x14ac:dyDescent="0.3">
      <c r="A57" s="3" t="s">
        <v>37</v>
      </c>
      <c r="B57" s="5">
        <f>SUM(B5+B7+B9+B11+B13+B15+B17+B19+B21+B23+B25+B27+B29+B31+B33+B35+B37+B39+B41+B43+B45+B47+B49+B51+B53+B55)</f>
        <v>297.10000000000002</v>
      </c>
      <c r="C57" s="5">
        <f t="shared" ref="C57:F57" si="0">SUM(C5+C7+C9+C11+C13+C15+C17+C19+C21+C23+C25+C27+C29+C31+C33+C35+C37+C39+C41+C43+C45+C47+C49+C51+C53+C55)</f>
        <v>55.490000000000009</v>
      </c>
      <c r="D57" s="5">
        <f t="shared" si="0"/>
        <v>68.080000000000013</v>
      </c>
      <c r="E57" s="5">
        <f t="shared" si="0"/>
        <v>1703.9</v>
      </c>
      <c r="F57" s="5">
        <f t="shared" si="0"/>
        <v>2124.5700000000006</v>
      </c>
      <c r="G57" s="11">
        <f>(F57-F58)/F58</f>
        <v>0.12206290105363229</v>
      </c>
      <c r="H57" s="12">
        <f>F57/$F$57</f>
        <v>1</v>
      </c>
      <c r="I57" s="5">
        <f>SUM(I5+I7+I9+I11+I13+I15+I17+I19+I21+I23+I25+I27+I29+I31+I33+I35+I37+I39+I41+I43+I45+I47+I49+I51+I53+I55)</f>
        <v>231.11999999999998</v>
      </c>
    </row>
    <row r="58" spans="1:9" x14ac:dyDescent="0.3">
      <c r="A58" s="1" t="s">
        <v>38</v>
      </c>
      <c r="B58" s="4">
        <f>SUM(B6+B8+B10+B12+B14+B16+B18+B20+B22+B24+B26+B28+B30+B32+B34+B36+B38+B40+B42+B44+B46+B48+B50+B52+B54+B56)</f>
        <v>276.21000000000004</v>
      </c>
      <c r="C58" s="4">
        <f t="shared" ref="C58:F58" si="1">SUM(C6+C8+C10+C12+C14+C16+C18+C20+C22+C24+C26+C28+C30+C32+C34+C36+C38+C40+C42+C44+C46+C48+C50+C52+C54+C56)</f>
        <v>60.620000000000012</v>
      </c>
      <c r="D58" s="4">
        <f t="shared" si="1"/>
        <v>73.63</v>
      </c>
      <c r="E58" s="4">
        <f t="shared" si="1"/>
        <v>1482.9900000000002</v>
      </c>
      <c r="F58" s="4">
        <f t="shared" si="1"/>
        <v>1893.4500000000005</v>
      </c>
      <c r="G58" s="4"/>
      <c r="H58" s="4"/>
      <c r="I58" s="4"/>
    </row>
    <row r="59" spans="1:9" x14ac:dyDescent="0.3">
      <c r="A59" s="1" t="s">
        <v>39</v>
      </c>
      <c r="B59" s="7">
        <f>(B57-B58)/B58</f>
        <v>7.5630860577097073E-2</v>
      </c>
      <c r="C59" s="7">
        <f>(C57-C58)/C58</f>
        <v>-8.4625536126690881E-2</v>
      </c>
      <c r="D59" s="7">
        <f>(D57-D58)/D58</f>
        <v>-7.5376884422110324E-2</v>
      </c>
      <c r="E59" s="7">
        <f>(E57-E58)/E58</f>
        <v>0.14896256886425385</v>
      </c>
      <c r="F59" s="7">
        <f>(F57-F58)/F58</f>
        <v>0.12206290105363229</v>
      </c>
      <c r="G59" s="4"/>
      <c r="H59" s="4"/>
      <c r="I59" s="4"/>
    </row>
    <row r="60" spans="1:9" x14ac:dyDescent="0.3">
      <c r="A60" s="1" t="s">
        <v>49</v>
      </c>
      <c r="B60" s="10">
        <f>B57/$F$57</f>
        <v>0.13984006175367247</v>
      </c>
      <c r="C60" s="10">
        <f t="shared" ref="C60:F60" si="2">C57/$F$57</f>
        <v>2.6118226276375923E-2</v>
      </c>
      <c r="D60" s="10">
        <f t="shared" si="2"/>
        <v>3.2044131283036091E-2</v>
      </c>
      <c r="E60" s="10">
        <f t="shared" si="2"/>
        <v>0.80199758068691529</v>
      </c>
      <c r="F60" s="10">
        <f t="shared" si="2"/>
        <v>1</v>
      </c>
      <c r="G60" s="4"/>
      <c r="H60" s="4"/>
      <c r="I60" s="4"/>
    </row>
    <row r="61" spans="1:9" x14ac:dyDescent="0.3">
      <c r="A61" s="1" t="s">
        <v>50</v>
      </c>
      <c r="B61" s="10">
        <f>B58/$F$58</f>
        <v>0.14587657450685254</v>
      </c>
      <c r="C61" s="10">
        <f>C58/$F$58</f>
        <v>3.2015632839525729E-2</v>
      </c>
      <c r="D61" s="10">
        <f>D58/$F$58</f>
        <v>3.8886688320261945E-2</v>
      </c>
      <c r="E61" s="10">
        <f>E58/$F$58</f>
        <v>0.78322110433335967</v>
      </c>
      <c r="F61" s="10">
        <f>F58/$F$58</f>
        <v>1</v>
      </c>
      <c r="G61" s="4"/>
      <c r="H61" s="4"/>
      <c r="I61" s="4"/>
    </row>
    <row r="63" spans="1:9" ht="52.8" customHeight="1" x14ac:dyDescent="0.3">
      <c r="A63" s="20" t="s">
        <v>77</v>
      </c>
      <c r="B63" s="20"/>
      <c r="C63" s="20"/>
      <c r="D63" s="20"/>
      <c r="E63" s="20"/>
      <c r="F63" s="20"/>
      <c r="G63" s="20"/>
      <c r="H63" s="20"/>
      <c r="I63" s="20"/>
    </row>
  </sheetData>
  <mergeCells count="2">
    <mergeCell ref="A2:I2"/>
    <mergeCell ref="A63:I6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3"/>
  <sheetViews>
    <sheetView workbookViewId="0">
      <selection activeCell="F75" sqref="F75"/>
    </sheetView>
  </sheetViews>
  <sheetFormatPr defaultRowHeight="14.4" x14ac:dyDescent="0.3"/>
  <cols>
    <col min="1" max="1" width="37.6640625" customWidth="1"/>
    <col min="2" max="2" width="12" customWidth="1"/>
    <col min="3" max="3" width="11" customWidth="1"/>
    <col min="4" max="4" width="12.88671875" customWidth="1"/>
    <col min="5" max="5" width="12.77734375" customWidth="1"/>
    <col min="6" max="6" width="10" customWidth="1"/>
    <col min="7" max="7" width="10.77734375" customWidth="1"/>
    <col min="8" max="8" width="12.21875" customWidth="1"/>
  </cols>
  <sheetData>
    <row r="1" spans="1:8" ht="51" customHeight="1" x14ac:dyDescent="0.3">
      <c r="A1" s="19" t="s">
        <v>0</v>
      </c>
      <c r="B1" s="19"/>
      <c r="C1" s="19"/>
      <c r="D1" s="19"/>
      <c r="E1" s="19"/>
      <c r="F1" s="19"/>
      <c r="G1" s="19"/>
      <c r="H1" s="19"/>
    </row>
    <row r="2" spans="1:8" ht="43.2" x14ac:dyDescent="0.3">
      <c r="A2" s="2"/>
      <c r="B2" s="2" t="s">
        <v>55</v>
      </c>
      <c r="C2" s="2" t="s">
        <v>56</v>
      </c>
      <c r="D2" s="2" t="s">
        <v>57</v>
      </c>
      <c r="E2" s="2" t="s">
        <v>5</v>
      </c>
      <c r="F2" s="2" t="s">
        <v>6</v>
      </c>
      <c r="G2" s="2" t="s">
        <v>7</v>
      </c>
      <c r="H2" s="2" t="s">
        <v>8</v>
      </c>
    </row>
    <row r="3" spans="1:8" x14ac:dyDescent="0.3">
      <c r="A3" s="3" t="s">
        <v>9</v>
      </c>
      <c r="B3" s="4"/>
      <c r="C3" s="4"/>
      <c r="D3" s="4"/>
      <c r="E3" s="4"/>
      <c r="F3" s="4"/>
      <c r="G3" s="4"/>
      <c r="H3" s="4"/>
    </row>
    <row r="4" spans="1:8" x14ac:dyDescent="0.3">
      <c r="A4" s="1" t="s">
        <v>10</v>
      </c>
      <c r="B4" s="4">
        <v>0</v>
      </c>
      <c r="C4" s="4">
        <v>0</v>
      </c>
      <c r="D4" s="4">
        <v>45.16</v>
      </c>
      <c r="E4" s="4">
        <v>45.16</v>
      </c>
      <c r="F4" s="7">
        <f>E4/E5-1</f>
        <v>1.2958820538891711</v>
      </c>
      <c r="G4" s="10">
        <f>E4/$E$67</f>
        <v>1.464906788980112E-2</v>
      </c>
      <c r="H4" s="4">
        <v>25.49</v>
      </c>
    </row>
    <row r="5" spans="1:8" x14ac:dyDescent="0.3">
      <c r="A5" s="1" t="s">
        <v>11</v>
      </c>
      <c r="B5" s="4">
        <v>0</v>
      </c>
      <c r="C5" s="4">
        <v>0</v>
      </c>
      <c r="D5" s="4">
        <v>19.670000000000002</v>
      </c>
      <c r="E5" s="4">
        <v>19.670000000000002</v>
      </c>
      <c r="F5" s="4"/>
      <c r="G5" s="4"/>
      <c r="H5" s="4"/>
    </row>
    <row r="6" spans="1:8" x14ac:dyDescent="0.3">
      <c r="A6" s="1" t="s">
        <v>12</v>
      </c>
      <c r="B6" s="4">
        <v>-19.760000000000002</v>
      </c>
      <c r="C6" s="4">
        <v>16.760000000000002</v>
      </c>
      <c r="D6" s="4">
        <v>350.54</v>
      </c>
      <c r="E6" s="4">
        <v>347.54</v>
      </c>
      <c r="F6" s="7">
        <f>E6/E7-1</f>
        <v>1.7537695798565345E-2</v>
      </c>
      <c r="G6" s="10">
        <f>E6/$E$67</f>
        <v>0.11273554150623299</v>
      </c>
      <c r="H6" s="4">
        <v>5.99</v>
      </c>
    </row>
    <row r="7" spans="1:8" x14ac:dyDescent="0.3">
      <c r="A7" s="1" t="s">
        <v>11</v>
      </c>
      <c r="B7" s="4">
        <v>88.54</v>
      </c>
      <c r="C7" s="4">
        <v>9.6199999999999992</v>
      </c>
      <c r="D7" s="4">
        <v>243.39</v>
      </c>
      <c r="E7" s="4">
        <v>341.55</v>
      </c>
      <c r="F7" s="4"/>
      <c r="G7" s="4"/>
      <c r="H7" s="4"/>
    </row>
    <row r="8" spans="1:8" x14ac:dyDescent="0.3">
      <c r="A8" s="1" t="s">
        <v>13</v>
      </c>
      <c r="B8" s="4">
        <v>0.04</v>
      </c>
      <c r="C8" s="4">
        <v>0</v>
      </c>
      <c r="D8" s="4">
        <v>9.9700000000000006</v>
      </c>
      <c r="E8" s="4">
        <v>10.01</v>
      </c>
      <c r="F8" s="7">
        <f>E8/E9-1</f>
        <v>-0.16304347826086962</v>
      </c>
      <c r="G8" s="10">
        <f>E8/$E$67</f>
        <v>3.247058670879301E-3</v>
      </c>
      <c r="H8" s="4">
        <v>-1.95</v>
      </c>
    </row>
    <row r="9" spans="1:8" x14ac:dyDescent="0.3">
      <c r="A9" s="1" t="s">
        <v>11</v>
      </c>
      <c r="B9" s="4">
        <v>0.63</v>
      </c>
      <c r="C9" s="4">
        <v>0</v>
      </c>
      <c r="D9" s="4">
        <v>11.33</v>
      </c>
      <c r="E9" s="4">
        <v>11.96</v>
      </c>
      <c r="F9" s="4"/>
      <c r="G9" s="4"/>
      <c r="H9" s="4"/>
    </row>
    <row r="10" spans="1:8" x14ac:dyDescent="0.3">
      <c r="A10" s="1" t="s">
        <v>14</v>
      </c>
      <c r="B10" s="4">
        <v>-1.55</v>
      </c>
      <c r="C10" s="4">
        <v>0</v>
      </c>
      <c r="D10" s="4">
        <v>63.28</v>
      </c>
      <c r="E10" s="4">
        <v>61.73</v>
      </c>
      <c r="F10" s="7">
        <f>E10/E11-1</f>
        <v>0.15924882629107984</v>
      </c>
      <c r="G10" s="10">
        <f>E10/$E$67</f>
        <v>2.0024069106231692E-2</v>
      </c>
      <c r="H10" s="4">
        <v>8.48</v>
      </c>
    </row>
    <row r="11" spans="1:8" x14ac:dyDescent="0.3">
      <c r="A11" s="1" t="s">
        <v>11</v>
      </c>
      <c r="B11" s="4">
        <v>-3.73</v>
      </c>
      <c r="C11" s="4">
        <v>0</v>
      </c>
      <c r="D11" s="4">
        <v>56.98</v>
      </c>
      <c r="E11" s="4">
        <v>53.25</v>
      </c>
      <c r="F11" s="4"/>
      <c r="G11" s="4"/>
      <c r="H11" s="4"/>
    </row>
    <row r="12" spans="1:8" x14ac:dyDescent="0.3">
      <c r="A12" s="1" t="s">
        <v>15</v>
      </c>
      <c r="B12" s="4">
        <v>0</v>
      </c>
      <c r="C12" s="4">
        <v>0</v>
      </c>
      <c r="D12" s="4">
        <v>53.11</v>
      </c>
      <c r="E12" s="4">
        <v>53.11</v>
      </c>
      <c r="F12" s="7">
        <f>E12/E13-1</f>
        <v>-0.20896633899314865</v>
      </c>
      <c r="G12" s="10">
        <f>E12/$E$67</f>
        <v>1.7227900700339627E-2</v>
      </c>
      <c r="H12" s="4">
        <v>-14.03</v>
      </c>
    </row>
    <row r="13" spans="1:8" x14ac:dyDescent="0.3">
      <c r="A13" s="1" t="s">
        <v>11</v>
      </c>
      <c r="B13" s="4">
        <v>0</v>
      </c>
      <c r="C13" s="4">
        <v>0</v>
      </c>
      <c r="D13" s="4">
        <v>67.14</v>
      </c>
      <c r="E13" s="4">
        <v>67.14</v>
      </c>
      <c r="F13" s="4"/>
      <c r="G13" s="4"/>
      <c r="H13" s="4"/>
    </row>
    <row r="14" spans="1:8" x14ac:dyDescent="0.3">
      <c r="A14" s="1" t="s">
        <v>16</v>
      </c>
      <c r="B14" s="4">
        <v>21.54</v>
      </c>
      <c r="C14" s="4">
        <v>47.02</v>
      </c>
      <c r="D14" s="4">
        <v>49.55</v>
      </c>
      <c r="E14" s="4">
        <v>118.11</v>
      </c>
      <c r="F14" s="7">
        <f>E14/E15-1</f>
        <v>0.19568738611054859</v>
      </c>
      <c r="G14" s="10">
        <f>E14/$E$67</f>
        <v>3.8312697264490929E-2</v>
      </c>
      <c r="H14" s="4">
        <v>19.329999999999998</v>
      </c>
    </row>
    <row r="15" spans="1:8" x14ac:dyDescent="0.3">
      <c r="A15" s="1" t="s">
        <v>11</v>
      </c>
      <c r="B15" s="4">
        <v>12.28</v>
      </c>
      <c r="C15" s="4">
        <v>46.29</v>
      </c>
      <c r="D15" s="4">
        <v>40.21</v>
      </c>
      <c r="E15" s="4">
        <v>98.78</v>
      </c>
      <c r="F15" s="4"/>
      <c r="G15" s="4"/>
      <c r="H15" s="4"/>
    </row>
    <row r="16" spans="1:8" x14ac:dyDescent="0.3">
      <c r="A16" s="1" t="s">
        <v>17</v>
      </c>
      <c r="B16" s="4">
        <v>2.4</v>
      </c>
      <c r="C16" s="4">
        <v>68.19</v>
      </c>
      <c r="D16" s="4">
        <v>155.24</v>
      </c>
      <c r="E16" s="4">
        <v>225.83</v>
      </c>
      <c r="F16" s="7">
        <f>E16/E17-1</f>
        <v>3.8442083965604557E-2</v>
      </c>
      <c r="G16" s="10">
        <f>E16/$E$67</f>
        <v>7.3255070893573679E-2</v>
      </c>
      <c r="H16" s="4">
        <v>8.36</v>
      </c>
    </row>
    <row r="17" spans="1:8" x14ac:dyDescent="0.3">
      <c r="A17" s="1" t="s">
        <v>11</v>
      </c>
      <c r="B17" s="4">
        <v>18.3</v>
      </c>
      <c r="C17" s="4">
        <v>42.48</v>
      </c>
      <c r="D17" s="4">
        <v>156.69</v>
      </c>
      <c r="E17" s="4">
        <v>217.47</v>
      </c>
      <c r="F17" s="4"/>
      <c r="G17" s="4"/>
      <c r="H17" s="4"/>
    </row>
    <row r="18" spans="1:8" x14ac:dyDescent="0.3">
      <c r="A18" s="1" t="s">
        <v>18</v>
      </c>
      <c r="B18" s="4">
        <v>0.71</v>
      </c>
      <c r="C18" s="4">
        <v>22.09</v>
      </c>
      <c r="D18" s="4">
        <v>109.98</v>
      </c>
      <c r="E18" s="4">
        <v>132.78</v>
      </c>
      <c r="F18" s="7">
        <f>E18/E19-1</f>
        <v>-0.25621779072372852</v>
      </c>
      <c r="G18" s="10">
        <f>E18/$E$67</f>
        <v>4.3071373658277082E-2</v>
      </c>
      <c r="H18" s="4">
        <v>-45.74</v>
      </c>
    </row>
    <row r="19" spans="1:8" x14ac:dyDescent="0.3">
      <c r="A19" s="1" t="s">
        <v>11</v>
      </c>
      <c r="B19" s="4">
        <v>0.56999999999999995</v>
      </c>
      <c r="C19" s="4">
        <v>9.59</v>
      </c>
      <c r="D19" s="4">
        <v>168.36</v>
      </c>
      <c r="E19" s="4">
        <v>178.52</v>
      </c>
      <c r="F19" s="4"/>
      <c r="G19" s="4"/>
      <c r="H19" s="4"/>
    </row>
    <row r="20" spans="1:8" x14ac:dyDescent="0.3">
      <c r="A20" s="1" t="s">
        <v>19</v>
      </c>
      <c r="B20" s="4">
        <v>145.65</v>
      </c>
      <c r="C20" s="4">
        <v>0</v>
      </c>
      <c r="D20" s="4">
        <v>32.69</v>
      </c>
      <c r="E20" s="4">
        <v>178.34</v>
      </c>
      <c r="F20" s="7">
        <f>E20/E21-1</f>
        <v>-0.58994757656580521</v>
      </c>
      <c r="G20" s="10">
        <f>E20/$E$67</f>
        <v>5.7850194142319136E-2</v>
      </c>
      <c r="H20" s="4">
        <v>-256.58</v>
      </c>
    </row>
    <row r="21" spans="1:8" x14ac:dyDescent="0.3">
      <c r="A21" s="1" t="s">
        <v>11</v>
      </c>
      <c r="B21" s="4">
        <v>403.76</v>
      </c>
      <c r="C21" s="4">
        <v>0</v>
      </c>
      <c r="D21" s="4">
        <v>31.16</v>
      </c>
      <c r="E21" s="4">
        <v>434.92</v>
      </c>
      <c r="F21" s="4"/>
      <c r="G21" s="4"/>
      <c r="H21" s="4"/>
    </row>
    <row r="22" spans="1:8" x14ac:dyDescent="0.3">
      <c r="A22" s="1" t="s">
        <v>20</v>
      </c>
      <c r="B22" s="4">
        <v>0</v>
      </c>
      <c r="C22" s="4">
        <v>0</v>
      </c>
      <c r="D22" s="4">
        <v>0</v>
      </c>
      <c r="E22" s="4">
        <v>0</v>
      </c>
      <c r="F22" s="4">
        <v>0</v>
      </c>
      <c r="G22" s="4">
        <v>0</v>
      </c>
      <c r="H22" s="4">
        <v>0</v>
      </c>
    </row>
    <row r="23" spans="1:8" x14ac:dyDescent="0.3">
      <c r="A23" s="1" t="s">
        <v>11</v>
      </c>
      <c r="B23" s="4">
        <v>0</v>
      </c>
      <c r="C23" s="4">
        <v>0</v>
      </c>
      <c r="D23" s="4">
        <v>0</v>
      </c>
      <c r="E23" s="4">
        <v>0</v>
      </c>
      <c r="F23" s="4"/>
      <c r="G23" s="4"/>
      <c r="H23" s="4"/>
    </row>
    <row r="24" spans="1:8" x14ac:dyDescent="0.3">
      <c r="A24" s="1" t="s">
        <v>21</v>
      </c>
      <c r="B24" s="4">
        <v>15.37</v>
      </c>
      <c r="C24" s="4">
        <v>0</v>
      </c>
      <c r="D24" s="4">
        <v>0.24</v>
      </c>
      <c r="E24" s="4">
        <v>15.61</v>
      </c>
      <c r="F24" s="7">
        <f>E24/E25-1</f>
        <v>-0.94445828144458277</v>
      </c>
      <c r="G24" s="10">
        <f>E24/$E$67</f>
        <v>5.0635949902523361E-3</v>
      </c>
      <c r="H24" s="4">
        <v>-265.44</v>
      </c>
    </row>
    <row r="25" spans="1:8" x14ac:dyDescent="0.3">
      <c r="A25" s="1" t="s">
        <v>11</v>
      </c>
      <c r="B25" s="4">
        <v>281.05</v>
      </c>
      <c r="C25" s="4">
        <v>0</v>
      </c>
      <c r="D25" s="4">
        <v>0</v>
      </c>
      <c r="E25" s="4">
        <v>281.05</v>
      </c>
      <c r="F25" s="4"/>
      <c r="G25" s="4"/>
      <c r="H25" s="4"/>
    </row>
    <row r="26" spans="1:8" x14ac:dyDescent="0.3">
      <c r="A26" s="1" t="s">
        <v>22</v>
      </c>
      <c r="B26" s="4">
        <v>0</v>
      </c>
      <c r="C26" s="4">
        <v>0</v>
      </c>
      <c r="D26" s="4">
        <v>19.309999999999999</v>
      </c>
      <c r="E26" s="4">
        <v>19.309999999999999</v>
      </c>
      <c r="F26" s="7">
        <f>E26/E27-1</f>
        <v>-3.2565130260521102E-2</v>
      </c>
      <c r="G26" s="10">
        <f>E26/$E$67</f>
        <v>6.2638064869809489E-3</v>
      </c>
      <c r="H26" s="4">
        <v>-0.65</v>
      </c>
    </row>
    <row r="27" spans="1:8" x14ac:dyDescent="0.3">
      <c r="A27" s="1" t="s">
        <v>11</v>
      </c>
      <c r="B27" s="4">
        <v>0</v>
      </c>
      <c r="C27" s="4">
        <v>0</v>
      </c>
      <c r="D27" s="4">
        <v>19.96</v>
      </c>
      <c r="E27" s="4">
        <v>19.96</v>
      </c>
      <c r="F27" s="4"/>
      <c r="G27" s="4"/>
      <c r="H27" s="4"/>
    </row>
    <row r="28" spans="1:8" x14ac:dyDescent="0.3">
      <c r="A28" s="1" t="s">
        <v>23</v>
      </c>
      <c r="B28" s="4">
        <v>0</v>
      </c>
      <c r="C28" s="4">
        <v>0</v>
      </c>
      <c r="D28" s="4">
        <v>10.26</v>
      </c>
      <c r="E28" s="4">
        <v>10.26</v>
      </c>
      <c r="F28" s="7">
        <f>E28/E29-1</f>
        <v>1.9653179190751446</v>
      </c>
      <c r="G28" s="10">
        <f>E28/$E$67</f>
        <v>3.328154042279883E-3</v>
      </c>
      <c r="H28" s="4">
        <v>6.8</v>
      </c>
    </row>
    <row r="29" spans="1:8" x14ac:dyDescent="0.3">
      <c r="A29" s="1" t="s">
        <v>11</v>
      </c>
      <c r="B29" s="4">
        <v>0</v>
      </c>
      <c r="C29" s="4">
        <v>0</v>
      </c>
      <c r="D29" s="4">
        <v>3.46</v>
      </c>
      <c r="E29" s="4">
        <v>3.46</v>
      </c>
      <c r="F29" s="4"/>
      <c r="G29" s="4"/>
      <c r="H29" s="4"/>
    </row>
    <row r="30" spans="1:8" x14ac:dyDescent="0.3">
      <c r="A30" s="1" t="s">
        <v>24</v>
      </c>
      <c r="B30" s="4">
        <v>0.08</v>
      </c>
      <c r="C30" s="4">
        <v>0</v>
      </c>
      <c r="D30" s="4">
        <v>154.66999999999999</v>
      </c>
      <c r="E30" s="4">
        <v>154.75</v>
      </c>
      <c r="F30" s="7">
        <f>E30/E31-1</f>
        <v>-9.5558153126826362E-2</v>
      </c>
      <c r="G30" s="10">
        <f>E30/$E$67</f>
        <v>5.0198034896960224E-2</v>
      </c>
      <c r="H30" s="4">
        <v>-16.350000000000001</v>
      </c>
    </row>
    <row r="31" spans="1:8" x14ac:dyDescent="0.3">
      <c r="A31" s="1" t="s">
        <v>11</v>
      </c>
      <c r="B31" s="4">
        <v>0.08</v>
      </c>
      <c r="C31" s="4">
        <v>0</v>
      </c>
      <c r="D31" s="4">
        <v>171.02</v>
      </c>
      <c r="E31" s="4">
        <v>171.1</v>
      </c>
      <c r="F31" s="4"/>
      <c r="G31" s="4"/>
      <c r="H31" s="4"/>
    </row>
    <row r="32" spans="1:8" x14ac:dyDescent="0.3">
      <c r="A32" s="1" t="s">
        <v>25</v>
      </c>
      <c r="B32" s="4">
        <v>0</v>
      </c>
      <c r="C32" s="4">
        <v>0</v>
      </c>
      <c r="D32" s="4">
        <v>0</v>
      </c>
      <c r="E32" s="4">
        <v>0</v>
      </c>
      <c r="F32" s="4">
        <v>0</v>
      </c>
      <c r="G32" s="4">
        <v>0</v>
      </c>
      <c r="H32" s="4">
        <v>0</v>
      </c>
    </row>
    <row r="33" spans="1:8" x14ac:dyDescent="0.3">
      <c r="A33" s="1" t="s">
        <v>11</v>
      </c>
      <c r="B33" s="4">
        <v>0</v>
      </c>
      <c r="C33" s="4">
        <v>0</v>
      </c>
      <c r="D33" s="4">
        <v>0</v>
      </c>
      <c r="E33" s="4">
        <v>0</v>
      </c>
      <c r="F33" s="4"/>
      <c r="G33" s="4"/>
      <c r="H33" s="4"/>
    </row>
    <row r="34" spans="1:8" x14ac:dyDescent="0.3">
      <c r="A34" s="1" t="s">
        <v>26</v>
      </c>
      <c r="B34" s="4">
        <v>0</v>
      </c>
      <c r="C34" s="4">
        <v>0</v>
      </c>
      <c r="D34" s="4">
        <v>4.0199999999999996</v>
      </c>
      <c r="E34" s="4">
        <v>4.0199999999999996</v>
      </c>
      <c r="F34" s="7"/>
      <c r="G34" s="10">
        <f>E34/$E$67</f>
        <v>1.3040135721213576E-3</v>
      </c>
      <c r="H34" s="4">
        <v>4</v>
      </c>
    </row>
    <row r="35" spans="1:8" x14ac:dyDescent="0.3">
      <c r="A35" s="1" t="s">
        <v>11</v>
      </c>
      <c r="B35" s="4">
        <v>0</v>
      </c>
      <c r="C35" s="4">
        <v>0</v>
      </c>
      <c r="D35" s="4">
        <v>0.02</v>
      </c>
      <c r="E35" s="4">
        <v>0.02</v>
      </c>
      <c r="F35" s="4"/>
      <c r="G35" s="4"/>
      <c r="H35" s="4"/>
    </row>
    <row r="36" spans="1:8" x14ac:dyDescent="0.3">
      <c r="A36" s="1" t="s">
        <v>27</v>
      </c>
      <c r="B36" s="4">
        <v>0</v>
      </c>
      <c r="C36" s="4">
        <v>0</v>
      </c>
      <c r="D36" s="4">
        <v>6.66</v>
      </c>
      <c r="E36" s="4">
        <v>6.66</v>
      </c>
      <c r="F36" s="7">
        <f>E36/E37-1</f>
        <v>-5.9322033898305038E-2</v>
      </c>
      <c r="G36" s="10">
        <f>E36/$E$67</f>
        <v>2.160380694111503E-3</v>
      </c>
      <c r="H36" s="4">
        <v>-0.42</v>
      </c>
    </row>
    <row r="37" spans="1:8" x14ac:dyDescent="0.3">
      <c r="A37" s="1" t="s">
        <v>11</v>
      </c>
      <c r="B37" s="4">
        <v>0</v>
      </c>
      <c r="C37" s="4">
        <v>0</v>
      </c>
      <c r="D37" s="4">
        <v>7.08</v>
      </c>
      <c r="E37" s="4">
        <v>7.08</v>
      </c>
      <c r="F37" s="4"/>
      <c r="G37" s="4"/>
      <c r="H37" s="4"/>
    </row>
    <row r="38" spans="1:8" x14ac:dyDescent="0.3">
      <c r="A38" s="1" t="s">
        <v>28</v>
      </c>
      <c r="B38" s="4">
        <v>7.99</v>
      </c>
      <c r="C38" s="4">
        <v>10.31</v>
      </c>
      <c r="D38" s="4">
        <v>47.77</v>
      </c>
      <c r="E38" s="4">
        <v>66.069999999999993</v>
      </c>
      <c r="F38" s="7">
        <f>E38/E39-1</f>
        <v>-0.45746427984890792</v>
      </c>
      <c r="G38" s="10">
        <f>E38/$E$67</f>
        <v>2.1431884753745793E-2</v>
      </c>
      <c r="H38" s="4">
        <v>-55.71</v>
      </c>
    </row>
    <row r="39" spans="1:8" x14ac:dyDescent="0.3">
      <c r="A39" s="1" t="s">
        <v>11</v>
      </c>
      <c r="B39" s="4">
        <v>54.61</v>
      </c>
      <c r="C39" s="4">
        <v>7.13</v>
      </c>
      <c r="D39" s="4">
        <v>60.04</v>
      </c>
      <c r="E39" s="4">
        <v>121.78</v>
      </c>
      <c r="F39" s="4"/>
      <c r="G39" s="4"/>
      <c r="H39" s="4"/>
    </row>
    <row r="40" spans="1:8" x14ac:dyDescent="0.3">
      <c r="A40" s="1" t="s">
        <v>29</v>
      </c>
      <c r="B40" s="4">
        <v>0</v>
      </c>
      <c r="C40" s="4">
        <v>0</v>
      </c>
      <c r="D40" s="4">
        <v>11.41</v>
      </c>
      <c r="E40" s="4">
        <v>11.41</v>
      </c>
      <c r="F40" s="7">
        <f>E40/E41-1</f>
        <v>-0.19078014184397163</v>
      </c>
      <c r="G40" s="10">
        <f>E40/$E$67</f>
        <v>3.7011927507225599E-3</v>
      </c>
      <c r="H40" s="4">
        <v>-2.69</v>
      </c>
    </row>
    <row r="41" spans="1:8" x14ac:dyDescent="0.3">
      <c r="A41" s="1" t="s">
        <v>11</v>
      </c>
      <c r="B41" s="4">
        <v>0</v>
      </c>
      <c r="C41" s="4">
        <v>0</v>
      </c>
      <c r="D41" s="4">
        <v>14.1</v>
      </c>
      <c r="E41" s="4">
        <v>14.1</v>
      </c>
      <c r="F41" s="4"/>
      <c r="G41" s="4"/>
      <c r="H41" s="4"/>
    </row>
    <row r="42" spans="1:8" x14ac:dyDescent="0.3">
      <c r="A42" s="1" t="s">
        <v>30</v>
      </c>
      <c r="B42" s="4">
        <v>0.05</v>
      </c>
      <c r="C42" s="4">
        <v>115.49</v>
      </c>
      <c r="D42" s="4">
        <v>204.79</v>
      </c>
      <c r="E42" s="4">
        <v>320.33</v>
      </c>
      <c r="F42" s="7">
        <f>E42/E43-1</f>
        <v>0.20005244820739509</v>
      </c>
      <c r="G42" s="10">
        <f>E42/$E$67</f>
        <v>0.10390912128299365</v>
      </c>
      <c r="H42" s="4">
        <v>53.4</v>
      </c>
    </row>
    <row r="43" spans="1:8" x14ac:dyDescent="0.3">
      <c r="A43" s="1" t="s">
        <v>11</v>
      </c>
      <c r="B43" s="4">
        <v>-0.02</v>
      </c>
      <c r="C43" s="4">
        <v>80.19</v>
      </c>
      <c r="D43" s="4">
        <v>186.76</v>
      </c>
      <c r="E43" s="4">
        <v>266.93</v>
      </c>
      <c r="F43" s="4"/>
      <c r="G43" s="4"/>
      <c r="H43" s="4"/>
    </row>
    <row r="44" spans="1:8" x14ac:dyDescent="0.3">
      <c r="A44" s="1" t="s">
        <v>31</v>
      </c>
      <c r="B44" s="4">
        <v>0</v>
      </c>
      <c r="C44" s="4">
        <v>17.8</v>
      </c>
      <c r="D44" s="4">
        <v>581.96</v>
      </c>
      <c r="E44" s="4">
        <v>599.76</v>
      </c>
      <c r="F44" s="7">
        <f>E44/E45-1</f>
        <v>7.1057378073825284E-2</v>
      </c>
      <c r="G44" s="10">
        <f>E44/$E$67</f>
        <v>0.19455103980485211</v>
      </c>
      <c r="H44" s="4">
        <v>39.79</v>
      </c>
    </row>
    <row r="45" spans="1:8" x14ac:dyDescent="0.3">
      <c r="A45" s="1" t="s">
        <v>11</v>
      </c>
      <c r="B45" s="4">
        <v>0</v>
      </c>
      <c r="C45" s="4">
        <v>113.28</v>
      </c>
      <c r="D45" s="4">
        <v>446.69</v>
      </c>
      <c r="E45" s="4">
        <v>559.97</v>
      </c>
      <c r="F45" s="4"/>
      <c r="G45" s="4"/>
      <c r="H45" s="4"/>
    </row>
    <row r="46" spans="1:8" x14ac:dyDescent="0.3">
      <c r="A46" s="1" t="s">
        <v>32</v>
      </c>
      <c r="B46" s="4">
        <v>0.34</v>
      </c>
      <c r="C46" s="4">
        <v>0</v>
      </c>
      <c r="D46" s="4">
        <v>126.53</v>
      </c>
      <c r="E46" s="4">
        <v>126.87</v>
      </c>
      <c r="F46" s="7">
        <f>E46/E47-1</f>
        <v>-0.22851930678017629</v>
      </c>
      <c r="G46" s="10">
        <f>E46/$E$67</f>
        <v>4.1154279078367328E-2</v>
      </c>
      <c r="H46" s="4">
        <v>-37.58</v>
      </c>
    </row>
    <row r="47" spans="1:8" x14ac:dyDescent="0.3">
      <c r="A47" s="1" t="s">
        <v>11</v>
      </c>
      <c r="B47" s="4">
        <v>48.91</v>
      </c>
      <c r="C47" s="4">
        <v>0</v>
      </c>
      <c r="D47" s="4">
        <v>115.54</v>
      </c>
      <c r="E47" s="4">
        <v>164.45</v>
      </c>
      <c r="F47" s="4"/>
      <c r="G47" s="4"/>
      <c r="H47" s="4"/>
    </row>
    <row r="48" spans="1:8" x14ac:dyDescent="0.3">
      <c r="A48" s="1" t="s">
        <v>33</v>
      </c>
      <c r="B48" s="4">
        <v>0</v>
      </c>
      <c r="C48" s="4">
        <v>0</v>
      </c>
      <c r="D48" s="4">
        <v>193</v>
      </c>
      <c r="E48" s="4">
        <v>193</v>
      </c>
      <c r="F48" s="7">
        <f>E48/E49-1</f>
        <v>9.199954735770044E-2</v>
      </c>
      <c r="G48" s="10">
        <f>E48/$E$67</f>
        <v>6.2605626721249252E-2</v>
      </c>
      <c r="H48" s="4">
        <v>16.260000000000002</v>
      </c>
    </row>
    <row r="49" spans="1:11" x14ac:dyDescent="0.3">
      <c r="A49" s="1" t="s">
        <v>11</v>
      </c>
      <c r="B49" s="4">
        <v>-0.03</v>
      </c>
      <c r="C49" s="4">
        <v>0</v>
      </c>
      <c r="D49" s="4">
        <v>176.77</v>
      </c>
      <c r="E49" s="4">
        <v>176.74</v>
      </c>
      <c r="F49" s="4"/>
      <c r="G49" s="4"/>
      <c r="H49" s="4"/>
    </row>
    <row r="50" spans="1:11" x14ac:dyDescent="0.3">
      <c r="A50" s="1" t="s">
        <v>34</v>
      </c>
      <c r="B50" s="4">
        <v>20.57</v>
      </c>
      <c r="C50" s="4">
        <v>4.24</v>
      </c>
      <c r="D50" s="4">
        <v>44.21</v>
      </c>
      <c r="E50" s="4">
        <v>69.02</v>
      </c>
      <c r="F50" s="7">
        <f>E50/E51-1</f>
        <v>1.5677083333333335</v>
      </c>
      <c r="G50" s="10">
        <f>E50/$E$67</f>
        <v>2.2388810136272662E-2</v>
      </c>
      <c r="H50" s="4">
        <v>42.14</v>
      </c>
    </row>
    <row r="51" spans="1:11" x14ac:dyDescent="0.3">
      <c r="A51" s="1" t="s">
        <v>11</v>
      </c>
      <c r="B51" s="4">
        <v>0</v>
      </c>
      <c r="C51" s="4">
        <v>6.2</v>
      </c>
      <c r="D51" s="4">
        <v>20.68</v>
      </c>
      <c r="E51" s="4">
        <v>26.88</v>
      </c>
      <c r="F51" s="4"/>
      <c r="G51" s="4"/>
      <c r="H51" s="4"/>
    </row>
    <row r="52" spans="1:11" x14ac:dyDescent="0.3">
      <c r="A52" s="1" t="s">
        <v>35</v>
      </c>
      <c r="B52" s="4">
        <v>0</v>
      </c>
      <c r="C52" s="4">
        <v>0</v>
      </c>
      <c r="D52" s="4">
        <v>24.72</v>
      </c>
      <c r="E52" s="4">
        <v>24.72</v>
      </c>
      <c r="F52" s="7">
        <f>E52/E53-1</f>
        <v>2.8624999999999998</v>
      </c>
      <c r="G52" s="10">
        <f>E52/$E$67</f>
        <v>8.0187103240895417E-3</v>
      </c>
      <c r="H52" s="4">
        <v>18.32</v>
      </c>
    </row>
    <row r="53" spans="1:11" x14ac:dyDescent="0.3">
      <c r="A53" s="1" t="s">
        <v>11</v>
      </c>
      <c r="B53" s="4">
        <v>0</v>
      </c>
      <c r="C53" s="4">
        <v>0</v>
      </c>
      <c r="D53" s="4">
        <v>6.4</v>
      </c>
      <c r="E53" s="4">
        <v>6.4</v>
      </c>
      <c r="F53" s="4"/>
      <c r="G53" s="4"/>
      <c r="H53" s="4"/>
    </row>
    <row r="54" spans="1:11" x14ac:dyDescent="0.3">
      <c r="A54" s="1" t="s">
        <v>36</v>
      </c>
      <c r="B54" s="4">
        <v>0</v>
      </c>
      <c r="C54" s="4">
        <v>0</v>
      </c>
      <c r="D54" s="4">
        <v>18.07</v>
      </c>
      <c r="E54" s="4">
        <v>18.07</v>
      </c>
      <c r="F54" s="6">
        <f>E54/E55-1</f>
        <v>0.48724279835390938</v>
      </c>
      <c r="G54" s="10">
        <f>E54/$E$67</f>
        <v>5.8615734448340629E-3</v>
      </c>
      <c r="H54" s="4">
        <v>5.92</v>
      </c>
    </row>
    <row r="55" spans="1:11" x14ac:dyDescent="0.3">
      <c r="A55" s="1" t="s">
        <v>11</v>
      </c>
      <c r="B55" s="4">
        <v>0</v>
      </c>
      <c r="C55" s="4">
        <v>0</v>
      </c>
      <c r="D55" s="4">
        <v>12.15</v>
      </c>
      <c r="E55" s="4">
        <v>12.15</v>
      </c>
      <c r="F55" s="4"/>
      <c r="G55" s="4"/>
      <c r="H55" s="4"/>
    </row>
    <row r="56" spans="1:11" x14ac:dyDescent="0.3">
      <c r="A56" s="3" t="s">
        <v>37</v>
      </c>
      <c r="B56" s="5">
        <f>SUM(B4+B6+B8+B10+B12+B14+B16+B18+B20+B22+B24+B26+B28+B30+B32+B34+B36+B38+B40+B42+B44+B46+B48+B50+B52+B54)</f>
        <v>193.43000000000004</v>
      </c>
      <c r="C56" s="5">
        <f t="shared" ref="C56:E56" si="0">SUM(C4+C6+C8+C10+C12+C14+C16+C18+C20+C22+C24+C26+C28+C30+C32+C34+C36+C38+C40+C42+C44+C46+C48+C50+C52+C54)</f>
        <v>301.90000000000003</v>
      </c>
      <c r="D56" s="5">
        <f t="shared" si="0"/>
        <v>2317.1400000000003</v>
      </c>
      <c r="E56" s="5">
        <f t="shared" si="0"/>
        <v>2812.47</v>
      </c>
      <c r="F56" s="11">
        <f>E56/E57-1</f>
        <v>-0.13604150731262277</v>
      </c>
      <c r="G56" s="12">
        <f>E56/$E$67</f>
        <v>0.91231319681197875</v>
      </c>
      <c r="H56" s="5">
        <f>SUM(H4+H6+H8+H10+H12+H14+H16+H18+H20+H22+H24+H26+H28+H30+H32+H34+H36+H38+H40+H42+H44+H46+H48+H50+H52+H54)</f>
        <v>-442.8599999999999</v>
      </c>
    </row>
    <row r="57" spans="1:11" x14ac:dyDescent="0.3">
      <c r="A57" s="1" t="s">
        <v>38</v>
      </c>
      <c r="B57" s="4">
        <f>SUM(B5+B7+B9+B11+B13+B15+B17+B19+B21+B23+B25+B27+B29+B31+B33+B35+B37+B39+B41+B43+B45+B47+B49+B51+B53+B55)</f>
        <v>904.95000000000016</v>
      </c>
      <c r="C57" s="4">
        <f>SUM(C5+C7+C9+C11+C13+C15+C17+C19+C21+C23+C25+C27+C29+C31+C33+C35+C37+C39+C41+C43+C45+C47+C49+C51+C53+C55)</f>
        <v>314.77999999999997</v>
      </c>
      <c r="D57" s="4">
        <f>SUM(D5+D7+D9+D11+D13+D15+D17+D19+D21+D23+D25+D27+D29+D31+D33+D35+D37+D39+D41+D43+D45+D47+D49+D51+D53+D55)</f>
        <v>2035.6000000000001</v>
      </c>
      <c r="E57" s="4">
        <f>SUM(E5+E7+E9+E11+E13+E15+E17+E19+E21+E23+E25+E27+E29+E31+E33+E35+E37+E39+E41+E43+E45+E47+E49+E51+E53+E55)</f>
        <v>3255.33</v>
      </c>
      <c r="F57" s="4"/>
      <c r="G57" s="4"/>
      <c r="H57" s="4"/>
    </row>
    <row r="58" spans="1:11" x14ac:dyDescent="0.3">
      <c r="A58" s="1" t="s">
        <v>39</v>
      </c>
      <c r="B58" s="13">
        <f>B56/B57-1</f>
        <v>-0.78625338416487101</v>
      </c>
      <c r="C58" s="13">
        <f t="shared" ref="C58:E58" si="1">C56/C57-1</f>
        <v>-4.091746616684655E-2</v>
      </c>
      <c r="D58" s="13">
        <f t="shared" si="1"/>
        <v>0.13830811554332878</v>
      </c>
      <c r="E58" s="13">
        <f t="shared" si="1"/>
        <v>-0.13604150731262277</v>
      </c>
      <c r="F58" s="4"/>
      <c r="G58" s="4"/>
      <c r="H58" s="4"/>
    </row>
    <row r="59" spans="1:11" x14ac:dyDescent="0.3">
      <c r="A59" s="3" t="s">
        <v>58</v>
      </c>
      <c r="B59" s="4"/>
      <c r="C59" s="4"/>
      <c r="D59" s="4"/>
      <c r="E59" s="4"/>
      <c r="F59" s="4"/>
      <c r="G59" s="4"/>
      <c r="H59" s="4"/>
    </row>
    <row r="60" spans="1:11" x14ac:dyDescent="0.3">
      <c r="A60" s="1" t="s">
        <v>59</v>
      </c>
      <c r="B60" s="4">
        <v>-86.93</v>
      </c>
      <c r="C60" s="4">
        <v>0</v>
      </c>
      <c r="D60" s="4">
        <v>12.79</v>
      </c>
      <c r="E60" s="4">
        <v>-74.14</v>
      </c>
      <c r="F60" s="7">
        <f>E60/E61-1</f>
        <v>-2.0914176358015606</v>
      </c>
      <c r="G60" s="10">
        <f>E60/$E$67</f>
        <v>-2.4049643342556579E-2</v>
      </c>
      <c r="H60" s="4">
        <v>-142.07</v>
      </c>
    </row>
    <row r="61" spans="1:11" x14ac:dyDescent="0.3">
      <c r="A61" s="1" t="s">
        <v>11</v>
      </c>
      <c r="B61" s="4">
        <v>46.87</v>
      </c>
      <c r="C61" s="4">
        <v>0</v>
      </c>
      <c r="D61" s="4">
        <v>21.06</v>
      </c>
      <c r="E61" s="4">
        <v>67.930000000000007</v>
      </c>
      <c r="F61" s="4"/>
      <c r="G61" s="4"/>
      <c r="H61" s="4"/>
    </row>
    <row r="62" spans="1:11" x14ac:dyDescent="0.3">
      <c r="A62" s="1" t="s">
        <v>60</v>
      </c>
      <c r="B62" s="4">
        <v>0</v>
      </c>
      <c r="C62" s="4">
        <v>344.46</v>
      </c>
      <c r="D62" s="4">
        <v>0</v>
      </c>
      <c r="E62" s="4">
        <v>344.46</v>
      </c>
      <c r="F62" s="7">
        <f>E62/E63-1</f>
        <v>7.0882298078716488E-2</v>
      </c>
      <c r="G62" s="10">
        <f>E62/$E$67</f>
        <v>0.11173644653057782</v>
      </c>
      <c r="H62" s="4">
        <v>22.8</v>
      </c>
    </row>
    <row r="63" spans="1:11" x14ac:dyDescent="0.3">
      <c r="A63" s="1" t="s">
        <v>11</v>
      </c>
      <c r="B63" s="4">
        <v>0</v>
      </c>
      <c r="C63" s="4">
        <v>321.66000000000003</v>
      </c>
      <c r="D63" s="4">
        <v>0</v>
      </c>
      <c r="E63" s="4">
        <v>321.66000000000003</v>
      </c>
      <c r="F63" s="4"/>
      <c r="G63" s="4">
        <f>SUM(G11+G13+G15+G17+G19+G21+G23+G25+G27+G29+G31+G33+G35+G37+G39+G41+G43+G45+G47+G49+G51+G53+G55+G57+G59+G61)</f>
        <v>0</v>
      </c>
      <c r="H63" s="4"/>
      <c r="K63" s="10"/>
    </row>
    <row r="64" spans="1:11" x14ac:dyDescent="0.3">
      <c r="A64" s="3" t="s">
        <v>61</v>
      </c>
      <c r="B64" s="5">
        <f>B60+B62</f>
        <v>-86.93</v>
      </c>
      <c r="C64" s="5">
        <f>C60+C62</f>
        <v>344.46</v>
      </c>
      <c r="D64" s="5">
        <f>D60+D62</f>
        <v>12.79</v>
      </c>
      <c r="E64" s="5">
        <f>E60+E62</f>
        <v>270.32</v>
      </c>
      <c r="F64" s="11">
        <f>E64/E65-1</f>
        <v>-0.30614235478323359</v>
      </c>
      <c r="G64" s="12">
        <f>E64/$E$67</f>
        <v>8.7686803188021245E-2</v>
      </c>
      <c r="H64" s="5">
        <f>H60+H62</f>
        <v>-119.27</v>
      </c>
    </row>
    <row r="65" spans="1:9" x14ac:dyDescent="0.3">
      <c r="A65" s="1" t="s">
        <v>38</v>
      </c>
      <c r="B65" s="4">
        <v>46.87</v>
      </c>
      <c r="C65" s="4">
        <v>321.66000000000003</v>
      </c>
      <c r="D65" s="4">
        <v>21.06</v>
      </c>
      <c r="E65" s="4">
        <v>389.59</v>
      </c>
      <c r="F65" s="4"/>
      <c r="G65" s="4"/>
      <c r="H65" s="4"/>
    </row>
    <row r="66" spans="1:9" x14ac:dyDescent="0.3">
      <c r="A66" s="1" t="s">
        <v>39</v>
      </c>
      <c r="B66" s="10">
        <f>B64/B65-1</f>
        <v>-2.8547045018135271</v>
      </c>
      <c r="C66" s="10">
        <f>C64/C65-1</f>
        <v>7.0882298078716488E-2</v>
      </c>
      <c r="D66" s="10">
        <f>D64/D65-1</f>
        <v>-0.39268755935422606</v>
      </c>
      <c r="E66" s="10">
        <f>E64/E65-1</f>
        <v>-0.30614235478323359</v>
      </c>
      <c r="F66" s="4"/>
      <c r="G66" s="4"/>
      <c r="H66" s="4"/>
    </row>
    <row r="67" spans="1:9" x14ac:dyDescent="0.3">
      <c r="A67" s="3" t="s">
        <v>48</v>
      </c>
      <c r="B67" s="8">
        <f>SUM(B56+B64)</f>
        <v>106.50000000000003</v>
      </c>
      <c r="C67" s="8">
        <f>SUM(C56+C64)</f>
        <v>646.36</v>
      </c>
      <c r="D67" s="8">
        <f>SUM(D56+D64)</f>
        <v>2329.9300000000003</v>
      </c>
      <c r="E67" s="8">
        <f>SUM(E56+E64)</f>
        <v>3082.79</v>
      </c>
      <c r="F67" s="11">
        <f>E67/E68-1</f>
        <v>-0.1542228636019447</v>
      </c>
      <c r="G67" s="12">
        <f>E67/$E$67</f>
        <v>1</v>
      </c>
      <c r="H67" s="8">
        <f>SUM(H56+H64)</f>
        <v>-562.12999999999988</v>
      </c>
    </row>
    <row r="68" spans="1:9" x14ac:dyDescent="0.3">
      <c r="A68" s="1" t="s">
        <v>38</v>
      </c>
      <c r="B68" s="14">
        <f>B65+B57</f>
        <v>951.82000000000016</v>
      </c>
      <c r="C68" s="14">
        <f>C65+C57</f>
        <v>636.44000000000005</v>
      </c>
      <c r="D68" s="14">
        <f>D65+D57</f>
        <v>2056.6600000000003</v>
      </c>
      <c r="E68" s="14">
        <f>E65+E57</f>
        <v>3644.92</v>
      </c>
      <c r="F68" s="4"/>
      <c r="G68" s="4"/>
      <c r="H68" s="4"/>
    </row>
    <row r="69" spans="1:9" x14ac:dyDescent="0.3">
      <c r="A69" s="1" t="s">
        <v>39</v>
      </c>
      <c r="B69" s="15">
        <f>B67/B68-1</f>
        <v>-0.88810909625769574</v>
      </c>
      <c r="C69" s="15">
        <f>C67/C68-1</f>
        <v>1.5586701024448368E-2</v>
      </c>
      <c r="D69" s="15">
        <f>D67/D68-1</f>
        <v>0.13287077105598399</v>
      </c>
      <c r="E69" s="15">
        <f>E67/E68-1</f>
        <v>-0.1542228636019447</v>
      </c>
      <c r="F69" s="4"/>
      <c r="G69" s="4"/>
      <c r="H69" s="4"/>
    </row>
    <row r="70" spans="1:9" x14ac:dyDescent="0.3">
      <c r="A70" s="1" t="s">
        <v>49</v>
      </c>
      <c r="B70" s="10">
        <f>B67/$E$67</f>
        <v>3.4546628216647918E-2</v>
      </c>
      <c r="C70" s="10">
        <f t="shared" ref="C70:E70" si="2">C67/$E$67</f>
        <v>0.20966721703392058</v>
      </c>
      <c r="D70" s="10">
        <f t="shared" si="2"/>
        <v>0.75578615474943167</v>
      </c>
      <c r="E70" s="10">
        <f t="shared" si="2"/>
        <v>1</v>
      </c>
      <c r="F70" s="4"/>
      <c r="G70" s="4"/>
      <c r="H70" s="4"/>
    </row>
    <row r="71" spans="1:9" x14ac:dyDescent="0.3">
      <c r="A71" s="1" t="s">
        <v>50</v>
      </c>
      <c r="B71" s="10">
        <f>B68/$E$68</f>
        <v>0.26113604688168746</v>
      </c>
      <c r="C71" s="10">
        <f t="shared" ref="C71:E71" si="3">C68/$E$68</f>
        <v>0.17461014233508557</v>
      </c>
      <c r="D71" s="10">
        <f t="shared" si="3"/>
        <v>0.56425381078322712</v>
      </c>
      <c r="E71" s="10">
        <f t="shared" si="3"/>
        <v>1</v>
      </c>
      <c r="F71" s="4"/>
      <c r="G71" s="4"/>
      <c r="H71" s="4"/>
    </row>
    <row r="73" spans="1:9" ht="60" customHeight="1" x14ac:dyDescent="0.3">
      <c r="A73" s="20" t="s">
        <v>77</v>
      </c>
      <c r="B73" s="20"/>
      <c r="C73" s="20"/>
      <c r="D73" s="20"/>
      <c r="E73" s="20"/>
      <c r="F73" s="20"/>
      <c r="G73" s="20"/>
      <c r="H73" s="20"/>
      <c r="I73" s="20"/>
    </row>
  </sheetData>
  <mergeCells count="2">
    <mergeCell ref="A1:H1"/>
    <mergeCell ref="A73:I7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1"/>
  <sheetViews>
    <sheetView tabSelected="1" workbookViewId="0">
      <selection sqref="A1:R1"/>
    </sheetView>
  </sheetViews>
  <sheetFormatPr defaultRowHeight="14.4" x14ac:dyDescent="0.3"/>
  <cols>
    <col min="1" max="1" width="32.6640625" customWidth="1"/>
    <col min="2" max="2" width="10.109375" bestFit="1" customWidth="1"/>
    <col min="3" max="3" width="10" customWidth="1"/>
    <col min="4" max="4" width="9.5546875" customWidth="1"/>
    <col min="5" max="5" width="9" bestFit="1" customWidth="1"/>
    <col min="6" max="6" width="11.33203125" customWidth="1"/>
    <col min="7" max="7" width="11.88671875" customWidth="1"/>
    <col min="8" max="9" width="11.33203125" customWidth="1"/>
    <col min="10" max="10" width="10.88671875" customWidth="1"/>
    <col min="11" max="11" width="9" bestFit="1" customWidth="1"/>
    <col min="12" max="13" width="10.5546875" customWidth="1"/>
    <col min="14" max="14" width="11.21875" customWidth="1"/>
    <col min="15" max="15" width="11" customWidth="1"/>
    <col min="16" max="16" width="9.109375" bestFit="1" customWidth="1"/>
    <col min="17" max="17" width="9" bestFit="1" customWidth="1"/>
    <col min="18" max="18" width="10.44140625" customWidth="1"/>
  </cols>
  <sheetData>
    <row r="1" spans="1:18" ht="45.6" customHeight="1" x14ac:dyDescent="0.3">
      <c r="A1" s="19" t="s">
        <v>0</v>
      </c>
      <c r="B1" s="19"/>
      <c r="C1" s="19"/>
      <c r="D1" s="19"/>
      <c r="E1" s="19"/>
      <c r="F1" s="19"/>
      <c r="G1" s="19"/>
      <c r="H1" s="19"/>
      <c r="I1" s="19"/>
      <c r="J1" s="19"/>
      <c r="K1" s="19"/>
      <c r="L1" s="19"/>
      <c r="M1" s="19"/>
      <c r="N1" s="19"/>
      <c r="O1" s="19"/>
      <c r="P1" s="19"/>
      <c r="Q1" s="19"/>
      <c r="R1" s="19"/>
    </row>
    <row r="2" spans="1:18" ht="42.6" customHeight="1" x14ac:dyDescent="0.3">
      <c r="A2" s="4"/>
      <c r="B2" s="16" t="s">
        <v>62</v>
      </c>
      <c r="C2" s="16" t="s">
        <v>63</v>
      </c>
      <c r="D2" s="16" t="s">
        <v>64</v>
      </c>
      <c r="E2" s="16" t="s">
        <v>65</v>
      </c>
      <c r="F2" s="16" t="s">
        <v>66</v>
      </c>
      <c r="G2" s="16" t="s">
        <v>67</v>
      </c>
      <c r="H2" s="16" t="s">
        <v>68</v>
      </c>
      <c r="I2" s="16" t="s">
        <v>69</v>
      </c>
      <c r="J2" s="16" t="s">
        <v>70</v>
      </c>
      <c r="K2" s="16" t="s">
        <v>71</v>
      </c>
      <c r="L2" s="16" t="s">
        <v>72</v>
      </c>
      <c r="M2" s="16" t="s">
        <v>73</v>
      </c>
      <c r="N2" s="16" t="s">
        <v>74</v>
      </c>
      <c r="O2" s="16" t="s">
        <v>5</v>
      </c>
      <c r="P2" s="16" t="s">
        <v>6</v>
      </c>
      <c r="Q2" s="16" t="s">
        <v>7</v>
      </c>
      <c r="R2" s="16" t="s">
        <v>8</v>
      </c>
    </row>
    <row r="3" spans="1:18" x14ac:dyDescent="0.3">
      <c r="A3" s="5" t="s">
        <v>9</v>
      </c>
      <c r="B3" s="4"/>
      <c r="C3" s="4"/>
      <c r="D3" s="4"/>
      <c r="E3" s="4"/>
      <c r="F3" s="4"/>
      <c r="G3" s="4"/>
      <c r="H3" s="4"/>
      <c r="I3" s="4"/>
      <c r="J3" s="4"/>
      <c r="K3" s="4"/>
      <c r="L3" s="4"/>
      <c r="M3" s="4"/>
      <c r="N3" s="4"/>
      <c r="O3" s="4"/>
      <c r="P3" s="4"/>
      <c r="Q3" s="4"/>
      <c r="R3" s="4"/>
    </row>
    <row r="4" spans="1:18" x14ac:dyDescent="0.3">
      <c r="A4" s="4" t="s">
        <v>10</v>
      </c>
      <c r="B4" s="4">
        <v>0.74</v>
      </c>
      <c r="C4" s="4">
        <v>0</v>
      </c>
      <c r="D4" s="4">
        <v>0</v>
      </c>
      <c r="E4" s="4">
        <v>0</v>
      </c>
      <c r="F4" s="4">
        <v>0</v>
      </c>
      <c r="G4" s="4">
        <v>285.13</v>
      </c>
      <c r="H4" s="4">
        <v>117.94</v>
      </c>
      <c r="I4" s="4">
        <v>167.19</v>
      </c>
      <c r="J4" s="4">
        <v>395.96</v>
      </c>
      <c r="K4" s="4">
        <v>0</v>
      </c>
      <c r="L4" s="4">
        <v>17.27</v>
      </c>
      <c r="M4" s="4">
        <v>5.04</v>
      </c>
      <c r="N4" s="4">
        <v>45.16</v>
      </c>
      <c r="O4" s="4">
        <v>749.3</v>
      </c>
      <c r="P4" s="7">
        <f>O4/O5-1</f>
        <v>0.42273952834846007</v>
      </c>
      <c r="Q4" s="10">
        <f>O4/$O$85</f>
        <v>8.5227502151729983E-3</v>
      </c>
      <c r="R4" s="4">
        <v>222.64</v>
      </c>
    </row>
    <row r="5" spans="1:18" x14ac:dyDescent="0.3">
      <c r="A5" s="4" t="s">
        <v>11</v>
      </c>
      <c r="B5" s="4">
        <v>0</v>
      </c>
      <c r="C5" s="4">
        <v>0</v>
      </c>
      <c r="D5" s="4">
        <v>0</v>
      </c>
      <c r="E5" s="4">
        <v>0</v>
      </c>
      <c r="F5" s="4">
        <v>0</v>
      </c>
      <c r="G5" s="4">
        <v>239.57</v>
      </c>
      <c r="H5" s="4">
        <v>95.85</v>
      </c>
      <c r="I5" s="4">
        <v>143.72999999999999</v>
      </c>
      <c r="J5" s="4">
        <v>255.65</v>
      </c>
      <c r="K5" s="4">
        <v>0</v>
      </c>
      <c r="L5" s="4">
        <v>8.6999999999999993</v>
      </c>
      <c r="M5" s="4">
        <v>3.06</v>
      </c>
      <c r="N5" s="4">
        <v>19.670000000000002</v>
      </c>
      <c r="O5" s="4">
        <v>526.66</v>
      </c>
      <c r="P5" s="4"/>
      <c r="Q5" s="4"/>
      <c r="R5" s="4"/>
    </row>
    <row r="6" spans="1:18" x14ac:dyDescent="0.3">
      <c r="A6" s="4" t="s">
        <v>12</v>
      </c>
      <c r="B6" s="4">
        <v>907.93</v>
      </c>
      <c r="C6" s="4">
        <v>217</v>
      </c>
      <c r="D6" s="4">
        <v>184.39</v>
      </c>
      <c r="E6" s="4">
        <v>32.61</v>
      </c>
      <c r="F6" s="4">
        <v>189.04</v>
      </c>
      <c r="G6" s="4">
        <v>1866.07</v>
      </c>
      <c r="H6" s="4">
        <v>799.87</v>
      </c>
      <c r="I6" s="4">
        <v>1066.2</v>
      </c>
      <c r="J6" s="4">
        <v>1817.1</v>
      </c>
      <c r="K6" s="4">
        <v>5.03</v>
      </c>
      <c r="L6" s="4">
        <v>359.07</v>
      </c>
      <c r="M6" s="4">
        <v>60.03</v>
      </c>
      <c r="N6" s="4">
        <v>347.54</v>
      </c>
      <c r="O6" s="4">
        <v>5768.81</v>
      </c>
      <c r="P6" s="7">
        <f>O6/O7-1</f>
        <v>0.11570745028565699</v>
      </c>
      <c r="Q6" s="10">
        <f>O6/$O$85</f>
        <v>6.5616077230471304E-2</v>
      </c>
      <c r="R6" s="4">
        <v>598.27</v>
      </c>
    </row>
    <row r="7" spans="1:18" x14ac:dyDescent="0.3">
      <c r="A7" s="4" t="s">
        <v>11</v>
      </c>
      <c r="B7" s="4">
        <v>1209.5</v>
      </c>
      <c r="C7" s="4">
        <v>128.09</v>
      </c>
      <c r="D7" s="4">
        <v>119.2</v>
      </c>
      <c r="E7" s="4">
        <v>8.9</v>
      </c>
      <c r="F7" s="4">
        <v>146.71</v>
      </c>
      <c r="G7" s="4">
        <v>1682</v>
      </c>
      <c r="H7" s="4">
        <v>756.2</v>
      </c>
      <c r="I7" s="4">
        <v>925.8</v>
      </c>
      <c r="J7" s="4">
        <v>1240.24</v>
      </c>
      <c r="K7" s="4">
        <v>4.88</v>
      </c>
      <c r="L7" s="4">
        <v>348.59</v>
      </c>
      <c r="M7" s="4">
        <v>68.97</v>
      </c>
      <c r="N7" s="4">
        <v>341.55</v>
      </c>
      <c r="O7" s="4">
        <v>5170.54</v>
      </c>
      <c r="P7" s="4"/>
      <c r="Q7" s="4"/>
      <c r="R7" s="4"/>
    </row>
    <row r="8" spans="1:18" x14ac:dyDescent="0.3">
      <c r="A8" s="4" t="s">
        <v>13</v>
      </c>
      <c r="B8" s="4">
        <v>188.66</v>
      </c>
      <c r="C8" s="4">
        <v>94</v>
      </c>
      <c r="D8" s="4">
        <v>65.09</v>
      </c>
      <c r="E8" s="4">
        <v>28.91</v>
      </c>
      <c r="F8" s="4">
        <v>14.34</v>
      </c>
      <c r="G8" s="4">
        <v>1277.94</v>
      </c>
      <c r="H8" s="4">
        <v>579.97</v>
      </c>
      <c r="I8" s="4">
        <v>697.98</v>
      </c>
      <c r="J8" s="4">
        <v>191.16</v>
      </c>
      <c r="K8" s="4">
        <v>0</v>
      </c>
      <c r="L8" s="4">
        <v>11.86</v>
      </c>
      <c r="M8" s="4">
        <v>71.94</v>
      </c>
      <c r="N8" s="4">
        <v>10.01</v>
      </c>
      <c r="O8" s="4">
        <v>1859.92</v>
      </c>
      <c r="P8" s="7">
        <f>O8/O9-1</f>
        <v>2.636661626585135E-2</v>
      </c>
      <c r="Q8" s="10">
        <f>O8/$O$85</f>
        <v>2.1155256346195868E-2</v>
      </c>
      <c r="R8" s="4">
        <v>47.78</v>
      </c>
    </row>
    <row r="9" spans="1:18" x14ac:dyDescent="0.3">
      <c r="A9" s="4" t="s">
        <v>11</v>
      </c>
      <c r="B9" s="4">
        <v>223.24</v>
      </c>
      <c r="C9" s="4">
        <v>49.4</v>
      </c>
      <c r="D9" s="4">
        <v>44.27</v>
      </c>
      <c r="E9" s="4">
        <v>5.12</v>
      </c>
      <c r="F9" s="4">
        <v>12.18</v>
      </c>
      <c r="G9" s="4">
        <v>1209.32</v>
      </c>
      <c r="H9" s="4">
        <v>569.80999999999995</v>
      </c>
      <c r="I9" s="4">
        <v>639.51</v>
      </c>
      <c r="J9" s="4">
        <v>248.99</v>
      </c>
      <c r="K9" s="4">
        <v>0</v>
      </c>
      <c r="L9" s="4">
        <v>9.85</v>
      </c>
      <c r="M9" s="4">
        <v>47.21</v>
      </c>
      <c r="N9" s="4">
        <v>11.96</v>
      </c>
      <c r="O9" s="4">
        <v>1812.14</v>
      </c>
      <c r="P9" s="4"/>
      <c r="Q9" s="4"/>
      <c r="R9" s="4"/>
    </row>
    <row r="10" spans="1:18" x14ac:dyDescent="0.3">
      <c r="A10" s="4" t="s">
        <v>14</v>
      </c>
      <c r="B10" s="4">
        <v>155.21</v>
      </c>
      <c r="C10" s="4">
        <v>56.49</v>
      </c>
      <c r="D10" s="4">
        <v>56.49</v>
      </c>
      <c r="E10" s="4">
        <v>0</v>
      </c>
      <c r="F10" s="4">
        <v>34.380000000000003</v>
      </c>
      <c r="G10" s="4">
        <v>445.32</v>
      </c>
      <c r="H10" s="4">
        <v>249.21</v>
      </c>
      <c r="I10" s="4">
        <v>196.1</v>
      </c>
      <c r="J10" s="4">
        <v>340.45</v>
      </c>
      <c r="K10" s="4">
        <v>0</v>
      </c>
      <c r="L10" s="4">
        <v>20.09</v>
      </c>
      <c r="M10" s="4">
        <v>61.33</v>
      </c>
      <c r="N10" s="4">
        <v>61.73</v>
      </c>
      <c r="O10" s="4">
        <v>1174.99</v>
      </c>
      <c r="P10" s="7">
        <f>O10/O11-1</f>
        <v>-4.5003088526935131E-2</v>
      </c>
      <c r="Q10" s="10">
        <f>O10/$O$85</f>
        <v>1.3364668724577769E-2</v>
      </c>
      <c r="R10" s="4">
        <v>-55.37</v>
      </c>
    </row>
    <row r="11" spans="1:18" x14ac:dyDescent="0.3">
      <c r="A11" s="4" t="s">
        <v>11</v>
      </c>
      <c r="B11" s="4">
        <v>289.63</v>
      </c>
      <c r="C11" s="4">
        <v>48.32</v>
      </c>
      <c r="D11" s="4">
        <v>48.32</v>
      </c>
      <c r="E11" s="4">
        <v>0</v>
      </c>
      <c r="F11" s="4">
        <v>25.93</v>
      </c>
      <c r="G11" s="4">
        <v>409.05</v>
      </c>
      <c r="H11" s="4">
        <v>189.94</v>
      </c>
      <c r="I11" s="4">
        <v>219.11</v>
      </c>
      <c r="J11" s="4">
        <v>351.29</v>
      </c>
      <c r="K11" s="4">
        <v>0</v>
      </c>
      <c r="L11" s="4">
        <v>21.47</v>
      </c>
      <c r="M11" s="4">
        <v>31.42</v>
      </c>
      <c r="N11" s="4">
        <v>53.25</v>
      </c>
      <c r="O11" s="4">
        <v>1230.3599999999999</v>
      </c>
      <c r="P11" s="4"/>
      <c r="Q11" s="4"/>
      <c r="R11" s="4"/>
    </row>
    <row r="12" spans="1:18" x14ac:dyDescent="0.3">
      <c r="A12" s="4" t="s">
        <v>15</v>
      </c>
      <c r="B12" s="4">
        <v>167.19</v>
      </c>
      <c r="C12" s="4">
        <v>34.340000000000003</v>
      </c>
      <c r="D12" s="4">
        <v>34.270000000000003</v>
      </c>
      <c r="E12" s="4">
        <v>7.0000000000000007E-2</v>
      </c>
      <c r="F12" s="4">
        <v>69.56</v>
      </c>
      <c r="G12" s="4">
        <v>1473.9</v>
      </c>
      <c r="H12" s="4">
        <v>524.17999999999995</v>
      </c>
      <c r="I12" s="4">
        <v>949.73</v>
      </c>
      <c r="J12" s="4">
        <v>402.06</v>
      </c>
      <c r="K12" s="4">
        <v>0.42</v>
      </c>
      <c r="L12" s="4">
        <v>65.569999999999993</v>
      </c>
      <c r="M12" s="4">
        <v>180.61</v>
      </c>
      <c r="N12" s="4">
        <v>53.11</v>
      </c>
      <c r="O12" s="4">
        <v>2446.77</v>
      </c>
      <c r="P12" s="7">
        <f>O12/O13-1</f>
        <v>-2.4153182867831524E-2</v>
      </c>
      <c r="Q12" s="10">
        <f>O12/$O$85</f>
        <v>2.7830254295981367E-2</v>
      </c>
      <c r="R12" s="4">
        <v>-60.56</v>
      </c>
    </row>
    <row r="13" spans="1:18" x14ac:dyDescent="0.3">
      <c r="A13" s="4" t="s">
        <v>11</v>
      </c>
      <c r="B13" s="4">
        <v>334.9</v>
      </c>
      <c r="C13" s="4">
        <v>26.28</v>
      </c>
      <c r="D13" s="4">
        <v>26.25</v>
      </c>
      <c r="E13" s="4">
        <v>0.02</v>
      </c>
      <c r="F13" s="4">
        <v>43.88</v>
      </c>
      <c r="G13" s="4">
        <v>1467.92</v>
      </c>
      <c r="H13" s="4">
        <v>540.4</v>
      </c>
      <c r="I13" s="4">
        <v>927.52</v>
      </c>
      <c r="J13" s="4">
        <v>356.57</v>
      </c>
      <c r="K13" s="4">
        <v>0.56000000000000005</v>
      </c>
      <c r="L13" s="4">
        <v>78.989999999999995</v>
      </c>
      <c r="M13" s="4">
        <v>131.1</v>
      </c>
      <c r="N13" s="4">
        <v>67.14</v>
      </c>
      <c r="O13" s="4">
        <v>2507.33</v>
      </c>
      <c r="P13" s="4"/>
      <c r="Q13" s="4"/>
      <c r="R13" s="4"/>
    </row>
    <row r="14" spans="1:18" x14ac:dyDescent="0.3">
      <c r="A14" s="4" t="s">
        <v>16</v>
      </c>
      <c r="B14" s="4">
        <v>524.41999999999996</v>
      </c>
      <c r="C14" s="4">
        <v>73.97</v>
      </c>
      <c r="D14" s="4">
        <v>70.67</v>
      </c>
      <c r="E14" s="4">
        <v>3.3</v>
      </c>
      <c r="F14" s="4">
        <v>104.06</v>
      </c>
      <c r="G14" s="4">
        <v>887.76</v>
      </c>
      <c r="H14" s="4">
        <v>543.66999999999996</v>
      </c>
      <c r="I14" s="4">
        <v>344.09</v>
      </c>
      <c r="J14" s="4">
        <v>1988.69</v>
      </c>
      <c r="K14" s="4">
        <v>4.55</v>
      </c>
      <c r="L14" s="4">
        <v>226.91</v>
      </c>
      <c r="M14" s="4">
        <v>196.8</v>
      </c>
      <c r="N14" s="4">
        <v>118.11</v>
      </c>
      <c r="O14" s="4">
        <v>4125.2700000000004</v>
      </c>
      <c r="P14" s="7">
        <f>O14/O15-1</f>
        <v>0.20598303841060384</v>
      </c>
      <c r="Q14" s="10">
        <f>O14/$O$85</f>
        <v>4.6921988229209559E-2</v>
      </c>
      <c r="R14" s="4">
        <v>704.6</v>
      </c>
    </row>
    <row r="15" spans="1:18" x14ac:dyDescent="0.3">
      <c r="A15" s="4" t="s">
        <v>11</v>
      </c>
      <c r="B15" s="4">
        <v>767.42</v>
      </c>
      <c r="C15" s="4">
        <v>59.82</v>
      </c>
      <c r="D15" s="4">
        <v>56.84</v>
      </c>
      <c r="E15" s="4">
        <v>2.99</v>
      </c>
      <c r="F15" s="4">
        <v>115.72</v>
      </c>
      <c r="G15" s="4">
        <v>572.62</v>
      </c>
      <c r="H15" s="4">
        <v>367.61</v>
      </c>
      <c r="I15" s="4">
        <v>205.02</v>
      </c>
      <c r="J15" s="4">
        <v>1447.63</v>
      </c>
      <c r="K15" s="4">
        <v>2.79</v>
      </c>
      <c r="L15" s="4">
        <v>215.21</v>
      </c>
      <c r="M15" s="4">
        <v>140.66</v>
      </c>
      <c r="N15" s="4">
        <v>98.78</v>
      </c>
      <c r="O15" s="4">
        <v>3420.67</v>
      </c>
      <c r="P15" s="4"/>
      <c r="Q15" s="4"/>
      <c r="R15" s="4"/>
    </row>
    <row r="16" spans="1:18" x14ac:dyDescent="0.3">
      <c r="A16" s="4" t="s">
        <v>17</v>
      </c>
      <c r="B16" s="4">
        <v>997.19</v>
      </c>
      <c r="C16" s="4">
        <v>364.19</v>
      </c>
      <c r="D16" s="4">
        <v>320.76</v>
      </c>
      <c r="E16" s="4">
        <v>43.44</v>
      </c>
      <c r="F16" s="4">
        <v>366.04</v>
      </c>
      <c r="G16" s="4">
        <v>2786.11</v>
      </c>
      <c r="H16" s="4">
        <v>1402.28</v>
      </c>
      <c r="I16" s="4">
        <v>1383.83</v>
      </c>
      <c r="J16" s="4">
        <v>3060.19</v>
      </c>
      <c r="K16" s="4">
        <v>39.049999999999997</v>
      </c>
      <c r="L16" s="4">
        <v>316.89999999999998</v>
      </c>
      <c r="M16" s="4">
        <v>162.38</v>
      </c>
      <c r="N16" s="4">
        <v>225.83</v>
      </c>
      <c r="O16" s="4">
        <v>8317.89</v>
      </c>
      <c r="P16" s="7">
        <f>O16/O17-1</f>
        <v>7.5376929899183764E-2</v>
      </c>
      <c r="Q16" s="10">
        <f>O16/$O$85</f>
        <v>9.4610034415167923E-2</v>
      </c>
      <c r="R16" s="4">
        <v>583.03</v>
      </c>
    </row>
    <row r="17" spans="1:18" x14ac:dyDescent="0.3">
      <c r="A17" s="4" t="s">
        <v>11</v>
      </c>
      <c r="B17" s="4">
        <v>1468.16</v>
      </c>
      <c r="C17" s="4">
        <v>320.14</v>
      </c>
      <c r="D17" s="4">
        <v>278.51</v>
      </c>
      <c r="E17" s="4">
        <v>41.64</v>
      </c>
      <c r="F17" s="4">
        <v>338.11</v>
      </c>
      <c r="G17" s="4">
        <v>2443.81</v>
      </c>
      <c r="H17" s="4">
        <v>1266.82</v>
      </c>
      <c r="I17" s="4">
        <v>1177</v>
      </c>
      <c r="J17" s="4">
        <v>2465.9899999999998</v>
      </c>
      <c r="K17" s="4">
        <v>28.06</v>
      </c>
      <c r="L17" s="4">
        <v>323.51</v>
      </c>
      <c r="M17" s="4">
        <v>129.59</v>
      </c>
      <c r="N17" s="4">
        <v>217.47</v>
      </c>
      <c r="O17" s="4">
        <v>7734.86</v>
      </c>
      <c r="P17" s="4"/>
      <c r="Q17" s="4"/>
      <c r="R17" s="4"/>
    </row>
    <row r="18" spans="1:18" x14ac:dyDescent="0.3">
      <c r="A18" s="4" t="s">
        <v>18</v>
      </c>
      <c r="B18" s="4">
        <v>282.87</v>
      </c>
      <c r="C18" s="4">
        <v>143.83000000000001</v>
      </c>
      <c r="D18" s="4">
        <v>138.28</v>
      </c>
      <c r="E18" s="4">
        <v>5.55</v>
      </c>
      <c r="F18" s="4">
        <v>104.4</v>
      </c>
      <c r="G18" s="4">
        <v>1185.1600000000001</v>
      </c>
      <c r="H18" s="4">
        <v>596.62</v>
      </c>
      <c r="I18" s="4">
        <v>588.53</v>
      </c>
      <c r="J18" s="4">
        <v>256.58999999999997</v>
      </c>
      <c r="K18" s="4">
        <v>0</v>
      </c>
      <c r="L18" s="4">
        <v>99.46</v>
      </c>
      <c r="M18" s="4">
        <v>24.75</v>
      </c>
      <c r="N18" s="4">
        <v>132.78</v>
      </c>
      <c r="O18" s="4">
        <v>2229.83</v>
      </c>
      <c r="P18" s="7">
        <f>O18/O19-1</f>
        <v>0.10216297438634991</v>
      </c>
      <c r="Q18" s="10">
        <f>O18/$O$85</f>
        <v>2.5362717352594696E-2</v>
      </c>
      <c r="R18" s="4">
        <v>206.69</v>
      </c>
    </row>
    <row r="19" spans="1:18" x14ac:dyDescent="0.3">
      <c r="A19" s="4" t="s">
        <v>11</v>
      </c>
      <c r="B19" s="4">
        <v>423.5</v>
      </c>
      <c r="C19" s="4">
        <v>109.66</v>
      </c>
      <c r="D19" s="4">
        <v>109.28</v>
      </c>
      <c r="E19" s="4">
        <v>0.37</v>
      </c>
      <c r="F19" s="4">
        <v>102.53</v>
      </c>
      <c r="G19" s="4">
        <v>897.55</v>
      </c>
      <c r="H19" s="4">
        <v>444.76</v>
      </c>
      <c r="I19" s="4">
        <v>452.79</v>
      </c>
      <c r="J19" s="4">
        <v>204.89</v>
      </c>
      <c r="K19" s="4">
        <v>0</v>
      </c>
      <c r="L19" s="4">
        <v>77.02</v>
      </c>
      <c r="M19" s="4">
        <v>29.48</v>
      </c>
      <c r="N19" s="4">
        <v>178.52</v>
      </c>
      <c r="O19" s="4">
        <v>2023.14</v>
      </c>
      <c r="P19" s="4"/>
      <c r="Q19" s="4"/>
      <c r="R19" s="4"/>
    </row>
    <row r="20" spans="1:18" x14ac:dyDescent="0.3">
      <c r="A20" s="4" t="s">
        <v>19</v>
      </c>
      <c r="B20" s="4">
        <v>421.32</v>
      </c>
      <c r="C20" s="4">
        <v>63.58</v>
      </c>
      <c r="D20" s="4">
        <v>63.48</v>
      </c>
      <c r="E20" s="4">
        <v>0.1</v>
      </c>
      <c r="F20" s="4">
        <v>137.38999999999999</v>
      </c>
      <c r="G20" s="4">
        <v>916.65</v>
      </c>
      <c r="H20" s="4">
        <v>466.2</v>
      </c>
      <c r="I20" s="4">
        <v>450.46</v>
      </c>
      <c r="J20" s="4">
        <v>1152.02</v>
      </c>
      <c r="K20" s="4">
        <v>0.5</v>
      </c>
      <c r="L20" s="4">
        <v>29.97</v>
      </c>
      <c r="M20" s="4">
        <v>55.32</v>
      </c>
      <c r="N20" s="4">
        <v>178.34</v>
      </c>
      <c r="O20" s="4">
        <v>2955.1</v>
      </c>
      <c r="P20" s="7">
        <f>O20/O21-1</f>
        <v>-0.12236048825398715</v>
      </c>
      <c r="Q20" s="10">
        <f>O20/$O$85</f>
        <v>3.3612143548455528E-2</v>
      </c>
      <c r="R20" s="4">
        <v>-412</v>
      </c>
    </row>
    <row r="21" spans="1:18" x14ac:dyDescent="0.3">
      <c r="A21" s="4" t="s">
        <v>11</v>
      </c>
      <c r="B21" s="4">
        <v>675.62</v>
      </c>
      <c r="C21" s="4">
        <v>53.02</v>
      </c>
      <c r="D21" s="4">
        <v>51.45</v>
      </c>
      <c r="E21" s="4">
        <v>1.57</v>
      </c>
      <c r="F21" s="4">
        <v>143.31</v>
      </c>
      <c r="G21" s="4">
        <v>1001.2</v>
      </c>
      <c r="H21" s="4">
        <v>473.83</v>
      </c>
      <c r="I21" s="4">
        <v>527.36</v>
      </c>
      <c r="J21" s="4">
        <v>934.21</v>
      </c>
      <c r="K21" s="4">
        <v>0.56999999999999995</v>
      </c>
      <c r="L21" s="4">
        <v>35.53</v>
      </c>
      <c r="M21" s="4">
        <v>88.73</v>
      </c>
      <c r="N21" s="4">
        <v>434.92</v>
      </c>
      <c r="O21" s="4">
        <v>3367.1</v>
      </c>
      <c r="P21" s="4"/>
      <c r="Q21" s="4"/>
      <c r="R21" s="4"/>
    </row>
    <row r="22" spans="1:18" x14ac:dyDescent="0.3">
      <c r="A22" s="4" t="s">
        <v>20</v>
      </c>
      <c r="B22" s="4">
        <v>0</v>
      </c>
      <c r="C22" s="4">
        <v>0</v>
      </c>
      <c r="D22" s="4">
        <v>0</v>
      </c>
      <c r="E22" s="4">
        <v>0</v>
      </c>
      <c r="F22" s="4">
        <v>0</v>
      </c>
      <c r="G22" s="4">
        <v>1.9</v>
      </c>
      <c r="H22" s="4">
        <v>1.4</v>
      </c>
      <c r="I22" s="4">
        <v>0.51</v>
      </c>
      <c r="J22" s="4">
        <v>0</v>
      </c>
      <c r="K22" s="4">
        <v>0</v>
      </c>
      <c r="L22" s="4">
        <v>0</v>
      </c>
      <c r="M22" s="4">
        <v>0</v>
      </c>
      <c r="N22" s="4">
        <v>0</v>
      </c>
      <c r="O22" s="4">
        <v>1.91</v>
      </c>
      <c r="P22" s="4">
        <v>0</v>
      </c>
      <c r="Q22" s="4">
        <v>0</v>
      </c>
      <c r="R22" s="4">
        <v>1.91</v>
      </c>
    </row>
    <row r="23" spans="1:18" x14ac:dyDescent="0.3">
      <c r="A23" s="4" t="s">
        <v>11</v>
      </c>
      <c r="B23" s="4">
        <v>0</v>
      </c>
      <c r="C23" s="4">
        <v>0</v>
      </c>
      <c r="D23" s="4">
        <v>0</v>
      </c>
      <c r="E23" s="4">
        <v>0</v>
      </c>
      <c r="F23" s="4">
        <v>0</v>
      </c>
      <c r="G23" s="4">
        <v>0</v>
      </c>
      <c r="H23" s="4">
        <v>0</v>
      </c>
      <c r="I23" s="4">
        <v>0</v>
      </c>
      <c r="J23" s="4">
        <v>0</v>
      </c>
      <c r="K23" s="4">
        <v>0</v>
      </c>
      <c r="L23" s="4">
        <v>0</v>
      </c>
      <c r="M23" s="4">
        <v>0</v>
      </c>
      <c r="N23" s="4">
        <v>0</v>
      </c>
      <c r="O23" s="4">
        <v>0</v>
      </c>
      <c r="P23" s="4"/>
      <c r="Q23" s="4"/>
      <c r="R23" s="4"/>
    </row>
    <row r="24" spans="1:18" x14ac:dyDescent="0.3">
      <c r="A24" s="4" t="s">
        <v>21</v>
      </c>
      <c r="B24" s="4">
        <v>0.93</v>
      </c>
      <c r="C24" s="4">
        <v>0</v>
      </c>
      <c r="D24" s="4">
        <v>0</v>
      </c>
      <c r="E24" s="4">
        <v>0</v>
      </c>
      <c r="F24" s="4">
        <v>0</v>
      </c>
      <c r="G24" s="4">
        <v>8.9499999999999993</v>
      </c>
      <c r="H24" s="4">
        <v>0</v>
      </c>
      <c r="I24" s="4">
        <v>8.9499999999999993</v>
      </c>
      <c r="J24" s="4">
        <v>8.82</v>
      </c>
      <c r="K24" s="4">
        <v>0</v>
      </c>
      <c r="L24" s="4">
        <v>0</v>
      </c>
      <c r="M24" s="4">
        <v>0.28999999999999998</v>
      </c>
      <c r="N24" s="4">
        <v>15.61</v>
      </c>
      <c r="O24" s="4">
        <v>34.6</v>
      </c>
      <c r="P24" s="7">
        <f>O24/O25-1</f>
        <v>-0.87689023305461666</v>
      </c>
      <c r="Q24" s="10">
        <f>O24/$O$85</f>
        <v>3.9355019010407815E-4</v>
      </c>
      <c r="R24" s="4">
        <v>-246.45</v>
      </c>
    </row>
    <row r="25" spans="1:18" x14ac:dyDescent="0.3">
      <c r="A25" s="4" t="s">
        <v>11</v>
      </c>
      <c r="B25" s="4">
        <v>0</v>
      </c>
      <c r="C25" s="4">
        <v>0</v>
      </c>
      <c r="D25" s="4">
        <v>0</v>
      </c>
      <c r="E25" s="4">
        <v>0</v>
      </c>
      <c r="F25" s="4">
        <v>0</v>
      </c>
      <c r="G25" s="4">
        <v>0</v>
      </c>
      <c r="H25" s="4">
        <v>0</v>
      </c>
      <c r="I25" s="4">
        <v>0</v>
      </c>
      <c r="J25" s="4">
        <v>0</v>
      </c>
      <c r="K25" s="4">
        <v>0</v>
      </c>
      <c r="L25" s="4">
        <v>0</v>
      </c>
      <c r="M25" s="4">
        <v>0</v>
      </c>
      <c r="N25" s="4">
        <v>281.05</v>
      </c>
      <c r="O25" s="4">
        <v>281.05</v>
      </c>
      <c r="P25" s="4"/>
      <c r="Q25" s="4"/>
      <c r="R25" s="4"/>
    </row>
    <row r="26" spans="1:18" x14ac:dyDescent="0.3">
      <c r="A26" s="4" t="s">
        <v>22</v>
      </c>
      <c r="B26" s="4">
        <v>20.88</v>
      </c>
      <c r="C26" s="4">
        <v>6.78</v>
      </c>
      <c r="D26" s="4">
        <v>6.78</v>
      </c>
      <c r="E26" s="4">
        <v>0</v>
      </c>
      <c r="F26" s="4">
        <v>11.91</v>
      </c>
      <c r="G26" s="4">
        <v>505.38</v>
      </c>
      <c r="H26" s="4">
        <v>255.15</v>
      </c>
      <c r="I26" s="4">
        <v>250.23</v>
      </c>
      <c r="J26" s="4">
        <v>173.97</v>
      </c>
      <c r="K26" s="4">
        <v>0</v>
      </c>
      <c r="L26" s="4">
        <v>18.96</v>
      </c>
      <c r="M26" s="4">
        <v>5.28</v>
      </c>
      <c r="N26" s="4">
        <v>19.309999999999999</v>
      </c>
      <c r="O26" s="4">
        <v>762.47</v>
      </c>
      <c r="P26" s="7">
        <f>O26/O27-1</f>
        <v>0.22901723109656835</v>
      </c>
      <c r="Q26" s="10">
        <f>O26/$O$85</f>
        <v>8.6725495216374709E-3</v>
      </c>
      <c r="R26" s="4">
        <v>142.08000000000001</v>
      </c>
    </row>
    <row r="27" spans="1:18" x14ac:dyDescent="0.3">
      <c r="A27" s="4" t="s">
        <v>11</v>
      </c>
      <c r="B27" s="4">
        <v>24.03</v>
      </c>
      <c r="C27" s="4">
        <v>7.2</v>
      </c>
      <c r="D27" s="4">
        <v>7.2</v>
      </c>
      <c r="E27" s="4">
        <v>0</v>
      </c>
      <c r="F27" s="4">
        <v>11.51</v>
      </c>
      <c r="G27" s="4">
        <v>368.54</v>
      </c>
      <c r="H27" s="4">
        <v>193.79</v>
      </c>
      <c r="I27" s="4">
        <v>174.75</v>
      </c>
      <c r="J27" s="4">
        <v>172.82</v>
      </c>
      <c r="K27" s="4">
        <v>0</v>
      </c>
      <c r="L27" s="4">
        <v>10.44</v>
      </c>
      <c r="M27" s="4">
        <v>5.89</v>
      </c>
      <c r="N27" s="4">
        <v>19.96</v>
      </c>
      <c r="O27" s="4">
        <v>620.39</v>
      </c>
      <c r="P27" s="4"/>
      <c r="Q27" s="4"/>
      <c r="R27" s="4"/>
    </row>
    <row r="28" spans="1:18" x14ac:dyDescent="0.3">
      <c r="A28" s="4" t="s">
        <v>23</v>
      </c>
      <c r="B28" s="4">
        <v>77.650000000000006</v>
      </c>
      <c r="C28" s="4">
        <v>13.54</v>
      </c>
      <c r="D28" s="4">
        <v>13.54</v>
      </c>
      <c r="E28" s="4">
        <v>0</v>
      </c>
      <c r="F28" s="4">
        <v>6.1</v>
      </c>
      <c r="G28" s="4">
        <v>425.69</v>
      </c>
      <c r="H28" s="4">
        <v>114.89</v>
      </c>
      <c r="I28" s="4">
        <v>310.8</v>
      </c>
      <c r="J28" s="4">
        <v>295.98</v>
      </c>
      <c r="K28" s="4">
        <v>0</v>
      </c>
      <c r="L28" s="4">
        <v>26.09</v>
      </c>
      <c r="M28" s="4">
        <v>12.47</v>
      </c>
      <c r="N28" s="4">
        <v>10.26</v>
      </c>
      <c r="O28" s="4">
        <v>867.78</v>
      </c>
      <c r="P28" s="7">
        <f>O28/O29-1</f>
        <v>-3.1679257283774298E-2</v>
      </c>
      <c r="Q28" s="10">
        <f>O28/$O$85</f>
        <v>9.8703752592056906E-3</v>
      </c>
      <c r="R28" s="4">
        <v>-28.39</v>
      </c>
    </row>
    <row r="29" spans="1:18" x14ac:dyDescent="0.3">
      <c r="A29" s="4" t="s">
        <v>11</v>
      </c>
      <c r="B29" s="4">
        <v>108.26</v>
      </c>
      <c r="C29" s="4">
        <v>9.9</v>
      </c>
      <c r="D29" s="4">
        <v>9.9</v>
      </c>
      <c r="E29" s="4">
        <v>0</v>
      </c>
      <c r="F29" s="4">
        <v>10.199999999999999</v>
      </c>
      <c r="G29" s="4">
        <v>483.56</v>
      </c>
      <c r="H29" s="4">
        <v>116.89</v>
      </c>
      <c r="I29" s="4">
        <v>366.68</v>
      </c>
      <c r="J29" s="4">
        <v>238.95</v>
      </c>
      <c r="K29" s="4">
        <v>0</v>
      </c>
      <c r="L29" s="4">
        <v>23.88</v>
      </c>
      <c r="M29" s="4">
        <v>17.95</v>
      </c>
      <c r="N29" s="4">
        <v>3.46</v>
      </c>
      <c r="O29" s="4">
        <v>896.17</v>
      </c>
      <c r="P29" s="4"/>
      <c r="Q29" s="4"/>
      <c r="R29" s="4"/>
    </row>
    <row r="30" spans="1:18" x14ac:dyDescent="0.3">
      <c r="A30" s="4" t="s">
        <v>24</v>
      </c>
      <c r="B30" s="4">
        <v>467.12</v>
      </c>
      <c r="C30" s="4">
        <v>84.43</v>
      </c>
      <c r="D30" s="4">
        <v>49.07</v>
      </c>
      <c r="E30" s="4">
        <v>35.36</v>
      </c>
      <c r="F30" s="4">
        <v>137.15</v>
      </c>
      <c r="G30" s="4">
        <v>1381.56</v>
      </c>
      <c r="H30" s="4">
        <v>440.42</v>
      </c>
      <c r="I30" s="4">
        <v>941.14</v>
      </c>
      <c r="J30" s="4">
        <v>1422.15</v>
      </c>
      <c r="K30" s="4">
        <v>20.45</v>
      </c>
      <c r="L30" s="4">
        <v>86.76</v>
      </c>
      <c r="M30" s="4">
        <v>342.99</v>
      </c>
      <c r="N30" s="4">
        <v>154.75</v>
      </c>
      <c r="O30" s="4">
        <v>4097.3599999999997</v>
      </c>
      <c r="P30" s="7">
        <f>O30/O31-1</f>
        <v>3.2278219508016681E-2</v>
      </c>
      <c r="Q30" s="10">
        <f>O30/$O$85</f>
        <v>4.660453199204756E-2</v>
      </c>
      <c r="R30" s="4">
        <v>128.12</v>
      </c>
    </row>
    <row r="31" spans="1:18" x14ac:dyDescent="0.3">
      <c r="A31" s="4" t="s">
        <v>11</v>
      </c>
      <c r="B31" s="4">
        <v>570.63</v>
      </c>
      <c r="C31" s="4">
        <v>67.45</v>
      </c>
      <c r="D31" s="4">
        <v>33.700000000000003</v>
      </c>
      <c r="E31" s="4">
        <v>33.75</v>
      </c>
      <c r="F31" s="4">
        <v>114.52</v>
      </c>
      <c r="G31" s="4">
        <v>1234.17</v>
      </c>
      <c r="H31" s="4">
        <v>387.78</v>
      </c>
      <c r="I31" s="4">
        <v>846.38</v>
      </c>
      <c r="J31" s="4">
        <v>1413.89</v>
      </c>
      <c r="K31" s="4">
        <v>13</v>
      </c>
      <c r="L31" s="4">
        <v>56.42</v>
      </c>
      <c r="M31" s="4">
        <v>328.07</v>
      </c>
      <c r="N31" s="4">
        <v>171.1</v>
      </c>
      <c r="O31" s="4">
        <v>3969.24</v>
      </c>
      <c r="P31" s="4"/>
      <c r="Q31" s="4"/>
      <c r="R31" s="4"/>
    </row>
    <row r="32" spans="1:18" x14ac:dyDescent="0.3">
      <c r="A32" s="4" t="s">
        <v>25</v>
      </c>
      <c r="B32" s="4">
        <v>-0.15</v>
      </c>
      <c r="C32" s="4">
        <v>0</v>
      </c>
      <c r="D32" s="4">
        <v>0</v>
      </c>
      <c r="E32" s="4">
        <v>0</v>
      </c>
      <c r="F32" s="4">
        <v>0</v>
      </c>
      <c r="G32" s="4">
        <v>9.94</v>
      </c>
      <c r="H32" s="4">
        <v>1.78</v>
      </c>
      <c r="I32" s="4">
        <v>8.16</v>
      </c>
      <c r="J32" s="4">
        <v>44.7</v>
      </c>
      <c r="K32" s="4">
        <v>0</v>
      </c>
      <c r="L32" s="4">
        <v>0</v>
      </c>
      <c r="M32" s="4">
        <v>1.9</v>
      </c>
      <c r="N32" s="4">
        <v>0</v>
      </c>
      <c r="O32" s="4">
        <v>56.39</v>
      </c>
      <c r="P32" s="7">
        <f>O32/O33-1</f>
        <v>0.66244103773584895</v>
      </c>
      <c r="Q32" s="10">
        <f>O32/$O$85</f>
        <v>6.4139581560603953E-4</v>
      </c>
      <c r="R32" s="4">
        <v>22.47</v>
      </c>
    </row>
    <row r="33" spans="1:18" x14ac:dyDescent="0.3">
      <c r="A33" s="4" t="s">
        <v>11</v>
      </c>
      <c r="B33" s="4">
        <v>-0.17</v>
      </c>
      <c r="C33" s="4">
        <v>0</v>
      </c>
      <c r="D33" s="4">
        <v>0</v>
      </c>
      <c r="E33" s="4">
        <v>0</v>
      </c>
      <c r="F33" s="4">
        <v>0</v>
      </c>
      <c r="G33" s="4">
        <v>0.26</v>
      </c>
      <c r="H33" s="4">
        <v>0</v>
      </c>
      <c r="I33" s="4">
        <v>0.26</v>
      </c>
      <c r="J33" s="4">
        <v>33.28</v>
      </c>
      <c r="K33" s="4">
        <v>0</v>
      </c>
      <c r="L33" s="4">
        <v>0</v>
      </c>
      <c r="M33" s="4">
        <v>0.55000000000000004</v>
      </c>
      <c r="N33" s="4">
        <v>0</v>
      </c>
      <c r="O33" s="4">
        <v>33.92</v>
      </c>
      <c r="P33" s="4"/>
      <c r="Q33" s="4"/>
      <c r="R33" s="4"/>
    </row>
    <row r="34" spans="1:18" x14ac:dyDescent="0.3">
      <c r="A34" s="4" t="s">
        <v>26</v>
      </c>
      <c r="B34" s="4">
        <v>1.66</v>
      </c>
      <c r="C34" s="4">
        <v>0</v>
      </c>
      <c r="D34" s="4">
        <v>0</v>
      </c>
      <c r="E34" s="4">
        <v>0</v>
      </c>
      <c r="F34" s="4">
        <v>0.56999999999999995</v>
      </c>
      <c r="G34" s="4">
        <v>25.22</v>
      </c>
      <c r="H34" s="4">
        <v>9.23</v>
      </c>
      <c r="I34" s="4">
        <v>15.99</v>
      </c>
      <c r="J34" s="4">
        <v>4.5199999999999996</v>
      </c>
      <c r="K34" s="4">
        <v>0</v>
      </c>
      <c r="L34" s="4">
        <v>21.48</v>
      </c>
      <c r="M34" s="4">
        <v>-0.01</v>
      </c>
      <c r="N34" s="4">
        <v>4.0199999999999996</v>
      </c>
      <c r="O34" s="4">
        <v>57.46</v>
      </c>
      <c r="P34" s="7">
        <f>O34/O35-1</f>
        <v>0.30769230769230771</v>
      </c>
      <c r="Q34" s="10">
        <f>O34/$O$85</f>
        <v>6.5356629836359334E-4</v>
      </c>
      <c r="R34" s="4">
        <v>13.52</v>
      </c>
    </row>
    <row r="35" spans="1:18" x14ac:dyDescent="0.3">
      <c r="A35" s="4" t="s">
        <v>11</v>
      </c>
      <c r="B35" s="4">
        <v>6.39</v>
      </c>
      <c r="C35" s="4">
        <v>-0.09</v>
      </c>
      <c r="D35" s="4">
        <v>-0.09</v>
      </c>
      <c r="E35" s="4">
        <v>0</v>
      </c>
      <c r="F35" s="4">
        <v>0.2</v>
      </c>
      <c r="G35" s="4">
        <v>10.94</v>
      </c>
      <c r="H35" s="4">
        <v>6.2</v>
      </c>
      <c r="I35" s="4">
        <v>4.74</v>
      </c>
      <c r="J35" s="4">
        <v>1.39</v>
      </c>
      <c r="K35" s="4">
        <v>0</v>
      </c>
      <c r="L35" s="4">
        <v>24.74</v>
      </c>
      <c r="M35" s="4">
        <v>0.35</v>
      </c>
      <c r="N35" s="4">
        <v>0.02</v>
      </c>
      <c r="O35" s="4">
        <v>43.94</v>
      </c>
      <c r="P35" s="4"/>
      <c r="Q35" s="4"/>
      <c r="R35" s="4"/>
    </row>
    <row r="36" spans="1:18" x14ac:dyDescent="0.3">
      <c r="A36" s="4" t="s">
        <v>27</v>
      </c>
      <c r="B36" s="4">
        <v>104.6</v>
      </c>
      <c r="C36" s="4">
        <v>26.19</v>
      </c>
      <c r="D36" s="4">
        <v>26.19</v>
      </c>
      <c r="E36" s="4">
        <v>0</v>
      </c>
      <c r="F36" s="4">
        <v>25.5</v>
      </c>
      <c r="G36" s="4">
        <v>658.81</v>
      </c>
      <c r="H36" s="4">
        <v>252.85</v>
      </c>
      <c r="I36" s="4">
        <v>405.96</v>
      </c>
      <c r="J36" s="4">
        <v>427.02</v>
      </c>
      <c r="K36" s="4">
        <v>0</v>
      </c>
      <c r="L36" s="4">
        <v>10.06</v>
      </c>
      <c r="M36" s="4">
        <v>26.21</v>
      </c>
      <c r="N36" s="4">
        <v>6.66</v>
      </c>
      <c r="O36" s="4">
        <v>1285.05</v>
      </c>
      <c r="P36" s="7">
        <f>O36/O37-1</f>
        <v>0.10757257119216712</v>
      </c>
      <c r="Q36" s="10">
        <f>O36/$O$85</f>
        <v>1.4616522306163168E-2</v>
      </c>
      <c r="R36" s="4">
        <v>124.81</v>
      </c>
    </row>
    <row r="37" spans="1:18" x14ac:dyDescent="0.3">
      <c r="A37" s="4" t="s">
        <v>11</v>
      </c>
      <c r="B37" s="4">
        <v>163.19</v>
      </c>
      <c r="C37" s="4">
        <v>22.77</v>
      </c>
      <c r="D37" s="4">
        <v>22.77</v>
      </c>
      <c r="E37" s="4">
        <v>0</v>
      </c>
      <c r="F37" s="4">
        <v>22.02</v>
      </c>
      <c r="G37" s="4">
        <v>570.45000000000005</v>
      </c>
      <c r="H37" s="4">
        <v>206.21</v>
      </c>
      <c r="I37" s="4">
        <v>364.24</v>
      </c>
      <c r="J37" s="4">
        <v>349.42</v>
      </c>
      <c r="K37" s="4">
        <v>0</v>
      </c>
      <c r="L37" s="4">
        <v>6.45</v>
      </c>
      <c r="M37" s="4">
        <v>18.86</v>
      </c>
      <c r="N37" s="4">
        <v>7.08</v>
      </c>
      <c r="O37" s="4">
        <v>1160.24</v>
      </c>
      <c r="P37" s="4"/>
      <c r="Q37" s="4"/>
      <c r="R37" s="4"/>
    </row>
    <row r="38" spans="1:18" x14ac:dyDescent="0.3">
      <c r="A38" s="4" t="s">
        <v>28</v>
      </c>
      <c r="B38" s="4">
        <v>374.7</v>
      </c>
      <c r="C38" s="4">
        <v>40.049999999999997</v>
      </c>
      <c r="D38" s="4">
        <v>40.049999999999997</v>
      </c>
      <c r="E38" s="4">
        <v>0</v>
      </c>
      <c r="F38" s="4">
        <v>93.63</v>
      </c>
      <c r="G38" s="4">
        <v>1183.24</v>
      </c>
      <c r="H38" s="4">
        <v>562.99</v>
      </c>
      <c r="I38" s="4">
        <v>620.25</v>
      </c>
      <c r="J38" s="4">
        <v>1263.55</v>
      </c>
      <c r="K38" s="4">
        <v>0</v>
      </c>
      <c r="L38" s="4">
        <v>43.42</v>
      </c>
      <c r="M38" s="4">
        <v>441.61</v>
      </c>
      <c r="N38" s="4">
        <v>66.069999999999993</v>
      </c>
      <c r="O38" s="4">
        <v>3506.27</v>
      </c>
      <c r="P38" s="7">
        <f>O38/O39-1</f>
        <v>0.10850218300575065</v>
      </c>
      <c r="Q38" s="10">
        <f>O38/$O$85</f>
        <v>3.9881307082549888E-2</v>
      </c>
      <c r="R38" s="4">
        <v>343.2</v>
      </c>
    </row>
    <row r="39" spans="1:18" x14ac:dyDescent="0.3">
      <c r="A39" s="4" t="s">
        <v>11</v>
      </c>
      <c r="B39" s="4">
        <v>597.02</v>
      </c>
      <c r="C39" s="4">
        <v>34.299999999999997</v>
      </c>
      <c r="D39" s="4">
        <v>34.299999999999997</v>
      </c>
      <c r="E39" s="4">
        <v>0</v>
      </c>
      <c r="F39" s="4">
        <v>47.92</v>
      </c>
      <c r="G39" s="4">
        <v>1135.94</v>
      </c>
      <c r="H39" s="4">
        <v>537.22</v>
      </c>
      <c r="I39" s="4">
        <v>598.72</v>
      </c>
      <c r="J39" s="4">
        <v>842.76</v>
      </c>
      <c r="K39" s="4">
        <v>0.04</v>
      </c>
      <c r="L39" s="4">
        <v>33.630000000000003</v>
      </c>
      <c r="M39" s="4">
        <v>349.68</v>
      </c>
      <c r="N39" s="4">
        <v>121.78</v>
      </c>
      <c r="O39" s="4">
        <v>3163.07</v>
      </c>
      <c r="P39" s="4"/>
      <c r="Q39" s="4"/>
      <c r="R39" s="4"/>
    </row>
    <row r="40" spans="1:18" x14ac:dyDescent="0.3">
      <c r="A40" s="4" t="s">
        <v>29</v>
      </c>
      <c r="B40" s="4">
        <v>19.59</v>
      </c>
      <c r="C40" s="4">
        <v>2.1800000000000002</v>
      </c>
      <c r="D40" s="4">
        <v>2.1800000000000002</v>
      </c>
      <c r="E40" s="4">
        <v>0</v>
      </c>
      <c r="F40" s="4">
        <v>8.5</v>
      </c>
      <c r="G40" s="4">
        <v>1079.5999999999999</v>
      </c>
      <c r="H40" s="4">
        <v>292.51</v>
      </c>
      <c r="I40" s="4">
        <v>787.09</v>
      </c>
      <c r="J40" s="4">
        <v>12.66</v>
      </c>
      <c r="K40" s="4">
        <v>0</v>
      </c>
      <c r="L40" s="4">
        <v>3.22</v>
      </c>
      <c r="M40" s="4">
        <v>42.53</v>
      </c>
      <c r="N40" s="4">
        <v>11.41</v>
      </c>
      <c r="O40" s="4">
        <v>1179.69</v>
      </c>
      <c r="P40" s="7">
        <f>O40/O41-1</f>
        <v>0.22835752514629637</v>
      </c>
      <c r="Q40" s="10">
        <f>O40/$O$85</f>
        <v>1.3418127854447398E-2</v>
      </c>
      <c r="R40" s="4">
        <v>219.31</v>
      </c>
    </row>
    <row r="41" spans="1:18" x14ac:dyDescent="0.3">
      <c r="A41" s="4" t="s">
        <v>11</v>
      </c>
      <c r="B41" s="4">
        <v>35.409999999999997</v>
      </c>
      <c r="C41" s="4">
        <v>1.36</v>
      </c>
      <c r="D41" s="4">
        <v>1.36</v>
      </c>
      <c r="E41" s="4">
        <v>0</v>
      </c>
      <c r="F41" s="4">
        <v>6.98</v>
      </c>
      <c r="G41" s="4">
        <v>866.89</v>
      </c>
      <c r="H41" s="4">
        <v>201.89</v>
      </c>
      <c r="I41" s="4">
        <v>665</v>
      </c>
      <c r="J41" s="4">
        <v>4.07</v>
      </c>
      <c r="K41" s="4">
        <v>0</v>
      </c>
      <c r="L41" s="4">
        <v>2.61</v>
      </c>
      <c r="M41" s="4">
        <v>28.96</v>
      </c>
      <c r="N41" s="4">
        <v>14.1</v>
      </c>
      <c r="O41" s="4">
        <v>960.38</v>
      </c>
      <c r="P41" s="4"/>
      <c r="Q41" s="4"/>
      <c r="R41" s="4"/>
    </row>
    <row r="42" spans="1:18" x14ac:dyDescent="0.3">
      <c r="A42" s="4" t="s">
        <v>30</v>
      </c>
      <c r="B42" s="4">
        <v>760.72</v>
      </c>
      <c r="C42" s="4">
        <v>260.01</v>
      </c>
      <c r="D42" s="4">
        <v>254.13</v>
      </c>
      <c r="E42" s="4">
        <v>5.88</v>
      </c>
      <c r="F42" s="4">
        <v>154.85</v>
      </c>
      <c r="G42" s="4">
        <v>2546.08</v>
      </c>
      <c r="H42" s="4">
        <v>1235.79</v>
      </c>
      <c r="I42" s="4">
        <v>1310.29</v>
      </c>
      <c r="J42" s="4">
        <v>1994.13</v>
      </c>
      <c r="K42" s="4">
        <v>93.68</v>
      </c>
      <c r="L42" s="4">
        <v>360.45</v>
      </c>
      <c r="M42" s="4">
        <v>68.38</v>
      </c>
      <c r="N42" s="4">
        <v>320.33</v>
      </c>
      <c r="O42" s="4">
        <v>6558.63</v>
      </c>
      <c r="P42" s="7">
        <f>O42/O43-1</f>
        <v>0.34219929274242422</v>
      </c>
      <c r="Q42" s="10">
        <f>O42/$O$85</f>
        <v>7.4599713390818209E-2</v>
      </c>
      <c r="R42" s="4">
        <v>1672.15</v>
      </c>
    </row>
    <row r="43" spans="1:18" x14ac:dyDescent="0.3">
      <c r="A43" s="4" t="s">
        <v>11</v>
      </c>
      <c r="B43" s="4">
        <v>829.76</v>
      </c>
      <c r="C43" s="4">
        <v>223.67</v>
      </c>
      <c r="D43" s="4">
        <v>221.66</v>
      </c>
      <c r="E43" s="4">
        <v>2.02</v>
      </c>
      <c r="F43" s="4">
        <v>91.22</v>
      </c>
      <c r="G43" s="4">
        <v>2078.33</v>
      </c>
      <c r="H43" s="4">
        <v>964.32</v>
      </c>
      <c r="I43" s="4">
        <v>1114.01</v>
      </c>
      <c r="J43" s="4">
        <v>995.33</v>
      </c>
      <c r="K43" s="4">
        <v>60.1</v>
      </c>
      <c r="L43" s="4">
        <v>286.16000000000003</v>
      </c>
      <c r="M43" s="4">
        <v>54.97</v>
      </c>
      <c r="N43" s="4">
        <v>266.93</v>
      </c>
      <c r="O43" s="4">
        <v>4886.4799999999996</v>
      </c>
      <c r="P43" s="4"/>
      <c r="Q43" s="4"/>
      <c r="R43" s="4"/>
    </row>
    <row r="44" spans="1:18" x14ac:dyDescent="0.3">
      <c r="A44" s="4" t="s">
        <v>31</v>
      </c>
      <c r="B44" s="4">
        <v>1407.06</v>
      </c>
      <c r="C44" s="4">
        <v>398.58</v>
      </c>
      <c r="D44" s="4">
        <v>255.32</v>
      </c>
      <c r="E44" s="4">
        <v>143.26</v>
      </c>
      <c r="F44" s="4">
        <v>306.42</v>
      </c>
      <c r="G44" s="4">
        <v>2724.47</v>
      </c>
      <c r="H44" s="4">
        <v>1125.53</v>
      </c>
      <c r="I44" s="4">
        <v>1598.94</v>
      </c>
      <c r="J44" s="4">
        <v>6726.75</v>
      </c>
      <c r="K44" s="4">
        <v>136.15</v>
      </c>
      <c r="L44" s="4">
        <v>201.61</v>
      </c>
      <c r="M44" s="4">
        <v>199.94</v>
      </c>
      <c r="N44" s="4">
        <v>599.76</v>
      </c>
      <c r="O44" s="4">
        <v>12700.74</v>
      </c>
      <c r="P44" s="7">
        <f>O44/O45-1</f>
        <v>3.2623303893088318E-2</v>
      </c>
      <c r="Q44" s="10">
        <f>O44/$O$85</f>
        <v>0.14446181044689219</v>
      </c>
      <c r="R44" s="4">
        <v>401.25</v>
      </c>
    </row>
    <row r="45" spans="1:18" x14ac:dyDescent="0.3">
      <c r="A45" s="4" t="s">
        <v>11</v>
      </c>
      <c r="B45" s="4">
        <v>1857.16</v>
      </c>
      <c r="C45" s="4">
        <v>280.68</v>
      </c>
      <c r="D45" s="4">
        <v>136.32</v>
      </c>
      <c r="E45" s="4">
        <v>144.37</v>
      </c>
      <c r="F45" s="4">
        <v>292.33</v>
      </c>
      <c r="G45" s="4">
        <v>2302.1</v>
      </c>
      <c r="H45" s="4">
        <v>853.37</v>
      </c>
      <c r="I45" s="4">
        <v>1448.72</v>
      </c>
      <c r="J45" s="4">
        <v>6463.23</v>
      </c>
      <c r="K45" s="4">
        <v>107.7</v>
      </c>
      <c r="L45" s="4">
        <v>186.2</v>
      </c>
      <c r="M45" s="4">
        <v>250.12</v>
      </c>
      <c r="N45" s="4">
        <v>559.97</v>
      </c>
      <c r="O45" s="4">
        <v>12299.49</v>
      </c>
      <c r="P45" s="4"/>
      <c r="Q45" s="4"/>
      <c r="R45" s="4"/>
    </row>
    <row r="46" spans="1:18" x14ac:dyDescent="0.3">
      <c r="A46" s="4" t="s">
        <v>32</v>
      </c>
      <c r="B46" s="4">
        <v>440.92</v>
      </c>
      <c r="C46" s="4">
        <v>194.6</v>
      </c>
      <c r="D46" s="4">
        <v>107.96</v>
      </c>
      <c r="E46" s="4">
        <v>86.64</v>
      </c>
      <c r="F46" s="4">
        <v>105.39</v>
      </c>
      <c r="G46" s="4">
        <v>887.45</v>
      </c>
      <c r="H46" s="4">
        <v>277.27999999999997</v>
      </c>
      <c r="I46" s="4">
        <v>610.16999999999996</v>
      </c>
      <c r="J46" s="4">
        <v>2201.63</v>
      </c>
      <c r="K46" s="4">
        <v>38.44</v>
      </c>
      <c r="L46" s="4">
        <v>42.51</v>
      </c>
      <c r="M46" s="4">
        <v>2208.92</v>
      </c>
      <c r="N46" s="4">
        <v>126.87</v>
      </c>
      <c r="O46" s="4">
        <v>6246.73</v>
      </c>
      <c r="P46" s="7">
        <f>O46/O47-1</f>
        <v>7.2556510392074447E-2</v>
      </c>
      <c r="Q46" s="10">
        <f>O46/$O$85</f>
        <v>7.1052074538406007E-2</v>
      </c>
      <c r="R46" s="4">
        <v>422.58</v>
      </c>
    </row>
    <row r="47" spans="1:18" x14ac:dyDescent="0.3">
      <c r="A47" s="4" t="s">
        <v>11</v>
      </c>
      <c r="B47" s="4">
        <v>681.57</v>
      </c>
      <c r="C47" s="4">
        <v>172.2</v>
      </c>
      <c r="D47" s="4">
        <v>71.31</v>
      </c>
      <c r="E47" s="4">
        <v>100.89</v>
      </c>
      <c r="F47" s="4">
        <v>116.99</v>
      </c>
      <c r="G47" s="4">
        <v>981.01</v>
      </c>
      <c r="H47" s="4">
        <v>317.77</v>
      </c>
      <c r="I47" s="4">
        <v>663.25</v>
      </c>
      <c r="J47" s="4">
        <v>2517.86</v>
      </c>
      <c r="K47" s="4">
        <v>22.78</v>
      </c>
      <c r="L47" s="4">
        <v>42.4</v>
      </c>
      <c r="M47" s="4">
        <v>1124.8800000000001</v>
      </c>
      <c r="N47" s="4">
        <v>164.45</v>
      </c>
      <c r="O47" s="4">
        <v>5824.15</v>
      </c>
      <c r="P47" s="4"/>
      <c r="Q47" s="4"/>
      <c r="R47" s="4"/>
    </row>
    <row r="48" spans="1:18" x14ac:dyDescent="0.3">
      <c r="A48" s="4" t="s">
        <v>33</v>
      </c>
      <c r="B48" s="4">
        <v>614.66</v>
      </c>
      <c r="C48" s="4">
        <v>119.42</v>
      </c>
      <c r="D48" s="4">
        <v>67.67</v>
      </c>
      <c r="E48" s="4">
        <v>51.75</v>
      </c>
      <c r="F48" s="4">
        <v>128.44</v>
      </c>
      <c r="G48" s="4">
        <v>2343.91</v>
      </c>
      <c r="H48" s="4">
        <v>474.43</v>
      </c>
      <c r="I48" s="4">
        <v>1869.48</v>
      </c>
      <c r="J48" s="4">
        <v>2061.9</v>
      </c>
      <c r="K48" s="4">
        <v>4.46</v>
      </c>
      <c r="L48" s="4">
        <v>107.58</v>
      </c>
      <c r="M48" s="4">
        <v>152.41999999999999</v>
      </c>
      <c r="N48" s="4">
        <v>193</v>
      </c>
      <c r="O48" s="4">
        <v>5725.79</v>
      </c>
      <c r="P48" s="7">
        <f>O48/O49-1</f>
        <v>1.0607710623066202E-2</v>
      </c>
      <c r="Q48" s="10">
        <f>O48/$O$85</f>
        <v>6.5126755577919929E-2</v>
      </c>
      <c r="R48" s="4">
        <v>60.1</v>
      </c>
    </row>
    <row r="49" spans="1:18" x14ac:dyDescent="0.3">
      <c r="A49" s="4" t="s">
        <v>11</v>
      </c>
      <c r="B49" s="4">
        <v>746.69</v>
      </c>
      <c r="C49" s="4">
        <v>89.61</v>
      </c>
      <c r="D49" s="4">
        <v>53.21</v>
      </c>
      <c r="E49" s="4">
        <v>36.4</v>
      </c>
      <c r="F49" s="4">
        <v>118.62</v>
      </c>
      <c r="G49" s="4">
        <v>2312.4299999999998</v>
      </c>
      <c r="H49" s="4">
        <v>512.02</v>
      </c>
      <c r="I49" s="4">
        <v>1800.41</v>
      </c>
      <c r="J49" s="4">
        <v>2025.64</v>
      </c>
      <c r="K49" s="4">
        <v>7.22</v>
      </c>
      <c r="L49" s="4">
        <v>89.73</v>
      </c>
      <c r="M49" s="4">
        <v>99.01</v>
      </c>
      <c r="N49" s="4">
        <v>176.74</v>
      </c>
      <c r="O49" s="4">
        <v>5665.69</v>
      </c>
      <c r="P49" s="4"/>
      <c r="Q49" s="4"/>
      <c r="R49" s="4"/>
    </row>
    <row r="50" spans="1:18" x14ac:dyDescent="0.3">
      <c r="A50" s="4" t="s">
        <v>34</v>
      </c>
      <c r="B50" s="4">
        <v>95.63</v>
      </c>
      <c r="C50" s="4">
        <v>93.78</v>
      </c>
      <c r="D50" s="4">
        <v>22.41</v>
      </c>
      <c r="E50" s="4">
        <v>71.38</v>
      </c>
      <c r="F50" s="4">
        <v>6.63</v>
      </c>
      <c r="G50" s="4">
        <v>1060.49</v>
      </c>
      <c r="H50" s="4">
        <v>440.29</v>
      </c>
      <c r="I50" s="4">
        <v>620.20000000000005</v>
      </c>
      <c r="J50" s="4">
        <v>349.17</v>
      </c>
      <c r="K50" s="4">
        <v>0</v>
      </c>
      <c r="L50" s="4">
        <v>9.5299999999999994</v>
      </c>
      <c r="M50" s="4">
        <v>66.36</v>
      </c>
      <c r="N50" s="4">
        <v>69.02</v>
      </c>
      <c r="O50" s="4">
        <v>1750.62</v>
      </c>
      <c r="P50" s="7">
        <f>O50/O51-1</f>
        <v>0.3348939707037355</v>
      </c>
      <c r="Q50" s="10">
        <f>O50/$O$85</f>
        <v>1.9912047219653214E-2</v>
      </c>
      <c r="R50" s="4">
        <v>439.19</v>
      </c>
    </row>
    <row r="51" spans="1:18" x14ac:dyDescent="0.3">
      <c r="A51" s="4" t="s">
        <v>11</v>
      </c>
      <c r="B51" s="4">
        <v>161.11000000000001</v>
      </c>
      <c r="C51" s="4">
        <v>22.95</v>
      </c>
      <c r="D51" s="4">
        <v>14.79</v>
      </c>
      <c r="E51" s="4">
        <v>8.16</v>
      </c>
      <c r="F51" s="4">
        <v>3.97</v>
      </c>
      <c r="G51" s="4">
        <v>591</v>
      </c>
      <c r="H51" s="4">
        <v>274.27</v>
      </c>
      <c r="I51" s="4">
        <v>316.73</v>
      </c>
      <c r="J51" s="4">
        <v>430.94</v>
      </c>
      <c r="K51" s="4">
        <v>0</v>
      </c>
      <c r="L51" s="4">
        <v>10.55</v>
      </c>
      <c r="M51" s="4">
        <v>64.03</v>
      </c>
      <c r="N51" s="4">
        <v>26.88</v>
      </c>
      <c r="O51" s="4">
        <v>1311.43</v>
      </c>
      <c r="P51" s="4"/>
      <c r="Q51" s="4"/>
      <c r="R51" s="4"/>
    </row>
    <row r="52" spans="1:18" x14ac:dyDescent="0.3">
      <c r="A52" s="4" t="s">
        <v>35</v>
      </c>
      <c r="B52" s="4">
        <v>14.82</v>
      </c>
      <c r="C52" s="4">
        <v>1.04</v>
      </c>
      <c r="D52" s="4">
        <v>1.04</v>
      </c>
      <c r="E52" s="4">
        <v>0</v>
      </c>
      <c r="F52" s="4">
        <v>1.21</v>
      </c>
      <c r="G52" s="4">
        <v>213.88</v>
      </c>
      <c r="H52" s="4">
        <v>112.17</v>
      </c>
      <c r="I52" s="4">
        <v>101.71</v>
      </c>
      <c r="J52" s="4">
        <v>120.85</v>
      </c>
      <c r="K52" s="4">
        <v>0</v>
      </c>
      <c r="L52" s="4">
        <v>0.92</v>
      </c>
      <c r="M52" s="4">
        <v>24.3</v>
      </c>
      <c r="N52" s="4">
        <v>24.72</v>
      </c>
      <c r="O52" s="4">
        <v>401.74</v>
      </c>
      <c r="P52" s="7">
        <f>O52/O53-1</f>
        <v>0.61672501911545741</v>
      </c>
      <c r="Q52" s="10">
        <f>O52/$O$85</f>
        <v>4.5695044327286813E-3</v>
      </c>
      <c r="R52" s="4">
        <v>153.25</v>
      </c>
    </row>
    <row r="53" spans="1:18" x14ac:dyDescent="0.3">
      <c r="A53" s="4" t="s">
        <v>11</v>
      </c>
      <c r="B53" s="4">
        <v>20.98</v>
      </c>
      <c r="C53" s="4">
        <v>0.54</v>
      </c>
      <c r="D53" s="4">
        <v>0.54</v>
      </c>
      <c r="E53" s="4">
        <v>0</v>
      </c>
      <c r="F53" s="4">
        <v>0.44</v>
      </c>
      <c r="G53" s="4">
        <v>125.01</v>
      </c>
      <c r="H53" s="4">
        <v>61.95</v>
      </c>
      <c r="I53" s="4">
        <v>63.06</v>
      </c>
      <c r="J53" s="4">
        <v>92.15</v>
      </c>
      <c r="K53" s="4">
        <v>0</v>
      </c>
      <c r="L53" s="4">
        <v>0</v>
      </c>
      <c r="M53" s="4">
        <v>2.97</v>
      </c>
      <c r="N53" s="4">
        <v>6.4</v>
      </c>
      <c r="O53" s="4">
        <v>248.49</v>
      </c>
      <c r="P53" s="4"/>
      <c r="Q53" s="4"/>
      <c r="R53" s="4"/>
    </row>
    <row r="54" spans="1:18" x14ac:dyDescent="0.3">
      <c r="A54" s="4" t="s">
        <v>36</v>
      </c>
      <c r="B54" s="4">
        <v>63.6</v>
      </c>
      <c r="C54" s="4">
        <v>32.880000000000003</v>
      </c>
      <c r="D54" s="4">
        <v>32.880000000000003</v>
      </c>
      <c r="E54" s="4">
        <v>0</v>
      </c>
      <c r="F54" s="4">
        <v>9.6999999999999993</v>
      </c>
      <c r="G54" s="4">
        <v>245.07</v>
      </c>
      <c r="H54" s="4">
        <v>129.94</v>
      </c>
      <c r="I54" s="4">
        <v>115.14</v>
      </c>
      <c r="J54" s="4">
        <v>194.5</v>
      </c>
      <c r="K54" s="4">
        <v>0</v>
      </c>
      <c r="L54" s="4">
        <v>44.88</v>
      </c>
      <c r="M54" s="4">
        <v>16.22</v>
      </c>
      <c r="N54" s="4">
        <v>18.07</v>
      </c>
      <c r="O54" s="4">
        <v>624.92999999999995</v>
      </c>
      <c r="P54" s="7">
        <f>O54/O55-1</f>
        <v>8.8500661882533249E-2</v>
      </c>
      <c r="Q54" s="10">
        <f>O54/$O$85</f>
        <v>7.1081306445590041E-3</v>
      </c>
      <c r="R54" s="4">
        <v>50.81</v>
      </c>
    </row>
    <row r="55" spans="1:18" x14ac:dyDescent="0.3">
      <c r="A55" s="4" t="s">
        <v>11</v>
      </c>
      <c r="B55" s="4">
        <v>44.92</v>
      </c>
      <c r="C55" s="4">
        <v>6.22</v>
      </c>
      <c r="D55" s="4">
        <v>6.22</v>
      </c>
      <c r="E55" s="4">
        <v>0</v>
      </c>
      <c r="F55" s="4">
        <v>5.3</v>
      </c>
      <c r="G55" s="4">
        <v>216.41</v>
      </c>
      <c r="H55" s="4">
        <v>117.54</v>
      </c>
      <c r="I55" s="4">
        <v>98.87</v>
      </c>
      <c r="J55" s="4">
        <v>273.16000000000003</v>
      </c>
      <c r="K55" s="4">
        <v>0</v>
      </c>
      <c r="L55" s="4">
        <v>1.37</v>
      </c>
      <c r="M55" s="4">
        <v>14.59</v>
      </c>
      <c r="N55" s="4">
        <v>12.15</v>
      </c>
      <c r="O55" s="4">
        <v>574.12</v>
      </c>
      <c r="P55" s="4"/>
      <c r="Q55" s="4"/>
      <c r="R55" s="4"/>
    </row>
    <row r="56" spans="1:18" x14ac:dyDescent="0.3">
      <c r="A56" s="5" t="s">
        <v>37</v>
      </c>
      <c r="B56" s="5">
        <f t="shared" ref="B56:O56" si="0">B4+B6+B8+B10+B12+B14+B16+B18+B20+B22+B24+B26+B28+B30+B32+B34+B36+B38+B40+B42+B44+B46+B48+B50+B52+B54</f>
        <v>8109.920000000001</v>
      </c>
      <c r="C56" s="5">
        <f t="shared" si="0"/>
        <v>2320.8800000000006</v>
      </c>
      <c r="D56" s="5">
        <f t="shared" si="0"/>
        <v>1812.65</v>
      </c>
      <c r="E56" s="5">
        <f t="shared" si="0"/>
        <v>508.24999999999994</v>
      </c>
      <c r="F56" s="5">
        <f t="shared" si="0"/>
        <v>2015.2100000000005</v>
      </c>
      <c r="G56" s="5">
        <f t="shared" si="0"/>
        <v>26425.68</v>
      </c>
      <c r="H56" s="5">
        <f t="shared" si="0"/>
        <v>11006.590000000002</v>
      </c>
      <c r="I56" s="5">
        <f t="shared" si="0"/>
        <v>15419.119999999999</v>
      </c>
      <c r="J56" s="5">
        <f t="shared" si="0"/>
        <v>26906.52</v>
      </c>
      <c r="K56" s="5">
        <f t="shared" si="0"/>
        <v>342.73</v>
      </c>
      <c r="L56" s="5">
        <f t="shared" si="0"/>
        <v>2124.5700000000006</v>
      </c>
      <c r="M56" s="5">
        <f t="shared" si="0"/>
        <v>4428.01</v>
      </c>
      <c r="N56" s="5">
        <f t="shared" si="0"/>
        <v>2812.47</v>
      </c>
      <c r="O56" s="5">
        <f t="shared" si="0"/>
        <v>75486.039999999979</v>
      </c>
      <c r="P56" s="11">
        <f>O56/O57-1</f>
        <v>8.2531239670132539E-2</v>
      </c>
      <c r="Q56" s="12">
        <f>O56/$O$85</f>
        <v>0.85859957780936524</v>
      </c>
      <c r="R56" s="5">
        <f t="shared" ref="R56" si="1">R4+R6+R8+R10+R12+R14+R16+R18+R20+R22+R24+R26+R28+R30+R32+R34+R36+R38+R40+R42+R44+R46+R48+R50+R52+R54</f>
        <v>5754.99</v>
      </c>
    </row>
    <row r="57" spans="1:18" x14ac:dyDescent="0.3">
      <c r="A57" s="4" t="s">
        <v>38</v>
      </c>
      <c r="B57" s="17">
        <f>B5+B7+B9+B11+B13+B15+B17+B19+B21+B23+B25+B27+B29+B31+B33+B35+B37+B39+B41+B43+B45+B47+B49+B51+B53+B55</f>
        <v>11238.92</v>
      </c>
      <c r="C57" s="17">
        <f t="shared" ref="C57:O57" si="2">C5+C7+C9+C11+C13+C15+C17+C19+C21+C23+C25+C27+C29+C31+C33+C35+C37+C39+C41+C43+C45+C47+C49+C51+C53+C55</f>
        <v>1733.49</v>
      </c>
      <c r="D57" s="17">
        <f t="shared" si="2"/>
        <v>1347.31</v>
      </c>
      <c r="E57" s="17">
        <f t="shared" si="2"/>
        <v>386.2</v>
      </c>
      <c r="F57" s="17">
        <f t="shared" si="2"/>
        <v>1770.5900000000001</v>
      </c>
      <c r="G57" s="17">
        <f t="shared" si="2"/>
        <v>23200.079999999998</v>
      </c>
      <c r="H57" s="17">
        <f t="shared" si="2"/>
        <v>9456.4400000000023</v>
      </c>
      <c r="I57" s="17">
        <f t="shared" si="2"/>
        <v>13743.66</v>
      </c>
      <c r="J57" s="17">
        <f t="shared" si="2"/>
        <v>23360.35</v>
      </c>
      <c r="K57" s="17">
        <f t="shared" si="2"/>
        <v>247.7</v>
      </c>
      <c r="L57" s="17">
        <f t="shared" si="2"/>
        <v>1893.4500000000005</v>
      </c>
      <c r="M57" s="17">
        <f t="shared" si="2"/>
        <v>3031.1000000000008</v>
      </c>
      <c r="N57" s="17">
        <f t="shared" si="2"/>
        <v>3255.33</v>
      </c>
      <c r="O57" s="17">
        <f t="shared" si="2"/>
        <v>69731.049999999988</v>
      </c>
      <c r="P57" s="4"/>
      <c r="Q57" s="4"/>
      <c r="R57" s="4"/>
    </row>
    <row r="58" spans="1:18" x14ac:dyDescent="0.3">
      <c r="A58" s="4" t="s">
        <v>39</v>
      </c>
      <c r="B58" s="10">
        <f>B56/B57-1</f>
        <v>-0.27840753381997552</v>
      </c>
      <c r="C58" s="10">
        <f t="shared" ref="C58:O58" si="3">C56/C57-1</f>
        <v>0.33884821948785437</v>
      </c>
      <c r="D58" s="10">
        <f t="shared" si="3"/>
        <v>0.34538450690635436</v>
      </c>
      <c r="E58" s="10">
        <f t="shared" si="3"/>
        <v>0.31602796478508544</v>
      </c>
      <c r="F58" s="10">
        <f t="shared" si="3"/>
        <v>0.13815733738471381</v>
      </c>
      <c r="G58" s="10">
        <f t="shared" si="3"/>
        <v>0.13903400333102311</v>
      </c>
      <c r="H58" s="10">
        <f t="shared" si="3"/>
        <v>0.16392532496372825</v>
      </c>
      <c r="I58" s="10">
        <f t="shared" si="3"/>
        <v>0.12190784696361812</v>
      </c>
      <c r="J58" s="10">
        <f t="shared" si="3"/>
        <v>0.15180294815788309</v>
      </c>
      <c r="K58" s="10">
        <f t="shared" si="3"/>
        <v>0.38364957610012129</v>
      </c>
      <c r="L58" s="10">
        <f t="shared" si="3"/>
        <v>0.12206290105363227</v>
      </c>
      <c r="M58" s="10">
        <f t="shared" si="3"/>
        <v>0.46085909405826242</v>
      </c>
      <c r="N58" s="10">
        <f t="shared" si="3"/>
        <v>-0.13604150731262277</v>
      </c>
      <c r="O58" s="10">
        <f t="shared" si="3"/>
        <v>8.2531239670132539E-2</v>
      </c>
      <c r="P58" s="4"/>
      <c r="Q58" s="4"/>
      <c r="R58" s="4"/>
    </row>
    <row r="59" spans="1:18" x14ac:dyDescent="0.3">
      <c r="A59" s="5" t="s">
        <v>40</v>
      </c>
      <c r="B59" s="4"/>
      <c r="C59" s="4"/>
      <c r="D59" s="4"/>
      <c r="E59" s="4"/>
      <c r="F59" s="4"/>
      <c r="G59" s="4"/>
      <c r="H59" s="4"/>
      <c r="I59" s="4"/>
      <c r="J59" s="4"/>
      <c r="K59" s="4"/>
      <c r="L59" s="4"/>
      <c r="M59" s="4"/>
      <c r="N59" s="4"/>
      <c r="O59" s="4"/>
      <c r="P59" s="4"/>
      <c r="Q59" s="4"/>
      <c r="R59" s="4"/>
    </row>
    <row r="60" spans="1:18" x14ac:dyDescent="0.3">
      <c r="A60" s="4" t="s">
        <v>75</v>
      </c>
      <c r="B60" s="4">
        <v>0</v>
      </c>
      <c r="C60" s="4">
        <v>0</v>
      </c>
      <c r="D60" s="4">
        <v>0</v>
      </c>
      <c r="E60" s="4">
        <v>0</v>
      </c>
      <c r="F60" s="4">
        <v>0</v>
      </c>
      <c r="G60" s="4">
        <v>0</v>
      </c>
      <c r="H60" s="4">
        <v>0</v>
      </c>
      <c r="I60" s="4">
        <v>0</v>
      </c>
      <c r="J60" s="4">
        <v>2123.87</v>
      </c>
      <c r="K60" s="4">
        <v>0</v>
      </c>
      <c r="L60" s="4">
        <v>0</v>
      </c>
      <c r="M60" s="4">
        <v>26.09</v>
      </c>
      <c r="N60" s="4">
        <v>0</v>
      </c>
      <c r="O60" s="4">
        <v>2149.96</v>
      </c>
      <c r="P60" s="7">
        <f>O60/O61-1</f>
        <v>0.31745817758441075</v>
      </c>
      <c r="Q60" s="10">
        <f>O60/$O$85</f>
        <v>2.4454253373299532E-2</v>
      </c>
      <c r="R60" s="4">
        <v>518.05999999999995</v>
      </c>
    </row>
    <row r="61" spans="1:18" x14ac:dyDescent="0.3">
      <c r="A61" s="4" t="s">
        <v>11</v>
      </c>
      <c r="B61" s="4">
        <v>0</v>
      </c>
      <c r="C61" s="4">
        <v>0</v>
      </c>
      <c r="D61" s="4">
        <v>0</v>
      </c>
      <c r="E61" s="4">
        <v>0</v>
      </c>
      <c r="F61" s="4">
        <v>0</v>
      </c>
      <c r="G61" s="4">
        <v>0</v>
      </c>
      <c r="H61" s="4">
        <v>0</v>
      </c>
      <c r="I61" s="4">
        <v>0</v>
      </c>
      <c r="J61" s="4">
        <v>1608.85</v>
      </c>
      <c r="K61" s="4">
        <v>0</v>
      </c>
      <c r="L61" s="4">
        <v>0</v>
      </c>
      <c r="M61" s="4">
        <v>23.05</v>
      </c>
      <c r="N61" s="4">
        <v>0</v>
      </c>
      <c r="O61" s="4">
        <v>1631.9</v>
      </c>
      <c r="P61" s="4"/>
      <c r="Q61" s="4"/>
      <c r="R61" s="4"/>
    </row>
    <row r="62" spans="1:18" x14ac:dyDescent="0.3">
      <c r="A62" s="4" t="s">
        <v>41</v>
      </c>
      <c r="B62" s="4">
        <v>0</v>
      </c>
      <c r="C62" s="4">
        <v>0</v>
      </c>
      <c r="D62" s="4">
        <v>0</v>
      </c>
      <c r="E62" s="4">
        <v>0</v>
      </c>
      <c r="F62" s="4">
        <v>0</v>
      </c>
      <c r="G62" s="4">
        <v>0</v>
      </c>
      <c r="H62" s="4">
        <v>0</v>
      </c>
      <c r="I62" s="4">
        <v>0</v>
      </c>
      <c r="J62" s="4">
        <v>1891.86</v>
      </c>
      <c r="K62" s="4">
        <v>0</v>
      </c>
      <c r="L62" s="4">
        <v>0</v>
      </c>
      <c r="M62" s="4">
        <v>113.5</v>
      </c>
      <c r="N62" s="4">
        <v>0</v>
      </c>
      <c r="O62" s="4">
        <v>2005.36</v>
      </c>
      <c r="P62" s="7">
        <f>O62/O63-1</f>
        <v>0.51159687935778075</v>
      </c>
      <c r="Q62" s="10">
        <f>O62/$O$85</f>
        <v>2.2809532058587115E-2</v>
      </c>
      <c r="R62" s="4">
        <v>678.71</v>
      </c>
    </row>
    <row r="63" spans="1:18" x14ac:dyDescent="0.3">
      <c r="A63" s="4" t="s">
        <v>11</v>
      </c>
      <c r="B63" s="4">
        <v>0</v>
      </c>
      <c r="C63" s="4">
        <v>0</v>
      </c>
      <c r="D63" s="4">
        <v>0</v>
      </c>
      <c r="E63" s="4">
        <v>0</v>
      </c>
      <c r="F63" s="4">
        <v>0</v>
      </c>
      <c r="G63" s="4">
        <v>0</v>
      </c>
      <c r="H63" s="4">
        <v>0</v>
      </c>
      <c r="I63" s="4">
        <v>0</v>
      </c>
      <c r="J63" s="4">
        <v>1283.78</v>
      </c>
      <c r="K63" s="4">
        <v>0</v>
      </c>
      <c r="L63" s="4">
        <v>0</v>
      </c>
      <c r="M63" s="4">
        <v>42.87</v>
      </c>
      <c r="N63" s="4">
        <v>0</v>
      </c>
      <c r="O63" s="4">
        <v>1326.65</v>
      </c>
      <c r="P63" s="4"/>
      <c r="Q63" s="4"/>
      <c r="R63" s="4"/>
    </row>
    <row r="64" spans="1:18" x14ac:dyDescent="0.3">
      <c r="A64" s="4" t="s">
        <v>42</v>
      </c>
      <c r="B64" s="4">
        <v>0</v>
      </c>
      <c r="C64" s="4">
        <v>0</v>
      </c>
      <c r="D64" s="4">
        <v>0</v>
      </c>
      <c r="E64" s="4">
        <v>0</v>
      </c>
      <c r="F64" s="4">
        <v>0</v>
      </c>
      <c r="G64" s="4">
        <v>0</v>
      </c>
      <c r="H64" s="4">
        <v>0</v>
      </c>
      <c r="I64" s="4">
        <v>0</v>
      </c>
      <c r="J64" s="4">
        <v>2851.54</v>
      </c>
      <c r="K64" s="4">
        <v>0</v>
      </c>
      <c r="L64" s="4">
        <v>0</v>
      </c>
      <c r="M64" s="4">
        <v>75.62</v>
      </c>
      <c r="N64" s="4">
        <v>0</v>
      </c>
      <c r="O64" s="4">
        <v>2927.16</v>
      </c>
      <c r="P64" s="7">
        <f>O64/O65-1</f>
        <v>0.42828005835768979</v>
      </c>
      <c r="Q64" s="10">
        <f>O64/$O$85</f>
        <v>3.3294346082805008E-2</v>
      </c>
      <c r="R64" s="4">
        <v>877.73</v>
      </c>
    </row>
    <row r="65" spans="1:18" x14ac:dyDescent="0.3">
      <c r="A65" s="4" t="s">
        <v>11</v>
      </c>
      <c r="B65" s="4">
        <v>0</v>
      </c>
      <c r="C65" s="4">
        <v>0</v>
      </c>
      <c r="D65" s="4">
        <v>0</v>
      </c>
      <c r="E65" s="4">
        <v>0</v>
      </c>
      <c r="F65" s="4">
        <v>0</v>
      </c>
      <c r="G65" s="4">
        <v>0</v>
      </c>
      <c r="H65" s="4">
        <v>0</v>
      </c>
      <c r="I65" s="4">
        <v>0</v>
      </c>
      <c r="J65" s="4">
        <v>2008.5</v>
      </c>
      <c r="K65" s="4">
        <v>0</v>
      </c>
      <c r="L65" s="4">
        <v>0</v>
      </c>
      <c r="M65" s="4">
        <v>40.93</v>
      </c>
      <c r="N65" s="4">
        <v>0</v>
      </c>
      <c r="O65" s="4">
        <v>2049.4299999999998</v>
      </c>
      <c r="P65" s="4"/>
      <c r="Q65" s="4"/>
      <c r="R65" s="4"/>
    </row>
    <row r="66" spans="1:18" x14ac:dyDescent="0.3">
      <c r="A66" s="4" t="s">
        <v>43</v>
      </c>
      <c r="B66" s="4">
        <v>0</v>
      </c>
      <c r="C66" s="4">
        <v>0</v>
      </c>
      <c r="D66" s="4">
        <v>0</v>
      </c>
      <c r="E66" s="4">
        <v>0</v>
      </c>
      <c r="F66" s="4">
        <v>0</v>
      </c>
      <c r="G66" s="4">
        <v>0</v>
      </c>
      <c r="H66" s="4">
        <v>0</v>
      </c>
      <c r="I66" s="4">
        <v>0</v>
      </c>
      <c r="J66" s="4">
        <v>58.72</v>
      </c>
      <c r="K66" s="4">
        <v>0</v>
      </c>
      <c r="L66" s="4">
        <v>0</v>
      </c>
      <c r="M66" s="4">
        <v>2.5099999999999998</v>
      </c>
      <c r="N66" s="4">
        <v>0</v>
      </c>
      <c r="O66" s="4">
        <v>61.23</v>
      </c>
      <c r="P66" s="7">
        <f>O66/O67-1</f>
        <v>3.9861563517915313</v>
      </c>
      <c r="Q66" s="10">
        <f>O66/$O$85</f>
        <v>6.9644734508880648E-4</v>
      </c>
      <c r="R66" s="4">
        <v>48.95</v>
      </c>
    </row>
    <row r="67" spans="1:18" x14ac:dyDescent="0.3">
      <c r="A67" s="4" t="s">
        <v>11</v>
      </c>
      <c r="B67" s="4">
        <v>0</v>
      </c>
      <c r="C67" s="4">
        <v>0</v>
      </c>
      <c r="D67" s="4">
        <v>0</v>
      </c>
      <c r="E67" s="4">
        <v>0</v>
      </c>
      <c r="F67" s="4">
        <v>0</v>
      </c>
      <c r="G67" s="4">
        <v>0</v>
      </c>
      <c r="H67" s="4">
        <v>0</v>
      </c>
      <c r="I67" s="4">
        <v>0</v>
      </c>
      <c r="J67" s="4">
        <v>11.28</v>
      </c>
      <c r="K67" s="4">
        <v>0</v>
      </c>
      <c r="L67" s="4">
        <v>0</v>
      </c>
      <c r="M67" s="4">
        <v>1</v>
      </c>
      <c r="N67" s="4">
        <v>0</v>
      </c>
      <c r="O67" s="4">
        <v>12.28</v>
      </c>
      <c r="P67" s="4"/>
      <c r="Q67" s="4"/>
      <c r="R67" s="4"/>
    </row>
    <row r="68" spans="1:18" x14ac:dyDescent="0.3">
      <c r="A68" s="4" t="s">
        <v>44</v>
      </c>
      <c r="B68" s="4">
        <v>0</v>
      </c>
      <c r="C68" s="4">
        <v>0</v>
      </c>
      <c r="D68" s="4">
        <v>0</v>
      </c>
      <c r="E68" s="4">
        <v>0</v>
      </c>
      <c r="F68" s="4">
        <v>0</v>
      </c>
      <c r="G68" s="4">
        <v>0</v>
      </c>
      <c r="H68" s="4">
        <v>0</v>
      </c>
      <c r="I68" s="4">
        <v>0</v>
      </c>
      <c r="J68" s="4">
        <v>688.84</v>
      </c>
      <c r="K68" s="4">
        <v>0</v>
      </c>
      <c r="L68" s="4">
        <v>0</v>
      </c>
      <c r="M68" s="4">
        <v>15.47</v>
      </c>
      <c r="N68" s="4">
        <v>0</v>
      </c>
      <c r="O68" s="4">
        <v>704.31</v>
      </c>
      <c r="P68" s="7">
        <f>O68/O69-1</f>
        <v>0.32389097744360895</v>
      </c>
      <c r="Q68" s="10">
        <f>O68/$O$85</f>
        <v>8.0110212252081873E-3</v>
      </c>
      <c r="R68" s="4">
        <v>172.31</v>
      </c>
    </row>
    <row r="69" spans="1:18" x14ac:dyDescent="0.3">
      <c r="A69" s="4" t="s">
        <v>11</v>
      </c>
      <c r="B69" s="4">
        <v>0</v>
      </c>
      <c r="C69" s="4">
        <v>0</v>
      </c>
      <c r="D69" s="4">
        <v>0</v>
      </c>
      <c r="E69" s="4">
        <v>0</v>
      </c>
      <c r="F69" s="4">
        <v>0</v>
      </c>
      <c r="G69" s="4">
        <v>0</v>
      </c>
      <c r="H69" s="4">
        <v>0</v>
      </c>
      <c r="I69" s="4">
        <v>0</v>
      </c>
      <c r="J69" s="4">
        <v>523.13</v>
      </c>
      <c r="K69" s="4">
        <v>0</v>
      </c>
      <c r="L69" s="4">
        <v>0</v>
      </c>
      <c r="M69" s="4">
        <v>8.8699999999999992</v>
      </c>
      <c r="N69" s="4">
        <v>0</v>
      </c>
      <c r="O69" s="4">
        <v>532</v>
      </c>
      <c r="P69" s="4"/>
      <c r="Q69" s="4"/>
      <c r="R69" s="4"/>
    </row>
    <row r="70" spans="1:18" x14ac:dyDescent="0.3">
      <c r="A70" s="4" t="s">
        <v>45</v>
      </c>
      <c r="B70" s="4">
        <v>0</v>
      </c>
      <c r="C70" s="4">
        <v>0</v>
      </c>
      <c r="D70" s="4">
        <v>0</v>
      </c>
      <c r="E70" s="4">
        <v>0</v>
      </c>
      <c r="F70" s="4">
        <v>0</v>
      </c>
      <c r="G70" s="4">
        <v>0</v>
      </c>
      <c r="H70" s="4">
        <v>0</v>
      </c>
      <c r="I70" s="4">
        <v>0</v>
      </c>
      <c r="J70" s="4">
        <v>26.01</v>
      </c>
      <c r="K70" s="4">
        <v>0</v>
      </c>
      <c r="L70" s="4">
        <v>0</v>
      </c>
      <c r="M70" s="4">
        <v>0.15</v>
      </c>
      <c r="N70" s="4">
        <v>0</v>
      </c>
      <c r="O70" s="4">
        <v>26.16</v>
      </c>
      <c r="P70" s="7">
        <f>O70/O71-1</f>
        <v>14.209302325581396</v>
      </c>
      <c r="Q70" s="10">
        <f>O70/$O$85</f>
        <v>2.9755124199776543E-4</v>
      </c>
      <c r="R70" s="4">
        <v>24.44</v>
      </c>
    </row>
    <row r="71" spans="1:18" x14ac:dyDescent="0.3">
      <c r="A71" s="4" t="s">
        <v>11</v>
      </c>
      <c r="B71" s="4">
        <v>0</v>
      </c>
      <c r="C71" s="4">
        <v>0</v>
      </c>
      <c r="D71" s="4">
        <v>0</v>
      </c>
      <c r="E71" s="4">
        <v>0</v>
      </c>
      <c r="F71" s="4">
        <v>0</v>
      </c>
      <c r="G71" s="4">
        <v>0</v>
      </c>
      <c r="H71" s="4">
        <v>0</v>
      </c>
      <c r="I71" s="4">
        <v>0</v>
      </c>
      <c r="J71" s="4">
        <v>1.72</v>
      </c>
      <c r="K71" s="4">
        <v>0</v>
      </c>
      <c r="L71" s="4">
        <v>0</v>
      </c>
      <c r="M71" s="4">
        <v>0</v>
      </c>
      <c r="N71" s="4">
        <v>0</v>
      </c>
      <c r="O71" s="4">
        <v>1.72</v>
      </c>
      <c r="P71" s="4"/>
      <c r="Q71" s="4"/>
      <c r="R71" s="4"/>
    </row>
    <row r="72" spans="1:18" x14ac:dyDescent="0.3">
      <c r="A72" s="4" t="s">
        <v>46</v>
      </c>
      <c r="B72" s="4">
        <v>0</v>
      </c>
      <c r="C72" s="4">
        <v>0</v>
      </c>
      <c r="D72" s="4">
        <v>0</v>
      </c>
      <c r="E72" s="4">
        <v>0</v>
      </c>
      <c r="F72" s="4">
        <v>0</v>
      </c>
      <c r="G72" s="4">
        <v>0</v>
      </c>
      <c r="H72" s="4">
        <v>0</v>
      </c>
      <c r="I72" s="4">
        <v>0</v>
      </c>
      <c r="J72" s="4">
        <v>4256.8100000000004</v>
      </c>
      <c r="K72" s="4">
        <v>0</v>
      </c>
      <c r="L72" s="4">
        <v>0</v>
      </c>
      <c r="M72" s="4">
        <v>30.28</v>
      </c>
      <c r="N72" s="4">
        <v>0</v>
      </c>
      <c r="O72" s="4">
        <v>4287.09</v>
      </c>
      <c r="P72" s="7">
        <f>O72/O73-1</f>
        <v>0.19182503586242183</v>
      </c>
      <c r="Q72" s="10">
        <f>O72/$O$85</f>
        <v>4.8762574696337935E-2</v>
      </c>
      <c r="R72" s="4">
        <v>690.01</v>
      </c>
    </row>
    <row r="73" spans="1:18" x14ac:dyDescent="0.3">
      <c r="A73" s="4" t="s">
        <v>11</v>
      </c>
      <c r="B73" s="4">
        <v>0</v>
      </c>
      <c r="C73" s="4">
        <v>0</v>
      </c>
      <c r="D73" s="4">
        <v>0</v>
      </c>
      <c r="E73" s="4">
        <v>0</v>
      </c>
      <c r="F73" s="4">
        <v>0</v>
      </c>
      <c r="G73" s="4">
        <v>0</v>
      </c>
      <c r="H73" s="4">
        <v>0</v>
      </c>
      <c r="I73" s="4">
        <v>0</v>
      </c>
      <c r="J73" s="4">
        <v>3562.43</v>
      </c>
      <c r="K73" s="4">
        <v>0</v>
      </c>
      <c r="L73" s="4">
        <v>0</v>
      </c>
      <c r="M73" s="4">
        <v>34.630000000000003</v>
      </c>
      <c r="N73" s="4">
        <v>0.02</v>
      </c>
      <c r="O73" s="4">
        <v>3597.08</v>
      </c>
      <c r="P73" s="4"/>
      <c r="Q73" s="4"/>
      <c r="R73" s="4"/>
    </row>
    <row r="74" spans="1:18" x14ac:dyDescent="0.3">
      <c r="A74" s="5" t="s">
        <v>47</v>
      </c>
      <c r="B74" s="5">
        <v>0</v>
      </c>
      <c r="C74" s="5">
        <v>0</v>
      </c>
      <c r="D74" s="5">
        <v>0</v>
      </c>
      <c r="E74" s="5">
        <v>0</v>
      </c>
      <c r="F74" s="5">
        <v>0</v>
      </c>
      <c r="G74" s="5">
        <v>0</v>
      </c>
      <c r="H74" s="5">
        <v>0</v>
      </c>
      <c r="I74" s="5">
        <v>0</v>
      </c>
      <c r="J74" s="5">
        <f>J60+J62+J64+J66+J68+J70+J72</f>
        <v>11897.650000000001</v>
      </c>
      <c r="K74" s="5">
        <f t="shared" ref="K74:L74" si="4">K60+K62+K64+K66+K68+K70+K72</f>
        <v>0</v>
      </c>
      <c r="L74" s="5">
        <f t="shared" si="4"/>
        <v>0</v>
      </c>
      <c r="M74" s="5">
        <f t="shared" ref="M74:O74" si="5">M60+M62+M64+M66+M68+M70+M72</f>
        <v>263.62</v>
      </c>
      <c r="N74" s="5">
        <f t="shared" si="5"/>
        <v>0</v>
      </c>
      <c r="O74" s="5">
        <f t="shared" si="5"/>
        <v>12161.269999999999</v>
      </c>
      <c r="P74" s="11">
        <f>O74/O75-1</f>
        <v>0.32894659197950826</v>
      </c>
      <c r="Q74" s="12">
        <f>O74/$O$85</f>
        <v>0.13832572602332432</v>
      </c>
      <c r="R74" s="5">
        <f>R60+R62+R64+R66+R68+R70+R72</f>
        <v>3010.21</v>
      </c>
    </row>
    <row r="75" spans="1:18" x14ac:dyDescent="0.3">
      <c r="A75" s="4" t="s">
        <v>38</v>
      </c>
      <c r="B75" s="4">
        <v>0</v>
      </c>
      <c r="C75" s="4">
        <v>0</v>
      </c>
      <c r="D75" s="4">
        <v>0</v>
      </c>
      <c r="E75" s="4">
        <v>0</v>
      </c>
      <c r="F75" s="4">
        <v>0</v>
      </c>
      <c r="G75" s="4">
        <v>0</v>
      </c>
      <c r="H75" s="4">
        <v>0</v>
      </c>
      <c r="I75" s="4">
        <v>0</v>
      </c>
      <c r="J75" s="4">
        <f>J61+J63+J65+J67++J69+J71+J73</f>
        <v>8999.69</v>
      </c>
      <c r="K75" s="4">
        <f t="shared" ref="K75:O75" si="6">K61+K63+K65+K67++K69+K71+K73</f>
        <v>0</v>
      </c>
      <c r="L75" s="4">
        <f t="shared" si="6"/>
        <v>0</v>
      </c>
      <c r="M75" s="4">
        <f t="shared" si="6"/>
        <v>151.35</v>
      </c>
      <c r="N75" s="4">
        <f t="shared" si="6"/>
        <v>0.02</v>
      </c>
      <c r="O75" s="4">
        <f t="shared" si="6"/>
        <v>9151.06</v>
      </c>
      <c r="P75" s="4"/>
      <c r="Q75" s="4"/>
      <c r="R75" s="4"/>
    </row>
    <row r="76" spans="1:18" x14ac:dyDescent="0.3">
      <c r="A76" s="4" t="s">
        <v>39</v>
      </c>
      <c r="B76" s="4">
        <v>0</v>
      </c>
      <c r="C76" s="4">
        <v>0</v>
      </c>
      <c r="D76" s="4">
        <v>0</v>
      </c>
      <c r="E76" s="4">
        <v>0</v>
      </c>
      <c r="F76" s="4">
        <v>0</v>
      </c>
      <c r="G76" s="4">
        <v>0</v>
      </c>
      <c r="H76" s="4">
        <v>0</v>
      </c>
      <c r="I76" s="4">
        <v>0</v>
      </c>
      <c r="J76" s="7">
        <f>J74/J75-1</f>
        <v>0.32200664689561531</v>
      </c>
      <c r="K76" s="4">
        <v>0</v>
      </c>
      <c r="L76" s="4">
        <v>0</v>
      </c>
      <c r="M76" s="7">
        <f>M74/M75-1</f>
        <v>0.74179055170135455</v>
      </c>
      <c r="N76" s="7">
        <f>N74/N75-1</f>
        <v>-1</v>
      </c>
      <c r="O76" s="7">
        <f>O74/O75-1</f>
        <v>0.32894659197950826</v>
      </c>
      <c r="P76" s="4"/>
      <c r="Q76" s="4"/>
      <c r="R76" s="4"/>
    </row>
    <row r="77" spans="1:18" x14ac:dyDescent="0.3">
      <c r="A77" s="5" t="s">
        <v>58</v>
      </c>
      <c r="B77" s="4"/>
      <c r="C77" s="4"/>
      <c r="D77" s="4"/>
      <c r="E77" s="4"/>
      <c r="F77" s="4"/>
      <c r="G77" s="4"/>
      <c r="H77" s="4"/>
      <c r="I77" s="4"/>
      <c r="J77" s="4"/>
      <c r="K77" s="4"/>
      <c r="L77" s="4"/>
      <c r="M77" s="4"/>
      <c r="N77" s="4"/>
      <c r="O77" s="4"/>
      <c r="P77" s="4"/>
      <c r="Q77" s="4"/>
      <c r="R77" s="4"/>
    </row>
    <row r="78" spans="1:18" x14ac:dyDescent="0.3">
      <c r="A78" s="4" t="s">
        <v>59</v>
      </c>
      <c r="B78" s="4">
        <v>0</v>
      </c>
      <c r="C78" s="4">
        <v>0</v>
      </c>
      <c r="D78" s="4">
        <v>0</v>
      </c>
      <c r="E78" s="4">
        <v>0</v>
      </c>
      <c r="F78" s="4">
        <v>0</v>
      </c>
      <c r="G78" s="4">
        <v>0</v>
      </c>
      <c r="H78" s="4">
        <v>0</v>
      </c>
      <c r="I78" s="4">
        <v>0</v>
      </c>
      <c r="J78" s="4">
        <v>0</v>
      </c>
      <c r="K78" s="4">
        <v>0</v>
      </c>
      <c r="L78" s="4">
        <v>0</v>
      </c>
      <c r="M78" s="4">
        <v>0</v>
      </c>
      <c r="N78" s="4">
        <v>-74.14</v>
      </c>
      <c r="O78" s="4">
        <v>-74.14</v>
      </c>
      <c r="P78" s="7">
        <f>O78/O79-1</f>
        <v>-2.0914176358015606</v>
      </c>
      <c r="Q78" s="10">
        <f>O78/$O$85</f>
        <v>-8.4328933798602176E-4</v>
      </c>
      <c r="R78" s="4">
        <v>-142.07</v>
      </c>
    </row>
    <row r="79" spans="1:18" x14ac:dyDescent="0.3">
      <c r="A79" s="4" t="s">
        <v>11</v>
      </c>
      <c r="B79" s="4">
        <v>0</v>
      </c>
      <c r="C79" s="4">
        <v>0</v>
      </c>
      <c r="D79" s="4">
        <v>0</v>
      </c>
      <c r="E79" s="4">
        <v>0</v>
      </c>
      <c r="F79" s="4">
        <v>0</v>
      </c>
      <c r="G79" s="4">
        <v>0</v>
      </c>
      <c r="H79" s="4">
        <v>0</v>
      </c>
      <c r="I79" s="4">
        <v>0</v>
      </c>
      <c r="J79" s="4">
        <v>0</v>
      </c>
      <c r="K79" s="4">
        <v>0</v>
      </c>
      <c r="L79" s="4">
        <v>0</v>
      </c>
      <c r="M79" s="4">
        <v>0</v>
      </c>
      <c r="N79" s="4">
        <v>67.930000000000007</v>
      </c>
      <c r="O79" s="4">
        <v>67.930000000000007</v>
      </c>
      <c r="P79" s="4"/>
      <c r="Q79" s="4"/>
      <c r="R79" s="4"/>
    </row>
    <row r="80" spans="1:18" x14ac:dyDescent="0.3">
      <c r="A80" s="4" t="s">
        <v>60</v>
      </c>
      <c r="B80" s="4">
        <v>0</v>
      </c>
      <c r="C80" s="4">
        <v>0</v>
      </c>
      <c r="D80" s="4">
        <v>0</v>
      </c>
      <c r="E80" s="4">
        <v>0</v>
      </c>
      <c r="F80" s="4">
        <v>0</v>
      </c>
      <c r="G80" s="4">
        <v>0</v>
      </c>
      <c r="H80" s="4">
        <v>0</v>
      </c>
      <c r="I80" s="4">
        <v>0</v>
      </c>
      <c r="J80" s="4">
        <v>0</v>
      </c>
      <c r="K80" s="4">
        <v>0</v>
      </c>
      <c r="L80" s="4">
        <v>0</v>
      </c>
      <c r="M80" s="4">
        <v>0</v>
      </c>
      <c r="N80" s="4">
        <v>344.46</v>
      </c>
      <c r="O80" s="4">
        <v>344.46</v>
      </c>
      <c r="P80" s="7">
        <f>O80/O81-1</f>
        <v>7.0882298078716488E-2</v>
      </c>
      <c r="Q80" s="10">
        <f>O80/$O$85</f>
        <v>3.9179855052962646E-3</v>
      </c>
      <c r="R80" s="4">
        <v>22.8</v>
      </c>
    </row>
    <row r="81" spans="1:18" x14ac:dyDescent="0.3">
      <c r="A81" s="4" t="s">
        <v>11</v>
      </c>
      <c r="B81" s="4">
        <v>0</v>
      </c>
      <c r="C81" s="4">
        <v>0</v>
      </c>
      <c r="D81" s="4">
        <v>0</v>
      </c>
      <c r="E81" s="4">
        <v>0</v>
      </c>
      <c r="F81" s="4">
        <v>0</v>
      </c>
      <c r="G81" s="4">
        <v>0</v>
      </c>
      <c r="H81" s="4">
        <v>0</v>
      </c>
      <c r="I81" s="4">
        <v>0</v>
      </c>
      <c r="J81" s="4">
        <v>0</v>
      </c>
      <c r="K81" s="4">
        <v>0</v>
      </c>
      <c r="L81" s="4">
        <v>0</v>
      </c>
      <c r="M81" s="4">
        <v>0</v>
      </c>
      <c r="N81" s="4">
        <v>321.66000000000003</v>
      </c>
      <c r="O81" s="4">
        <v>321.66000000000003</v>
      </c>
      <c r="P81" s="4"/>
      <c r="Q81" s="4"/>
      <c r="R81" s="4"/>
    </row>
    <row r="82" spans="1:18" x14ac:dyDescent="0.3">
      <c r="A82" s="5" t="s">
        <v>61</v>
      </c>
      <c r="B82" s="5">
        <v>0</v>
      </c>
      <c r="C82" s="5">
        <v>0</v>
      </c>
      <c r="D82" s="5">
        <v>0</v>
      </c>
      <c r="E82" s="5">
        <v>0</v>
      </c>
      <c r="F82" s="5">
        <v>0</v>
      </c>
      <c r="G82" s="5">
        <v>0</v>
      </c>
      <c r="H82" s="5">
        <v>0</v>
      </c>
      <c r="I82" s="5">
        <v>0</v>
      </c>
      <c r="J82" s="5">
        <v>0</v>
      </c>
      <c r="K82" s="5">
        <v>0</v>
      </c>
      <c r="L82" s="5">
        <v>0</v>
      </c>
      <c r="M82" s="5">
        <v>0</v>
      </c>
      <c r="N82" s="5">
        <f>N80+N78</f>
        <v>270.32</v>
      </c>
      <c r="O82" s="5">
        <f>O80+O78</f>
        <v>270.32</v>
      </c>
      <c r="P82" s="11">
        <f>O82/O83-1</f>
        <v>-0.30614235478323371</v>
      </c>
      <c r="Q82" s="12">
        <f>O82/$O$85</f>
        <v>3.0746961673102429E-3</v>
      </c>
      <c r="R82" s="5">
        <f>R80+R78</f>
        <v>-119.27</v>
      </c>
    </row>
    <row r="83" spans="1:18" x14ac:dyDescent="0.3">
      <c r="A83" s="4" t="s">
        <v>38</v>
      </c>
      <c r="B83" s="4">
        <v>0</v>
      </c>
      <c r="C83" s="4">
        <v>0</v>
      </c>
      <c r="D83" s="4">
        <v>0</v>
      </c>
      <c r="E83" s="4">
        <v>0</v>
      </c>
      <c r="F83" s="4">
        <v>0</v>
      </c>
      <c r="G83" s="4">
        <v>0</v>
      </c>
      <c r="H83" s="4">
        <v>0</v>
      </c>
      <c r="I83" s="4">
        <v>0</v>
      </c>
      <c r="J83" s="4">
        <v>0</v>
      </c>
      <c r="K83" s="4">
        <v>0</v>
      </c>
      <c r="L83" s="4">
        <v>0</v>
      </c>
      <c r="M83" s="4">
        <v>0</v>
      </c>
      <c r="N83" s="4">
        <f>N81+N79</f>
        <v>389.59000000000003</v>
      </c>
      <c r="O83" s="4">
        <f>O81+O79</f>
        <v>389.59000000000003</v>
      </c>
      <c r="P83" s="4"/>
      <c r="Q83" s="4"/>
      <c r="R83" s="4"/>
    </row>
    <row r="84" spans="1:18" x14ac:dyDescent="0.3">
      <c r="A84" s="4" t="s">
        <v>39</v>
      </c>
      <c r="B84" s="4">
        <v>0</v>
      </c>
      <c r="C84" s="4">
        <v>0</v>
      </c>
      <c r="D84" s="4">
        <v>0</v>
      </c>
      <c r="E84" s="4">
        <v>0</v>
      </c>
      <c r="F84" s="4">
        <v>0</v>
      </c>
      <c r="G84" s="4">
        <v>0</v>
      </c>
      <c r="H84" s="4">
        <v>0</v>
      </c>
      <c r="I84" s="4">
        <v>0</v>
      </c>
      <c r="J84" s="4"/>
      <c r="K84" s="4">
        <v>0</v>
      </c>
      <c r="L84" s="4">
        <v>0</v>
      </c>
      <c r="M84" s="4"/>
      <c r="N84" s="7">
        <f>N82/N83-1</f>
        <v>-0.30614235478323371</v>
      </c>
      <c r="O84" s="7">
        <f>O82/O83-1</f>
        <v>-0.30614235478323371</v>
      </c>
      <c r="P84" s="4"/>
      <c r="Q84" s="4"/>
      <c r="R84" s="4"/>
    </row>
    <row r="85" spans="1:18" x14ac:dyDescent="0.3">
      <c r="A85" s="4" t="s">
        <v>48</v>
      </c>
      <c r="B85" s="18">
        <f>B56+B74+B82</f>
        <v>8109.920000000001</v>
      </c>
      <c r="C85" s="18">
        <f t="shared" ref="C85:O85" si="7">C56+C74+C82</f>
        <v>2320.8800000000006</v>
      </c>
      <c r="D85" s="18">
        <f t="shared" si="7"/>
        <v>1812.65</v>
      </c>
      <c r="E85" s="18">
        <f t="shared" si="7"/>
        <v>508.24999999999994</v>
      </c>
      <c r="F85" s="18">
        <f t="shared" si="7"/>
        <v>2015.2100000000005</v>
      </c>
      <c r="G85" s="18">
        <f t="shared" si="7"/>
        <v>26425.68</v>
      </c>
      <c r="H85" s="18">
        <f t="shared" si="7"/>
        <v>11006.590000000002</v>
      </c>
      <c r="I85" s="18">
        <f t="shared" si="7"/>
        <v>15419.119999999999</v>
      </c>
      <c r="J85" s="18">
        <f t="shared" si="7"/>
        <v>38804.17</v>
      </c>
      <c r="K85" s="18">
        <f t="shared" si="7"/>
        <v>342.73</v>
      </c>
      <c r="L85" s="18">
        <f t="shared" si="7"/>
        <v>2124.5700000000006</v>
      </c>
      <c r="M85" s="18">
        <f t="shared" si="7"/>
        <v>4691.63</v>
      </c>
      <c r="N85" s="18">
        <f t="shared" si="7"/>
        <v>3082.79</v>
      </c>
      <c r="O85" s="18">
        <f t="shared" si="7"/>
        <v>87917.62999999999</v>
      </c>
      <c r="P85" s="11">
        <f>O85/O86-1</f>
        <v>0.10906704410275059</v>
      </c>
      <c r="Q85" s="12">
        <f>O85/$O$85</f>
        <v>1</v>
      </c>
      <c r="R85" s="18">
        <f>R56+R74+R82</f>
        <v>8645.93</v>
      </c>
    </row>
    <row r="86" spans="1:18" x14ac:dyDescent="0.3">
      <c r="A86" s="4" t="s">
        <v>38</v>
      </c>
      <c r="B86" s="14">
        <f>B57+B75+B83</f>
        <v>11238.92</v>
      </c>
      <c r="C86" s="14">
        <f t="shared" ref="C86:O86" si="8">C57+C75+C83</f>
        <v>1733.49</v>
      </c>
      <c r="D86" s="14">
        <f t="shared" si="8"/>
        <v>1347.31</v>
      </c>
      <c r="E86" s="14">
        <f t="shared" si="8"/>
        <v>386.2</v>
      </c>
      <c r="F86" s="14">
        <f t="shared" si="8"/>
        <v>1770.5900000000001</v>
      </c>
      <c r="G86" s="14">
        <f t="shared" si="8"/>
        <v>23200.079999999998</v>
      </c>
      <c r="H86" s="14">
        <f t="shared" si="8"/>
        <v>9456.4400000000023</v>
      </c>
      <c r="I86" s="14">
        <f t="shared" si="8"/>
        <v>13743.66</v>
      </c>
      <c r="J86" s="14">
        <f t="shared" si="8"/>
        <v>32360.04</v>
      </c>
      <c r="K86" s="14">
        <f t="shared" si="8"/>
        <v>247.7</v>
      </c>
      <c r="L86" s="14">
        <f t="shared" si="8"/>
        <v>1893.4500000000005</v>
      </c>
      <c r="M86" s="14">
        <f t="shared" si="8"/>
        <v>3182.4500000000007</v>
      </c>
      <c r="N86" s="14">
        <f t="shared" si="8"/>
        <v>3644.94</v>
      </c>
      <c r="O86" s="14">
        <f t="shared" si="8"/>
        <v>79271.699999999983</v>
      </c>
      <c r="P86" s="4"/>
      <c r="Q86" s="4"/>
      <c r="R86" s="4"/>
    </row>
    <row r="87" spans="1:18" x14ac:dyDescent="0.3">
      <c r="A87" s="4" t="s">
        <v>39</v>
      </c>
      <c r="B87" s="6">
        <f t="shared" ref="B87:O87" si="9">B85/B86-1</f>
        <v>-0.27840753381997552</v>
      </c>
      <c r="C87" s="6">
        <f t="shared" si="9"/>
        <v>0.33884821948785437</v>
      </c>
      <c r="D87" s="6">
        <f t="shared" si="9"/>
        <v>0.34538450690635436</v>
      </c>
      <c r="E87" s="6">
        <f t="shared" si="9"/>
        <v>0.31602796478508544</v>
      </c>
      <c r="F87" s="6">
        <f t="shared" si="9"/>
        <v>0.13815733738471381</v>
      </c>
      <c r="G87" s="6">
        <f t="shared" si="9"/>
        <v>0.13903400333102311</v>
      </c>
      <c r="H87" s="6">
        <f t="shared" si="9"/>
        <v>0.16392532496372825</v>
      </c>
      <c r="I87" s="6">
        <f t="shared" si="9"/>
        <v>0.12190784696361812</v>
      </c>
      <c r="J87" s="6">
        <f t="shared" si="9"/>
        <v>0.19913850539121691</v>
      </c>
      <c r="K87" s="6">
        <f t="shared" si="9"/>
        <v>0.38364957610012129</v>
      </c>
      <c r="L87" s="6">
        <f t="shared" si="9"/>
        <v>0.12206290105363227</v>
      </c>
      <c r="M87" s="6">
        <f t="shared" si="9"/>
        <v>0.47421954783264431</v>
      </c>
      <c r="N87" s="6">
        <f t="shared" si="9"/>
        <v>-0.15422750443080002</v>
      </c>
      <c r="O87" s="6">
        <f t="shared" si="9"/>
        <v>0.10906704410275059</v>
      </c>
      <c r="P87" s="4"/>
      <c r="Q87" s="5"/>
      <c r="R87" s="4"/>
    </row>
    <row r="88" spans="1:18" x14ac:dyDescent="0.3">
      <c r="A88" s="4" t="s">
        <v>49</v>
      </c>
      <c r="B88" s="10">
        <f>B85/$O$85</f>
        <v>9.2244524789851609E-2</v>
      </c>
      <c r="C88" s="10">
        <f t="shared" ref="C88:O88" si="10">C85/$O$85</f>
        <v>2.639834581528188E-2</v>
      </c>
      <c r="D88" s="10">
        <f t="shared" si="10"/>
        <v>2.0617593991102811E-2</v>
      </c>
      <c r="E88" s="10">
        <f t="shared" si="10"/>
        <v>5.7809793098380835E-3</v>
      </c>
      <c r="F88" s="10">
        <f t="shared" si="10"/>
        <v>2.2921568745654323E-2</v>
      </c>
      <c r="G88" s="10">
        <f t="shared" si="10"/>
        <v>0.30057316149218311</v>
      </c>
      <c r="H88" s="10">
        <f t="shared" si="10"/>
        <v>0.1251920689854811</v>
      </c>
      <c r="I88" s="10">
        <f t="shared" si="10"/>
        <v>0.17538143373519055</v>
      </c>
      <c r="J88" s="10">
        <f t="shared" si="10"/>
        <v>0.44136960925812041</v>
      </c>
      <c r="K88" s="10">
        <f t="shared" si="10"/>
        <v>3.8983079957910609E-3</v>
      </c>
      <c r="L88" s="10">
        <f t="shared" si="10"/>
        <v>2.4165460329174032E-2</v>
      </c>
      <c r="M88" s="10">
        <f t="shared" si="10"/>
        <v>5.3363927121329369E-2</v>
      </c>
      <c r="N88" s="10">
        <f t="shared" si="10"/>
        <v>3.5064525738466794E-2</v>
      </c>
      <c r="O88" s="10">
        <f t="shared" si="10"/>
        <v>1</v>
      </c>
      <c r="P88" s="4"/>
      <c r="Q88" s="4"/>
      <c r="R88" s="4"/>
    </row>
    <row r="89" spans="1:18" x14ac:dyDescent="0.3">
      <c r="A89" s="4" t="s">
        <v>50</v>
      </c>
      <c r="B89" s="10">
        <f t="shared" ref="B89:O89" si="11">B86/$O$86</f>
        <v>0.14177720422294465</v>
      </c>
      <c r="C89" s="10">
        <f t="shared" si="11"/>
        <v>2.1867703102115891E-2</v>
      </c>
      <c r="D89" s="10">
        <f t="shared" si="11"/>
        <v>1.6996103275191528E-2</v>
      </c>
      <c r="E89" s="10">
        <f t="shared" si="11"/>
        <v>4.8718521237717883E-3</v>
      </c>
      <c r="F89" s="10">
        <f t="shared" si="11"/>
        <v>2.2335713754088792E-2</v>
      </c>
      <c r="G89" s="10">
        <f t="shared" si="11"/>
        <v>0.2926653522000916</v>
      </c>
      <c r="H89" s="10">
        <f t="shared" si="11"/>
        <v>0.11929149999306189</v>
      </c>
      <c r="I89" s="10">
        <f t="shared" si="11"/>
        <v>0.17337410450387722</v>
      </c>
      <c r="J89" s="10">
        <f t="shared" si="11"/>
        <v>0.40821680372692914</v>
      </c>
      <c r="K89" s="10">
        <f t="shared" si="11"/>
        <v>3.1246964553554427E-3</v>
      </c>
      <c r="L89" s="10">
        <f t="shared" si="11"/>
        <v>2.3885573287818995E-2</v>
      </c>
      <c r="M89" s="10">
        <f t="shared" si="11"/>
        <v>4.0146105104343688E-2</v>
      </c>
      <c r="N89" s="10">
        <f t="shared" si="11"/>
        <v>4.5980343552617146E-2</v>
      </c>
      <c r="O89" s="10">
        <f t="shared" si="11"/>
        <v>1</v>
      </c>
      <c r="P89" s="4"/>
      <c r="Q89" s="4"/>
      <c r="R89" s="4"/>
    </row>
    <row r="91" spans="1:18" ht="50.4" customHeight="1" x14ac:dyDescent="0.3">
      <c r="A91" s="20" t="s">
        <v>77</v>
      </c>
      <c r="B91" s="20"/>
      <c r="C91" s="20"/>
      <c r="D91" s="20"/>
      <c r="E91" s="20"/>
      <c r="F91" s="20"/>
      <c r="G91" s="20"/>
      <c r="H91" s="20"/>
      <c r="I91" s="20"/>
      <c r="J91" s="20"/>
      <c r="K91" s="20"/>
      <c r="L91" s="20"/>
      <c r="M91" s="20"/>
      <c r="N91" s="20"/>
      <c r="O91" s="20"/>
      <c r="P91" s="20"/>
      <c r="Q91" s="20"/>
      <c r="R91" s="20"/>
    </row>
  </sheetData>
  <mergeCells count="2">
    <mergeCell ref="A1:R1"/>
    <mergeCell ref="A91:R9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Health Portfolio</vt:lpstr>
      <vt:lpstr>Liability Portfolio</vt:lpstr>
      <vt:lpstr>Miscellaneous portfolio</vt:lpstr>
      <vt:lpstr>Segmentwise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Sharad Taware</cp:lastModifiedBy>
  <dcterms:created xsi:type="dcterms:W3CDTF">2026-07-11T13:50:50Z</dcterms:created>
  <dcterms:modified xsi:type="dcterms:W3CDTF">2026-07-13T08:27:40Z</dcterms:modified>
</cp:coreProperties>
</file>