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hara\Downloads\"/>
    </mc:Choice>
  </mc:AlternateContent>
  <xr:revisionPtr revIDLastSave="0" documentId="13_ncr:1_{7FA5DC1A-A5DA-4031-8AA3-97F0E3632AD9}" xr6:coauthVersionLast="47" xr6:coauthVersionMax="47" xr10:uidLastSave="{00000000-0000-0000-0000-000000000000}"/>
  <bookViews>
    <workbookView xWindow="-108" yWindow="-108" windowWidth="23256" windowHeight="13896" activeTab="3" xr2:uid="{00000000-000D-0000-FFFF-FFFF00000000}"/>
  </bookViews>
  <sheets>
    <sheet name="Health Portfolio" sheetId="5" r:id="rId1"/>
    <sheet name="Liability Portfolio" sheetId="2" r:id="rId2"/>
    <sheet name="Miscellaneous portfolio" sheetId="3" r:id="rId3"/>
    <sheet name="Segmentwise Repor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6" i="4" l="1"/>
  <c r="P36" i="4"/>
  <c r="H37" i="2"/>
  <c r="G37" i="2"/>
  <c r="H37" i="5"/>
  <c r="G37" i="5"/>
  <c r="I76" i="5"/>
  <c r="F75" i="5"/>
  <c r="E75" i="5"/>
  <c r="C75" i="5"/>
  <c r="B75" i="5"/>
  <c r="F74" i="5"/>
  <c r="E74" i="5"/>
  <c r="C74" i="5"/>
  <c r="B74" i="5"/>
  <c r="I73" i="5"/>
  <c r="F73" i="5"/>
  <c r="E73" i="5"/>
  <c r="C73" i="5"/>
  <c r="B73" i="5"/>
  <c r="F56" i="5"/>
  <c r="F77" i="5" s="1"/>
  <c r="E56" i="5"/>
  <c r="E77" i="5" s="1"/>
  <c r="D56" i="5"/>
  <c r="D77" i="5" s="1"/>
  <c r="C56" i="5"/>
  <c r="C77" i="5" s="1"/>
  <c r="B56" i="5"/>
  <c r="B77" i="5" s="1"/>
  <c r="F55" i="5"/>
  <c r="E55" i="5"/>
  <c r="E76" i="5" s="1"/>
  <c r="D55" i="5"/>
  <c r="D76" i="5" s="1"/>
  <c r="C55" i="5"/>
  <c r="B55" i="5"/>
  <c r="G15" i="5"/>
  <c r="G5" i="5"/>
  <c r="F57" i="5" l="1"/>
  <c r="B57" i="5"/>
  <c r="C57" i="5"/>
  <c r="B76" i="5"/>
  <c r="D57" i="5"/>
  <c r="C76" i="5"/>
  <c r="E57" i="5"/>
  <c r="F76" i="5"/>
  <c r="B79" i="5" s="1"/>
  <c r="G73" i="5"/>
  <c r="G71" i="5"/>
  <c r="G69" i="5"/>
  <c r="G67" i="5"/>
  <c r="G65" i="5"/>
  <c r="G63" i="5"/>
  <c r="G61" i="5"/>
  <c r="G59" i="5"/>
  <c r="G55" i="5"/>
  <c r="G53" i="5"/>
  <c r="G51" i="5"/>
  <c r="G49" i="5"/>
  <c r="G47" i="5"/>
  <c r="G45" i="5"/>
  <c r="G43" i="5"/>
  <c r="G41" i="5"/>
  <c r="G39" i="5"/>
  <c r="G35" i="5"/>
  <c r="G33" i="5"/>
  <c r="G31" i="5"/>
  <c r="G29" i="5"/>
  <c r="G27" i="5"/>
  <c r="G25" i="5"/>
  <c r="G21" i="5"/>
  <c r="G19" i="5"/>
  <c r="G17" i="5"/>
  <c r="G13" i="5"/>
  <c r="G11" i="5"/>
  <c r="G9" i="5"/>
  <c r="G7" i="5"/>
  <c r="E78" i="5"/>
  <c r="D78" i="5"/>
  <c r="F80" i="5"/>
  <c r="E80" i="5"/>
  <c r="D80" i="5"/>
  <c r="C80" i="5"/>
  <c r="B80" i="5"/>
  <c r="B78" i="5"/>
  <c r="C79" i="5" l="1"/>
  <c r="F78" i="5"/>
  <c r="D79" i="5"/>
  <c r="E79" i="5"/>
  <c r="C78" i="5"/>
  <c r="H59" i="5"/>
  <c r="H31" i="5"/>
  <c r="H5" i="5"/>
  <c r="H29" i="5"/>
  <c r="H53" i="5"/>
  <c r="H27" i="5"/>
  <c r="H51" i="5"/>
  <c r="H25" i="5"/>
  <c r="H76" i="5"/>
  <c r="H49" i="5"/>
  <c r="H21" i="5"/>
  <c r="H65" i="5"/>
  <c r="H39" i="5"/>
  <c r="H11" i="5"/>
  <c r="H73" i="5"/>
  <c r="H47" i="5"/>
  <c r="H19" i="5"/>
  <c r="H71" i="5"/>
  <c r="H45" i="5"/>
  <c r="H17" i="5"/>
  <c r="H69" i="5"/>
  <c r="H43" i="5"/>
  <c r="H15" i="5"/>
  <c r="H67" i="5"/>
  <c r="H41" i="5"/>
  <c r="H13" i="5"/>
  <c r="H63" i="5"/>
  <c r="H9" i="5"/>
  <c r="H61" i="5"/>
  <c r="H35" i="5"/>
  <c r="H7" i="5"/>
  <c r="H55" i="5"/>
  <c r="F79" i="5"/>
  <c r="G76" i="5"/>
  <c r="G36" i="3"/>
  <c r="F36" i="3"/>
  <c r="P78" i="4"/>
  <c r="P76" i="4"/>
  <c r="P70" i="4"/>
  <c r="P68" i="4"/>
  <c r="P66" i="4"/>
  <c r="P64" i="4"/>
  <c r="P62" i="4"/>
  <c r="P60" i="4"/>
  <c r="P58" i="4"/>
  <c r="P52" i="4"/>
  <c r="P50" i="4"/>
  <c r="P48" i="4"/>
  <c r="P46" i="4"/>
  <c r="P44" i="4"/>
  <c r="P42" i="4"/>
  <c r="P40" i="4"/>
  <c r="P38" i="4"/>
  <c r="P34" i="4"/>
  <c r="P32" i="4"/>
  <c r="P30" i="4"/>
  <c r="P28" i="4"/>
  <c r="P26" i="4"/>
  <c r="P24" i="4"/>
  <c r="P22" i="4"/>
  <c r="P20" i="4"/>
  <c r="P18" i="4"/>
  <c r="P16" i="4"/>
  <c r="P14" i="4"/>
  <c r="P12" i="4"/>
  <c r="P10" i="4"/>
  <c r="P8" i="4"/>
  <c r="P6" i="4"/>
  <c r="P4" i="4"/>
  <c r="R80" i="4"/>
  <c r="O80" i="4"/>
  <c r="N80" i="4"/>
  <c r="O81" i="4"/>
  <c r="N81" i="4"/>
  <c r="O73" i="4"/>
  <c r="O74" i="4" s="1"/>
  <c r="M73" i="4"/>
  <c r="M74" i="4" s="1"/>
  <c r="J73" i="4"/>
  <c r="J74" i="4" s="1"/>
  <c r="R72" i="4"/>
  <c r="O72" i="4"/>
  <c r="M72" i="4"/>
  <c r="J72" i="4"/>
  <c r="O55" i="4"/>
  <c r="N55" i="4"/>
  <c r="N84" i="4" s="1"/>
  <c r="M55" i="4"/>
  <c r="L55" i="4"/>
  <c r="L84" i="4" s="1"/>
  <c r="K55" i="4"/>
  <c r="K84" i="4" s="1"/>
  <c r="J55" i="4"/>
  <c r="I55" i="4"/>
  <c r="I84" i="4" s="1"/>
  <c r="H55" i="4"/>
  <c r="H84" i="4" s="1"/>
  <c r="G55" i="4"/>
  <c r="G84" i="4" s="1"/>
  <c r="F55" i="4"/>
  <c r="F84" i="4" s="1"/>
  <c r="E55" i="4"/>
  <c r="E84" i="4" s="1"/>
  <c r="D55" i="4"/>
  <c r="D84" i="4" s="1"/>
  <c r="C55" i="4"/>
  <c r="C84" i="4" s="1"/>
  <c r="B55" i="4"/>
  <c r="B84" i="4" s="1"/>
  <c r="R54" i="4"/>
  <c r="R83" i="4" s="1"/>
  <c r="O54" i="4"/>
  <c r="N54" i="4"/>
  <c r="N83" i="4" s="1"/>
  <c r="M54" i="4"/>
  <c r="M83" i="4" s="1"/>
  <c r="L54" i="4"/>
  <c r="L83" i="4" s="1"/>
  <c r="K54" i="4"/>
  <c r="K83" i="4" s="1"/>
  <c r="J54" i="4"/>
  <c r="J83" i="4" s="1"/>
  <c r="I54" i="4"/>
  <c r="I83" i="4" s="1"/>
  <c r="H54" i="4"/>
  <c r="H83" i="4" s="1"/>
  <c r="G54" i="4"/>
  <c r="G56" i="4" s="1"/>
  <c r="F54" i="4"/>
  <c r="F56" i="4" s="1"/>
  <c r="E54" i="4"/>
  <c r="E83" i="4" s="1"/>
  <c r="D54" i="4"/>
  <c r="D83" i="4" s="1"/>
  <c r="C54" i="4"/>
  <c r="C83" i="4" s="1"/>
  <c r="B54" i="4"/>
  <c r="B83" i="4" s="1"/>
  <c r="F62" i="3"/>
  <c r="F60" i="3"/>
  <c r="F58" i="3"/>
  <c r="F54" i="3"/>
  <c r="F52" i="3"/>
  <c r="F50" i="3"/>
  <c r="F48" i="3"/>
  <c r="F46" i="3"/>
  <c r="F44" i="3"/>
  <c r="F42" i="3"/>
  <c r="F40" i="3"/>
  <c r="F38" i="3"/>
  <c r="F34" i="3"/>
  <c r="F32" i="3"/>
  <c r="F28" i="3"/>
  <c r="F26" i="3"/>
  <c r="F24" i="3"/>
  <c r="F22" i="3"/>
  <c r="F20" i="3"/>
  <c r="F18" i="3"/>
  <c r="F16" i="3"/>
  <c r="F14" i="3"/>
  <c r="F12" i="3"/>
  <c r="F10" i="3"/>
  <c r="F8" i="3"/>
  <c r="F6" i="3"/>
  <c r="F4" i="3"/>
  <c r="E66" i="3"/>
  <c r="E69" i="3" s="1"/>
  <c r="D66" i="3"/>
  <c r="D69" i="3" s="1"/>
  <c r="C66" i="3"/>
  <c r="C69" i="3" s="1"/>
  <c r="E64" i="3"/>
  <c r="D64" i="3"/>
  <c r="C64" i="3"/>
  <c r="B64" i="3"/>
  <c r="E63" i="3"/>
  <c r="D63" i="3"/>
  <c r="C63" i="3"/>
  <c r="B63" i="3"/>
  <c r="H62" i="3"/>
  <c r="E62" i="3"/>
  <c r="D62" i="3"/>
  <c r="C62" i="3"/>
  <c r="B62" i="3"/>
  <c r="E56" i="3"/>
  <c r="D56" i="3"/>
  <c r="C56" i="3"/>
  <c r="B56" i="3"/>
  <c r="E55" i="3"/>
  <c r="D55" i="3"/>
  <c r="C55" i="3"/>
  <c r="B55" i="3"/>
  <c r="B66" i="3" s="1"/>
  <c r="B69" i="3" s="1"/>
  <c r="H54" i="3"/>
  <c r="H65" i="3" s="1"/>
  <c r="E54" i="3"/>
  <c r="E65" i="3" s="1"/>
  <c r="D54" i="3"/>
  <c r="D65" i="3" s="1"/>
  <c r="C54" i="3"/>
  <c r="C65" i="3" s="1"/>
  <c r="B54" i="3"/>
  <c r="B65" i="3" s="1"/>
  <c r="H47" i="2"/>
  <c r="H17" i="2"/>
  <c r="G53" i="2"/>
  <c r="G49" i="2"/>
  <c r="G47" i="2"/>
  <c r="G45" i="2"/>
  <c r="G43" i="2"/>
  <c r="G41" i="2"/>
  <c r="G39" i="2"/>
  <c r="G35" i="2"/>
  <c r="G33" i="2"/>
  <c r="G29" i="2"/>
  <c r="G27" i="2"/>
  <c r="G25" i="2"/>
  <c r="G21" i="2"/>
  <c r="G19" i="2"/>
  <c r="G17" i="2"/>
  <c r="G15" i="2"/>
  <c r="G5" i="2"/>
  <c r="F56" i="2"/>
  <c r="F59" i="2" s="1"/>
  <c r="E56" i="2"/>
  <c r="E59" i="2" s="1"/>
  <c r="D56" i="2"/>
  <c r="C56" i="2"/>
  <c r="B56" i="2"/>
  <c r="B57" i="2" s="1"/>
  <c r="I55" i="2"/>
  <c r="F55" i="2"/>
  <c r="H43" i="2" s="1"/>
  <c r="E55" i="2"/>
  <c r="D55" i="2"/>
  <c r="D58" i="2" s="1"/>
  <c r="C55" i="2"/>
  <c r="C57" i="2" s="1"/>
  <c r="B55" i="2"/>
  <c r="H19" i="2" l="1"/>
  <c r="H49" i="2"/>
  <c r="E58" i="2"/>
  <c r="D57" i="2"/>
  <c r="H27" i="2"/>
  <c r="F57" i="2"/>
  <c r="H33" i="2"/>
  <c r="H35" i="2"/>
  <c r="E57" i="2"/>
  <c r="H29" i="2"/>
  <c r="C59" i="2"/>
  <c r="H39" i="2"/>
  <c r="D59" i="2"/>
  <c r="H15" i="2"/>
  <c r="H45" i="2"/>
  <c r="F83" i="4"/>
  <c r="F85" i="4" s="1"/>
  <c r="G83" i="4"/>
  <c r="B68" i="3"/>
  <c r="B67" i="3"/>
  <c r="C68" i="3"/>
  <c r="C67" i="3"/>
  <c r="D68" i="3"/>
  <c r="D67" i="3"/>
  <c r="G40" i="3"/>
  <c r="G12" i="3"/>
  <c r="G65" i="3"/>
  <c r="G38" i="3"/>
  <c r="G10" i="3"/>
  <c r="E68" i="3"/>
  <c r="G62" i="3"/>
  <c r="G34" i="3"/>
  <c r="G8" i="3"/>
  <c r="G60" i="3"/>
  <c r="G32" i="3"/>
  <c r="G6" i="3"/>
  <c r="G4" i="3"/>
  <c r="G26" i="3"/>
  <c r="G22" i="3"/>
  <c r="G16" i="3"/>
  <c r="G58" i="3"/>
  <c r="G28" i="3"/>
  <c r="G52" i="3"/>
  <c r="G42" i="3"/>
  <c r="G14" i="3"/>
  <c r="G54" i="3"/>
  <c r="F65" i="3"/>
  <c r="E67" i="3"/>
  <c r="G24" i="3"/>
  <c r="G50" i="3"/>
  <c r="G48" i="3"/>
  <c r="G20" i="3"/>
  <c r="G46" i="3"/>
  <c r="G18" i="3"/>
  <c r="G44" i="3"/>
  <c r="B58" i="2"/>
  <c r="H21" i="2"/>
  <c r="H53" i="2"/>
  <c r="C58" i="2"/>
  <c r="H25" i="2"/>
  <c r="H55" i="2"/>
  <c r="G55" i="2"/>
  <c r="F58" i="2"/>
  <c r="H5" i="2"/>
  <c r="B59" i="2"/>
  <c r="H7" i="2"/>
  <c r="H9" i="2"/>
  <c r="H11" i="2"/>
  <c r="H41" i="2"/>
  <c r="H13" i="2"/>
  <c r="D86" i="4"/>
  <c r="C86" i="4"/>
  <c r="N82" i="4"/>
  <c r="M84" i="4"/>
  <c r="J84" i="4"/>
  <c r="J85" i="4" s="1"/>
  <c r="O83" i="4"/>
  <c r="Q83" i="4" s="1"/>
  <c r="H56" i="4"/>
  <c r="I56" i="4"/>
  <c r="Q72" i="4"/>
  <c r="B85" i="4"/>
  <c r="K85" i="4"/>
  <c r="M85" i="4"/>
  <c r="M86" i="4"/>
  <c r="N85" i="4"/>
  <c r="L85" i="4"/>
  <c r="H85" i="4"/>
  <c r="I85" i="4"/>
  <c r="D85" i="4"/>
  <c r="P72" i="4"/>
  <c r="C56" i="4"/>
  <c r="C85" i="4"/>
  <c r="E85" i="4"/>
  <c r="H86" i="4"/>
  <c r="Q30" i="4"/>
  <c r="I86" i="4"/>
  <c r="O84" i="4"/>
  <c r="E87" i="4" s="1"/>
  <c r="J56" i="4"/>
  <c r="G85" i="4"/>
  <c r="P80" i="4"/>
  <c r="K56" i="4"/>
  <c r="O82" i="4"/>
  <c r="P54" i="4"/>
  <c r="L56" i="4"/>
  <c r="O56" i="4"/>
  <c r="D56" i="4"/>
  <c r="M56" i="4"/>
  <c r="E56" i="4"/>
  <c r="B56" i="4"/>
  <c r="N56" i="4"/>
  <c r="F86" i="4" l="1"/>
  <c r="Q34" i="4"/>
  <c r="Q18" i="4"/>
  <c r="Q58" i="4"/>
  <c r="C87" i="4"/>
  <c r="B87" i="4"/>
  <c r="L87" i="4"/>
  <c r="K87" i="4"/>
  <c r="O85" i="4"/>
  <c r="M87" i="4"/>
  <c r="D87" i="4"/>
  <c r="Q64" i="4"/>
  <c r="N87" i="4"/>
  <c r="I87" i="4"/>
  <c r="Q46" i="4"/>
  <c r="O86" i="4"/>
  <c r="J86" i="4"/>
  <c r="Q52" i="4"/>
  <c r="Q62" i="4"/>
  <c r="Q68" i="4"/>
  <c r="Q26" i="4"/>
  <c r="Q6" i="4"/>
  <c r="Q20" i="4"/>
  <c r="Q42" i="4"/>
  <c r="P83" i="4"/>
  <c r="Q76" i="4"/>
  <c r="Q16" i="4"/>
  <c r="Q48" i="4"/>
  <c r="Q12" i="4"/>
  <c r="E86" i="4"/>
  <c r="Q22" i="4"/>
  <c r="Q32" i="4"/>
  <c r="Q80" i="4"/>
  <c r="Q66" i="4"/>
  <c r="L86" i="4"/>
  <c r="G86" i="4"/>
  <c r="Q28" i="4"/>
  <c r="Q78" i="4"/>
  <c r="Q38" i="4"/>
  <c r="Q40" i="4"/>
  <c r="K86" i="4"/>
  <c r="Q4" i="4"/>
  <c r="Q50" i="4"/>
  <c r="Q10" i="4"/>
  <c r="Q70" i="4"/>
  <c r="Q14" i="4"/>
  <c r="N86" i="4"/>
  <c r="B86" i="4"/>
  <c r="Q24" i="4"/>
  <c r="Q60" i="4"/>
  <c r="Q44" i="4"/>
  <c r="Q8" i="4"/>
  <c r="Q54" i="4"/>
  <c r="F87" i="4"/>
  <c r="O87" i="4"/>
  <c r="G87" i="4"/>
  <c r="J87" i="4"/>
  <c r="H87" i="4"/>
</calcChain>
</file>

<file path=xl/sharedStrings.xml><?xml version="1.0" encoding="utf-8"?>
<sst xmlns="http://schemas.openxmlformats.org/spreadsheetml/2006/main" count="333" uniqueCount="77">
  <si>
    <t>Health-Retail</t>
  </si>
  <si>
    <t>Health-Group</t>
  </si>
  <si>
    <t>Health-Government schemes</t>
  </si>
  <si>
    <t>Overseas Medical</t>
  </si>
  <si>
    <t>Grand Total</t>
  </si>
  <si>
    <t>Growth %</t>
  </si>
  <si>
    <t>Market %</t>
  </si>
  <si>
    <t>Accretion</t>
  </si>
  <si>
    <t>General Insurers</t>
  </si>
  <si>
    <t>Acko General Insurance Ltd</t>
  </si>
  <si>
    <t>Previous Year</t>
  </si>
  <si>
    <t xml:space="preserve">Bajaj General Insurance Limited </t>
  </si>
  <si>
    <t>Cholamandalam MS General Insurance Co Ltd</t>
  </si>
  <si>
    <t>Generali Central Insurance Company Limited</t>
  </si>
  <si>
    <t>Go Digit General Insurance Ltd</t>
  </si>
  <si>
    <t>HDFC Ergo General Insurance Co Ltd</t>
  </si>
  <si>
    <t>ICICI Lombard General Insurance Co Ltd</t>
  </si>
  <si>
    <t>IFFCO-Tokio General Insurance Co Ltd</t>
  </si>
  <si>
    <t>IndusInd General Insurance Company Limited</t>
  </si>
  <si>
    <t>Kshema General insurance</t>
  </si>
  <si>
    <t>Liberty  General Insurance Co. Ltd</t>
  </si>
  <si>
    <t>Magma General Insurance Limited</t>
  </si>
  <si>
    <t>National Insurance Co Ltd</t>
  </si>
  <si>
    <t>Navi General Insurance Co. Ltd</t>
  </si>
  <si>
    <t>Raheja QBE General Insurance Co Ltd</t>
  </si>
  <si>
    <t>Royal Sundaram General Insurance Co Ltd</t>
  </si>
  <si>
    <t>SBI General Insurance Co Ltd</t>
  </si>
  <si>
    <t>Shriram General Insurance Co Ltd</t>
  </si>
  <si>
    <t>Tata AIG General Insurance Co Ltd</t>
  </si>
  <si>
    <t>The New India Assurance Co Ltd</t>
  </si>
  <si>
    <t>The Oriental Insurance Co Ltd</t>
  </si>
  <si>
    <t>United India Insurance Co Ltd</t>
  </si>
  <si>
    <t>Universal Sompo General Insurance Co Ltd</t>
  </si>
  <si>
    <t>Zuno General Insurance Co Ltd</t>
  </si>
  <si>
    <t>Zurich Kotak Mahindra General Insurance Co Ltd</t>
  </si>
  <si>
    <t>General Insurers Sub Total</t>
  </si>
  <si>
    <t>Previous Year Sub Total</t>
  </si>
  <si>
    <t>% Growth</t>
  </si>
  <si>
    <t>Stand-alone Health Insurers</t>
  </si>
  <si>
    <t>Aditya Birla Health Insurance Co Ltd</t>
  </si>
  <si>
    <t>Care Health Insurance Ltd</t>
  </si>
  <si>
    <t>Galaxy Health Insurance Company Ltd</t>
  </si>
  <si>
    <t>ManipalCigna Health Insurance Co Ltd</t>
  </si>
  <si>
    <t>Narayana Health Insurance Ltd</t>
  </si>
  <si>
    <t>Star Health &amp; Allied Insurance Co Ltd</t>
  </si>
  <si>
    <t>Stand-alone Health sub Total</t>
  </si>
  <si>
    <t>Industry Total</t>
  </si>
  <si>
    <t>% Market Share</t>
  </si>
  <si>
    <t>Previous Year Market Share</t>
  </si>
  <si>
    <t>Workmen's compensation/Employers' liability</t>
  </si>
  <si>
    <t>Public Liability (Act)</t>
  </si>
  <si>
    <t>Product Liability</t>
  </si>
  <si>
    <t>Other liability covers</t>
  </si>
  <si>
    <t>Crop Insurance</t>
  </si>
  <si>
    <t>Credit Guarantee</t>
  </si>
  <si>
    <t>All Other miscellaneous</t>
  </si>
  <si>
    <t>Specialised Insurers</t>
  </si>
  <si>
    <t>Agriculture Insurance Co Of India Ltd</t>
  </si>
  <si>
    <t>ECGC Ltd</t>
  </si>
  <si>
    <t>Specialised sub Total</t>
  </si>
  <si>
    <t>Fire</t>
  </si>
  <si>
    <t>Marine Total</t>
  </si>
  <si>
    <t>Marine  Cargo</t>
  </si>
  <si>
    <t>Marine  Hull</t>
  </si>
  <si>
    <t>Engineering</t>
  </si>
  <si>
    <t>Motor Total</t>
  </si>
  <si>
    <t>Motor OD</t>
  </si>
  <si>
    <t>Motor TP</t>
  </si>
  <si>
    <t xml:space="preserve">Health </t>
  </si>
  <si>
    <t xml:space="preserve">Aviation </t>
  </si>
  <si>
    <t>Liability</t>
  </si>
  <si>
    <t>P.A.</t>
  </si>
  <si>
    <t>All Other Misc (Crop Insurance + Credit Guarantee+All other misc)</t>
  </si>
  <si>
    <t>Niva bupa health insurance company limited</t>
  </si>
  <si>
    <t>“IRDAI has recently revised the formats for reporting and they have excluded premium from long term policies from reporting of premiums with effect from October 1, 2024. It is assumed that all companies have deducted the long term premiums accordingly for the current year only following IRDAI formats. Therefore the growth rates reported for the current year cannot be compared with the previous year's figures.”</t>
  </si>
  <si>
    <t xml:space="preserve"> Niva bupa health insurance company limited</t>
  </si>
  <si>
    <t>GROSS DIRECT PREMIUM INCOME UNDERWRITTEN BY NON-LIFE INSURERS WITHIN INDIA  (SEGMENT WISE) : FOR THE PERIOD UPTO April 2026 (PROVISIONAL &amp; UNAUDITED ) IN FY 2026-27  (Rs. In Crs.)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</si>
</sst>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00_ ;_ * \-#,##0.00_ ;_ * &quot;-&quot;??_ ;_ @_ "/>
  </numFmts>
  <fonts count="8"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1"/>
      <color theme="1"/>
      <name val="Aptos"/>
      <family val="2"/>
    </font>
    <font>
      <b/>
      <sz val="10"/>
      <color theme="1"/>
      <name val="Calibri"/>
      <family val="2"/>
      <scheme val="minor"/>
    </font>
    <font>
      <sz val="10"/>
      <color theme="1"/>
      <name val="Calibri"/>
      <family val="2"/>
      <scheme val="minor"/>
    </font>
    <font>
      <b/>
      <sz val="12"/>
      <color theme="3"/>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0" fillId="0" borderId="1" xfId="0" applyBorder="1"/>
    <xf numFmtId="0" fontId="3" fillId="0" borderId="1" xfId="0" applyFont="1" applyBorder="1"/>
    <xf numFmtId="0" fontId="3" fillId="0" borderId="1" xfId="0" applyFont="1" applyBorder="1" applyAlignment="1">
      <alignment vertical="top" wrapText="1"/>
    </xf>
    <xf numFmtId="43" fontId="3" fillId="0" borderId="1" xfId="1" applyFont="1" applyBorder="1"/>
    <xf numFmtId="43" fontId="0" fillId="0" borderId="1" xfId="1" applyFont="1" applyBorder="1"/>
    <xf numFmtId="10" fontId="0" fillId="0" borderId="1" xfId="2" applyNumberFormat="1" applyFont="1" applyBorder="1"/>
    <xf numFmtId="10" fontId="3" fillId="0" borderId="1" xfId="2" applyNumberFormat="1" applyFont="1" applyBorder="1"/>
    <xf numFmtId="0" fontId="3" fillId="0" borderId="0" xfId="0" applyFont="1"/>
    <xf numFmtId="164" fontId="3" fillId="0" borderId="1" xfId="0" applyNumberFormat="1" applyFont="1" applyBorder="1"/>
    <xf numFmtId="164" fontId="0" fillId="0" borderId="1" xfId="0" applyNumberFormat="1" applyBorder="1"/>
    <xf numFmtId="0" fontId="0" fillId="0" borderId="0" xfId="0" applyAlignment="1">
      <alignment horizontal="left"/>
    </xf>
    <xf numFmtId="43" fontId="1" fillId="0" borderId="1" xfId="1" applyFont="1" applyBorder="1"/>
    <xf numFmtId="10" fontId="1" fillId="0" borderId="1" xfId="2" applyNumberFormat="1" applyFont="1" applyBorder="1"/>
    <xf numFmtId="43" fontId="3" fillId="0" borderId="1" xfId="0" applyNumberFormat="1" applyFont="1" applyBorder="1"/>
    <xf numFmtId="43" fontId="5" fillId="0" borderId="1" xfId="1" applyFont="1" applyBorder="1"/>
    <xf numFmtId="43" fontId="6" fillId="0" borderId="1" xfId="1" applyFont="1" applyBorder="1"/>
    <xf numFmtId="0" fontId="7" fillId="0" borderId="2" xfId="0" applyFont="1" applyBorder="1" applyAlignment="1">
      <alignment horizontal="center" vertical="center" wrapText="1"/>
    </xf>
    <xf numFmtId="0" fontId="4" fillId="0" borderId="0" xfId="0" applyFont="1" applyAlignment="1">
      <alignment horizontal="center" vertical="top" wrapText="1"/>
    </xf>
    <xf numFmtId="0" fontId="2" fillId="0" borderId="2" xfId="0" applyFont="1" applyBorder="1" applyAlignment="1">
      <alignment horizontal="center" vertical="center" wrapText="1"/>
    </xf>
    <xf numFmtId="0" fontId="4" fillId="0" borderId="0" xfId="0" applyFont="1" applyAlignment="1">
      <alignment horizontal="left" vertical="top" wrapText="1"/>
    </xf>
    <xf numFmtId="0" fontId="2" fillId="0" borderId="2" xfId="0" applyFont="1" applyBorder="1" applyAlignment="1">
      <alignment horizontal="center" vertical="top"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6E0FF-6857-4AE5-95CB-74414316FD47}">
  <dimension ref="A2:I82"/>
  <sheetViews>
    <sheetView workbookViewId="0">
      <selection activeCell="L13" sqref="L13"/>
    </sheetView>
  </sheetViews>
  <sheetFormatPr defaultRowHeight="14.4" x14ac:dyDescent="0.3"/>
  <cols>
    <col min="1" max="1" width="37.44140625" customWidth="1"/>
    <col min="2" max="2" width="9.44140625" bestFit="1" customWidth="1"/>
    <col min="3" max="3" width="10.5546875" customWidth="1"/>
    <col min="4" max="4" width="10.21875" customWidth="1"/>
    <col min="6" max="6" width="10.6640625" customWidth="1"/>
    <col min="9" max="9" width="10.6640625" customWidth="1"/>
  </cols>
  <sheetData>
    <row r="2" spans="1:9" ht="52.2" customHeight="1" x14ac:dyDescent="0.3">
      <c r="A2" s="19" t="s">
        <v>76</v>
      </c>
      <c r="B2" s="19"/>
      <c r="C2" s="19"/>
      <c r="D2" s="19"/>
      <c r="E2" s="19"/>
      <c r="F2" s="19"/>
      <c r="G2" s="19"/>
      <c r="H2" s="19"/>
      <c r="I2" s="19"/>
    </row>
    <row r="3" spans="1:9" ht="39.6" customHeight="1" x14ac:dyDescent="0.3">
      <c r="A3" s="3"/>
      <c r="B3" s="3" t="s">
        <v>0</v>
      </c>
      <c r="C3" s="3" t="s">
        <v>1</v>
      </c>
      <c r="D3" s="3" t="s">
        <v>2</v>
      </c>
      <c r="E3" s="3" t="s">
        <v>3</v>
      </c>
      <c r="F3" s="3" t="s">
        <v>4</v>
      </c>
      <c r="G3" s="3" t="s">
        <v>5</v>
      </c>
      <c r="H3" s="3" t="s">
        <v>6</v>
      </c>
      <c r="I3" s="3" t="s">
        <v>7</v>
      </c>
    </row>
    <row r="4" spans="1:9" x14ac:dyDescent="0.3">
      <c r="A4" s="2" t="s">
        <v>8</v>
      </c>
      <c r="B4" s="1"/>
      <c r="C4" s="1"/>
      <c r="D4" s="1"/>
      <c r="E4" s="1"/>
      <c r="F4" s="1"/>
      <c r="G4" s="1"/>
      <c r="H4" s="1"/>
      <c r="I4" s="1"/>
    </row>
    <row r="5" spans="1:9" x14ac:dyDescent="0.3">
      <c r="A5" s="1" t="s">
        <v>9</v>
      </c>
      <c r="B5" s="1">
        <v>15.72</v>
      </c>
      <c r="C5" s="1">
        <v>152.78</v>
      </c>
      <c r="D5" s="5">
        <v>0</v>
      </c>
      <c r="E5" s="1">
        <v>3.92</v>
      </c>
      <c r="F5" s="1">
        <v>172.42</v>
      </c>
      <c r="G5" s="6">
        <f>(F5-F6)/F6</f>
        <v>0.91599066562951437</v>
      </c>
      <c r="H5" s="6">
        <f>F5/$F$76</f>
        <v>1.020639506834946E-2</v>
      </c>
      <c r="I5" s="1">
        <v>82.43</v>
      </c>
    </row>
    <row r="6" spans="1:9" x14ac:dyDescent="0.3">
      <c r="A6" s="1" t="s">
        <v>10</v>
      </c>
      <c r="B6" s="1">
        <v>10.02</v>
      </c>
      <c r="C6" s="1">
        <v>76.540000000000006</v>
      </c>
      <c r="D6" s="5">
        <v>0</v>
      </c>
      <c r="E6" s="1">
        <v>3.43</v>
      </c>
      <c r="F6" s="1">
        <v>89.99</v>
      </c>
      <c r="G6" s="1"/>
      <c r="H6" s="1"/>
      <c r="I6" s="1"/>
    </row>
    <row r="7" spans="1:9" x14ac:dyDescent="0.3">
      <c r="A7" s="1" t="s">
        <v>11</v>
      </c>
      <c r="B7" s="1">
        <v>97.78</v>
      </c>
      <c r="C7" s="1">
        <v>829.92</v>
      </c>
      <c r="D7" s="5">
        <v>0</v>
      </c>
      <c r="E7" s="1">
        <v>15.16</v>
      </c>
      <c r="F7" s="1">
        <v>942.86</v>
      </c>
      <c r="G7" s="6">
        <f>(F7-F8)/F8</f>
        <v>0.45973897292192423</v>
      </c>
      <c r="H7" s="6">
        <f>F7/$F$76</f>
        <v>5.581256034186273E-2</v>
      </c>
      <c r="I7" s="1">
        <v>296.95</v>
      </c>
    </row>
    <row r="8" spans="1:9" x14ac:dyDescent="0.3">
      <c r="A8" s="1" t="s">
        <v>10</v>
      </c>
      <c r="B8" s="1">
        <v>80.989999999999995</v>
      </c>
      <c r="C8" s="1">
        <v>541.5</v>
      </c>
      <c r="D8" s="1">
        <v>5.91</v>
      </c>
      <c r="E8" s="1">
        <v>17.510000000000002</v>
      </c>
      <c r="F8" s="1">
        <v>645.91</v>
      </c>
      <c r="G8" s="1"/>
      <c r="H8" s="1"/>
      <c r="I8" s="1"/>
    </row>
    <row r="9" spans="1:9" x14ac:dyDescent="0.3">
      <c r="A9" s="1" t="s">
        <v>12</v>
      </c>
      <c r="B9" s="1">
        <v>20.49</v>
      </c>
      <c r="C9" s="1">
        <v>65.17</v>
      </c>
      <c r="D9" s="5">
        <v>0</v>
      </c>
      <c r="E9" s="1">
        <v>0.1</v>
      </c>
      <c r="F9" s="1">
        <v>85.76</v>
      </c>
      <c r="G9" s="6">
        <f>(F9-F10)/F10</f>
        <v>-0.30071754729288974</v>
      </c>
      <c r="H9" s="6">
        <f>F9/$F$76</f>
        <v>5.0765598020046966E-3</v>
      </c>
      <c r="I9" s="1">
        <v>-36.880000000000003</v>
      </c>
    </row>
    <row r="10" spans="1:9" x14ac:dyDescent="0.3">
      <c r="A10" s="1" t="s">
        <v>10</v>
      </c>
      <c r="B10" s="1">
        <v>27.52</v>
      </c>
      <c r="C10" s="1">
        <v>95.05</v>
      </c>
      <c r="D10" s="5">
        <v>0</v>
      </c>
      <c r="E10" s="1">
        <v>7.0000000000000007E-2</v>
      </c>
      <c r="F10" s="1">
        <v>122.64</v>
      </c>
      <c r="G10" s="1"/>
      <c r="H10" s="1"/>
      <c r="I10" s="1"/>
    </row>
    <row r="11" spans="1:9" x14ac:dyDescent="0.3">
      <c r="A11" s="1" t="s">
        <v>13</v>
      </c>
      <c r="B11" s="1">
        <v>15.74</v>
      </c>
      <c r="C11" s="1">
        <v>164.33</v>
      </c>
      <c r="D11" s="5">
        <v>0</v>
      </c>
      <c r="E11" s="1">
        <v>0.73</v>
      </c>
      <c r="F11" s="1">
        <v>180.8</v>
      </c>
      <c r="G11" s="6">
        <f>(F11-F12)/F12</f>
        <v>-0.31382595164901894</v>
      </c>
      <c r="H11" s="6">
        <f>F11/$F$76</f>
        <v>1.0702448836315871E-2</v>
      </c>
      <c r="I11" s="1">
        <v>-82.69</v>
      </c>
    </row>
    <row r="12" spans="1:9" x14ac:dyDescent="0.3">
      <c r="A12" s="1" t="s">
        <v>10</v>
      </c>
      <c r="B12" s="1">
        <v>13.81</v>
      </c>
      <c r="C12" s="1">
        <v>248.84</v>
      </c>
      <c r="D12" s="5">
        <v>0</v>
      </c>
      <c r="E12" s="1">
        <v>0.84</v>
      </c>
      <c r="F12" s="1">
        <v>263.49</v>
      </c>
      <c r="G12" s="1"/>
      <c r="H12" s="1"/>
      <c r="I12" s="1"/>
    </row>
    <row r="13" spans="1:9" x14ac:dyDescent="0.3">
      <c r="A13" s="1" t="s">
        <v>14</v>
      </c>
      <c r="B13" s="1">
        <v>6.17</v>
      </c>
      <c r="C13" s="1">
        <v>196.33</v>
      </c>
      <c r="D13" s="5">
        <v>0</v>
      </c>
      <c r="E13" s="1">
        <v>1.8</v>
      </c>
      <c r="F13" s="1">
        <v>204.3</v>
      </c>
      <c r="G13" s="6">
        <f>(F13-F14)/F14</f>
        <v>0.10581867388362659</v>
      </c>
      <c r="H13" s="6">
        <f>F13/$F$76</f>
        <v>1.2093530405195422E-2</v>
      </c>
      <c r="I13" s="1">
        <v>19.55</v>
      </c>
    </row>
    <row r="14" spans="1:9" x14ac:dyDescent="0.3">
      <c r="A14" s="1" t="s">
        <v>10</v>
      </c>
      <c r="B14" s="1">
        <v>4.68</v>
      </c>
      <c r="C14" s="1">
        <v>179.19</v>
      </c>
      <c r="D14" s="5">
        <v>0</v>
      </c>
      <c r="E14" s="1">
        <v>0.88</v>
      </c>
      <c r="F14" s="1">
        <v>184.75</v>
      </c>
      <c r="G14" s="1"/>
      <c r="H14" s="1"/>
      <c r="I14" s="1"/>
    </row>
    <row r="15" spans="1:9" x14ac:dyDescent="0.3">
      <c r="A15" s="1" t="s">
        <v>15</v>
      </c>
      <c r="B15" s="1">
        <v>421.98</v>
      </c>
      <c r="C15" s="1">
        <v>351.72</v>
      </c>
      <c r="D15" s="5">
        <v>0</v>
      </c>
      <c r="E15" s="1">
        <v>5.9</v>
      </c>
      <c r="F15" s="1">
        <v>779.6</v>
      </c>
      <c r="G15" s="6">
        <f>(F15-F16)/F16</f>
        <v>0.27364809671622281</v>
      </c>
      <c r="H15" s="6">
        <f>F15/$F$76</f>
        <v>4.6148391110574408E-2</v>
      </c>
      <c r="I15" s="1">
        <v>167.5</v>
      </c>
    </row>
    <row r="16" spans="1:9" x14ac:dyDescent="0.3">
      <c r="A16" s="1" t="s">
        <v>10</v>
      </c>
      <c r="B16" s="1">
        <v>292.41000000000003</v>
      </c>
      <c r="C16" s="1">
        <v>315.47000000000003</v>
      </c>
      <c r="D16" s="5">
        <v>0</v>
      </c>
      <c r="E16" s="1">
        <v>4.22</v>
      </c>
      <c r="F16" s="1">
        <v>612.1</v>
      </c>
      <c r="G16" s="1"/>
      <c r="H16" s="1"/>
      <c r="I16" s="1"/>
    </row>
    <row r="17" spans="1:9" x14ac:dyDescent="0.3">
      <c r="A17" s="1" t="s">
        <v>16</v>
      </c>
      <c r="B17" s="1">
        <v>198.75</v>
      </c>
      <c r="C17" s="1">
        <v>1245.05</v>
      </c>
      <c r="D17" s="5">
        <v>0</v>
      </c>
      <c r="E17" s="1">
        <v>19.28</v>
      </c>
      <c r="F17" s="1">
        <v>1463.08</v>
      </c>
      <c r="G17" s="6">
        <f>(F17-F18)/F18</f>
        <v>0.24086575974488586</v>
      </c>
      <c r="H17" s="6">
        <f>F17/$F$76</f>
        <v>8.6606962629629552E-2</v>
      </c>
      <c r="I17" s="1">
        <v>284</v>
      </c>
    </row>
    <row r="18" spans="1:9" x14ac:dyDescent="0.3">
      <c r="A18" s="1" t="s">
        <v>10</v>
      </c>
      <c r="B18" s="1">
        <v>117.51</v>
      </c>
      <c r="C18" s="1">
        <v>1038.9000000000001</v>
      </c>
      <c r="D18" s="5">
        <v>0</v>
      </c>
      <c r="E18" s="1">
        <v>22.67</v>
      </c>
      <c r="F18" s="1">
        <v>1179.08</v>
      </c>
      <c r="G18" s="1"/>
      <c r="H18" s="1"/>
      <c r="I18" s="1"/>
    </row>
    <row r="19" spans="1:9" x14ac:dyDescent="0.3">
      <c r="A19" s="1" t="s">
        <v>17</v>
      </c>
      <c r="B19" s="1">
        <v>27.19</v>
      </c>
      <c r="C19" s="1">
        <v>71.040000000000006</v>
      </c>
      <c r="D19" s="5">
        <v>0</v>
      </c>
      <c r="E19" s="1">
        <v>0.2</v>
      </c>
      <c r="F19" s="1">
        <v>98.43</v>
      </c>
      <c r="G19" s="6">
        <f>(F19-F20)/F20</f>
        <v>0.5138418948015997</v>
      </c>
      <c r="H19" s="6">
        <f>F19/$F$76</f>
        <v>5.8265599499920974E-3</v>
      </c>
      <c r="I19" s="1">
        <v>33.409999999999997</v>
      </c>
    </row>
    <row r="20" spans="1:9" x14ac:dyDescent="0.3">
      <c r="A20" s="1" t="s">
        <v>10</v>
      </c>
      <c r="B20" s="1">
        <v>22.37</v>
      </c>
      <c r="C20" s="1">
        <v>42.43</v>
      </c>
      <c r="D20" s="5">
        <v>0</v>
      </c>
      <c r="E20" s="1">
        <v>0.22</v>
      </c>
      <c r="F20" s="1">
        <v>65.02</v>
      </c>
      <c r="G20" s="1"/>
      <c r="H20" s="1"/>
      <c r="I20" s="1"/>
    </row>
    <row r="21" spans="1:9" x14ac:dyDescent="0.3">
      <c r="A21" s="1" t="s">
        <v>18</v>
      </c>
      <c r="B21" s="1">
        <v>40.54</v>
      </c>
      <c r="C21" s="1">
        <v>510.76</v>
      </c>
      <c r="D21" s="1">
        <v>163.13999999999999</v>
      </c>
      <c r="E21" s="1">
        <v>9.34</v>
      </c>
      <c r="F21" s="1">
        <v>723.78</v>
      </c>
      <c r="G21" s="6">
        <f>(F21-F22)/F22</f>
        <v>0.84826353421859024</v>
      </c>
      <c r="H21" s="6">
        <f>F21/$F$76</f>
        <v>4.2844128422282635E-2</v>
      </c>
      <c r="I21" s="1">
        <v>332.18</v>
      </c>
    </row>
    <row r="22" spans="1:9" x14ac:dyDescent="0.3">
      <c r="A22" s="1" t="s">
        <v>10</v>
      </c>
      <c r="B22" s="1">
        <v>31.12</v>
      </c>
      <c r="C22" s="1">
        <v>346.53</v>
      </c>
      <c r="D22" s="5">
        <v>0</v>
      </c>
      <c r="E22" s="1">
        <v>13.95</v>
      </c>
      <c r="F22" s="1">
        <v>391.6</v>
      </c>
      <c r="G22" s="1"/>
      <c r="H22" s="1"/>
      <c r="I22" s="1"/>
    </row>
    <row r="23" spans="1:9" x14ac:dyDescent="0.3">
      <c r="A23" s="1" t="s">
        <v>19</v>
      </c>
      <c r="B23" s="1">
        <v>0.01</v>
      </c>
      <c r="C23" s="1">
        <v>0</v>
      </c>
      <c r="D23" s="5">
        <v>0</v>
      </c>
      <c r="E23" s="5">
        <v>0</v>
      </c>
      <c r="F23" s="1">
        <v>0.01</v>
      </c>
      <c r="G23" s="5">
        <v>0</v>
      </c>
      <c r="H23" s="5">
        <v>0</v>
      </c>
      <c r="I23" s="1">
        <v>0.01</v>
      </c>
    </row>
    <row r="24" spans="1:9" x14ac:dyDescent="0.3">
      <c r="A24" s="1" t="s">
        <v>10</v>
      </c>
      <c r="B24" s="1">
        <v>0</v>
      </c>
      <c r="C24" s="1">
        <v>0</v>
      </c>
      <c r="D24" s="5">
        <v>0</v>
      </c>
      <c r="E24" s="5">
        <v>0</v>
      </c>
      <c r="F24" s="5">
        <v>0</v>
      </c>
      <c r="G24" s="1"/>
      <c r="H24" s="1"/>
      <c r="I24" s="1"/>
    </row>
    <row r="25" spans="1:9" x14ac:dyDescent="0.3">
      <c r="A25" s="1" t="s">
        <v>20</v>
      </c>
      <c r="B25" s="1">
        <v>5.85</v>
      </c>
      <c r="C25" s="1">
        <v>67.55</v>
      </c>
      <c r="D25" s="5">
        <v>0</v>
      </c>
      <c r="E25" s="1">
        <v>6.34</v>
      </c>
      <c r="F25" s="1">
        <v>79.739999999999995</v>
      </c>
      <c r="G25" s="6">
        <f>(F25-F26)/F26</f>
        <v>6.7612799571562424E-2</v>
      </c>
      <c r="H25" s="6">
        <f>F25/$F$76</f>
        <v>4.7202061405300193E-3</v>
      </c>
      <c r="I25" s="1">
        <v>5.05</v>
      </c>
    </row>
    <row r="26" spans="1:9" x14ac:dyDescent="0.3">
      <c r="A26" s="1" t="s">
        <v>10</v>
      </c>
      <c r="B26" s="1">
        <v>4.5599999999999996</v>
      </c>
      <c r="C26" s="1">
        <v>68.459999999999994</v>
      </c>
      <c r="D26" s="5">
        <v>0</v>
      </c>
      <c r="E26" s="1">
        <v>1.67</v>
      </c>
      <c r="F26" s="1">
        <v>74.69</v>
      </c>
      <c r="G26" s="1"/>
      <c r="H26" s="1"/>
      <c r="I26" s="1"/>
    </row>
    <row r="27" spans="1:9" x14ac:dyDescent="0.3">
      <c r="A27" s="1" t="s">
        <v>21</v>
      </c>
      <c r="B27" s="1">
        <v>5.22</v>
      </c>
      <c r="C27" s="1">
        <v>152.28</v>
      </c>
      <c r="D27" s="5">
        <v>0</v>
      </c>
      <c r="E27" s="5">
        <v>0</v>
      </c>
      <c r="F27" s="1">
        <v>157.5</v>
      </c>
      <c r="G27" s="6">
        <f>(F27-F28)/F28</f>
        <v>0.33282559025133279</v>
      </c>
      <c r="H27" s="6">
        <f>F27/$F$76</f>
        <v>9.32320625951189E-3</v>
      </c>
      <c r="I27" s="1">
        <v>39.33</v>
      </c>
    </row>
    <row r="28" spans="1:9" x14ac:dyDescent="0.3">
      <c r="A28" s="1" t="s">
        <v>10</v>
      </c>
      <c r="B28" s="1">
        <v>3.5</v>
      </c>
      <c r="C28" s="1">
        <v>114.67</v>
      </c>
      <c r="D28" s="5">
        <v>0</v>
      </c>
      <c r="E28" s="5">
        <v>0</v>
      </c>
      <c r="F28" s="1">
        <v>118.17</v>
      </c>
      <c r="G28" s="1"/>
      <c r="H28" s="1"/>
      <c r="I28" s="1"/>
    </row>
    <row r="29" spans="1:9" x14ac:dyDescent="0.3">
      <c r="A29" s="1" t="s">
        <v>22</v>
      </c>
      <c r="B29" s="1">
        <v>214.94</v>
      </c>
      <c r="C29" s="1">
        <v>421.24</v>
      </c>
      <c r="D29" s="5">
        <v>0</v>
      </c>
      <c r="E29" s="1">
        <v>0.64</v>
      </c>
      <c r="F29" s="1">
        <v>636.82000000000005</v>
      </c>
      <c r="G29" s="6">
        <f>(F29-F30)/F30</f>
        <v>2.616906764639532E-2</v>
      </c>
      <c r="H29" s="6">
        <f>F29/$F$76</f>
        <v>3.7696534667824522E-2</v>
      </c>
      <c r="I29" s="1">
        <v>16.239999999999998</v>
      </c>
    </row>
    <row r="30" spans="1:9" x14ac:dyDescent="0.3">
      <c r="A30" s="1" t="s">
        <v>10</v>
      </c>
      <c r="B30" s="1">
        <v>201.62</v>
      </c>
      <c r="C30" s="1">
        <v>418.42</v>
      </c>
      <c r="D30" s="5">
        <v>0</v>
      </c>
      <c r="E30" s="1">
        <v>0.54</v>
      </c>
      <c r="F30" s="1">
        <v>620.58000000000004</v>
      </c>
      <c r="G30" s="1"/>
      <c r="H30" s="1"/>
      <c r="I30" s="1"/>
    </row>
    <row r="31" spans="1:9" x14ac:dyDescent="0.3">
      <c r="A31" s="1" t="s">
        <v>23</v>
      </c>
      <c r="B31" s="1">
        <v>6.04</v>
      </c>
      <c r="C31" s="1">
        <v>7.45</v>
      </c>
      <c r="D31" s="5">
        <v>0</v>
      </c>
      <c r="E31" s="5">
        <v>0</v>
      </c>
      <c r="F31" s="1">
        <v>13.49</v>
      </c>
      <c r="G31" s="6">
        <f>(F31-F32)/F32</f>
        <v>-0.4028331119964586</v>
      </c>
      <c r="H31" s="6">
        <f>F31/$F$76</f>
        <v>7.9854001549724057E-4</v>
      </c>
      <c r="I31" s="1">
        <v>-9.1</v>
      </c>
    </row>
    <row r="32" spans="1:9" x14ac:dyDescent="0.3">
      <c r="A32" s="1" t="s">
        <v>10</v>
      </c>
      <c r="B32" s="1">
        <v>4.87</v>
      </c>
      <c r="C32" s="1">
        <v>17.72</v>
      </c>
      <c r="D32" s="5">
        <v>0</v>
      </c>
      <c r="E32" s="5">
        <v>0</v>
      </c>
      <c r="F32" s="1">
        <v>22.59</v>
      </c>
      <c r="G32" s="1"/>
      <c r="H32" s="1"/>
      <c r="I32" s="1"/>
    </row>
    <row r="33" spans="1:9" x14ac:dyDescent="0.3">
      <c r="A33" s="1" t="s">
        <v>24</v>
      </c>
      <c r="B33" s="1">
        <v>0.11</v>
      </c>
      <c r="C33" s="1">
        <v>0.28999999999999998</v>
      </c>
      <c r="D33" s="5">
        <v>0</v>
      </c>
      <c r="E33" s="5">
        <v>0</v>
      </c>
      <c r="F33" s="1">
        <v>0.4</v>
      </c>
      <c r="G33" s="6">
        <f>(F33-F34)/F34</f>
        <v>0.25000000000000006</v>
      </c>
      <c r="H33" s="1">
        <v>0</v>
      </c>
      <c r="I33" s="1">
        <v>0.08</v>
      </c>
    </row>
    <row r="34" spans="1:9" x14ac:dyDescent="0.3">
      <c r="A34" s="1" t="s">
        <v>10</v>
      </c>
      <c r="B34" s="1">
        <v>0.15</v>
      </c>
      <c r="C34" s="1">
        <v>0.17</v>
      </c>
      <c r="D34" s="5">
        <v>0</v>
      </c>
      <c r="E34" s="5">
        <v>0</v>
      </c>
      <c r="F34" s="1">
        <v>0.32</v>
      </c>
      <c r="G34" s="1"/>
      <c r="H34" s="1"/>
      <c r="I34" s="1"/>
    </row>
    <row r="35" spans="1:9" x14ac:dyDescent="0.3">
      <c r="A35" s="1" t="s">
        <v>25</v>
      </c>
      <c r="B35" s="1">
        <v>12.3</v>
      </c>
      <c r="C35" s="1">
        <v>245.42</v>
      </c>
      <c r="D35" s="5">
        <v>0</v>
      </c>
      <c r="E35" s="1">
        <v>0.13</v>
      </c>
      <c r="F35" s="1">
        <v>257.85000000000002</v>
      </c>
      <c r="G35" s="6">
        <f>(F35-F36)/F36</f>
        <v>0.16458154554898166</v>
      </c>
      <c r="H35" s="6">
        <f>F35/$F$76</f>
        <v>1.5263420533429465E-2</v>
      </c>
      <c r="I35" s="1">
        <v>36.44</v>
      </c>
    </row>
    <row r="36" spans="1:9" x14ac:dyDescent="0.3">
      <c r="A36" s="1" t="s">
        <v>10</v>
      </c>
      <c r="B36" s="1">
        <v>12.37</v>
      </c>
      <c r="C36" s="1">
        <v>208.81</v>
      </c>
      <c r="D36" s="5">
        <v>0</v>
      </c>
      <c r="E36" s="1">
        <v>0.23</v>
      </c>
      <c r="F36" s="1">
        <v>221.41</v>
      </c>
      <c r="G36" s="1"/>
      <c r="H36" s="1"/>
      <c r="I36" s="1"/>
    </row>
    <row r="37" spans="1:9" x14ac:dyDescent="0.3">
      <c r="A37" s="1" t="s">
        <v>26</v>
      </c>
      <c r="B37" s="1">
        <v>29.29</v>
      </c>
      <c r="C37" s="1">
        <v>482.75</v>
      </c>
      <c r="D37" s="1">
        <v>0</v>
      </c>
      <c r="E37" s="1">
        <v>0.09</v>
      </c>
      <c r="F37" s="1">
        <v>512.13</v>
      </c>
      <c r="G37" s="6">
        <f>(F37-F38)/F38</f>
        <v>0.15098325654567932</v>
      </c>
      <c r="H37" s="6">
        <f>F37/$F$76</f>
        <v>3.0315515058309993E-2</v>
      </c>
      <c r="I37" s="1">
        <v>67.180000000000007</v>
      </c>
    </row>
    <row r="38" spans="1:9" x14ac:dyDescent="0.3">
      <c r="A38" s="1" t="s">
        <v>10</v>
      </c>
      <c r="B38" s="1">
        <v>20.32</v>
      </c>
      <c r="C38" s="1">
        <v>424.54</v>
      </c>
      <c r="D38" s="1">
        <v>0</v>
      </c>
      <c r="E38" s="1">
        <v>0.09</v>
      </c>
      <c r="F38" s="1">
        <v>444.95</v>
      </c>
      <c r="G38" s="1"/>
      <c r="H38" s="1"/>
      <c r="I38" s="1"/>
    </row>
    <row r="39" spans="1:9" x14ac:dyDescent="0.3">
      <c r="A39" s="1" t="s">
        <v>27</v>
      </c>
      <c r="B39" s="1">
        <v>0.52</v>
      </c>
      <c r="C39" s="1">
        <v>3.91</v>
      </c>
      <c r="D39" s="5">
        <v>0</v>
      </c>
      <c r="E39" s="5">
        <v>0</v>
      </c>
      <c r="F39" s="1">
        <v>4.43</v>
      </c>
      <c r="G39" s="6">
        <f>(F39-F40)/F40</f>
        <v>7.2037037037037024</v>
      </c>
      <c r="H39" s="6">
        <f>F39/$F$76</f>
        <v>2.6223367447388994E-4</v>
      </c>
      <c r="I39" s="1">
        <v>3.89</v>
      </c>
    </row>
    <row r="40" spans="1:9" x14ac:dyDescent="0.3">
      <c r="A40" s="1" t="s">
        <v>10</v>
      </c>
      <c r="B40" s="1">
        <v>0.54</v>
      </c>
      <c r="C40" s="5">
        <v>0</v>
      </c>
      <c r="D40" s="5">
        <v>0</v>
      </c>
      <c r="E40" s="5">
        <v>0</v>
      </c>
      <c r="F40" s="1">
        <v>0.54</v>
      </c>
      <c r="G40" s="1"/>
      <c r="H40" s="1"/>
      <c r="I40" s="1"/>
    </row>
    <row r="41" spans="1:9" x14ac:dyDescent="0.3">
      <c r="A41" s="1" t="s">
        <v>28</v>
      </c>
      <c r="B41" s="1">
        <v>135.44</v>
      </c>
      <c r="C41" s="1">
        <v>813.01</v>
      </c>
      <c r="D41" s="1">
        <v>0.66</v>
      </c>
      <c r="E41" s="1">
        <v>39.5</v>
      </c>
      <c r="F41" s="1">
        <v>988.61</v>
      </c>
      <c r="G41" s="6">
        <f>(F41-F42)/F42</f>
        <v>1.3650956937799044</v>
      </c>
      <c r="H41" s="6">
        <f>F41/$F$76</f>
        <v>5.8520729779149516E-2</v>
      </c>
      <c r="I41" s="1">
        <v>570.61</v>
      </c>
    </row>
    <row r="42" spans="1:9" x14ac:dyDescent="0.3">
      <c r="A42" s="1" t="s">
        <v>10</v>
      </c>
      <c r="B42" s="1">
        <v>83.79</v>
      </c>
      <c r="C42" s="1">
        <v>301.29000000000002</v>
      </c>
      <c r="D42" s="5">
        <v>0</v>
      </c>
      <c r="E42" s="1">
        <v>32.92</v>
      </c>
      <c r="F42" s="1">
        <v>418</v>
      </c>
      <c r="G42" s="1"/>
      <c r="H42" s="1"/>
      <c r="I42" s="1"/>
    </row>
    <row r="43" spans="1:9" x14ac:dyDescent="0.3">
      <c r="A43" s="1" t="s">
        <v>29</v>
      </c>
      <c r="B43" s="1">
        <v>316.42</v>
      </c>
      <c r="C43" s="1">
        <v>2480.0700000000002</v>
      </c>
      <c r="D43" s="1">
        <v>808.72</v>
      </c>
      <c r="E43" s="1">
        <v>0.67</v>
      </c>
      <c r="F43" s="1">
        <v>3605.88</v>
      </c>
      <c r="G43" s="6">
        <f>(F43-F44)/F44</f>
        <v>5.6915907025822991E-2</v>
      </c>
      <c r="H43" s="6">
        <f>F43/$F$76</f>
        <v>0.21344992372729354</v>
      </c>
      <c r="I43" s="1">
        <v>194.18</v>
      </c>
    </row>
    <row r="44" spans="1:9" x14ac:dyDescent="0.3">
      <c r="A44" s="1" t="s">
        <v>10</v>
      </c>
      <c r="B44" s="1">
        <v>290.39</v>
      </c>
      <c r="C44" s="1">
        <v>2309.42</v>
      </c>
      <c r="D44" s="1">
        <v>810.95</v>
      </c>
      <c r="E44" s="1">
        <v>0.94</v>
      </c>
      <c r="F44" s="1">
        <v>3411.7</v>
      </c>
      <c r="G44" s="1"/>
      <c r="H44" s="1"/>
      <c r="I44" s="1"/>
    </row>
    <row r="45" spans="1:9" x14ac:dyDescent="0.3">
      <c r="A45" s="1" t="s">
        <v>30</v>
      </c>
      <c r="B45" s="1">
        <v>170.64</v>
      </c>
      <c r="C45" s="1">
        <v>542.42999999999995</v>
      </c>
      <c r="D45" s="1">
        <v>240.25</v>
      </c>
      <c r="E45" s="1">
        <v>0.38</v>
      </c>
      <c r="F45" s="1">
        <v>953.7</v>
      </c>
      <c r="G45" s="6">
        <f>(F45-F46)/F46</f>
        <v>-6.5320723281227011E-2</v>
      </c>
      <c r="H45" s="6">
        <f>F45/$F$76</f>
        <v>5.6454233712358665E-2</v>
      </c>
      <c r="I45" s="1">
        <v>-66.650000000000006</v>
      </c>
    </row>
    <row r="46" spans="1:9" x14ac:dyDescent="0.3">
      <c r="A46" s="1" t="s">
        <v>10</v>
      </c>
      <c r="B46" s="1">
        <v>159.05000000000001</v>
      </c>
      <c r="C46" s="1">
        <v>858.55</v>
      </c>
      <c r="D46" s="1">
        <v>2.34</v>
      </c>
      <c r="E46" s="1">
        <v>0.41</v>
      </c>
      <c r="F46" s="1">
        <v>1020.35</v>
      </c>
      <c r="G46" s="1"/>
      <c r="H46" s="1"/>
      <c r="I46" s="1"/>
    </row>
    <row r="47" spans="1:9" x14ac:dyDescent="0.3">
      <c r="A47" s="1" t="s">
        <v>31</v>
      </c>
      <c r="B47" s="1">
        <v>138.18</v>
      </c>
      <c r="C47" s="1">
        <v>754.08</v>
      </c>
      <c r="D47" s="1">
        <v>43.05</v>
      </c>
      <c r="E47" s="1">
        <v>0.38</v>
      </c>
      <c r="F47" s="1">
        <v>935.69</v>
      </c>
      <c r="G47" s="6">
        <f>(F47-F48)/F48</f>
        <v>0.11665513043893357</v>
      </c>
      <c r="H47" s="6">
        <f>F47/$F$76</f>
        <v>5.5388132475953526E-2</v>
      </c>
      <c r="I47" s="1">
        <v>97.75</v>
      </c>
    </row>
    <row r="48" spans="1:9" x14ac:dyDescent="0.3">
      <c r="A48" s="1" t="s">
        <v>10</v>
      </c>
      <c r="B48" s="1">
        <v>133.44999999999999</v>
      </c>
      <c r="C48" s="1">
        <v>703.9</v>
      </c>
      <c r="D48" s="1">
        <v>0</v>
      </c>
      <c r="E48" s="1">
        <v>0.59</v>
      </c>
      <c r="F48" s="1">
        <v>837.94</v>
      </c>
      <c r="G48" s="1"/>
      <c r="H48" s="1"/>
      <c r="I48" s="1"/>
    </row>
    <row r="49" spans="1:9" x14ac:dyDescent="0.3">
      <c r="A49" s="1" t="s">
        <v>32</v>
      </c>
      <c r="B49" s="1">
        <v>7.59</v>
      </c>
      <c r="C49" s="1">
        <v>142.94</v>
      </c>
      <c r="D49" s="1">
        <v>2.0499999999999998</v>
      </c>
      <c r="E49" s="1">
        <v>1.7</v>
      </c>
      <c r="F49" s="1">
        <v>154.28</v>
      </c>
      <c r="G49" s="6">
        <f>(F49-F50)/F50</f>
        <v>0.12097653127951759</v>
      </c>
      <c r="H49" s="6">
        <f>F49/$F$76</f>
        <v>9.1325984870952014E-3</v>
      </c>
      <c r="I49" s="1">
        <v>16.649999999999999</v>
      </c>
    </row>
    <row r="50" spans="1:9" x14ac:dyDescent="0.3">
      <c r="A50" s="1" t="s">
        <v>10</v>
      </c>
      <c r="B50" s="1">
        <v>8.18</v>
      </c>
      <c r="C50" s="1">
        <v>127.32</v>
      </c>
      <c r="D50" s="1">
        <v>1.1000000000000001</v>
      </c>
      <c r="E50" s="1">
        <v>1.03</v>
      </c>
      <c r="F50" s="1">
        <v>137.63</v>
      </c>
      <c r="G50" s="1"/>
      <c r="H50" s="1"/>
      <c r="I50" s="1"/>
    </row>
    <row r="51" spans="1:9" x14ac:dyDescent="0.3">
      <c r="A51" s="1" t="s">
        <v>33</v>
      </c>
      <c r="B51" s="1">
        <v>0.55000000000000004</v>
      </c>
      <c r="C51" s="1">
        <v>38.729999999999997</v>
      </c>
      <c r="D51" s="5">
        <v>0</v>
      </c>
      <c r="E51" s="1">
        <v>0.06</v>
      </c>
      <c r="F51" s="1">
        <v>39.340000000000003</v>
      </c>
      <c r="G51" s="6">
        <f>(F51-F52)/F52</f>
        <v>0.50267379679144397</v>
      </c>
      <c r="H51" s="6">
        <f>F51/$F$76</f>
        <v>2.3287297412647478E-3</v>
      </c>
      <c r="I51" s="1">
        <v>13.16</v>
      </c>
    </row>
    <row r="52" spans="1:9" x14ac:dyDescent="0.3">
      <c r="A52" s="1" t="s">
        <v>10</v>
      </c>
      <c r="B52" s="1">
        <v>0.52</v>
      </c>
      <c r="C52" s="1">
        <v>25.63</v>
      </c>
      <c r="D52" s="5">
        <v>0</v>
      </c>
      <c r="E52" s="1">
        <v>0.03</v>
      </c>
      <c r="F52" s="1">
        <v>26.18</v>
      </c>
      <c r="G52" s="1"/>
      <c r="H52" s="1"/>
      <c r="I52" s="1"/>
    </row>
    <row r="53" spans="1:9" x14ac:dyDescent="0.3">
      <c r="A53" s="1" t="s">
        <v>34</v>
      </c>
      <c r="B53" s="1">
        <v>5.75</v>
      </c>
      <c r="C53" s="1">
        <v>67.53</v>
      </c>
      <c r="D53" s="5">
        <v>0</v>
      </c>
      <c r="E53" s="1">
        <v>0.55000000000000004</v>
      </c>
      <c r="F53" s="1">
        <v>73.83</v>
      </c>
      <c r="G53" s="6">
        <f>(F53-F54)/F54</f>
        <v>-0.43555045871559639</v>
      </c>
      <c r="H53" s="6">
        <f>F53/$F$76</f>
        <v>4.3703639246969062E-3</v>
      </c>
      <c r="I53" s="1">
        <v>-56.97</v>
      </c>
    </row>
    <row r="54" spans="1:9" x14ac:dyDescent="0.3">
      <c r="A54" s="1" t="s">
        <v>10</v>
      </c>
      <c r="B54" s="1">
        <v>3.75</v>
      </c>
      <c r="C54" s="1">
        <v>126.97</v>
      </c>
      <c r="D54" s="5">
        <v>0</v>
      </c>
      <c r="E54" s="1">
        <v>0.08</v>
      </c>
      <c r="F54" s="1">
        <v>130.80000000000001</v>
      </c>
      <c r="G54" s="1"/>
      <c r="H54" s="1"/>
      <c r="I54" s="1"/>
    </row>
    <row r="55" spans="1:9" x14ac:dyDescent="0.3">
      <c r="A55" s="2" t="s">
        <v>35</v>
      </c>
      <c r="B55" s="4">
        <f t="shared" ref="B55:F56" si="0">SUM(B5+B7+B9+B11+B13+B15+B17+B19+B21+B23+B25+B27+B29+B31+B33+B35+B37+B39+B41+B43+B45+B47+B49+B51+B53)</f>
        <v>1893.2099999999998</v>
      </c>
      <c r="C55" s="4">
        <f t="shared" si="0"/>
        <v>9806.7800000000007</v>
      </c>
      <c r="D55" s="4">
        <f t="shared" si="0"/>
        <v>1257.8699999999999</v>
      </c>
      <c r="E55" s="4">
        <f t="shared" si="0"/>
        <v>106.87000000000002</v>
      </c>
      <c r="F55" s="4">
        <f t="shared" si="0"/>
        <v>13064.730000000001</v>
      </c>
      <c r="G55" s="7">
        <f>(F55-F56)/F56</f>
        <v>0.18335336576564529</v>
      </c>
      <c r="H55" s="7">
        <f>F55/$F$76</f>
        <v>0.77336617469735092</v>
      </c>
      <c r="I55" s="2">
        <v>2024.3</v>
      </c>
    </row>
    <row r="56" spans="1:9" x14ac:dyDescent="0.3">
      <c r="A56" s="1" t="s">
        <v>36</v>
      </c>
      <c r="B56" s="5">
        <f t="shared" si="0"/>
        <v>1527.49</v>
      </c>
      <c r="C56" s="5">
        <f t="shared" si="0"/>
        <v>8590.3199999999979</v>
      </c>
      <c r="D56" s="5">
        <f t="shared" si="0"/>
        <v>820.30000000000007</v>
      </c>
      <c r="E56" s="5">
        <f t="shared" si="0"/>
        <v>102.32000000000002</v>
      </c>
      <c r="F56" s="5">
        <f t="shared" si="0"/>
        <v>11040.429999999998</v>
      </c>
      <c r="G56" s="1"/>
      <c r="H56" s="1"/>
      <c r="I56" s="1"/>
    </row>
    <row r="57" spans="1:9" x14ac:dyDescent="0.3">
      <c r="A57" s="1" t="s">
        <v>37</v>
      </c>
      <c r="B57" s="13">
        <f t="shared" ref="B57:F57" si="1">(B55-B56)/B56</f>
        <v>0.23942546268715331</v>
      </c>
      <c r="C57" s="13">
        <f t="shared" si="1"/>
        <v>0.14160822879706497</v>
      </c>
      <c r="D57" s="13">
        <f t="shared" si="1"/>
        <v>0.53342679507497226</v>
      </c>
      <c r="E57" s="13">
        <f t="shared" si="1"/>
        <v>4.4468334636434674E-2</v>
      </c>
      <c r="F57" s="13">
        <f t="shared" si="1"/>
        <v>0.18335336576564529</v>
      </c>
      <c r="G57" s="1"/>
      <c r="H57" s="1"/>
      <c r="I57" s="1"/>
    </row>
    <row r="58" spans="1:9" x14ac:dyDescent="0.3">
      <c r="A58" s="1" t="s">
        <v>38</v>
      </c>
      <c r="B58" s="1"/>
      <c r="C58" s="1"/>
      <c r="D58" s="1"/>
      <c r="E58" s="1"/>
      <c r="F58" s="1"/>
      <c r="G58" s="1"/>
      <c r="H58" s="1"/>
      <c r="I58" s="1"/>
    </row>
    <row r="59" spans="1:9" x14ac:dyDescent="0.3">
      <c r="A59" s="1" t="s">
        <v>75</v>
      </c>
      <c r="B59" s="1">
        <v>476.12</v>
      </c>
      <c r="C59" s="1">
        <v>143.1</v>
      </c>
      <c r="D59" s="5">
        <v>0</v>
      </c>
      <c r="E59" s="1">
        <v>1.23</v>
      </c>
      <c r="F59" s="1">
        <v>620.45000000000005</v>
      </c>
      <c r="G59" s="6">
        <f>(F59-F60)/F60</f>
        <v>0.30480957287964511</v>
      </c>
      <c r="H59" s="6">
        <f>F59/$F$76</f>
        <v>3.672751316643906E-2</v>
      </c>
      <c r="I59" s="1">
        <v>144.94</v>
      </c>
    </row>
    <row r="60" spans="1:9" x14ac:dyDescent="0.3">
      <c r="A60" s="1" t="s">
        <v>10</v>
      </c>
      <c r="B60" s="1">
        <v>322.86</v>
      </c>
      <c r="C60" s="1">
        <v>151.01</v>
      </c>
      <c r="D60" s="5">
        <v>0</v>
      </c>
      <c r="E60" s="1">
        <v>1.64</v>
      </c>
      <c r="F60" s="1">
        <v>475.51</v>
      </c>
      <c r="G60" s="1"/>
      <c r="H60" s="1"/>
      <c r="I60" s="1"/>
    </row>
    <row r="61" spans="1:9" x14ac:dyDescent="0.3">
      <c r="A61" s="1" t="s">
        <v>39</v>
      </c>
      <c r="B61" s="1">
        <v>197.37</v>
      </c>
      <c r="C61" s="1">
        <v>463.44</v>
      </c>
      <c r="D61" s="5">
        <v>0</v>
      </c>
      <c r="E61" s="1">
        <v>0.86</v>
      </c>
      <c r="F61" s="1">
        <v>661.67</v>
      </c>
      <c r="G61" s="6">
        <f>(F61-F62)/F62</f>
        <v>0.538302373700974</v>
      </c>
      <c r="H61" s="6">
        <f>F61/$F$76</f>
        <v>3.9167529433214165E-2</v>
      </c>
      <c r="I61" s="1">
        <v>231.54</v>
      </c>
    </row>
    <row r="62" spans="1:9" x14ac:dyDescent="0.3">
      <c r="A62" s="1" t="s">
        <v>10</v>
      </c>
      <c r="B62" s="1">
        <v>109.05</v>
      </c>
      <c r="C62" s="1">
        <v>317.35000000000002</v>
      </c>
      <c r="D62" s="5">
        <v>0</v>
      </c>
      <c r="E62" s="1">
        <v>3.73</v>
      </c>
      <c r="F62" s="1">
        <v>430.13</v>
      </c>
      <c r="G62" s="1"/>
      <c r="H62" s="1"/>
      <c r="I62" s="1"/>
    </row>
    <row r="63" spans="1:9" x14ac:dyDescent="0.3">
      <c r="A63" s="1" t="s">
        <v>40</v>
      </c>
      <c r="B63" s="1">
        <v>577.84</v>
      </c>
      <c r="C63" s="1">
        <v>397.64</v>
      </c>
      <c r="D63" s="5">
        <v>0</v>
      </c>
      <c r="E63" s="1">
        <v>11.03</v>
      </c>
      <c r="F63" s="1">
        <v>986.51</v>
      </c>
      <c r="G63" s="6">
        <f>(F63-F64)/F64</f>
        <v>0.38827751196172244</v>
      </c>
      <c r="H63" s="6">
        <f>F63/$F$76</f>
        <v>5.8396420362356025E-2</v>
      </c>
      <c r="I63" s="1">
        <v>275.91000000000003</v>
      </c>
    </row>
    <row r="64" spans="1:9" x14ac:dyDescent="0.3">
      <c r="A64" s="1" t="s">
        <v>10</v>
      </c>
      <c r="B64" s="1">
        <v>387.85</v>
      </c>
      <c r="C64" s="1">
        <v>310.81</v>
      </c>
      <c r="D64" s="5">
        <v>0</v>
      </c>
      <c r="E64" s="1">
        <v>11.94</v>
      </c>
      <c r="F64" s="1">
        <v>710.6</v>
      </c>
      <c r="G64" s="1"/>
      <c r="H64" s="1"/>
      <c r="I64" s="1"/>
    </row>
    <row r="65" spans="1:9" x14ac:dyDescent="0.3">
      <c r="A65" s="1" t="s">
        <v>41</v>
      </c>
      <c r="B65" s="1">
        <v>9.16</v>
      </c>
      <c r="C65" s="1">
        <v>3.11</v>
      </c>
      <c r="D65" s="5">
        <v>0</v>
      </c>
      <c r="E65" s="5">
        <v>0</v>
      </c>
      <c r="F65" s="1">
        <v>12.27</v>
      </c>
      <c r="G65" s="6">
        <f>(F65-F66)/F66</f>
        <v>3.009803921568627</v>
      </c>
      <c r="H65" s="6">
        <f>F65/$F$76</f>
        <v>7.263221638362595E-4</v>
      </c>
      <c r="I65" s="1">
        <v>9.2100000000000009</v>
      </c>
    </row>
    <row r="66" spans="1:9" ht="13.2" customHeight="1" x14ac:dyDescent="0.3">
      <c r="A66" s="1" t="s">
        <v>10</v>
      </c>
      <c r="B66" s="1">
        <v>2.17</v>
      </c>
      <c r="C66" s="1">
        <v>0.89</v>
      </c>
      <c r="D66" s="5">
        <v>0</v>
      </c>
      <c r="E66" s="5">
        <v>0</v>
      </c>
      <c r="F66" s="1">
        <v>3.06</v>
      </c>
      <c r="G66" s="1"/>
      <c r="H66" s="1"/>
      <c r="I66" s="1"/>
    </row>
    <row r="67" spans="1:9" x14ac:dyDescent="0.3">
      <c r="A67" s="1" t="s">
        <v>42</v>
      </c>
      <c r="B67" s="1">
        <v>95.71</v>
      </c>
      <c r="C67" s="1">
        <v>178.31</v>
      </c>
      <c r="D67" s="5">
        <v>0</v>
      </c>
      <c r="E67" s="1">
        <v>0.12</v>
      </c>
      <c r="F67" s="1">
        <v>274.14</v>
      </c>
      <c r="G67" s="6">
        <f>(F67-F68)/F68</f>
        <v>0.51785615414428865</v>
      </c>
      <c r="H67" s="6">
        <f>F67/$F$76</f>
        <v>1.6227706437984692E-2</v>
      </c>
      <c r="I67" s="1">
        <v>93.53</v>
      </c>
    </row>
    <row r="68" spans="1:9" x14ac:dyDescent="0.3">
      <c r="A68" s="1" t="s">
        <v>10</v>
      </c>
      <c r="B68" s="1">
        <v>64.95</v>
      </c>
      <c r="C68" s="1">
        <v>115.62</v>
      </c>
      <c r="D68" s="5">
        <v>0</v>
      </c>
      <c r="E68" s="1">
        <v>0.04</v>
      </c>
      <c r="F68" s="1">
        <v>180.61</v>
      </c>
      <c r="G68" s="1"/>
      <c r="H68" s="1"/>
      <c r="I68" s="1"/>
    </row>
    <row r="69" spans="1:9" x14ac:dyDescent="0.3">
      <c r="A69" s="1" t="s">
        <v>43</v>
      </c>
      <c r="B69" s="1">
        <v>1.17</v>
      </c>
      <c r="C69" s="1">
        <v>16.739999999999998</v>
      </c>
      <c r="D69" s="5">
        <v>0</v>
      </c>
      <c r="E69" s="5">
        <v>0</v>
      </c>
      <c r="F69" s="1">
        <v>17.91</v>
      </c>
      <c r="G69" s="6">
        <f>(F69-F70)/F70</f>
        <v>43.774999999999999</v>
      </c>
      <c r="H69" s="6">
        <f>F69/$F$76</f>
        <v>1.0601817403673519E-3</v>
      </c>
      <c r="I69" s="1">
        <v>17.510000000000002</v>
      </c>
    </row>
    <row r="70" spans="1:9" x14ac:dyDescent="0.3">
      <c r="A70" s="1" t="s">
        <v>10</v>
      </c>
      <c r="B70" s="1">
        <v>0.4</v>
      </c>
      <c r="C70" s="5">
        <v>0</v>
      </c>
      <c r="D70" s="5">
        <v>0</v>
      </c>
      <c r="E70" s="5">
        <v>0</v>
      </c>
      <c r="F70" s="1">
        <v>0.4</v>
      </c>
      <c r="G70" s="1"/>
      <c r="H70" s="1"/>
      <c r="I70" s="1"/>
    </row>
    <row r="71" spans="1:9" x14ac:dyDescent="0.3">
      <c r="A71" s="1" t="s">
        <v>44</v>
      </c>
      <c r="B71" s="1">
        <v>1219.17</v>
      </c>
      <c r="C71" s="1">
        <v>35.9</v>
      </c>
      <c r="D71" s="5">
        <v>0</v>
      </c>
      <c r="E71" s="1">
        <v>0.57999999999999996</v>
      </c>
      <c r="F71" s="1">
        <v>1255.6500000000001</v>
      </c>
      <c r="G71" s="6">
        <f>(F71-F72)/F72</f>
        <v>0.19523106943981738</v>
      </c>
      <c r="H71" s="6">
        <f>F71/$F$76</f>
        <v>7.4328151998451455E-2</v>
      </c>
      <c r="I71" s="1">
        <v>205.1</v>
      </c>
    </row>
    <row r="72" spans="1:9" x14ac:dyDescent="0.3">
      <c r="A72" s="1" t="s">
        <v>10</v>
      </c>
      <c r="B72" s="1">
        <v>996.7</v>
      </c>
      <c r="C72" s="1">
        <v>52.9</v>
      </c>
      <c r="D72" s="5">
        <v>0</v>
      </c>
      <c r="E72" s="1">
        <v>0.95</v>
      </c>
      <c r="F72" s="1">
        <v>1050.55</v>
      </c>
      <c r="G72" s="1"/>
      <c r="H72" s="1"/>
      <c r="I72" s="1"/>
    </row>
    <row r="73" spans="1:9" x14ac:dyDescent="0.3">
      <c r="A73" s="2" t="s">
        <v>45</v>
      </c>
      <c r="B73" s="2">
        <f>SUM(B59+B61+B63+B65+B67+B69+B71)</f>
        <v>2576.54</v>
      </c>
      <c r="C73" s="2">
        <f>SUM(C59+C61+C63+C65+C67+C69+C71)</f>
        <v>1238.24</v>
      </c>
      <c r="D73" s="4">
        <v>0</v>
      </c>
      <c r="E73" s="2">
        <f>SUM(E59+E61+E63+E65+E67+E69+E71)</f>
        <v>13.819999999999999</v>
      </c>
      <c r="F73" s="2">
        <f>SUM(F59+F61+F63+F65+F67+F69+F71)</f>
        <v>3828.6</v>
      </c>
      <c r="G73" s="7">
        <f>(F73-F74)/F74</f>
        <v>0.34296317602407705</v>
      </c>
      <c r="H73" s="7">
        <f>F73/$F$76</f>
        <v>0.226633825302649</v>
      </c>
      <c r="I73" s="2">
        <f>SUM(I59+I61+I63+I65+I67+I69+I71)</f>
        <v>977.74000000000012</v>
      </c>
    </row>
    <row r="74" spans="1:9" x14ac:dyDescent="0.3">
      <c r="A74" s="1" t="s">
        <v>36</v>
      </c>
      <c r="B74" s="1">
        <f>SUM(B60+B62+B64+B66+B68+B70+B72)</f>
        <v>1883.98</v>
      </c>
      <c r="C74" s="1">
        <f>SUM(C60+C62+C64+C66+C68+C70+C72)</f>
        <v>948.58</v>
      </c>
      <c r="D74" s="5">
        <v>0</v>
      </c>
      <c r="E74" s="1">
        <f>SUM(E60+E62+E64+E66+E68+E70+E72)</f>
        <v>18.299999999999997</v>
      </c>
      <c r="F74" s="1">
        <f>SUM(F60+F62+F64+F66+F68+F70+F72)</f>
        <v>2850.8599999999997</v>
      </c>
      <c r="G74" s="1"/>
      <c r="H74" s="1"/>
      <c r="I74" s="1"/>
    </row>
    <row r="75" spans="1:9" x14ac:dyDescent="0.3">
      <c r="A75" s="1" t="s">
        <v>37</v>
      </c>
      <c r="B75" s="13">
        <f t="shared" ref="B75:C75" si="2">(B73-B74)/B74</f>
        <v>0.36760475164279871</v>
      </c>
      <c r="C75" s="13">
        <f t="shared" si="2"/>
        <v>0.30536169853886858</v>
      </c>
      <c r="D75" s="5">
        <v>0</v>
      </c>
      <c r="E75" s="13">
        <f t="shared" ref="E75:F75" si="3">(E73-E74)/E74</f>
        <v>-0.24480874316939888</v>
      </c>
      <c r="F75" s="13">
        <f t="shared" si="3"/>
        <v>0.34296317602407705</v>
      </c>
      <c r="G75" s="1"/>
      <c r="H75" s="1"/>
      <c r="I75" s="1"/>
    </row>
    <row r="76" spans="1:9" x14ac:dyDescent="0.3">
      <c r="A76" s="2" t="s">
        <v>46</v>
      </c>
      <c r="B76" s="9">
        <f t="shared" ref="B76:F77" si="4">SUM(B55+B73)</f>
        <v>4469.75</v>
      </c>
      <c r="C76" s="9">
        <f t="shared" si="4"/>
        <v>11045.02</v>
      </c>
      <c r="D76" s="9">
        <f t="shared" si="4"/>
        <v>1257.8699999999999</v>
      </c>
      <c r="E76" s="9">
        <f t="shared" si="4"/>
        <v>120.69000000000001</v>
      </c>
      <c r="F76" s="9">
        <f t="shared" si="4"/>
        <v>16893.330000000002</v>
      </c>
      <c r="G76" s="7">
        <f>(F76-F77)/F77</f>
        <v>0.216109518986358</v>
      </c>
      <c r="H76" s="7">
        <f>F76/$F$76</f>
        <v>1</v>
      </c>
      <c r="I76" s="9">
        <f t="shared" ref="I76" si="5">SUM(I55+I73)</f>
        <v>3002.04</v>
      </c>
    </row>
    <row r="77" spans="1:9" x14ac:dyDescent="0.3">
      <c r="A77" s="1" t="s">
        <v>36</v>
      </c>
      <c r="B77" s="5">
        <f t="shared" si="4"/>
        <v>3411.4700000000003</v>
      </c>
      <c r="C77" s="5">
        <f t="shared" si="4"/>
        <v>9538.8999999999978</v>
      </c>
      <c r="D77" s="5">
        <f t="shared" si="4"/>
        <v>820.30000000000007</v>
      </c>
      <c r="E77" s="5">
        <f t="shared" si="4"/>
        <v>120.62000000000002</v>
      </c>
      <c r="F77" s="5">
        <f t="shared" si="4"/>
        <v>13891.289999999997</v>
      </c>
      <c r="G77" s="1"/>
      <c r="H77" s="1"/>
      <c r="I77" s="1"/>
    </row>
    <row r="78" spans="1:9" x14ac:dyDescent="0.3">
      <c r="A78" s="1" t="s">
        <v>37</v>
      </c>
      <c r="B78" s="13">
        <f t="shared" ref="B78:F78" si="6">(B76-B77)/B77</f>
        <v>0.31021231316705106</v>
      </c>
      <c r="C78" s="13">
        <f t="shared" si="6"/>
        <v>0.15789241946136379</v>
      </c>
      <c r="D78" s="13">
        <f t="shared" si="6"/>
        <v>0.53342679507497226</v>
      </c>
      <c r="E78" s="13">
        <f t="shared" si="6"/>
        <v>5.8033493616310033E-4</v>
      </c>
      <c r="F78" s="13">
        <f t="shared" si="6"/>
        <v>0.216109518986358</v>
      </c>
      <c r="G78" s="1"/>
      <c r="H78" s="1"/>
      <c r="I78" s="1"/>
    </row>
    <row r="79" spans="1:9" x14ac:dyDescent="0.3">
      <c r="A79" s="1" t="s">
        <v>47</v>
      </c>
      <c r="B79" s="6">
        <f>B76/$F$76</f>
        <v>0.26458667414890963</v>
      </c>
      <c r="C79" s="6">
        <f t="shared" ref="C79:F79" si="7">C76/$F$76</f>
        <v>0.65380952127259695</v>
      </c>
      <c r="D79" s="6">
        <f t="shared" si="7"/>
        <v>7.4459564810490278E-2</v>
      </c>
      <c r="E79" s="6">
        <f t="shared" si="7"/>
        <v>7.1442397680031109E-3</v>
      </c>
      <c r="F79" s="6">
        <f t="shared" si="7"/>
        <v>1</v>
      </c>
      <c r="G79" s="1"/>
      <c r="H79" s="1"/>
      <c r="I79" s="1"/>
    </row>
    <row r="80" spans="1:9" x14ac:dyDescent="0.3">
      <c r="A80" s="1" t="s">
        <v>48</v>
      </c>
      <c r="B80" s="6">
        <f>B77/$F$77</f>
        <v>0.24558338354465287</v>
      </c>
      <c r="C80" s="6">
        <f t="shared" ref="C80:F80" si="8">C77/$F$77</f>
        <v>0.686682086400903</v>
      </c>
      <c r="D80" s="6">
        <f t="shared" si="8"/>
        <v>5.905139119549014E-2</v>
      </c>
      <c r="E80" s="6">
        <f t="shared" si="8"/>
        <v>8.6831388589540676E-3</v>
      </c>
      <c r="F80" s="6">
        <f t="shared" si="8"/>
        <v>1</v>
      </c>
      <c r="G80" s="1"/>
      <c r="H80" s="1"/>
      <c r="I80" s="1"/>
    </row>
    <row r="82" spans="1:9" ht="70.2" customHeight="1" x14ac:dyDescent="0.3">
      <c r="A82" s="20" t="s">
        <v>74</v>
      </c>
      <c r="B82" s="20"/>
      <c r="C82" s="20"/>
      <c r="D82" s="20"/>
      <c r="E82" s="20"/>
      <c r="F82" s="20"/>
      <c r="G82" s="20"/>
      <c r="H82" s="20"/>
      <c r="I82" s="20"/>
    </row>
  </sheetData>
  <mergeCells count="2">
    <mergeCell ref="A2:I2"/>
    <mergeCell ref="A82:I8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61"/>
  <sheetViews>
    <sheetView workbookViewId="0">
      <selection activeCell="N11" sqref="N11"/>
    </sheetView>
  </sheetViews>
  <sheetFormatPr defaultRowHeight="14.4" x14ac:dyDescent="0.3"/>
  <cols>
    <col min="1" max="1" width="40.44140625" customWidth="1"/>
    <col min="2" max="2" width="15.109375" customWidth="1"/>
    <col min="3" max="3" width="10.77734375" customWidth="1"/>
    <col min="4" max="4" width="11.88671875" customWidth="1"/>
    <col min="5" max="5" width="11.5546875" customWidth="1"/>
    <col min="6" max="6" width="10.6640625" customWidth="1"/>
    <col min="7" max="7" width="8.88671875" customWidth="1"/>
    <col min="8" max="8" width="9.88671875" customWidth="1"/>
    <col min="9" max="9" width="10.21875" customWidth="1"/>
  </cols>
  <sheetData>
    <row r="2" spans="1:9" ht="34.799999999999997" customHeight="1" x14ac:dyDescent="0.3">
      <c r="A2" s="21" t="s">
        <v>76</v>
      </c>
      <c r="B2" s="21"/>
      <c r="C2" s="21"/>
      <c r="D2" s="21"/>
      <c r="E2" s="21"/>
      <c r="F2" s="21"/>
      <c r="G2" s="21"/>
      <c r="H2" s="21"/>
      <c r="I2" s="21"/>
    </row>
    <row r="3" spans="1:9" ht="59.4" customHeight="1" x14ac:dyDescent="0.3">
      <c r="A3" s="1"/>
      <c r="B3" s="3" t="s">
        <v>49</v>
      </c>
      <c r="C3" s="3" t="s">
        <v>50</v>
      </c>
      <c r="D3" s="3" t="s">
        <v>51</v>
      </c>
      <c r="E3" s="3" t="s">
        <v>52</v>
      </c>
      <c r="F3" s="3" t="s">
        <v>4</v>
      </c>
      <c r="G3" s="3" t="s">
        <v>5</v>
      </c>
      <c r="H3" s="3" t="s">
        <v>6</v>
      </c>
      <c r="I3" s="3" t="s">
        <v>7</v>
      </c>
    </row>
    <row r="4" spans="1:9" x14ac:dyDescent="0.3">
      <c r="A4" s="2" t="s">
        <v>8</v>
      </c>
      <c r="B4" s="1"/>
      <c r="C4" s="1"/>
      <c r="D4" s="1"/>
      <c r="E4" s="1"/>
      <c r="F4" s="1"/>
      <c r="G4" s="1"/>
      <c r="H4" s="1"/>
      <c r="I4" s="1"/>
    </row>
    <row r="5" spans="1:9" x14ac:dyDescent="0.3">
      <c r="A5" s="1" t="s">
        <v>9</v>
      </c>
      <c r="B5" s="5">
        <v>0</v>
      </c>
      <c r="C5" s="5">
        <v>0</v>
      </c>
      <c r="D5" s="5">
        <v>0</v>
      </c>
      <c r="E5" s="1">
        <v>5.12</v>
      </c>
      <c r="F5" s="1">
        <v>5.12</v>
      </c>
      <c r="G5" s="6">
        <f>(F5-F6)/F6</f>
        <v>1.1422594142259415</v>
      </c>
      <c r="H5" s="6">
        <f>F5/$F$55</f>
        <v>5.1672806176515122E-3</v>
      </c>
      <c r="I5" s="1">
        <v>2.73</v>
      </c>
    </row>
    <row r="6" spans="1:9" x14ac:dyDescent="0.3">
      <c r="A6" s="1" t="s">
        <v>10</v>
      </c>
      <c r="B6" s="5">
        <v>0</v>
      </c>
      <c r="C6" s="5">
        <v>0</v>
      </c>
      <c r="D6" s="5">
        <v>0</v>
      </c>
      <c r="E6" s="1">
        <v>2.39</v>
      </c>
      <c r="F6" s="1">
        <v>2.39</v>
      </c>
      <c r="G6" s="1"/>
      <c r="H6" s="1"/>
      <c r="I6" s="1"/>
    </row>
    <row r="7" spans="1:9" x14ac:dyDescent="0.3">
      <c r="A7" s="1" t="s">
        <v>11</v>
      </c>
      <c r="B7" s="1">
        <v>8.73</v>
      </c>
      <c r="C7" s="1">
        <v>1.45</v>
      </c>
      <c r="D7" s="1">
        <v>13.84</v>
      </c>
      <c r="E7" s="1">
        <v>130.94999999999999</v>
      </c>
      <c r="F7" s="1">
        <v>154.97</v>
      </c>
      <c r="G7" s="1">
        <v>-5.52</v>
      </c>
      <c r="H7" s="6">
        <f>F7/$F$55</f>
        <v>0.15640106978856541</v>
      </c>
      <c r="I7" s="1">
        <v>-9.0500000000000007</v>
      </c>
    </row>
    <row r="8" spans="1:9" x14ac:dyDescent="0.3">
      <c r="A8" s="1" t="s">
        <v>10</v>
      </c>
      <c r="B8" s="1">
        <v>9</v>
      </c>
      <c r="C8" s="1">
        <v>2.2599999999999998</v>
      </c>
      <c r="D8" s="1">
        <v>19.350000000000001</v>
      </c>
      <c r="E8" s="1">
        <v>133.41</v>
      </c>
      <c r="F8" s="1">
        <v>164.02</v>
      </c>
      <c r="G8" s="1"/>
      <c r="H8" s="1"/>
      <c r="I8" s="1"/>
    </row>
    <row r="9" spans="1:9" x14ac:dyDescent="0.3">
      <c r="A9" s="1" t="s">
        <v>12</v>
      </c>
      <c r="B9" s="1">
        <v>1.91</v>
      </c>
      <c r="C9" s="1">
        <v>2.44</v>
      </c>
      <c r="D9" s="1">
        <v>0.44</v>
      </c>
      <c r="E9" s="5">
        <v>0</v>
      </c>
      <c r="F9" s="1">
        <v>4.79</v>
      </c>
      <c r="G9" s="1">
        <v>24.42</v>
      </c>
      <c r="H9" s="6">
        <f>F9/$F$55</f>
        <v>4.8342332340919423E-3</v>
      </c>
      <c r="I9" s="1">
        <v>0.94</v>
      </c>
    </row>
    <row r="10" spans="1:9" x14ac:dyDescent="0.3">
      <c r="A10" s="1" t="s">
        <v>10</v>
      </c>
      <c r="B10" s="1">
        <v>1.0900000000000001</v>
      </c>
      <c r="C10" s="1">
        <v>2.4300000000000002</v>
      </c>
      <c r="D10" s="1">
        <v>0.33</v>
      </c>
      <c r="E10" s="5">
        <v>0</v>
      </c>
      <c r="F10" s="1">
        <v>3.85</v>
      </c>
      <c r="G10" s="1"/>
      <c r="H10" s="1"/>
      <c r="I10" s="1"/>
    </row>
    <row r="11" spans="1:9" x14ac:dyDescent="0.3">
      <c r="A11" s="1" t="s">
        <v>13</v>
      </c>
      <c r="B11" s="1">
        <v>3.11</v>
      </c>
      <c r="C11" s="1">
        <v>0.1</v>
      </c>
      <c r="D11" s="1">
        <v>3.76</v>
      </c>
      <c r="E11" s="5">
        <v>0</v>
      </c>
      <c r="F11" s="1">
        <v>6.97</v>
      </c>
      <c r="G11" s="1">
        <v>-24.89</v>
      </c>
      <c r="H11" s="6">
        <f>F11/$F$55</f>
        <v>7.0343644345763753E-3</v>
      </c>
      <c r="I11" s="1">
        <v>-2.31</v>
      </c>
    </row>
    <row r="12" spans="1:9" x14ac:dyDescent="0.3">
      <c r="A12" s="1" t="s">
        <v>10</v>
      </c>
      <c r="B12" s="1">
        <v>4.3600000000000003</v>
      </c>
      <c r="C12" s="1">
        <v>0.05</v>
      </c>
      <c r="D12" s="1">
        <v>4.87</v>
      </c>
      <c r="E12" s="5">
        <v>0</v>
      </c>
      <c r="F12" s="1">
        <v>9.2799999999999994</v>
      </c>
      <c r="G12" s="1"/>
      <c r="H12" s="1"/>
      <c r="I12" s="1"/>
    </row>
    <row r="13" spans="1:9" x14ac:dyDescent="0.3">
      <c r="A13" s="1" t="s">
        <v>14</v>
      </c>
      <c r="B13" s="1">
        <v>9.81</v>
      </c>
      <c r="C13" s="1">
        <v>0.02</v>
      </c>
      <c r="D13" s="5">
        <v>0</v>
      </c>
      <c r="E13" s="1">
        <v>21.28</v>
      </c>
      <c r="F13" s="1">
        <v>31.11</v>
      </c>
      <c r="G13" s="1">
        <v>14.29</v>
      </c>
      <c r="H13" s="6">
        <f>F13/$F$55</f>
        <v>3.1397285159206749E-2</v>
      </c>
      <c r="I13" s="1">
        <v>3.89</v>
      </c>
    </row>
    <row r="14" spans="1:9" x14ac:dyDescent="0.3">
      <c r="A14" s="1" t="s">
        <v>10</v>
      </c>
      <c r="B14" s="1">
        <v>7.07</v>
      </c>
      <c r="C14" s="1">
        <v>0.4</v>
      </c>
      <c r="D14" s="5">
        <v>0</v>
      </c>
      <c r="E14" s="1">
        <v>19.75</v>
      </c>
      <c r="F14" s="1">
        <v>27.22</v>
      </c>
      <c r="G14" s="1"/>
      <c r="H14" s="1"/>
      <c r="I14" s="1"/>
    </row>
    <row r="15" spans="1:9" x14ac:dyDescent="0.3">
      <c r="A15" s="1" t="s">
        <v>15</v>
      </c>
      <c r="B15" s="1">
        <v>5.29</v>
      </c>
      <c r="C15" s="1">
        <v>1.73</v>
      </c>
      <c r="D15" s="1">
        <v>0.01</v>
      </c>
      <c r="E15" s="1">
        <v>139.11000000000001</v>
      </c>
      <c r="F15" s="1">
        <v>146.13999999999999</v>
      </c>
      <c r="G15" s="6">
        <f>(F15-F16)/F16</f>
        <v>0.11226120709338612</v>
      </c>
      <c r="H15" s="6">
        <f>F15/$F$55</f>
        <v>0.14748952919210781</v>
      </c>
      <c r="I15" s="1">
        <v>14.75</v>
      </c>
    </row>
    <row r="16" spans="1:9" x14ac:dyDescent="0.3">
      <c r="A16" s="1" t="s">
        <v>10</v>
      </c>
      <c r="B16" s="1">
        <v>3.46</v>
      </c>
      <c r="C16" s="1">
        <v>2.16</v>
      </c>
      <c r="D16" s="1">
        <v>0.03</v>
      </c>
      <c r="E16" s="1">
        <v>125.74</v>
      </c>
      <c r="F16" s="1">
        <v>131.38999999999999</v>
      </c>
      <c r="G16" s="1"/>
      <c r="H16" s="1"/>
      <c r="I16" s="1"/>
    </row>
    <row r="17" spans="1:9" x14ac:dyDescent="0.3">
      <c r="A17" s="1" t="s">
        <v>16</v>
      </c>
      <c r="B17" s="1">
        <v>22.85</v>
      </c>
      <c r="C17" s="1">
        <v>1.02</v>
      </c>
      <c r="D17" s="1">
        <v>0</v>
      </c>
      <c r="E17" s="1">
        <v>117.34</v>
      </c>
      <c r="F17" s="1">
        <v>141.21</v>
      </c>
      <c r="G17" s="6">
        <f>(F17-F18)/F18</f>
        <v>-0.1442855411465277</v>
      </c>
      <c r="H17" s="6">
        <f>F17/$F$55</f>
        <v>0.14251400312862697</v>
      </c>
      <c r="I17" s="1">
        <v>-23.81</v>
      </c>
    </row>
    <row r="18" spans="1:9" x14ac:dyDescent="0.3">
      <c r="A18" s="1" t="s">
        <v>10</v>
      </c>
      <c r="B18" s="1">
        <v>23.04</v>
      </c>
      <c r="C18" s="1">
        <v>4.17</v>
      </c>
      <c r="D18" s="1">
        <v>0.1</v>
      </c>
      <c r="E18" s="1">
        <v>137.71</v>
      </c>
      <c r="F18" s="1">
        <v>165.02</v>
      </c>
      <c r="G18" s="1"/>
      <c r="H18" s="1"/>
      <c r="I18" s="1"/>
    </row>
    <row r="19" spans="1:9" x14ac:dyDescent="0.3">
      <c r="A19" s="1" t="s">
        <v>17</v>
      </c>
      <c r="B19" s="1">
        <v>7.57</v>
      </c>
      <c r="C19" s="1">
        <v>10.23</v>
      </c>
      <c r="D19" s="1">
        <v>0.61</v>
      </c>
      <c r="E19" s="1">
        <v>21.18</v>
      </c>
      <c r="F19" s="1">
        <v>39.590000000000003</v>
      </c>
      <c r="G19" s="6">
        <f>(F19-F20)/F20</f>
        <v>0.53449612403100788</v>
      </c>
      <c r="H19" s="6">
        <f>F19/$F$55</f>
        <v>3.9955593682192071E-2</v>
      </c>
      <c r="I19" s="1">
        <v>13.79</v>
      </c>
    </row>
    <row r="20" spans="1:9" x14ac:dyDescent="0.3">
      <c r="A20" s="1" t="s">
        <v>10</v>
      </c>
      <c r="B20" s="1">
        <v>6.71</v>
      </c>
      <c r="C20" s="1">
        <v>7.24</v>
      </c>
      <c r="D20" s="1">
        <v>0.68</v>
      </c>
      <c r="E20" s="1">
        <v>11.17</v>
      </c>
      <c r="F20" s="1">
        <v>25.8</v>
      </c>
      <c r="G20" s="1"/>
      <c r="H20" s="1"/>
      <c r="I20" s="1"/>
    </row>
    <row r="21" spans="1:9" x14ac:dyDescent="0.3">
      <c r="A21" s="1" t="s">
        <v>18</v>
      </c>
      <c r="B21" s="1">
        <v>3.63</v>
      </c>
      <c r="C21" s="1">
        <v>0.61</v>
      </c>
      <c r="D21" s="1">
        <v>0.48</v>
      </c>
      <c r="E21" s="1">
        <v>14.17</v>
      </c>
      <c r="F21" s="1">
        <v>18.89</v>
      </c>
      <c r="G21" s="6">
        <f>(F21-F22)/F22</f>
        <v>-0.24258219727345631</v>
      </c>
      <c r="H21" s="6">
        <f>F21/$F$55</f>
        <v>1.9064439622546302E-2</v>
      </c>
      <c r="I21" s="1">
        <v>-6.05</v>
      </c>
    </row>
    <row r="22" spans="1:9" x14ac:dyDescent="0.3">
      <c r="A22" s="1" t="s">
        <v>10</v>
      </c>
      <c r="B22" s="1">
        <v>5.55</v>
      </c>
      <c r="C22" s="1">
        <v>1.53</v>
      </c>
      <c r="D22" s="1">
        <v>0.27</v>
      </c>
      <c r="E22" s="1">
        <v>17.59</v>
      </c>
      <c r="F22" s="1">
        <v>24.94</v>
      </c>
      <c r="G22" s="1"/>
      <c r="H22" s="1"/>
      <c r="I22" s="1"/>
    </row>
    <row r="23" spans="1:9" x14ac:dyDescent="0.3">
      <c r="A23" s="1" t="s">
        <v>19</v>
      </c>
      <c r="B23" s="5">
        <v>0</v>
      </c>
      <c r="C23" s="5">
        <v>0</v>
      </c>
      <c r="D23" s="5">
        <v>0</v>
      </c>
      <c r="E23" s="5">
        <v>0</v>
      </c>
      <c r="F23" s="5">
        <v>0</v>
      </c>
      <c r="G23" s="5">
        <v>0</v>
      </c>
      <c r="H23" s="5">
        <v>0</v>
      </c>
      <c r="I23" s="5">
        <v>0</v>
      </c>
    </row>
    <row r="24" spans="1:9" x14ac:dyDescent="0.3">
      <c r="A24" s="1" t="s">
        <v>10</v>
      </c>
      <c r="B24" s="5">
        <v>0</v>
      </c>
      <c r="C24" s="5">
        <v>0</v>
      </c>
      <c r="D24" s="5">
        <v>0</v>
      </c>
      <c r="E24" s="5">
        <v>0</v>
      </c>
      <c r="F24" s="5">
        <v>0</v>
      </c>
      <c r="G24" s="5"/>
      <c r="H24" s="5"/>
      <c r="I24" s="5"/>
    </row>
    <row r="25" spans="1:9" x14ac:dyDescent="0.3">
      <c r="A25" s="1" t="s">
        <v>20</v>
      </c>
      <c r="B25" s="1">
        <v>1.2</v>
      </c>
      <c r="C25" s="1">
        <v>0.02</v>
      </c>
      <c r="D25" s="5">
        <v>0</v>
      </c>
      <c r="E25" s="1">
        <v>10.66</v>
      </c>
      <c r="F25" s="1">
        <v>11.88</v>
      </c>
      <c r="G25" s="6">
        <f>(F25-F26)/F26</f>
        <v>0.90080000000000016</v>
      </c>
      <c r="H25" s="6">
        <f>F25/$F$55</f>
        <v>1.1989705808144525E-2</v>
      </c>
      <c r="I25" s="1">
        <v>5.63</v>
      </c>
    </row>
    <row r="26" spans="1:9" x14ac:dyDescent="0.3">
      <c r="A26" s="1" t="s">
        <v>10</v>
      </c>
      <c r="B26" s="1">
        <v>0.7</v>
      </c>
      <c r="C26" s="1">
        <v>0.15</v>
      </c>
      <c r="D26" s="5">
        <v>0</v>
      </c>
      <c r="E26" s="1">
        <v>5.4</v>
      </c>
      <c r="F26" s="1">
        <v>6.25</v>
      </c>
      <c r="G26" s="1"/>
      <c r="H26" s="1"/>
      <c r="I26" s="1"/>
    </row>
    <row r="27" spans="1:9" x14ac:dyDescent="0.3">
      <c r="A27" s="1" t="s">
        <v>21</v>
      </c>
      <c r="B27" s="1">
        <v>1.1100000000000001</v>
      </c>
      <c r="C27" s="1">
        <v>0.04</v>
      </c>
      <c r="D27" s="5">
        <v>0</v>
      </c>
      <c r="E27" s="1">
        <v>10.39</v>
      </c>
      <c r="F27" s="1">
        <v>11.54</v>
      </c>
      <c r="G27" s="6">
        <f>(F27-F28)/F28</f>
        <v>0.15863453815261025</v>
      </c>
      <c r="H27" s="6">
        <f>F27/$F$55</f>
        <v>1.1646566079628603E-2</v>
      </c>
      <c r="I27" s="1">
        <v>1.58</v>
      </c>
    </row>
    <row r="28" spans="1:9" x14ac:dyDescent="0.3">
      <c r="A28" s="1" t="s">
        <v>10</v>
      </c>
      <c r="B28" s="1">
        <v>1.1299999999999999</v>
      </c>
      <c r="C28" s="1">
        <v>0.09</v>
      </c>
      <c r="D28" s="5">
        <v>0</v>
      </c>
      <c r="E28" s="1">
        <v>8.74</v>
      </c>
      <c r="F28" s="1">
        <v>9.9600000000000009</v>
      </c>
      <c r="G28" s="1"/>
      <c r="H28" s="1"/>
      <c r="I28" s="1"/>
    </row>
    <row r="29" spans="1:9" x14ac:dyDescent="0.3">
      <c r="A29" s="1" t="s">
        <v>22</v>
      </c>
      <c r="B29" s="1">
        <v>5.82</v>
      </c>
      <c r="C29" s="1">
        <v>0.43</v>
      </c>
      <c r="D29" s="1">
        <v>0.35</v>
      </c>
      <c r="E29" s="1">
        <v>29.85</v>
      </c>
      <c r="F29" s="1">
        <v>36.450000000000003</v>
      </c>
      <c r="G29" s="6">
        <f>(F29-F30)/F30</f>
        <v>0.62288512911843286</v>
      </c>
      <c r="H29" s="6">
        <f>F29/$F$55</f>
        <v>3.6786597365897976E-2</v>
      </c>
      <c r="I29" s="1">
        <v>13.99</v>
      </c>
    </row>
    <row r="30" spans="1:9" x14ac:dyDescent="0.3">
      <c r="A30" s="1" t="s">
        <v>10</v>
      </c>
      <c r="B30" s="1">
        <v>5.84</v>
      </c>
      <c r="C30" s="1">
        <v>0.22</v>
      </c>
      <c r="D30" s="1">
        <v>1.1299999999999999</v>
      </c>
      <c r="E30" s="1">
        <v>15.27</v>
      </c>
      <c r="F30" s="1">
        <v>22.46</v>
      </c>
      <c r="G30" s="1"/>
      <c r="H30" s="1"/>
      <c r="I30" s="1"/>
    </row>
    <row r="31" spans="1:9" x14ac:dyDescent="0.3">
      <c r="A31" s="1" t="s">
        <v>23</v>
      </c>
      <c r="B31" s="5">
        <v>0</v>
      </c>
      <c r="C31" s="5">
        <v>0</v>
      </c>
      <c r="D31" s="5">
        <v>0</v>
      </c>
      <c r="E31" s="5">
        <v>0</v>
      </c>
      <c r="F31" s="5">
        <v>0</v>
      </c>
      <c r="G31" s="5">
        <v>0</v>
      </c>
      <c r="H31" s="5">
        <v>0</v>
      </c>
      <c r="I31" s="5">
        <v>0</v>
      </c>
    </row>
    <row r="32" spans="1:9" x14ac:dyDescent="0.3">
      <c r="A32" s="1" t="s">
        <v>10</v>
      </c>
      <c r="B32" s="5">
        <v>0</v>
      </c>
      <c r="C32" s="5">
        <v>0</v>
      </c>
      <c r="D32" s="5">
        <v>0</v>
      </c>
      <c r="E32" s="5">
        <v>0</v>
      </c>
      <c r="F32" s="5">
        <v>0</v>
      </c>
      <c r="G32" s="5"/>
      <c r="H32" s="5"/>
      <c r="I32" s="5"/>
    </row>
    <row r="33" spans="1:9" x14ac:dyDescent="0.3">
      <c r="A33" s="1" t="s">
        <v>24</v>
      </c>
      <c r="B33" s="1">
        <v>0.61</v>
      </c>
      <c r="C33" s="5">
        <v>0</v>
      </c>
      <c r="D33" s="1">
        <v>-0.14000000000000001</v>
      </c>
      <c r="E33" s="1">
        <v>3.2</v>
      </c>
      <c r="F33" s="1">
        <v>3.67</v>
      </c>
      <c r="G33" s="6">
        <f>(F33-F34)/F34</f>
        <v>-0.68003487358326076</v>
      </c>
      <c r="H33" s="6">
        <f>F33/$F$55</f>
        <v>3.7038905989806737E-3</v>
      </c>
      <c r="I33" s="1">
        <v>-7.8</v>
      </c>
    </row>
    <row r="34" spans="1:9" x14ac:dyDescent="0.3">
      <c r="A34" s="1" t="s">
        <v>10</v>
      </c>
      <c r="B34" s="1">
        <v>0.6</v>
      </c>
      <c r="C34" s="5">
        <v>0</v>
      </c>
      <c r="D34" s="1">
        <v>0.59</v>
      </c>
      <c r="E34" s="1">
        <v>10.28</v>
      </c>
      <c r="F34" s="1">
        <v>11.47</v>
      </c>
      <c r="G34" s="1"/>
      <c r="H34" s="1"/>
      <c r="I34" s="1"/>
    </row>
    <row r="35" spans="1:9" x14ac:dyDescent="0.3">
      <c r="A35" s="1" t="s">
        <v>25</v>
      </c>
      <c r="B35" s="1">
        <v>1.21</v>
      </c>
      <c r="C35" s="1">
        <v>2.14</v>
      </c>
      <c r="D35" s="5">
        <v>0</v>
      </c>
      <c r="E35" s="5">
        <v>0</v>
      </c>
      <c r="F35" s="1">
        <v>3.35</v>
      </c>
      <c r="G35" s="6">
        <f>(F35-F36)/F36</f>
        <v>0.50224215246636772</v>
      </c>
      <c r="H35" s="6">
        <f>F35/$F$55</f>
        <v>3.3809355603774544E-3</v>
      </c>
      <c r="I35" s="1">
        <v>1.1200000000000001</v>
      </c>
    </row>
    <row r="36" spans="1:9" x14ac:dyDescent="0.3">
      <c r="A36" s="1" t="s">
        <v>10</v>
      </c>
      <c r="B36" s="1">
        <v>1.27</v>
      </c>
      <c r="C36" s="1">
        <v>0.92</v>
      </c>
      <c r="D36" s="1">
        <v>0.04</v>
      </c>
      <c r="E36" s="1">
        <v>0</v>
      </c>
      <c r="F36" s="1">
        <v>2.23</v>
      </c>
      <c r="G36" s="1"/>
      <c r="H36" s="1"/>
      <c r="I36" s="1"/>
    </row>
    <row r="37" spans="1:9" x14ac:dyDescent="0.3">
      <c r="A37" s="1" t="s">
        <v>26</v>
      </c>
      <c r="B37" s="1">
        <v>1.21</v>
      </c>
      <c r="C37" s="1">
        <v>0.16</v>
      </c>
      <c r="D37" s="1">
        <v>0</v>
      </c>
      <c r="E37" s="1">
        <v>19.55</v>
      </c>
      <c r="F37" s="1">
        <v>20.92</v>
      </c>
      <c r="G37" s="6">
        <f>(F37-F38)/F38</f>
        <v>0.39652870493991998</v>
      </c>
      <c r="H37" s="6">
        <f>F37/$F$55</f>
        <v>2.1113185648685476E-2</v>
      </c>
      <c r="I37" s="1">
        <v>5.94</v>
      </c>
    </row>
    <row r="38" spans="1:9" x14ac:dyDescent="0.3">
      <c r="A38" s="1" t="s">
        <v>10</v>
      </c>
      <c r="B38" s="1">
        <v>1.1499999999999999</v>
      </c>
      <c r="C38" s="1">
        <v>0.5</v>
      </c>
      <c r="D38" s="1">
        <v>0.04</v>
      </c>
      <c r="E38" s="1">
        <v>13.29</v>
      </c>
      <c r="F38" s="1">
        <v>14.98</v>
      </c>
      <c r="G38" s="1"/>
      <c r="H38" s="1"/>
      <c r="I38" s="1"/>
    </row>
    <row r="39" spans="1:9" x14ac:dyDescent="0.3">
      <c r="A39" s="1" t="s">
        <v>27</v>
      </c>
      <c r="B39" s="1">
        <v>0.6</v>
      </c>
      <c r="C39" s="5">
        <v>0</v>
      </c>
      <c r="D39" s="5">
        <v>0</v>
      </c>
      <c r="E39" s="1">
        <v>0.68</v>
      </c>
      <c r="F39" s="1">
        <v>1.28</v>
      </c>
      <c r="G39" s="6">
        <f>(F39-F40)/F40</f>
        <v>0.25490196078431371</v>
      </c>
      <c r="H39" s="6">
        <f>F39/$F$55</f>
        <v>1.291820154412878E-3</v>
      </c>
      <c r="I39" s="1">
        <v>0.26</v>
      </c>
    </row>
    <row r="40" spans="1:9" x14ac:dyDescent="0.3">
      <c r="A40" s="1" t="s">
        <v>10</v>
      </c>
      <c r="B40" s="1">
        <v>0.54</v>
      </c>
      <c r="C40" s="5">
        <v>0</v>
      </c>
      <c r="D40" s="5">
        <v>0</v>
      </c>
      <c r="E40" s="1">
        <v>0.48</v>
      </c>
      <c r="F40" s="1">
        <v>1.02</v>
      </c>
      <c r="G40" s="1"/>
      <c r="H40" s="1"/>
      <c r="I40" s="1"/>
    </row>
    <row r="41" spans="1:9" x14ac:dyDescent="0.3">
      <c r="A41" s="1" t="s">
        <v>28</v>
      </c>
      <c r="B41" s="1">
        <v>9.49</v>
      </c>
      <c r="C41" s="5">
        <v>0</v>
      </c>
      <c r="D41" s="1">
        <v>8.01</v>
      </c>
      <c r="E41" s="1">
        <v>235.81</v>
      </c>
      <c r="F41" s="1">
        <v>253.31</v>
      </c>
      <c r="G41" s="6">
        <f>(F41-F42)/F42</f>
        <v>0.23668407948054479</v>
      </c>
      <c r="H41" s="6">
        <f>F41/$F$55</f>
        <v>0.2556491900893173</v>
      </c>
      <c r="I41" s="1">
        <v>48.48</v>
      </c>
    </row>
    <row r="42" spans="1:9" x14ac:dyDescent="0.3">
      <c r="A42" s="1" t="s">
        <v>10</v>
      </c>
      <c r="B42" s="1">
        <v>7.33</v>
      </c>
      <c r="C42" s="5">
        <v>0</v>
      </c>
      <c r="D42" s="1">
        <v>6.04</v>
      </c>
      <c r="E42" s="1">
        <v>191.46</v>
      </c>
      <c r="F42" s="1">
        <v>204.83</v>
      </c>
      <c r="G42" s="1"/>
      <c r="H42" s="1"/>
      <c r="I42" s="1"/>
    </row>
    <row r="43" spans="1:9" x14ac:dyDescent="0.3">
      <c r="A43" s="1" t="s">
        <v>29</v>
      </c>
      <c r="B43" s="1">
        <v>12.17</v>
      </c>
      <c r="C43" s="1">
        <v>2.72</v>
      </c>
      <c r="D43" s="1">
        <v>0.79</v>
      </c>
      <c r="E43" s="1">
        <v>33.840000000000003</v>
      </c>
      <c r="F43" s="1">
        <v>49.52</v>
      </c>
      <c r="G43" s="6">
        <f>(F43-F44)/F44</f>
        <v>1.7882836587872653E-2</v>
      </c>
      <c r="H43" s="6">
        <f>F43/$F$55</f>
        <v>4.9977292223848224E-2</v>
      </c>
      <c r="I43" s="1">
        <v>0.87</v>
      </c>
    </row>
    <row r="44" spans="1:9" x14ac:dyDescent="0.3">
      <c r="A44" s="1" t="s">
        <v>10</v>
      </c>
      <c r="B44" s="1">
        <v>11.78</v>
      </c>
      <c r="C44" s="1">
        <v>3.27</v>
      </c>
      <c r="D44" s="1">
        <v>0.57999999999999996</v>
      </c>
      <c r="E44" s="1">
        <v>33.020000000000003</v>
      </c>
      <c r="F44" s="1">
        <v>48.65</v>
      </c>
      <c r="G44" s="1"/>
      <c r="H44" s="1"/>
      <c r="I44" s="1"/>
    </row>
    <row r="45" spans="1:9" x14ac:dyDescent="0.3">
      <c r="A45" s="1" t="s">
        <v>30</v>
      </c>
      <c r="B45" s="1">
        <v>5.37</v>
      </c>
      <c r="C45" s="1">
        <v>0.28999999999999998</v>
      </c>
      <c r="D45" s="1">
        <v>0.6</v>
      </c>
      <c r="E45" s="1">
        <v>8.44</v>
      </c>
      <c r="F45" s="1">
        <v>14.7</v>
      </c>
      <c r="G45" s="6">
        <f>(F45-F46)/F46</f>
        <v>0.14754098360655726</v>
      </c>
      <c r="H45" s="6">
        <f>F45/$F$55</f>
        <v>1.4835747085835396E-2</v>
      </c>
      <c r="I45" s="1">
        <v>1.89</v>
      </c>
    </row>
    <row r="46" spans="1:9" x14ac:dyDescent="0.3">
      <c r="A46" s="1" t="s">
        <v>10</v>
      </c>
      <c r="B46" s="1">
        <v>5.72</v>
      </c>
      <c r="C46" s="1">
        <v>0.12</v>
      </c>
      <c r="D46" s="1">
        <v>0.46</v>
      </c>
      <c r="E46" s="1">
        <v>6.51</v>
      </c>
      <c r="F46" s="1">
        <v>12.81</v>
      </c>
      <c r="G46" s="1"/>
      <c r="H46" s="1"/>
      <c r="I46" s="1"/>
    </row>
    <row r="47" spans="1:9" x14ac:dyDescent="0.3">
      <c r="A47" s="1" t="s">
        <v>31</v>
      </c>
      <c r="B47" s="1">
        <v>7.38</v>
      </c>
      <c r="C47" s="1">
        <v>0.62</v>
      </c>
      <c r="D47" s="1">
        <v>1.64</v>
      </c>
      <c r="E47" s="1">
        <v>11.26</v>
      </c>
      <c r="F47" s="1">
        <v>20.9</v>
      </c>
      <c r="G47" s="6">
        <f>(F47-F48)/F48</f>
        <v>3.9800995024875475E-2</v>
      </c>
      <c r="H47" s="6">
        <f>F47/$F$55</f>
        <v>2.1093000958772774E-2</v>
      </c>
      <c r="I47" s="1">
        <v>0.8</v>
      </c>
    </row>
    <row r="48" spans="1:9" x14ac:dyDescent="0.3">
      <c r="A48" s="1" t="s">
        <v>10</v>
      </c>
      <c r="B48" s="1">
        <v>7.17</v>
      </c>
      <c r="C48" s="1">
        <v>0.23</v>
      </c>
      <c r="D48" s="1">
        <v>1.64</v>
      </c>
      <c r="E48" s="1">
        <v>11.06</v>
      </c>
      <c r="F48" s="1">
        <v>20.100000000000001</v>
      </c>
      <c r="G48" s="1"/>
      <c r="H48" s="1"/>
      <c r="I48" s="1"/>
    </row>
    <row r="49" spans="1:9" x14ac:dyDescent="0.3">
      <c r="A49" s="1" t="s">
        <v>32</v>
      </c>
      <c r="B49" s="1">
        <v>0.24</v>
      </c>
      <c r="C49" s="1">
        <v>0.03</v>
      </c>
      <c r="D49" s="1">
        <v>0.11</v>
      </c>
      <c r="E49" s="1">
        <v>4.43</v>
      </c>
      <c r="F49" s="1">
        <v>4.8099999999999996</v>
      </c>
      <c r="G49" s="6">
        <f>(F49-F50)/F50</f>
        <v>-0.32914923291492332</v>
      </c>
      <c r="H49" s="6">
        <f>F49/$F$55</f>
        <v>4.8544179240046434E-3</v>
      </c>
      <c r="I49" s="1">
        <v>-2.36</v>
      </c>
    </row>
    <row r="50" spans="1:9" x14ac:dyDescent="0.3">
      <c r="A50" s="1" t="s">
        <v>10</v>
      </c>
      <c r="B50" s="1">
        <v>0.19</v>
      </c>
      <c r="C50" s="1">
        <v>0.08</v>
      </c>
      <c r="D50" s="5">
        <v>0</v>
      </c>
      <c r="E50" s="1">
        <v>6.9</v>
      </c>
      <c r="F50" s="1">
        <v>7.17</v>
      </c>
      <c r="G50" s="1"/>
      <c r="H50" s="1"/>
      <c r="I50" s="1"/>
    </row>
    <row r="51" spans="1:9" x14ac:dyDescent="0.3">
      <c r="A51" s="1" t="s">
        <v>33</v>
      </c>
      <c r="B51" s="5">
        <v>0</v>
      </c>
      <c r="C51" s="5">
        <v>0</v>
      </c>
      <c r="D51" s="5">
        <v>0</v>
      </c>
      <c r="E51" s="5">
        <v>0</v>
      </c>
      <c r="F51" s="5">
        <v>0</v>
      </c>
      <c r="G51" s="5">
        <v>0</v>
      </c>
      <c r="H51" s="5">
        <v>0</v>
      </c>
      <c r="I51" s="5">
        <v>0</v>
      </c>
    </row>
    <row r="52" spans="1:9" x14ac:dyDescent="0.3">
      <c r="A52" s="1" t="s">
        <v>10</v>
      </c>
      <c r="B52" s="5">
        <v>0</v>
      </c>
      <c r="C52" s="5">
        <v>0</v>
      </c>
      <c r="D52" s="5">
        <v>0</v>
      </c>
      <c r="E52" s="5">
        <v>0</v>
      </c>
      <c r="F52" s="5">
        <v>0</v>
      </c>
      <c r="G52" s="5"/>
      <c r="H52" s="5"/>
      <c r="I52" s="5"/>
    </row>
    <row r="53" spans="1:9" x14ac:dyDescent="0.3">
      <c r="A53" s="1" t="s">
        <v>34</v>
      </c>
      <c r="B53" s="1">
        <v>0.84</v>
      </c>
      <c r="C53" s="5">
        <v>0</v>
      </c>
      <c r="D53" s="5">
        <v>0</v>
      </c>
      <c r="E53" s="1">
        <v>8.89</v>
      </c>
      <c r="F53" s="1">
        <v>9.73</v>
      </c>
      <c r="G53" s="6">
        <f>(F53-F54)/F54</f>
        <v>25.297297297297302</v>
      </c>
      <c r="H53" s="6">
        <f>F53/$F$55</f>
        <v>9.8198516425291437E-3</v>
      </c>
      <c r="I53" s="1">
        <v>9.36</v>
      </c>
    </row>
    <row r="54" spans="1:9" x14ac:dyDescent="0.3">
      <c r="A54" s="1" t="s">
        <v>10</v>
      </c>
      <c r="B54" s="1">
        <v>0.35</v>
      </c>
      <c r="C54" s="5">
        <v>0</v>
      </c>
      <c r="D54" s="5">
        <v>0</v>
      </c>
      <c r="E54" s="1">
        <v>0.02</v>
      </c>
      <c r="F54" s="1">
        <v>0.37</v>
      </c>
      <c r="G54" s="1"/>
      <c r="H54" s="1"/>
      <c r="I54" s="1"/>
    </row>
    <row r="55" spans="1:9" x14ac:dyDescent="0.3">
      <c r="A55" s="2" t="s">
        <v>35</v>
      </c>
      <c r="B55" s="4">
        <f t="shared" ref="B55:F55" si="0">SUM(B5+B7+B9+B11+B13+B15+B17+B19+B21+B23+B25+B27+B29+B31+B33+B35+B37+B39+B41+B43+B45+B47+B49+B51+B53)</f>
        <v>110.14999999999998</v>
      </c>
      <c r="C55" s="4">
        <f t="shared" si="0"/>
        <v>24.05</v>
      </c>
      <c r="D55" s="4">
        <f t="shared" si="0"/>
        <v>30.5</v>
      </c>
      <c r="E55" s="4">
        <f t="shared" si="0"/>
        <v>826.15</v>
      </c>
      <c r="F55" s="4">
        <f t="shared" si="0"/>
        <v>990.8499999999998</v>
      </c>
      <c r="G55" s="7">
        <f>(F55-F56)/F56</f>
        <v>8.146603944510511E-2</v>
      </c>
      <c r="H55" s="7">
        <f>F55/$F$55</f>
        <v>1</v>
      </c>
      <c r="I55" s="4">
        <f t="shared" ref="I55" si="1">SUM(I5+I7+I9+I11+I13+I15+I17+I19+I21+I23+I25+I27+I29+I31+I33+I35+I37+I39+I41+I43+I45+I47+I49+I51+I53)</f>
        <v>74.64</v>
      </c>
    </row>
    <row r="56" spans="1:9" x14ac:dyDescent="0.3">
      <c r="A56" s="1" t="s">
        <v>36</v>
      </c>
      <c r="B56" s="10">
        <f>SUM(B6+B8+B10+B12+B14+B16+B18+B20+B22+B24+B26+B28+B30+B32+B34+B36+B38+B40+B42+B44+B46+B48+B50+B52+B54)</f>
        <v>104.05</v>
      </c>
      <c r="C56" s="10">
        <f t="shared" ref="C56:F56" si="2">SUM(C6+C8+C10+C12+C14+C16+C18+C20+C22+C24+C26+C28+C30+C32+C34+C36+C38+C40+C42+C44+C46+C48+C50+C52+C54)</f>
        <v>25.82</v>
      </c>
      <c r="D56" s="10">
        <f t="shared" si="2"/>
        <v>36.15</v>
      </c>
      <c r="E56" s="10">
        <f t="shared" si="2"/>
        <v>750.18999999999983</v>
      </c>
      <c r="F56" s="10">
        <f t="shared" si="2"/>
        <v>916.21</v>
      </c>
      <c r="G56" s="1"/>
      <c r="H56" s="1"/>
      <c r="I56" s="1"/>
    </row>
    <row r="57" spans="1:9" x14ac:dyDescent="0.3">
      <c r="A57" s="1" t="s">
        <v>37</v>
      </c>
      <c r="B57" s="6">
        <f>(B55-B56)/B56</f>
        <v>5.8625660740028646E-2</v>
      </c>
      <c r="C57" s="6">
        <f t="shared" ref="C57:F57" si="3">(C55-C56)/C56</f>
        <v>-6.8551510457010051E-2</v>
      </c>
      <c r="D57" s="6">
        <f t="shared" si="3"/>
        <v>-0.15629322268326415</v>
      </c>
      <c r="E57" s="6">
        <f t="shared" si="3"/>
        <v>0.10125434889827932</v>
      </c>
      <c r="F57" s="6">
        <f t="shared" si="3"/>
        <v>8.146603944510511E-2</v>
      </c>
      <c r="G57" s="1"/>
      <c r="H57" s="1"/>
      <c r="I57" s="1"/>
    </row>
    <row r="58" spans="1:9" x14ac:dyDescent="0.3">
      <c r="A58" s="1" t="s">
        <v>47</v>
      </c>
      <c r="B58" s="6">
        <f>B55/$F$55</f>
        <v>0.11116717969420195</v>
      </c>
      <c r="C58" s="6">
        <f t="shared" ref="C58:F58" si="4">C55/$F$55</f>
        <v>2.4272089620023217E-2</v>
      </c>
      <c r="D58" s="6">
        <f t="shared" si="4"/>
        <v>3.0781652116869361E-2</v>
      </c>
      <c r="E58" s="6">
        <f t="shared" si="4"/>
        <v>0.83377907856890565</v>
      </c>
      <c r="F58" s="6">
        <f t="shared" si="4"/>
        <v>1</v>
      </c>
      <c r="G58" s="1"/>
      <c r="H58" s="1"/>
      <c r="I58" s="1"/>
    </row>
    <row r="59" spans="1:9" x14ac:dyDescent="0.3">
      <c r="A59" s="1" t="s">
        <v>48</v>
      </c>
      <c r="B59" s="6">
        <f>B56/$F$56</f>
        <v>0.11356566725968936</v>
      </c>
      <c r="C59" s="6">
        <f t="shared" ref="C59:F59" si="5">C56/$F$56</f>
        <v>2.8181312144595669E-2</v>
      </c>
      <c r="D59" s="6">
        <f t="shared" si="5"/>
        <v>3.9456019908099667E-2</v>
      </c>
      <c r="E59" s="6">
        <f t="shared" si="5"/>
        <v>0.81879700068761507</v>
      </c>
      <c r="F59" s="6">
        <f t="shared" si="5"/>
        <v>1</v>
      </c>
      <c r="G59" s="1"/>
      <c r="H59" s="1"/>
      <c r="I59" s="1"/>
    </row>
    <row r="61" spans="1:9" ht="54.6" customHeight="1" x14ac:dyDescent="0.3">
      <c r="A61" s="20" t="s">
        <v>74</v>
      </c>
      <c r="B61" s="20"/>
      <c r="C61" s="20"/>
      <c r="D61" s="20"/>
      <c r="E61" s="20"/>
      <c r="F61" s="20"/>
      <c r="G61" s="20"/>
      <c r="H61" s="20"/>
      <c r="I61" s="20"/>
    </row>
  </sheetData>
  <mergeCells count="2">
    <mergeCell ref="A2:I2"/>
    <mergeCell ref="A61:I6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1"/>
  <sheetViews>
    <sheetView workbookViewId="0">
      <selection activeCell="N14" sqref="N14"/>
    </sheetView>
  </sheetViews>
  <sheetFormatPr defaultRowHeight="14.4" x14ac:dyDescent="0.3"/>
  <cols>
    <col min="1" max="1" width="38.21875" customWidth="1"/>
    <col min="2" max="2" width="11.88671875" customWidth="1"/>
    <col min="3" max="3" width="12.44140625" customWidth="1"/>
    <col min="4" max="4" width="12.88671875" customWidth="1"/>
    <col min="5" max="5" width="12.77734375" customWidth="1"/>
    <col min="6" max="6" width="11.109375" customWidth="1"/>
    <col min="7" max="7" width="10.88671875" customWidth="1"/>
    <col min="8" max="8" width="11.77734375" customWidth="1"/>
  </cols>
  <sheetData>
    <row r="1" spans="1:17" ht="37.799999999999997" customHeight="1" x14ac:dyDescent="0.3">
      <c r="A1" s="19" t="s">
        <v>76</v>
      </c>
      <c r="B1" s="19"/>
      <c r="C1" s="19"/>
      <c r="D1" s="19"/>
      <c r="E1" s="19"/>
      <c r="F1" s="19"/>
      <c r="G1" s="19"/>
      <c r="H1" s="19"/>
    </row>
    <row r="2" spans="1:17" ht="32.4" customHeight="1" x14ac:dyDescent="0.3">
      <c r="A2" s="3"/>
      <c r="B2" s="3" t="s">
        <v>53</v>
      </c>
      <c r="C2" s="3" t="s">
        <v>54</v>
      </c>
      <c r="D2" s="3" t="s">
        <v>55</v>
      </c>
      <c r="E2" s="3" t="s">
        <v>4</v>
      </c>
      <c r="F2" s="3" t="s">
        <v>5</v>
      </c>
      <c r="G2" s="3" t="s">
        <v>6</v>
      </c>
      <c r="H2" s="3" t="s">
        <v>7</v>
      </c>
    </row>
    <row r="3" spans="1:17" x14ac:dyDescent="0.3">
      <c r="A3" s="2" t="s">
        <v>8</v>
      </c>
      <c r="B3" s="1"/>
      <c r="C3" s="1"/>
      <c r="D3" s="1"/>
      <c r="E3" s="1"/>
      <c r="F3" s="1"/>
      <c r="G3" s="1"/>
      <c r="H3" s="1"/>
    </row>
    <row r="4" spans="1:17" x14ac:dyDescent="0.3">
      <c r="A4" s="1" t="s">
        <v>9</v>
      </c>
      <c r="B4" s="5">
        <v>0</v>
      </c>
      <c r="C4" s="5">
        <v>0</v>
      </c>
      <c r="D4" s="1">
        <v>11.67</v>
      </c>
      <c r="E4" s="1">
        <v>11.67</v>
      </c>
      <c r="F4" s="6">
        <f>(E4-E5)/E5</f>
        <v>0.74179104477611935</v>
      </c>
      <c r="G4" s="6">
        <f>E4/$E$65</f>
        <v>9.2812775873450121E-3</v>
      </c>
      <c r="H4" s="1">
        <v>4.97</v>
      </c>
    </row>
    <row r="5" spans="1:17" x14ac:dyDescent="0.3">
      <c r="A5" s="1" t="s">
        <v>10</v>
      </c>
      <c r="B5" s="5">
        <v>0</v>
      </c>
      <c r="C5" s="5">
        <v>0</v>
      </c>
      <c r="D5" s="1">
        <v>6.7</v>
      </c>
      <c r="E5" s="1">
        <v>6.7</v>
      </c>
      <c r="F5" s="1"/>
      <c r="G5" s="1"/>
      <c r="H5" s="1"/>
    </row>
    <row r="6" spans="1:17" x14ac:dyDescent="0.3">
      <c r="A6" s="1" t="s">
        <v>11</v>
      </c>
      <c r="B6" s="1">
        <v>-0.12</v>
      </c>
      <c r="C6" s="1">
        <v>5.24</v>
      </c>
      <c r="D6" s="1">
        <v>133.82</v>
      </c>
      <c r="E6" s="1">
        <v>138.94</v>
      </c>
      <c r="F6" s="6">
        <f>(E6-E7)/E7</f>
        <v>0.16962707298594148</v>
      </c>
      <c r="G6" s="6">
        <f>E6/$E$65</f>
        <v>0.11050048911617104</v>
      </c>
      <c r="H6" s="1">
        <v>20.149999999999999</v>
      </c>
    </row>
    <row r="7" spans="1:17" x14ac:dyDescent="0.3">
      <c r="A7" s="1" t="s">
        <v>10</v>
      </c>
      <c r="B7" s="1">
        <v>12.3</v>
      </c>
      <c r="C7" s="1">
        <v>2.5499999999999998</v>
      </c>
      <c r="D7" s="1">
        <v>103.94</v>
      </c>
      <c r="E7" s="1">
        <v>118.79</v>
      </c>
      <c r="F7" s="1"/>
      <c r="G7" s="1"/>
      <c r="H7" s="1"/>
    </row>
    <row r="8" spans="1:17" x14ac:dyDescent="0.3">
      <c r="A8" s="1" t="s">
        <v>12</v>
      </c>
      <c r="B8" s="1">
        <v>0.03</v>
      </c>
      <c r="C8" s="5">
        <v>0</v>
      </c>
      <c r="D8" s="1">
        <v>2.81</v>
      </c>
      <c r="E8" s="1">
        <v>2.84</v>
      </c>
      <c r="F8" s="6">
        <f>(E8-E9)/E9</f>
        <v>-0.17441860465116282</v>
      </c>
      <c r="G8" s="6">
        <f>E8/$E$65</f>
        <v>2.2586828061747933E-3</v>
      </c>
      <c r="H8" s="1">
        <v>-0.6</v>
      </c>
    </row>
    <row r="9" spans="1:17" x14ac:dyDescent="0.3">
      <c r="A9" s="1" t="s">
        <v>10</v>
      </c>
      <c r="B9" s="5">
        <v>0</v>
      </c>
      <c r="C9" s="5">
        <v>0</v>
      </c>
      <c r="D9" s="1">
        <v>3.44</v>
      </c>
      <c r="E9" s="1">
        <v>3.44</v>
      </c>
      <c r="F9" s="1"/>
      <c r="G9" s="1"/>
      <c r="H9" s="1"/>
    </row>
    <row r="10" spans="1:17" x14ac:dyDescent="0.3">
      <c r="A10" s="1" t="s">
        <v>13</v>
      </c>
      <c r="B10" s="1">
        <v>0.03</v>
      </c>
      <c r="C10" s="5">
        <v>0</v>
      </c>
      <c r="D10" s="1">
        <v>28.55</v>
      </c>
      <c r="E10" s="1">
        <v>28.58</v>
      </c>
      <c r="F10" s="6">
        <f>(E10-E11)/E11</f>
        <v>0.28738738738738734</v>
      </c>
      <c r="G10" s="6">
        <f>E10/$E$65</f>
        <v>2.2729984014251966E-2</v>
      </c>
      <c r="H10" s="1">
        <v>6.38</v>
      </c>
    </row>
    <row r="11" spans="1:17" x14ac:dyDescent="0.3">
      <c r="A11" s="1" t="s">
        <v>10</v>
      </c>
      <c r="B11" s="1">
        <v>0.16</v>
      </c>
      <c r="C11" s="5">
        <v>0</v>
      </c>
      <c r="D11" s="1">
        <v>22.04</v>
      </c>
      <c r="E11" s="1">
        <v>22.2</v>
      </c>
      <c r="F11" s="1"/>
      <c r="G11" s="1"/>
      <c r="H11" s="1"/>
    </row>
    <row r="12" spans="1:17" x14ac:dyDescent="0.3">
      <c r="A12" s="1" t="s">
        <v>14</v>
      </c>
      <c r="B12" s="5">
        <v>0</v>
      </c>
      <c r="C12" s="5">
        <v>0</v>
      </c>
      <c r="D12" s="1">
        <v>21.5</v>
      </c>
      <c r="E12" s="1">
        <v>21.5</v>
      </c>
      <c r="F12" s="6">
        <f>(E12-E13)/E13</f>
        <v>-0.32026557066076505</v>
      </c>
      <c r="G12" s="6">
        <f>E12/$E$65</f>
        <v>1.7099183215759879E-2</v>
      </c>
      <c r="H12" s="1">
        <v>-10.130000000000001</v>
      </c>
    </row>
    <row r="13" spans="1:17" x14ac:dyDescent="0.3">
      <c r="A13" s="1" t="s">
        <v>10</v>
      </c>
      <c r="B13" s="5">
        <v>0</v>
      </c>
      <c r="C13" s="5">
        <v>0</v>
      </c>
      <c r="D13" s="1">
        <v>31.63</v>
      </c>
      <c r="E13" s="1">
        <v>31.63</v>
      </c>
      <c r="F13" s="1"/>
      <c r="G13" s="1"/>
      <c r="H13" s="1"/>
    </row>
    <row r="14" spans="1:17" x14ac:dyDescent="0.3">
      <c r="A14" s="1" t="s">
        <v>15</v>
      </c>
      <c r="B14" s="1">
        <v>8.58</v>
      </c>
      <c r="C14" s="1">
        <v>23.24</v>
      </c>
      <c r="D14" s="1">
        <v>23</v>
      </c>
      <c r="E14" s="1">
        <v>54.82</v>
      </c>
      <c r="F14" s="6">
        <f>(E14-E15)/E15</f>
        <v>0.28836662749706238</v>
      </c>
      <c r="G14" s="6">
        <f>E14/$E$65</f>
        <v>4.3598940645951469E-2</v>
      </c>
      <c r="H14" s="1">
        <v>12.27</v>
      </c>
      <c r="Q14" s="11"/>
    </row>
    <row r="15" spans="1:17" x14ac:dyDescent="0.3">
      <c r="A15" s="1" t="s">
        <v>10</v>
      </c>
      <c r="B15" s="1">
        <v>0.2</v>
      </c>
      <c r="C15" s="1">
        <v>26.99</v>
      </c>
      <c r="D15" s="1">
        <v>15.36</v>
      </c>
      <c r="E15" s="1">
        <v>42.55</v>
      </c>
      <c r="F15" s="1"/>
      <c r="G15" s="1"/>
      <c r="H15" s="1"/>
    </row>
    <row r="16" spans="1:17" x14ac:dyDescent="0.3">
      <c r="A16" s="1" t="s">
        <v>16</v>
      </c>
      <c r="B16" s="1">
        <v>0.66</v>
      </c>
      <c r="C16" s="1">
        <v>39.01</v>
      </c>
      <c r="D16" s="1">
        <v>62.98</v>
      </c>
      <c r="E16" s="1">
        <v>102.65</v>
      </c>
      <c r="F16" s="6">
        <f>(E16-E17)/E17</f>
        <v>0.22978315562477544</v>
      </c>
      <c r="G16" s="6">
        <f>E16/$E$65</f>
        <v>8.1638658469662867E-2</v>
      </c>
      <c r="H16" s="1">
        <v>19.18</v>
      </c>
    </row>
    <row r="17" spans="1:8" x14ac:dyDescent="0.3">
      <c r="A17" s="1" t="s">
        <v>10</v>
      </c>
      <c r="B17" s="1">
        <v>3.45</v>
      </c>
      <c r="C17" s="1">
        <v>21.2</v>
      </c>
      <c r="D17" s="1">
        <v>58.82</v>
      </c>
      <c r="E17" s="1">
        <v>83.47</v>
      </c>
      <c r="F17" s="1"/>
      <c r="G17" s="1"/>
      <c r="H17" s="1"/>
    </row>
    <row r="18" spans="1:8" x14ac:dyDescent="0.3">
      <c r="A18" s="1" t="s">
        <v>17</v>
      </c>
      <c r="B18" s="1">
        <v>0.68</v>
      </c>
      <c r="C18" s="1">
        <v>4.3099999999999996</v>
      </c>
      <c r="D18" s="1">
        <v>41.92</v>
      </c>
      <c r="E18" s="1">
        <v>46.91</v>
      </c>
      <c r="F18" s="6">
        <f>(E18-E19)/E19</f>
        <v>-0.28577953714981741</v>
      </c>
      <c r="G18" s="6">
        <f>E18/$E$65</f>
        <v>3.7308031844246317E-2</v>
      </c>
      <c r="H18" s="1">
        <v>-18.77</v>
      </c>
    </row>
    <row r="19" spans="1:8" x14ac:dyDescent="0.3">
      <c r="A19" s="1" t="s">
        <v>10</v>
      </c>
      <c r="B19" s="5">
        <v>0</v>
      </c>
      <c r="C19" s="1">
        <v>2.2000000000000002</v>
      </c>
      <c r="D19" s="1">
        <v>63.48</v>
      </c>
      <c r="E19" s="1">
        <v>65.680000000000007</v>
      </c>
      <c r="F19" s="1"/>
      <c r="G19" s="1"/>
      <c r="H19" s="1"/>
    </row>
    <row r="20" spans="1:8" x14ac:dyDescent="0.3">
      <c r="A20" s="1" t="s">
        <v>18</v>
      </c>
      <c r="B20" s="5">
        <v>0</v>
      </c>
      <c r="C20" s="5">
        <v>0</v>
      </c>
      <c r="D20" s="1">
        <v>14.85</v>
      </c>
      <c r="E20" s="1">
        <v>14.85</v>
      </c>
      <c r="F20" s="6">
        <f>(E20-E21)/E21</f>
        <v>-0.58795782463928958</v>
      </c>
      <c r="G20" s="6">
        <f>E20/$E$65</f>
        <v>1.1810366081582986E-2</v>
      </c>
      <c r="H20" s="1">
        <v>-21.19</v>
      </c>
    </row>
    <row r="21" spans="1:8" x14ac:dyDescent="0.3">
      <c r="A21" s="1" t="s">
        <v>10</v>
      </c>
      <c r="B21" s="1">
        <v>21.54</v>
      </c>
      <c r="C21" s="5">
        <v>0</v>
      </c>
      <c r="D21" s="1">
        <v>14.5</v>
      </c>
      <c r="E21" s="1">
        <v>36.04</v>
      </c>
      <c r="F21" s="1"/>
      <c r="G21" s="1"/>
      <c r="H21" s="1"/>
    </row>
    <row r="22" spans="1:8" x14ac:dyDescent="0.3">
      <c r="A22" s="1" t="s">
        <v>19</v>
      </c>
      <c r="B22" s="1">
        <v>2.95</v>
      </c>
      <c r="C22" s="5">
        <v>0</v>
      </c>
      <c r="D22" s="1">
        <v>0.01</v>
      </c>
      <c r="E22" s="1">
        <v>2.96</v>
      </c>
      <c r="F22" s="6">
        <f>(E22-E23)/E23</f>
        <v>-0.99034194727225278</v>
      </c>
      <c r="G22" s="6">
        <f>E22/$E$65</f>
        <v>2.3541201078441506E-3</v>
      </c>
      <c r="H22" s="1">
        <v>-303.52</v>
      </c>
    </row>
    <row r="23" spans="1:8" x14ac:dyDescent="0.3">
      <c r="A23" s="1" t="s">
        <v>10</v>
      </c>
      <c r="B23" s="1">
        <v>306.48</v>
      </c>
      <c r="C23" s="5">
        <v>0</v>
      </c>
      <c r="D23" s="5">
        <v>0</v>
      </c>
      <c r="E23" s="1">
        <v>306.48</v>
      </c>
      <c r="F23" s="1"/>
      <c r="G23" s="1"/>
      <c r="H23" s="1"/>
    </row>
    <row r="24" spans="1:8" x14ac:dyDescent="0.3">
      <c r="A24" s="1" t="s">
        <v>20</v>
      </c>
      <c r="B24" s="5">
        <v>0</v>
      </c>
      <c r="C24" s="5">
        <v>0</v>
      </c>
      <c r="D24" s="1">
        <v>8.74</v>
      </c>
      <c r="E24" s="1">
        <v>8.74</v>
      </c>
      <c r="F24" s="6">
        <f>(E24-E25)/E25</f>
        <v>-0.10542476970317292</v>
      </c>
      <c r="G24" s="6">
        <f>E24/$E$65</f>
        <v>6.9510168049182015E-3</v>
      </c>
      <c r="H24" s="1">
        <v>-1.03</v>
      </c>
    </row>
    <row r="25" spans="1:8" x14ac:dyDescent="0.3">
      <c r="A25" s="1" t="s">
        <v>10</v>
      </c>
      <c r="B25" s="5">
        <v>0</v>
      </c>
      <c r="C25" s="5">
        <v>0</v>
      </c>
      <c r="D25" s="1">
        <v>9.77</v>
      </c>
      <c r="E25" s="1">
        <v>9.77</v>
      </c>
      <c r="F25" s="1"/>
      <c r="G25" s="1"/>
      <c r="H25" s="1"/>
    </row>
    <row r="26" spans="1:8" x14ac:dyDescent="0.3">
      <c r="A26" s="1" t="s">
        <v>21</v>
      </c>
      <c r="B26" s="5">
        <v>0</v>
      </c>
      <c r="C26" s="5">
        <v>0</v>
      </c>
      <c r="D26" s="1">
        <v>4.9000000000000004</v>
      </c>
      <c r="E26" s="1">
        <v>4.9000000000000004</v>
      </c>
      <c r="F26" s="6">
        <f>(E26-E27)/E27</f>
        <v>1.899408284023669</v>
      </c>
      <c r="G26" s="6">
        <f>E26/$E$65</f>
        <v>3.8970231514987631E-3</v>
      </c>
      <c r="H26" s="1">
        <v>3.21</v>
      </c>
    </row>
    <row r="27" spans="1:8" x14ac:dyDescent="0.3">
      <c r="A27" s="1" t="s">
        <v>10</v>
      </c>
      <c r="B27" s="5">
        <v>0</v>
      </c>
      <c r="C27" s="5">
        <v>0</v>
      </c>
      <c r="D27" s="1">
        <v>1.69</v>
      </c>
      <c r="E27" s="1">
        <v>1.69</v>
      </c>
      <c r="F27" s="1"/>
      <c r="G27" s="1"/>
      <c r="H27" s="1"/>
    </row>
    <row r="28" spans="1:8" x14ac:dyDescent="0.3">
      <c r="A28" s="1" t="s">
        <v>22</v>
      </c>
      <c r="B28" s="5">
        <v>0</v>
      </c>
      <c r="C28" s="5">
        <v>0</v>
      </c>
      <c r="D28" s="1">
        <v>79.010000000000005</v>
      </c>
      <c r="E28" s="1">
        <v>79.010000000000005</v>
      </c>
      <c r="F28" s="6">
        <f>(E28-E29)/E29</f>
        <v>8.2180523215997808E-2</v>
      </c>
      <c r="G28" s="6">
        <f>E28/$E$65</f>
        <v>6.2837510040799446E-2</v>
      </c>
      <c r="H28" s="1">
        <v>6</v>
      </c>
    </row>
    <row r="29" spans="1:8" x14ac:dyDescent="0.3">
      <c r="A29" s="1" t="s">
        <v>10</v>
      </c>
      <c r="B29" s="5">
        <v>0</v>
      </c>
      <c r="C29" s="5">
        <v>0</v>
      </c>
      <c r="D29" s="1">
        <v>73.010000000000005</v>
      </c>
      <c r="E29" s="1">
        <v>73.010000000000005</v>
      </c>
      <c r="F29" s="1"/>
      <c r="G29" s="1"/>
      <c r="H29" s="1"/>
    </row>
    <row r="30" spans="1:8" x14ac:dyDescent="0.3">
      <c r="A30" s="1" t="s">
        <v>23</v>
      </c>
      <c r="B30" s="5">
        <v>0</v>
      </c>
      <c r="C30" s="5">
        <v>0</v>
      </c>
      <c r="D30" s="5">
        <v>0</v>
      </c>
      <c r="E30" s="5">
        <v>0</v>
      </c>
      <c r="F30" s="5">
        <v>0</v>
      </c>
      <c r="G30" s="5">
        <v>0</v>
      </c>
      <c r="H30" s="5">
        <v>0</v>
      </c>
    </row>
    <row r="31" spans="1:8" x14ac:dyDescent="0.3">
      <c r="A31" s="1" t="s">
        <v>10</v>
      </c>
      <c r="B31" s="5">
        <v>0</v>
      </c>
      <c r="C31" s="5">
        <v>0</v>
      </c>
      <c r="D31" s="5">
        <v>0</v>
      </c>
      <c r="E31" s="5">
        <v>0</v>
      </c>
      <c r="F31" s="1"/>
      <c r="G31" s="1"/>
      <c r="H31" s="1"/>
    </row>
    <row r="32" spans="1:8" x14ac:dyDescent="0.3">
      <c r="A32" s="1" t="s">
        <v>24</v>
      </c>
      <c r="B32" s="5">
        <v>0</v>
      </c>
      <c r="C32" s="5">
        <v>0</v>
      </c>
      <c r="D32" s="1">
        <v>1.77</v>
      </c>
      <c r="E32" s="1">
        <v>1.77</v>
      </c>
      <c r="F32" s="6">
        <f>(E32-E33)/E33</f>
        <v>87.5</v>
      </c>
      <c r="G32" s="6">
        <f>E32/$E$65</f>
        <v>1.4077001996230225E-3</v>
      </c>
      <c r="H32" s="1">
        <v>1.75</v>
      </c>
    </row>
    <row r="33" spans="1:8" x14ac:dyDescent="0.3">
      <c r="A33" s="1" t="s">
        <v>10</v>
      </c>
      <c r="B33" s="5">
        <v>0</v>
      </c>
      <c r="C33" s="5">
        <v>0</v>
      </c>
      <c r="D33" s="1">
        <v>0.02</v>
      </c>
      <c r="E33" s="1">
        <v>0.02</v>
      </c>
      <c r="F33" s="1"/>
      <c r="G33" s="1"/>
      <c r="H33" s="1"/>
    </row>
    <row r="34" spans="1:8" x14ac:dyDescent="0.3">
      <c r="A34" s="1" t="s">
        <v>25</v>
      </c>
      <c r="B34" s="5">
        <v>0</v>
      </c>
      <c r="C34" s="5">
        <v>0</v>
      </c>
      <c r="D34" s="1">
        <v>2.75</v>
      </c>
      <c r="E34" s="1">
        <v>2.75</v>
      </c>
      <c r="F34" s="6">
        <f>(E34-E35)/E35</f>
        <v>-0.17168674698795178</v>
      </c>
      <c r="G34" s="6">
        <f>E34/$E$65</f>
        <v>2.1871048299227751E-3</v>
      </c>
      <c r="H34" s="1">
        <v>-0.56999999999999995</v>
      </c>
    </row>
    <row r="35" spans="1:8" x14ac:dyDescent="0.3">
      <c r="A35" s="1" t="s">
        <v>10</v>
      </c>
      <c r="B35" s="5">
        <v>0</v>
      </c>
      <c r="C35" s="5">
        <v>0</v>
      </c>
      <c r="D35" s="1">
        <v>3.32</v>
      </c>
      <c r="E35" s="1">
        <v>3.32</v>
      </c>
      <c r="F35" s="1"/>
      <c r="G35" s="1"/>
      <c r="H35" s="1"/>
    </row>
    <row r="36" spans="1:8" x14ac:dyDescent="0.3">
      <c r="A36" s="1" t="s">
        <v>26</v>
      </c>
      <c r="B36" s="1">
        <v>0.77</v>
      </c>
      <c r="C36" s="1">
        <v>3.76</v>
      </c>
      <c r="D36" s="1">
        <v>15.72</v>
      </c>
      <c r="E36" s="1">
        <v>20.25</v>
      </c>
      <c r="F36" s="6">
        <f>(E36-E37)/E37</f>
        <v>0.52484939759036153</v>
      </c>
      <c r="G36" s="6">
        <f>E36/$E$65</f>
        <v>1.6105044656704072E-2</v>
      </c>
      <c r="H36" s="1">
        <v>6.97</v>
      </c>
    </row>
    <row r="37" spans="1:8" x14ac:dyDescent="0.3">
      <c r="A37" s="1" t="s">
        <v>10</v>
      </c>
      <c r="B37" s="1">
        <v>3.24</v>
      </c>
      <c r="C37" s="1">
        <v>1.97</v>
      </c>
      <c r="D37" s="1">
        <v>8.07</v>
      </c>
      <c r="E37" s="1">
        <v>13.28</v>
      </c>
      <c r="F37" s="1"/>
      <c r="G37" s="1"/>
      <c r="H37" s="1"/>
    </row>
    <row r="38" spans="1:8" x14ac:dyDescent="0.3">
      <c r="A38" s="1" t="s">
        <v>27</v>
      </c>
      <c r="B38" s="5">
        <v>0</v>
      </c>
      <c r="C38" s="5">
        <v>0</v>
      </c>
      <c r="D38" s="1">
        <v>3.33</v>
      </c>
      <c r="E38" s="1">
        <v>3.33</v>
      </c>
      <c r="F38" s="6">
        <f>(E38-E39)/E39</f>
        <v>-7.2423398328690755E-2</v>
      </c>
      <c r="G38" s="6">
        <f>E38/$E$65</f>
        <v>2.6483851213246696E-3</v>
      </c>
      <c r="H38" s="1">
        <v>-0.26</v>
      </c>
    </row>
    <row r="39" spans="1:8" x14ac:dyDescent="0.3">
      <c r="A39" s="1" t="s">
        <v>10</v>
      </c>
      <c r="B39" s="5">
        <v>0</v>
      </c>
      <c r="C39" s="5">
        <v>0</v>
      </c>
      <c r="D39" s="1">
        <v>3.59</v>
      </c>
      <c r="E39" s="1">
        <v>3.59</v>
      </c>
      <c r="F39" s="1"/>
      <c r="G39" s="1"/>
      <c r="H39" s="1"/>
    </row>
    <row r="40" spans="1:8" x14ac:dyDescent="0.3">
      <c r="A40" s="1" t="s">
        <v>28</v>
      </c>
      <c r="B40" s="1">
        <v>0.01</v>
      </c>
      <c r="C40" s="1">
        <v>50.9</v>
      </c>
      <c r="D40" s="1">
        <v>61.56</v>
      </c>
      <c r="E40" s="1">
        <v>112.47</v>
      </c>
      <c r="F40" s="6">
        <f>(E40-E41)/E41</f>
        <v>-6.87256769065165E-2</v>
      </c>
      <c r="G40" s="6">
        <f>E40/$E$65</f>
        <v>8.9448610989605284E-2</v>
      </c>
      <c r="H40" s="1">
        <v>-8.3000000000000007</v>
      </c>
    </row>
    <row r="41" spans="1:8" x14ac:dyDescent="0.3">
      <c r="A41" s="1" t="s">
        <v>10</v>
      </c>
      <c r="B41" s="5">
        <v>0</v>
      </c>
      <c r="C41" s="1">
        <v>32.89</v>
      </c>
      <c r="D41" s="1">
        <v>87.88</v>
      </c>
      <c r="E41" s="1">
        <v>120.77</v>
      </c>
      <c r="F41" s="1"/>
      <c r="G41" s="1"/>
      <c r="H41" s="1"/>
    </row>
    <row r="42" spans="1:8" x14ac:dyDescent="0.3">
      <c r="A42" s="1" t="s">
        <v>29</v>
      </c>
      <c r="B42" s="5">
        <v>0</v>
      </c>
      <c r="C42" s="1">
        <v>7.12</v>
      </c>
      <c r="D42" s="1">
        <v>295.04000000000002</v>
      </c>
      <c r="E42" s="1">
        <v>302.16000000000003</v>
      </c>
      <c r="F42" s="6">
        <f>(E42-E43)/E43</f>
        <v>-4.4251146607622818E-2</v>
      </c>
      <c r="G42" s="6">
        <f>E42/$E$65</f>
        <v>0.24031112560344212</v>
      </c>
      <c r="H42" s="1">
        <v>-13.99</v>
      </c>
    </row>
    <row r="43" spans="1:8" x14ac:dyDescent="0.3">
      <c r="A43" s="1" t="s">
        <v>10</v>
      </c>
      <c r="B43" s="5">
        <v>0</v>
      </c>
      <c r="C43" s="1">
        <v>34.47</v>
      </c>
      <c r="D43" s="1">
        <v>281.68</v>
      </c>
      <c r="E43" s="1">
        <v>316.14999999999998</v>
      </c>
      <c r="F43" s="1"/>
      <c r="G43" s="1"/>
      <c r="H43" s="1"/>
    </row>
    <row r="44" spans="1:8" x14ac:dyDescent="0.3">
      <c r="A44" s="1" t="s">
        <v>30</v>
      </c>
      <c r="B44" s="1">
        <v>0.34</v>
      </c>
      <c r="C44" s="5">
        <v>0</v>
      </c>
      <c r="D44" s="1">
        <v>47.53</v>
      </c>
      <c r="E44" s="1">
        <v>47.87</v>
      </c>
      <c r="F44" s="6">
        <f>(E44-E45)/E45</f>
        <v>5.2782054101605427E-2</v>
      </c>
      <c r="G44" s="6">
        <f>E44/$E$65</f>
        <v>3.8071530257601176E-2</v>
      </c>
      <c r="H44" s="1">
        <v>2.4</v>
      </c>
    </row>
    <row r="45" spans="1:8" x14ac:dyDescent="0.3">
      <c r="A45" s="1" t="s">
        <v>10</v>
      </c>
      <c r="B45" s="1">
        <v>14.43</v>
      </c>
      <c r="C45" s="5">
        <v>0</v>
      </c>
      <c r="D45" s="1">
        <v>31.04</v>
      </c>
      <c r="E45" s="1">
        <v>45.47</v>
      </c>
      <c r="F45" s="1"/>
      <c r="G45" s="1"/>
      <c r="H45" s="1"/>
    </row>
    <row r="46" spans="1:8" x14ac:dyDescent="0.3">
      <c r="A46" s="1" t="s">
        <v>31</v>
      </c>
      <c r="B46" s="5">
        <v>0</v>
      </c>
      <c r="C46" s="5">
        <v>0</v>
      </c>
      <c r="D46" s="1">
        <v>95.06</v>
      </c>
      <c r="E46" s="1">
        <v>95.06</v>
      </c>
      <c r="F46" s="6">
        <f>(E46-E47)/E47</f>
        <v>0.25046040515653784</v>
      </c>
      <c r="G46" s="6">
        <f>E46/$E$65</f>
        <v>7.5602249139075997E-2</v>
      </c>
      <c r="H46" s="1">
        <v>19.04</v>
      </c>
    </row>
    <row r="47" spans="1:8" x14ac:dyDescent="0.3">
      <c r="A47" s="1" t="s">
        <v>10</v>
      </c>
      <c r="B47" s="5">
        <v>0</v>
      </c>
      <c r="C47" s="5">
        <v>0</v>
      </c>
      <c r="D47" s="1">
        <v>76.02</v>
      </c>
      <c r="E47" s="1">
        <v>76.02</v>
      </c>
      <c r="F47" s="1"/>
      <c r="G47" s="1"/>
      <c r="H47" s="1"/>
    </row>
    <row r="48" spans="1:8" x14ac:dyDescent="0.3">
      <c r="A48" s="1" t="s">
        <v>32</v>
      </c>
      <c r="B48" s="5">
        <v>0</v>
      </c>
      <c r="C48" s="1">
        <v>0.05</v>
      </c>
      <c r="D48" s="1">
        <v>13.72</v>
      </c>
      <c r="E48" s="1">
        <v>13.77</v>
      </c>
      <c r="F48" s="6">
        <f>(E48-E49)/E49</f>
        <v>1.3619210977701544</v>
      </c>
      <c r="G48" s="6">
        <f>E48/$E$65</f>
        <v>1.0951430366558768E-2</v>
      </c>
      <c r="H48" s="1">
        <v>7.94</v>
      </c>
    </row>
    <row r="49" spans="1:12" x14ac:dyDescent="0.3">
      <c r="A49" s="1" t="s">
        <v>10</v>
      </c>
      <c r="B49" s="5">
        <v>0</v>
      </c>
      <c r="C49" s="1">
        <v>-1.1399999999999999</v>
      </c>
      <c r="D49" s="1">
        <v>6.97</v>
      </c>
      <c r="E49" s="1">
        <v>5.83</v>
      </c>
      <c r="F49" s="1"/>
      <c r="G49" s="1"/>
      <c r="H49" s="1"/>
    </row>
    <row r="50" spans="1:12" x14ac:dyDescent="0.3">
      <c r="A50" s="1" t="s">
        <v>33</v>
      </c>
      <c r="B50" s="5">
        <v>0</v>
      </c>
      <c r="C50" s="5">
        <v>0</v>
      </c>
      <c r="D50" s="1">
        <v>11.01</v>
      </c>
      <c r="E50" s="1">
        <v>11.01</v>
      </c>
      <c r="F50" s="6">
        <f>(E50-E51)/E51</f>
        <v>4.169014084507042</v>
      </c>
      <c r="G50" s="6">
        <f>E50/$E$65</f>
        <v>8.7563724281635464E-3</v>
      </c>
      <c r="H50" s="1">
        <v>8.8800000000000008</v>
      </c>
    </row>
    <row r="51" spans="1:12" x14ac:dyDescent="0.3">
      <c r="A51" s="1" t="s">
        <v>10</v>
      </c>
      <c r="B51" s="5">
        <v>0</v>
      </c>
      <c r="C51" s="5">
        <v>0</v>
      </c>
      <c r="D51" s="1">
        <v>2.13</v>
      </c>
      <c r="E51" s="1">
        <v>2.13</v>
      </c>
      <c r="F51" s="1"/>
      <c r="G51" s="1"/>
      <c r="H51" s="1"/>
    </row>
    <row r="52" spans="1:12" x14ac:dyDescent="0.3">
      <c r="A52" s="1" t="s">
        <v>34</v>
      </c>
      <c r="B52" s="5">
        <v>0</v>
      </c>
      <c r="C52" s="5">
        <v>0</v>
      </c>
      <c r="D52" s="1">
        <v>5.61</v>
      </c>
      <c r="E52" s="1">
        <v>5.61</v>
      </c>
      <c r="F52" s="6">
        <f>(E52-E53)/E53</f>
        <v>1.0035714285714288</v>
      </c>
      <c r="G52" s="6">
        <f>E52/$E$65</f>
        <v>4.4616938530424614E-3</v>
      </c>
      <c r="H52" s="1">
        <v>2.81</v>
      </c>
    </row>
    <row r="53" spans="1:12" x14ac:dyDescent="0.3">
      <c r="A53" s="1" t="s">
        <v>10</v>
      </c>
      <c r="B53" s="5">
        <v>0</v>
      </c>
      <c r="C53" s="5">
        <v>0</v>
      </c>
      <c r="D53" s="1">
        <v>2.8</v>
      </c>
      <c r="E53" s="1">
        <v>2.8</v>
      </c>
      <c r="F53" s="1"/>
      <c r="G53" s="1"/>
      <c r="H53" s="1"/>
    </row>
    <row r="54" spans="1:12" x14ac:dyDescent="0.3">
      <c r="A54" s="2" t="s">
        <v>35</v>
      </c>
      <c r="B54" s="4">
        <f t="shared" ref="B54:E54" si="0">SUM(B4+B6+B8+B10+B12+B14+B16+B18+B20+B22+B24+B26+B28+B30+B32+B34+B36+B38+B40+B42+B44+B46+B48+B50+B52)</f>
        <v>13.929999999999998</v>
      </c>
      <c r="C54" s="4">
        <f t="shared" si="0"/>
        <v>133.63000000000002</v>
      </c>
      <c r="D54" s="4">
        <f t="shared" si="0"/>
        <v>986.86</v>
      </c>
      <c r="E54" s="4">
        <f t="shared" si="0"/>
        <v>1134.42</v>
      </c>
      <c r="F54" s="7">
        <f>(E54-E55)/E55</f>
        <v>-0.18435754189944126</v>
      </c>
      <c r="G54" s="7">
        <f>E54/$E$65</f>
        <v>0.90221653133127078</v>
      </c>
      <c r="H54" s="4">
        <f t="shared" ref="H54" si="1">SUM(H4+H6+H8+H10+H12+H14+H16+H18+H20+H22+H24+H26+H28+H30+H32+H34+H36+H38+H40+H42+H44+H46+H48+H50+H52)</f>
        <v>-256.40999999999997</v>
      </c>
    </row>
    <row r="55" spans="1:12" x14ac:dyDescent="0.3">
      <c r="A55" s="1" t="s">
        <v>36</v>
      </c>
      <c r="B55" s="12">
        <f>SUM(B5+B7+B9+B11+B13+B15+B17+B19+B21+B23+B25+B27+B29+B31+B33+B35+B37+B39+B41+B43+B45+B47+B49+B51+B53)</f>
        <v>361.8</v>
      </c>
      <c r="C55" s="12">
        <f t="shared" ref="C55:E55" si="2">SUM(C5+C7+C9+C11+C13+C15+C17+C19+C21+C23+C25+C27+C29+C31+C33+C35+C37+C39+C41+C43+C45+C47+C49+C51+C53)</f>
        <v>121.13</v>
      </c>
      <c r="D55" s="12">
        <f t="shared" si="2"/>
        <v>907.89999999999986</v>
      </c>
      <c r="E55" s="12">
        <f t="shared" si="2"/>
        <v>1390.83</v>
      </c>
      <c r="F55" s="1"/>
      <c r="G55" s="1"/>
      <c r="H55" s="1"/>
    </row>
    <row r="56" spans="1:12" x14ac:dyDescent="0.3">
      <c r="A56" s="1" t="s">
        <v>37</v>
      </c>
      <c r="B56" s="13">
        <f>(B54-B55)/B55</f>
        <v>-0.96149806522940851</v>
      </c>
      <c r="C56" s="13">
        <f>(C54-C55)/C55</f>
        <v>0.10319491455461098</v>
      </c>
      <c r="D56" s="13">
        <f>(D54-D55)/D55</f>
        <v>8.6969930609098092E-2</v>
      </c>
      <c r="E56" s="13">
        <f>(E54-E55)/E55</f>
        <v>-0.18435754189944126</v>
      </c>
      <c r="F56" s="1"/>
      <c r="G56" s="1"/>
      <c r="H56" s="1"/>
    </row>
    <row r="57" spans="1:12" x14ac:dyDescent="0.3">
      <c r="A57" s="2" t="s">
        <v>56</v>
      </c>
      <c r="B57" s="1"/>
      <c r="C57" s="1"/>
      <c r="D57" s="1"/>
      <c r="E57" s="1"/>
      <c r="F57" s="1"/>
      <c r="G57" s="1"/>
      <c r="H57" s="1"/>
    </row>
    <row r="58" spans="1:12" x14ac:dyDescent="0.3">
      <c r="A58" s="1" t="s">
        <v>57</v>
      </c>
      <c r="B58" s="1">
        <v>13.81</v>
      </c>
      <c r="C58" s="5">
        <v>0</v>
      </c>
      <c r="D58" s="1">
        <v>2.67</v>
      </c>
      <c r="E58" s="1">
        <v>16.48</v>
      </c>
      <c r="F58" s="6">
        <f>(E58-E59)/E59</f>
        <v>1.8512110726643596</v>
      </c>
      <c r="G58" s="6">
        <f>E58/$E$65</f>
        <v>1.3106722762591758E-2</v>
      </c>
      <c r="H58" s="1">
        <v>10.7</v>
      </c>
    </row>
    <row r="59" spans="1:12" x14ac:dyDescent="0.3">
      <c r="A59" s="1" t="s">
        <v>10</v>
      </c>
      <c r="B59" s="1">
        <v>3.3</v>
      </c>
      <c r="C59" s="5">
        <v>0</v>
      </c>
      <c r="D59" s="1">
        <v>2.48</v>
      </c>
      <c r="E59" s="1">
        <v>5.78</v>
      </c>
      <c r="F59" s="1"/>
      <c r="G59" s="1"/>
      <c r="H59" s="1"/>
      <c r="L59" s="8"/>
    </row>
    <row r="60" spans="1:12" x14ac:dyDescent="0.3">
      <c r="A60" s="1" t="s">
        <v>58</v>
      </c>
      <c r="B60" s="5">
        <v>0</v>
      </c>
      <c r="C60" s="1">
        <v>106.47</v>
      </c>
      <c r="D60" s="5">
        <v>0</v>
      </c>
      <c r="E60" s="1">
        <v>106.47</v>
      </c>
      <c r="F60" s="6">
        <f>(E60-E61)/E61</f>
        <v>0.21457905544147848</v>
      </c>
      <c r="G60" s="6">
        <f>E60/$E$65</f>
        <v>8.4676745906137399E-2</v>
      </c>
      <c r="H60" s="1">
        <v>18.809999999999999</v>
      </c>
    </row>
    <row r="61" spans="1:12" x14ac:dyDescent="0.3">
      <c r="A61" s="1" t="s">
        <v>10</v>
      </c>
      <c r="B61" s="5">
        <v>0</v>
      </c>
      <c r="C61" s="1">
        <v>87.66</v>
      </c>
      <c r="D61" s="5">
        <v>0</v>
      </c>
      <c r="E61" s="1">
        <v>87.66</v>
      </c>
      <c r="F61" s="1"/>
      <c r="G61" s="1"/>
      <c r="H61" s="1"/>
    </row>
    <row r="62" spans="1:12" x14ac:dyDescent="0.3">
      <c r="A62" s="2" t="s">
        <v>59</v>
      </c>
      <c r="B62" s="14">
        <f>SUM(B58+B60)</f>
        <v>13.81</v>
      </c>
      <c r="C62" s="14">
        <f t="shared" ref="C62:E62" si="3">SUM(C58+C60)</f>
        <v>106.47</v>
      </c>
      <c r="D62" s="14">
        <f t="shared" si="3"/>
        <v>2.67</v>
      </c>
      <c r="E62" s="14">
        <f t="shared" si="3"/>
        <v>122.95</v>
      </c>
      <c r="F62" s="7">
        <f>(E62-E63)/E63</f>
        <v>0.31581763698630144</v>
      </c>
      <c r="G62" s="7">
        <f>E62/$E$65</f>
        <v>9.7783468668729168E-2</v>
      </c>
      <c r="H62" s="14">
        <f>SUM(H58+H60)</f>
        <v>29.509999999999998</v>
      </c>
    </row>
    <row r="63" spans="1:12" x14ac:dyDescent="0.3">
      <c r="A63" s="1" t="s">
        <v>36</v>
      </c>
      <c r="B63" s="10">
        <f>B59+B61</f>
        <v>3.3</v>
      </c>
      <c r="C63" s="10">
        <f t="shared" ref="C63:E63" si="4">C59+C61</f>
        <v>87.66</v>
      </c>
      <c r="D63" s="10">
        <f t="shared" si="4"/>
        <v>2.48</v>
      </c>
      <c r="E63" s="10">
        <f t="shared" si="4"/>
        <v>93.44</v>
      </c>
      <c r="F63" s="1"/>
      <c r="G63" s="1"/>
      <c r="H63" s="1"/>
    </row>
    <row r="64" spans="1:12" x14ac:dyDescent="0.3">
      <c r="A64" s="1" t="s">
        <v>37</v>
      </c>
      <c r="B64" s="13">
        <f>(B62-B63)/B63</f>
        <v>3.1848484848484855</v>
      </c>
      <c r="C64" s="13">
        <f t="shared" ref="C64:E64" si="5">(C62-C63)/C63</f>
        <v>0.21457905544147848</v>
      </c>
      <c r="D64" s="13">
        <f t="shared" si="5"/>
        <v>7.6612903225806425E-2</v>
      </c>
      <c r="E64" s="13">
        <f t="shared" si="5"/>
        <v>0.31581763698630144</v>
      </c>
      <c r="F64" s="1"/>
      <c r="G64" s="1"/>
      <c r="H64" s="1"/>
    </row>
    <row r="65" spans="1:9" x14ac:dyDescent="0.3">
      <c r="A65" s="2" t="s">
        <v>46</v>
      </c>
      <c r="B65" s="9">
        <f t="shared" ref="B65:E66" si="6">SUM(B54+B62)</f>
        <v>27.74</v>
      </c>
      <c r="C65" s="9">
        <f t="shared" si="6"/>
        <v>240.10000000000002</v>
      </c>
      <c r="D65" s="9">
        <f t="shared" si="6"/>
        <v>989.53</v>
      </c>
      <c r="E65" s="9">
        <f t="shared" si="6"/>
        <v>1257.3700000000001</v>
      </c>
      <c r="F65" s="7">
        <f>(E65-E66)/E66</f>
        <v>-0.15286976089255988</v>
      </c>
      <c r="G65" s="7">
        <f>E65/$E$65</f>
        <v>1</v>
      </c>
      <c r="H65" s="9">
        <f t="shared" ref="H65" si="7">SUM(H54+H62)</f>
        <v>-226.89999999999998</v>
      </c>
    </row>
    <row r="66" spans="1:9" x14ac:dyDescent="0.3">
      <c r="A66" s="1" t="s">
        <v>36</v>
      </c>
      <c r="B66" s="10">
        <f t="shared" si="6"/>
        <v>365.1</v>
      </c>
      <c r="C66" s="10">
        <f t="shared" si="6"/>
        <v>208.79</v>
      </c>
      <c r="D66" s="10">
        <f t="shared" si="6"/>
        <v>910.37999999999988</v>
      </c>
      <c r="E66" s="10">
        <f t="shared" si="6"/>
        <v>1484.27</v>
      </c>
      <c r="F66" s="1"/>
      <c r="G66" s="1"/>
      <c r="H66" s="1"/>
    </row>
    <row r="67" spans="1:9" x14ac:dyDescent="0.3">
      <c r="A67" s="1" t="s">
        <v>37</v>
      </c>
      <c r="B67" s="6">
        <f>(B65-B66)/B66</f>
        <v>-0.92402081621473564</v>
      </c>
      <c r="C67" s="6">
        <f t="shared" ref="C67:E67" si="8">(C65-C66)/C66</f>
        <v>0.14995928923799048</v>
      </c>
      <c r="D67" s="6">
        <f t="shared" si="8"/>
        <v>8.6941716645796377E-2</v>
      </c>
      <c r="E67" s="6">
        <f t="shared" si="8"/>
        <v>-0.15286976089255988</v>
      </c>
      <c r="F67" s="1"/>
      <c r="G67" s="1"/>
      <c r="H67" s="1"/>
    </row>
    <row r="68" spans="1:9" x14ac:dyDescent="0.3">
      <c r="A68" s="1" t="s">
        <v>47</v>
      </c>
      <c r="B68" s="6">
        <f>B65/$E$65</f>
        <v>2.2061922902566464E-2</v>
      </c>
      <c r="C68" s="6">
        <f>C65/$E$65</f>
        <v>0.19095413442343939</v>
      </c>
      <c r="D68" s="6">
        <f>D65/$E$65</f>
        <v>0.78698394267399407</v>
      </c>
      <c r="E68" s="6">
        <f>E65/$E$65</f>
        <v>1</v>
      </c>
      <c r="F68" s="1"/>
      <c r="G68" s="1"/>
      <c r="H68" s="1"/>
    </row>
    <row r="69" spans="1:9" x14ac:dyDescent="0.3">
      <c r="A69" s="1" t="s">
        <v>48</v>
      </c>
      <c r="B69" s="6">
        <f>B66/$E$66</f>
        <v>0.24597950507656965</v>
      </c>
      <c r="C69" s="6">
        <f>C66/$E$66</f>
        <v>0.14066847675961922</v>
      </c>
      <c r="D69" s="6">
        <f>D66/$E$66</f>
        <v>0.61335201816381113</v>
      </c>
      <c r="E69" s="6">
        <f>E66/$E$66</f>
        <v>1</v>
      </c>
      <c r="F69" s="1"/>
      <c r="G69" s="1"/>
      <c r="H69" s="1"/>
    </row>
    <row r="71" spans="1:9" ht="54.6" customHeight="1" x14ac:dyDescent="0.3">
      <c r="A71" s="20" t="s">
        <v>74</v>
      </c>
      <c r="B71" s="20"/>
      <c r="C71" s="20"/>
      <c r="D71" s="20"/>
      <c r="E71" s="20"/>
      <c r="F71" s="20"/>
      <c r="G71" s="20"/>
      <c r="H71" s="20"/>
      <c r="I71" s="20"/>
    </row>
  </sheetData>
  <mergeCells count="2">
    <mergeCell ref="A1:H1"/>
    <mergeCell ref="A71:I71"/>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90"/>
  <sheetViews>
    <sheetView tabSelected="1" workbookViewId="0">
      <selection activeCell="L12" sqref="L12"/>
    </sheetView>
  </sheetViews>
  <sheetFormatPr defaultRowHeight="14.4" x14ac:dyDescent="0.3"/>
  <cols>
    <col min="1" max="1" width="36.6640625" customWidth="1"/>
    <col min="2" max="2" width="10.44140625" customWidth="1"/>
    <col min="3" max="3" width="10.77734375" customWidth="1"/>
    <col min="4" max="4" width="10.5546875" customWidth="1"/>
    <col min="5" max="5" width="10" customWidth="1"/>
    <col min="6" max="6" width="11" customWidth="1"/>
    <col min="7" max="7" width="10.6640625" customWidth="1"/>
    <col min="8" max="8" width="10" customWidth="1"/>
    <col min="9" max="9" width="10.44140625" customWidth="1"/>
    <col min="10" max="10" width="9.88671875" customWidth="1"/>
    <col min="11" max="11" width="10" customWidth="1"/>
    <col min="12" max="13" width="10.21875" customWidth="1"/>
    <col min="14" max="14" width="10.44140625" customWidth="1"/>
    <col min="15" max="15" width="10.5546875" customWidth="1"/>
  </cols>
  <sheetData>
    <row r="1" spans="1:18" ht="32.4" customHeight="1" x14ac:dyDescent="0.3">
      <c r="A1" s="17" t="s">
        <v>76</v>
      </c>
      <c r="B1" s="17"/>
      <c r="C1" s="17"/>
      <c r="D1" s="17"/>
      <c r="E1" s="17"/>
      <c r="F1" s="17"/>
      <c r="G1" s="17"/>
      <c r="H1" s="17"/>
      <c r="I1" s="17"/>
      <c r="J1" s="17"/>
      <c r="K1" s="17"/>
      <c r="L1" s="17"/>
      <c r="M1" s="17"/>
      <c r="N1" s="17"/>
      <c r="O1" s="17"/>
      <c r="P1" s="17"/>
      <c r="Q1" s="17"/>
      <c r="R1" s="17"/>
    </row>
    <row r="2" spans="1:18" ht="33" customHeight="1" x14ac:dyDescent="0.3">
      <c r="A2" s="3"/>
      <c r="B2" s="3" t="s">
        <v>60</v>
      </c>
      <c r="C2" s="3" t="s">
        <v>61</v>
      </c>
      <c r="D2" s="3" t="s">
        <v>62</v>
      </c>
      <c r="E2" s="3" t="s">
        <v>63</v>
      </c>
      <c r="F2" s="3" t="s">
        <v>64</v>
      </c>
      <c r="G2" s="3" t="s">
        <v>65</v>
      </c>
      <c r="H2" s="3" t="s">
        <v>66</v>
      </c>
      <c r="I2" s="3" t="s">
        <v>67</v>
      </c>
      <c r="J2" s="3" t="s">
        <v>68</v>
      </c>
      <c r="K2" s="3" t="s">
        <v>69</v>
      </c>
      <c r="L2" s="3" t="s">
        <v>70</v>
      </c>
      <c r="M2" s="3" t="s">
        <v>71</v>
      </c>
      <c r="N2" s="3" t="s">
        <v>72</v>
      </c>
      <c r="O2" s="3" t="s">
        <v>4</v>
      </c>
      <c r="P2" s="3" t="s">
        <v>5</v>
      </c>
      <c r="Q2" s="3" t="s">
        <v>6</v>
      </c>
      <c r="R2" s="3" t="s">
        <v>7</v>
      </c>
    </row>
    <row r="3" spans="1:18" x14ac:dyDescent="0.3">
      <c r="A3" s="2" t="s">
        <v>8</v>
      </c>
      <c r="B3" s="1"/>
      <c r="C3" s="1"/>
      <c r="D3" s="1"/>
      <c r="E3" s="1"/>
      <c r="F3" s="1"/>
      <c r="G3" s="1"/>
      <c r="H3" s="1"/>
      <c r="I3" s="1"/>
      <c r="J3" s="1"/>
      <c r="K3" s="1"/>
      <c r="L3" s="1"/>
      <c r="M3" s="1"/>
      <c r="N3" s="1"/>
      <c r="O3" s="1"/>
      <c r="P3" s="1"/>
      <c r="Q3" s="1"/>
      <c r="R3" s="1"/>
    </row>
    <row r="4" spans="1:18" x14ac:dyDescent="0.3">
      <c r="A4" s="1" t="s">
        <v>9</v>
      </c>
      <c r="B4" s="1">
        <v>0.1</v>
      </c>
      <c r="C4" s="5">
        <v>0</v>
      </c>
      <c r="D4" s="5">
        <v>0</v>
      </c>
      <c r="E4" s="5">
        <v>0</v>
      </c>
      <c r="F4" s="5">
        <v>0</v>
      </c>
      <c r="G4" s="1">
        <v>93.25</v>
      </c>
      <c r="H4" s="1">
        <v>38.479999999999997</v>
      </c>
      <c r="I4" s="1">
        <v>54.76</v>
      </c>
      <c r="J4" s="1">
        <v>172.42</v>
      </c>
      <c r="K4" s="5">
        <v>0</v>
      </c>
      <c r="L4" s="1">
        <v>5.12</v>
      </c>
      <c r="M4" s="1">
        <v>3.99</v>
      </c>
      <c r="N4" s="1">
        <v>11.67</v>
      </c>
      <c r="O4" s="1">
        <v>286.54000000000002</v>
      </c>
      <c r="P4" s="6">
        <f>(O4-O5)/O5</f>
        <v>0.61494673955926282</v>
      </c>
      <c r="Q4" s="6">
        <f>O4/$O$83</f>
        <v>7.8681563460385202E-3</v>
      </c>
      <c r="R4" s="1">
        <v>109.11</v>
      </c>
    </row>
    <row r="5" spans="1:18" x14ac:dyDescent="0.3">
      <c r="A5" s="1" t="s">
        <v>10</v>
      </c>
      <c r="B5" s="5">
        <v>0</v>
      </c>
      <c r="C5" s="5">
        <v>0</v>
      </c>
      <c r="D5" s="5">
        <v>0</v>
      </c>
      <c r="E5" s="5">
        <v>0</v>
      </c>
      <c r="F5" s="5">
        <v>0</v>
      </c>
      <c r="G5" s="1">
        <v>76.86</v>
      </c>
      <c r="H5" s="1">
        <v>30.47</v>
      </c>
      <c r="I5" s="1">
        <v>46.4</v>
      </c>
      <c r="J5" s="1">
        <v>89.99</v>
      </c>
      <c r="K5" s="5">
        <v>0</v>
      </c>
      <c r="L5" s="1">
        <v>2.39</v>
      </c>
      <c r="M5" s="1">
        <v>1.48</v>
      </c>
      <c r="N5" s="1">
        <v>6.7</v>
      </c>
      <c r="O5" s="1">
        <v>177.43</v>
      </c>
      <c r="P5" s="1"/>
      <c r="Q5" s="1"/>
      <c r="R5" s="1"/>
    </row>
    <row r="6" spans="1:18" x14ac:dyDescent="0.3">
      <c r="A6" s="1" t="s">
        <v>11</v>
      </c>
      <c r="B6" s="1">
        <v>578.54</v>
      </c>
      <c r="C6" s="1">
        <v>111.47</v>
      </c>
      <c r="D6" s="1">
        <v>100.99</v>
      </c>
      <c r="E6" s="1">
        <v>10.48</v>
      </c>
      <c r="F6" s="1">
        <v>93.46</v>
      </c>
      <c r="G6" s="1">
        <v>615.23</v>
      </c>
      <c r="H6" s="1">
        <v>251.91</v>
      </c>
      <c r="I6" s="1">
        <v>363.32</v>
      </c>
      <c r="J6" s="1">
        <v>942.86</v>
      </c>
      <c r="K6" s="1">
        <v>3.2</v>
      </c>
      <c r="L6" s="1">
        <v>154.97</v>
      </c>
      <c r="M6" s="1">
        <v>26.88</v>
      </c>
      <c r="N6" s="1">
        <v>138.94</v>
      </c>
      <c r="O6" s="1">
        <v>2665.55</v>
      </c>
      <c r="P6" s="6">
        <f>(O6-O7)/O7</f>
        <v>0.10934235606495701</v>
      </c>
      <c r="Q6" s="6">
        <f>O6/$O$83</f>
        <v>7.3193844308588593E-2</v>
      </c>
      <c r="R6" s="1">
        <v>262.73</v>
      </c>
    </row>
    <row r="7" spans="1:18" x14ac:dyDescent="0.3">
      <c r="A7" s="1" t="s">
        <v>10</v>
      </c>
      <c r="B7" s="1">
        <v>778.64</v>
      </c>
      <c r="C7" s="1">
        <v>72.959999999999994</v>
      </c>
      <c r="D7" s="1">
        <v>66.23</v>
      </c>
      <c r="E7" s="1">
        <v>6.72</v>
      </c>
      <c r="F7" s="1">
        <v>51.8</v>
      </c>
      <c r="G7" s="1">
        <v>546.71</v>
      </c>
      <c r="H7" s="1">
        <v>236.84</v>
      </c>
      <c r="I7" s="1">
        <v>309.87</v>
      </c>
      <c r="J7" s="1">
        <v>645.91</v>
      </c>
      <c r="K7" s="1">
        <v>2.93</v>
      </c>
      <c r="L7" s="1">
        <v>164.02</v>
      </c>
      <c r="M7" s="1">
        <v>21.07</v>
      </c>
      <c r="N7" s="1">
        <v>118.79</v>
      </c>
      <c r="O7" s="1">
        <v>2402.8200000000002</v>
      </c>
      <c r="P7" s="1"/>
      <c r="Q7" s="1"/>
      <c r="R7" s="1"/>
    </row>
    <row r="8" spans="1:18" x14ac:dyDescent="0.3">
      <c r="A8" s="1" t="s">
        <v>12</v>
      </c>
      <c r="B8" s="1">
        <v>98.83</v>
      </c>
      <c r="C8" s="1">
        <v>73.78</v>
      </c>
      <c r="D8" s="1">
        <v>48.95</v>
      </c>
      <c r="E8" s="1">
        <v>24.82</v>
      </c>
      <c r="F8" s="1">
        <v>5.09</v>
      </c>
      <c r="G8" s="1">
        <v>451.49</v>
      </c>
      <c r="H8" s="1">
        <v>209.74</v>
      </c>
      <c r="I8" s="1">
        <v>241.75</v>
      </c>
      <c r="J8" s="1">
        <v>85.76</v>
      </c>
      <c r="K8" s="5">
        <v>0</v>
      </c>
      <c r="L8" s="1">
        <v>4.79</v>
      </c>
      <c r="M8" s="1">
        <v>22.81</v>
      </c>
      <c r="N8" s="1">
        <v>2.84</v>
      </c>
      <c r="O8" s="1">
        <v>745.38</v>
      </c>
      <c r="P8" s="6">
        <f>(O8-O9)/O9</f>
        <v>5.1934855626746386E-2</v>
      </c>
      <c r="Q8" s="6">
        <f>O8/$O$83</f>
        <v>2.0467531155197151E-2</v>
      </c>
      <c r="R8" s="1">
        <v>36.799999999999997</v>
      </c>
    </row>
    <row r="9" spans="1:18" x14ac:dyDescent="0.3">
      <c r="A9" s="1" t="s">
        <v>10</v>
      </c>
      <c r="B9" s="1">
        <v>123.31</v>
      </c>
      <c r="C9" s="1">
        <v>30.75</v>
      </c>
      <c r="D9" s="1">
        <v>29.5</v>
      </c>
      <c r="E9" s="1">
        <v>1.25</v>
      </c>
      <c r="F9" s="1">
        <v>5.16</v>
      </c>
      <c r="G9" s="1">
        <v>404.49</v>
      </c>
      <c r="H9" s="1">
        <v>194.1</v>
      </c>
      <c r="I9" s="1">
        <v>210.39</v>
      </c>
      <c r="J9" s="1">
        <v>122.64</v>
      </c>
      <c r="K9" s="5">
        <v>0</v>
      </c>
      <c r="L9" s="1">
        <v>3.85</v>
      </c>
      <c r="M9" s="1">
        <v>14.94</v>
      </c>
      <c r="N9" s="1">
        <v>3.44</v>
      </c>
      <c r="O9" s="1">
        <v>708.58</v>
      </c>
      <c r="P9" s="1"/>
      <c r="Q9" s="1"/>
      <c r="R9" s="1"/>
    </row>
    <row r="10" spans="1:18" x14ac:dyDescent="0.3">
      <c r="A10" s="1" t="s">
        <v>13</v>
      </c>
      <c r="B10" s="1">
        <v>82.89</v>
      </c>
      <c r="C10" s="1">
        <v>21.84</v>
      </c>
      <c r="D10" s="1">
        <v>21.84</v>
      </c>
      <c r="E10" s="5">
        <v>0</v>
      </c>
      <c r="F10" s="1">
        <v>10.68</v>
      </c>
      <c r="G10" s="1">
        <v>174.38</v>
      </c>
      <c r="H10" s="1">
        <v>96.21</v>
      </c>
      <c r="I10" s="1">
        <v>78.16</v>
      </c>
      <c r="J10" s="1">
        <v>180.8</v>
      </c>
      <c r="K10" s="5">
        <v>0</v>
      </c>
      <c r="L10" s="1">
        <v>6.97</v>
      </c>
      <c r="M10" s="1">
        <v>9.1</v>
      </c>
      <c r="N10" s="1">
        <v>28.58</v>
      </c>
      <c r="O10" s="1">
        <v>515.23</v>
      </c>
      <c r="P10" s="6">
        <f>(O10-O11)/O11</f>
        <v>-0.19627174167381631</v>
      </c>
      <c r="Q10" s="6">
        <f>O10/$O$83</f>
        <v>1.414779854180717E-2</v>
      </c>
      <c r="R10" s="1">
        <v>-125.82</v>
      </c>
    </row>
    <row r="11" spans="1:18" x14ac:dyDescent="0.3">
      <c r="A11" s="1" t="s">
        <v>10</v>
      </c>
      <c r="B11" s="1">
        <v>158.56</v>
      </c>
      <c r="C11" s="1">
        <v>20.309999999999999</v>
      </c>
      <c r="D11" s="1">
        <v>20.309999999999999</v>
      </c>
      <c r="E11" s="5">
        <v>0</v>
      </c>
      <c r="F11" s="1">
        <v>8.81</v>
      </c>
      <c r="G11" s="1">
        <v>151.80000000000001</v>
      </c>
      <c r="H11" s="1">
        <v>70.38</v>
      </c>
      <c r="I11" s="1">
        <v>81.42</v>
      </c>
      <c r="J11" s="1">
        <v>263.49</v>
      </c>
      <c r="K11" s="5">
        <v>0</v>
      </c>
      <c r="L11" s="1">
        <v>9.2799999999999994</v>
      </c>
      <c r="M11" s="1">
        <v>6.6</v>
      </c>
      <c r="N11" s="1">
        <v>22.2</v>
      </c>
      <c r="O11" s="1">
        <v>641.04999999999995</v>
      </c>
      <c r="P11" s="1"/>
      <c r="Q11" s="1"/>
      <c r="R11" s="1"/>
    </row>
    <row r="12" spans="1:18" x14ac:dyDescent="0.3">
      <c r="A12" s="1" t="s">
        <v>14</v>
      </c>
      <c r="B12" s="1">
        <v>109.47</v>
      </c>
      <c r="C12" s="1">
        <v>27.3</v>
      </c>
      <c r="D12" s="1">
        <v>27.3</v>
      </c>
      <c r="E12" s="5">
        <v>0</v>
      </c>
      <c r="F12" s="1">
        <v>36.590000000000003</v>
      </c>
      <c r="G12" s="1">
        <v>517.30999999999995</v>
      </c>
      <c r="H12" s="1">
        <v>184.99</v>
      </c>
      <c r="I12" s="1">
        <v>332.32</v>
      </c>
      <c r="J12" s="1">
        <v>204.3</v>
      </c>
      <c r="K12" s="5">
        <v>0</v>
      </c>
      <c r="L12" s="1">
        <v>31.11</v>
      </c>
      <c r="M12" s="1">
        <v>19.97</v>
      </c>
      <c r="N12" s="1">
        <v>21.5</v>
      </c>
      <c r="O12" s="1">
        <v>967.55</v>
      </c>
      <c r="P12" s="6">
        <f>(O12-O13)/O13</f>
        <v>-3.3078498975665838E-2</v>
      </c>
      <c r="Q12" s="6">
        <f>O12/$O$83</f>
        <v>2.6568139431177386E-2</v>
      </c>
      <c r="R12" s="1">
        <v>-33.1</v>
      </c>
    </row>
    <row r="13" spans="1:18" x14ac:dyDescent="0.3">
      <c r="A13" s="1" t="s">
        <v>10</v>
      </c>
      <c r="B13" s="1">
        <v>213.49</v>
      </c>
      <c r="C13" s="1">
        <v>21.91</v>
      </c>
      <c r="D13" s="1">
        <v>21.89</v>
      </c>
      <c r="E13" s="1">
        <v>0.02</v>
      </c>
      <c r="F13" s="1">
        <v>13.89</v>
      </c>
      <c r="G13" s="1">
        <v>496.64</v>
      </c>
      <c r="H13" s="1">
        <v>178.57</v>
      </c>
      <c r="I13" s="1">
        <v>318.07</v>
      </c>
      <c r="J13" s="1">
        <v>184.75</v>
      </c>
      <c r="K13" s="1">
        <v>0.28000000000000003</v>
      </c>
      <c r="L13" s="1">
        <v>27.22</v>
      </c>
      <c r="M13" s="1">
        <v>10.84</v>
      </c>
      <c r="N13" s="1">
        <v>31.63</v>
      </c>
      <c r="O13" s="1">
        <v>1000.65</v>
      </c>
      <c r="P13" s="1"/>
      <c r="Q13" s="1"/>
      <c r="R13" s="1"/>
    </row>
    <row r="14" spans="1:18" x14ac:dyDescent="0.3">
      <c r="A14" s="1" t="s">
        <v>15</v>
      </c>
      <c r="B14" s="1">
        <v>337.14</v>
      </c>
      <c r="C14" s="1">
        <v>49.67</v>
      </c>
      <c r="D14" s="1">
        <v>47.58</v>
      </c>
      <c r="E14" s="1">
        <v>2.09</v>
      </c>
      <c r="F14" s="1">
        <v>51.98</v>
      </c>
      <c r="G14" s="1">
        <v>284.94</v>
      </c>
      <c r="H14" s="1">
        <v>176.68</v>
      </c>
      <c r="I14" s="1">
        <v>108.26</v>
      </c>
      <c r="J14" s="1">
        <v>779.6</v>
      </c>
      <c r="K14" s="1">
        <v>0.54</v>
      </c>
      <c r="L14" s="1">
        <v>146.13999999999999</v>
      </c>
      <c r="M14" s="1">
        <v>38.450000000000003</v>
      </c>
      <c r="N14" s="1">
        <v>54.82</v>
      </c>
      <c r="O14" s="1">
        <v>1743.28</v>
      </c>
      <c r="P14" s="6">
        <f>(O14-O15)/O15</f>
        <v>7.6151908736233828E-2</v>
      </c>
      <c r="Q14" s="6">
        <f>O14/$O$83</f>
        <v>4.7869057007475499E-2</v>
      </c>
      <c r="R14" s="1">
        <v>123.36</v>
      </c>
    </row>
    <row r="15" spans="1:18" x14ac:dyDescent="0.3">
      <c r="A15" s="1" t="s">
        <v>10</v>
      </c>
      <c r="B15" s="1">
        <v>524.91999999999996</v>
      </c>
      <c r="C15" s="1">
        <v>33.25</v>
      </c>
      <c r="D15" s="1">
        <v>32.229999999999997</v>
      </c>
      <c r="E15" s="1">
        <v>1.02</v>
      </c>
      <c r="F15" s="1">
        <v>53.58</v>
      </c>
      <c r="G15" s="1">
        <v>193.08</v>
      </c>
      <c r="H15" s="1">
        <v>123.33</v>
      </c>
      <c r="I15" s="1">
        <v>69.739999999999995</v>
      </c>
      <c r="J15" s="1">
        <v>612.1</v>
      </c>
      <c r="K15" s="1">
        <v>1.63</v>
      </c>
      <c r="L15" s="1">
        <v>131.38999999999999</v>
      </c>
      <c r="M15" s="1">
        <v>27.43</v>
      </c>
      <c r="N15" s="1">
        <v>42.55</v>
      </c>
      <c r="O15" s="1">
        <v>1619.92</v>
      </c>
      <c r="P15" s="1"/>
      <c r="Q15" s="1"/>
      <c r="R15" s="1"/>
    </row>
    <row r="16" spans="1:18" x14ac:dyDescent="0.3">
      <c r="A16" s="1" t="s">
        <v>16</v>
      </c>
      <c r="B16" s="1">
        <v>561.71</v>
      </c>
      <c r="C16" s="1">
        <v>203.95</v>
      </c>
      <c r="D16" s="1">
        <v>182.4</v>
      </c>
      <c r="E16" s="1">
        <v>21.55</v>
      </c>
      <c r="F16" s="1">
        <v>131.63</v>
      </c>
      <c r="G16" s="1">
        <v>954.11</v>
      </c>
      <c r="H16" s="1">
        <v>478.14</v>
      </c>
      <c r="I16" s="1">
        <v>475.97</v>
      </c>
      <c r="J16" s="1">
        <v>1463.08</v>
      </c>
      <c r="K16" s="1">
        <v>20.49</v>
      </c>
      <c r="L16" s="1">
        <v>141.21</v>
      </c>
      <c r="M16" s="1">
        <v>75.17</v>
      </c>
      <c r="N16" s="1">
        <v>102.65</v>
      </c>
      <c r="O16" s="1">
        <v>3654</v>
      </c>
      <c r="P16" s="6">
        <f>(O16-O17)/O17</f>
        <v>1.7198278501873551E-2</v>
      </c>
      <c r="Q16" s="6">
        <f>O16/$O$83</f>
        <v>0.10033588081393435</v>
      </c>
      <c r="R16" s="1">
        <v>61.78</v>
      </c>
    </row>
    <row r="17" spans="1:18" x14ac:dyDescent="0.3">
      <c r="A17" s="1" t="s">
        <v>10</v>
      </c>
      <c r="B17" s="1">
        <v>928.01</v>
      </c>
      <c r="C17" s="1">
        <v>176.41</v>
      </c>
      <c r="D17" s="1">
        <v>153.54</v>
      </c>
      <c r="E17" s="1">
        <v>22.87</v>
      </c>
      <c r="F17" s="1">
        <v>133.71</v>
      </c>
      <c r="G17" s="1">
        <v>845.99</v>
      </c>
      <c r="H17" s="1">
        <v>438.02</v>
      </c>
      <c r="I17" s="1">
        <v>407.97</v>
      </c>
      <c r="J17" s="1">
        <v>1179.08</v>
      </c>
      <c r="K17" s="1">
        <v>19.62</v>
      </c>
      <c r="L17" s="1">
        <v>165.02</v>
      </c>
      <c r="M17" s="1">
        <v>60.91</v>
      </c>
      <c r="N17" s="1">
        <v>83.47</v>
      </c>
      <c r="O17" s="1">
        <v>3592.22</v>
      </c>
      <c r="P17" s="1"/>
      <c r="Q17" s="1"/>
      <c r="R17" s="1"/>
    </row>
    <row r="18" spans="1:18" x14ac:dyDescent="0.3">
      <c r="A18" s="1" t="s">
        <v>17</v>
      </c>
      <c r="B18" s="1">
        <v>174.44</v>
      </c>
      <c r="C18" s="1">
        <v>53.04</v>
      </c>
      <c r="D18" s="1">
        <v>52.89</v>
      </c>
      <c r="E18" s="1">
        <v>0.15</v>
      </c>
      <c r="F18" s="1">
        <v>31.67</v>
      </c>
      <c r="G18" s="1">
        <v>422.77</v>
      </c>
      <c r="H18" s="1">
        <v>218.61</v>
      </c>
      <c r="I18" s="1">
        <v>204.16</v>
      </c>
      <c r="J18" s="1">
        <v>98.43</v>
      </c>
      <c r="K18" s="5">
        <v>0</v>
      </c>
      <c r="L18" s="1">
        <v>39.590000000000003</v>
      </c>
      <c r="M18" s="1">
        <v>9.9</v>
      </c>
      <c r="N18" s="1">
        <v>46.91</v>
      </c>
      <c r="O18" s="1">
        <v>876.75</v>
      </c>
      <c r="P18" s="6">
        <f>(O18-O19)/O19</f>
        <v>0.11897438515436554</v>
      </c>
      <c r="Q18" s="6">
        <f>O18/$O$83</f>
        <v>2.4074844965412408E-2</v>
      </c>
      <c r="R18" s="1">
        <v>93.22</v>
      </c>
    </row>
    <row r="19" spans="1:18" x14ac:dyDescent="0.3">
      <c r="A19" s="1" t="s">
        <v>10</v>
      </c>
      <c r="B19" s="1">
        <v>227.87</v>
      </c>
      <c r="C19" s="1">
        <v>42.28</v>
      </c>
      <c r="D19" s="1">
        <v>42.3</v>
      </c>
      <c r="E19" s="1">
        <v>-0.01</v>
      </c>
      <c r="F19" s="1">
        <v>23.64</v>
      </c>
      <c r="G19" s="1">
        <v>321.81</v>
      </c>
      <c r="H19" s="1">
        <v>168.43</v>
      </c>
      <c r="I19" s="1">
        <v>153.38999999999999</v>
      </c>
      <c r="J19" s="1">
        <v>65.02</v>
      </c>
      <c r="K19" s="5">
        <v>0</v>
      </c>
      <c r="L19" s="1">
        <v>25.8</v>
      </c>
      <c r="M19" s="1">
        <v>11.41</v>
      </c>
      <c r="N19" s="1">
        <v>65.680000000000007</v>
      </c>
      <c r="O19" s="1">
        <v>783.53</v>
      </c>
      <c r="P19" s="1"/>
      <c r="Q19" s="1"/>
      <c r="R19" s="1"/>
    </row>
    <row r="20" spans="1:18" x14ac:dyDescent="0.3">
      <c r="A20" s="1" t="s">
        <v>18</v>
      </c>
      <c r="B20" s="1">
        <v>332.04</v>
      </c>
      <c r="C20" s="1">
        <v>46.04</v>
      </c>
      <c r="D20" s="1">
        <v>45.98</v>
      </c>
      <c r="E20" s="1">
        <v>0.06</v>
      </c>
      <c r="F20" s="1">
        <v>83.51</v>
      </c>
      <c r="G20" s="1">
        <v>316.12</v>
      </c>
      <c r="H20" s="1">
        <v>159.66999999999999</v>
      </c>
      <c r="I20" s="1">
        <v>156.44999999999999</v>
      </c>
      <c r="J20" s="1">
        <v>723.78</v>
      </c>
      <c r="K20" s="5">
        <v>0</v>
      </c>
      <c r="L20" s="1">
        <v>18.89</v>
      </c>
      <c r="M20" s="1">
        <v>28.68</v>
      </c>
      <c r="N20" s="1">
        <v>14.85</v>
      </c>
      <c r="O20" s="1">
        <v>1563.91</v>
      </c>
      <c r="P20" s="6">
        <f>(O20-O21)/O21</f>
        <v>5.7224558225058536E-2</v>
      </c>
      <c r="Q20" s="6">
        <f>O20/$O$83</f>
        <v>4.2943702069983603E-2</v>
      </c>
      <c r="R20" s="1">
        <v>84.65</v>
      </c>
    </row>
    <row r="21" spans="1:18" x14ac:dyDescent="0.3">
      <c r="A21" s="1" t="s">
        <v>10</v>
      </c>
      <c r="B21" s="1">
        <v>537.83000000000004</v>
      </c>
      <c r="C21" s="1">
        <v>35.11</v>
      </c>
      <c r="D21" s="1">
        <v>33.619999999999997</v>
      </c>
      <c r="E21" s="1">
        <v>1.49</v>
      </c>
      <c r="F21" s="1">
        <v>98.79</v>
      </c>
      <c r="G21" s="1">
        <v>313.39999999999998</v>
      </c>
      <c r="H21" s="1">
        <v>136.16</v>
      </c>
      <c r="I21" s="1">
        <v>177.25</v>
      </c>
      <c r="J21" s="1">
        <v>391.6</v>
      </c>
      <c r="K21" s="5">
        <v>0</v>
      </c>
      <c r="L21" s="1">
        <v>24.94</v>
      </c>
      <c r="M21" s="1">
        <v>41.54</v>
      </c>
      <c r="N21" s="1">
        <v>36.04</v>
      </c>
      <c r="O21" s="1">
        <v>1479.26</v>
      </c>
      <c r="P21" s="1"/>
      <c r="Q21" s="1"/>
      <c r="R21" s="1"/>
    </row>
    <row r="22" spans="1:18" x14ac:dyDescent="0.3">
      <c r="A22" s="1" t="s">
        <v>19</v>
      </c>
      <c r="B22" s="5">
        <v>0</v>
      </c>
      <c r="C22" s="5">
        <v>0</v>
      </c>
      <c r="D22" s="5">
        <v>0</v>
      </c>
      <c r="E22" s="5">
        <v>0</v>
      </c>
      <c r="F22" s="5">
        <v>0</v>
      </c>
      <c r="G22" s="1">
        <v>2.99</v>
      </c>
      <c r="H22" s="5">
        <v>0</v>
      </c>
      <c r="I22" s="1">
        <v>2.99</v>
      </c>
      <c r="J22" s="1">
        <v>0.01</v>
      </c>
      <c r="K22" s="5">
        <v>0</v>
      </c>
      <c r="L22" s="5">
        <v>0</v>
      </c>
      <c r="M22" s="1">
        <v>0.04</v>
      </c>
      <c r="N22" s="1">
        <v>2.96</v>
      </c>
      <c r="O22" s="1">
        <v>6</v>
      </c>
      <c r="P22" s="6">
        <f>(O22-O23)/O23</f>
        <v>-0.98042286609240403</v>
      </c>
      <c r="Q22" s="6">
        <f>O22/$O$83</f>
        <v>1.6475514090958022E-4</v>
      </c>
      <c r="R22" s="1">
        <v>-300.48</v>
      </c>
    </row>
    <row r="23" spans="1:18" x14ac:dyDescent="0.3">
      <c r="A23" s="1" t="s">
        <v>10</v>
      </c>
      <c r="B23" s="5">
        <v>0</v>
      </c>
      <c r="C23" s="5">
        <v>0</v>
      </c>
      <c r="D23" s="5">
        <v>0</v>
      </c>
      <c r="E23" s="5">
        <v>0</v>
      </c>
      <c r="F23" s="5">
        <v>0</v>
      </c>
      <c r="G23" s="5">
        <v>0</v>
      </c>
      <c r="H23" s="5">
        <v>0</v>
      </c>
      <c r="I23" s="5">
        <v>0</v>
      </c>
      <c r="J23" s="5">
        <v>0</v>
      </c>
      <c r="K23" s="5">
        <v>0</v>
      </c>
      <c r="L23" s="5">
        <v>0</v>
      </c>
      <c r="M23" s="5">
        <v>0</v>
      </c>
      <c r="N23" s="1">
        <v>306.48</v>
      </c>
      <c r="O23" s="1">
        <v>306.48</v>
      </c>
      <c r="P23" s="1"/>
      <c r="Q23" s="1"/>
      <c r="R23" s="1"/>
    </row>
    <row r="24" spans="1:18" x14ac:dyDescent="0.3">
      <c r="A24" s="1" t="s">
        <v>20</v>
      </c>
      <c r="B24" s="1">
        <v>14.67</v>
      </c>
      <c r="C24" s="1">
        <v>3.13</v>
      </c>
      <c r="D24" s="1">
        <v>3.13</v>
      </c>
      <c r="E24" s="5">
        <v>0</v>
      </c>
      <c r="F24" s="1">
        <v>4.8</v>
      </c>
      <c r="G24" s="1">
        <v>185.32</v>
      </c>
      <c r="H24" s="1">
        <v>92.07</v>
      </c>
      <c r="I24" s="1">
        <v>93.25</v>
      </c>
      <c r="J24" s="1">
        <v>79.739999999999995</v>
      </c>
      <c r="K24" s="5">
        <v>0</v>
      </c>
      <c r="L24" s="1">
        <v>11.88</v>
      </c>
      <c r="M24" s="1">
        <v>2.58</v>
      </c>
      <c r="N24" s="1">
        <v>8.74</v>
      </c>
      <c r="O24" s="1">
        <v>310.86</v>
      </c>
      <c r="P24" s="6">
        <f>(O24-O25)/O25</f>
        <v>0.28912664842000513</v>
      </c>
      <c r="Q24" s="6">
        <f>O24/$O$83</f>
        <v>8.5359638505253504E-3</v>
      </c>
      <c r="R24" s="1">
        <v>69.72</v>
      </c>
    </row>
    <row r="25" spans="1:18" x14ac:dyDescent="0.3">
      <c r="A25" s="1" t="s">
        <v>10</v>
      </c>
      <c r="B25" s="1">
        <v>12.65</v>
      </c>
      <c r="C25" s="1">
        <v>3.83</v>
      </c>
      <c r="D25" s="1">
        <v>3.83</v>
      </c>
      <c r="E25" s="5">
        <v>0</v>
      </c>
      <c r="F25" s="1">
        <v>3.84</v>
      </c>
      <c r="G25" s="1">
        <v>127.48</v>
      </c>
      <c r="H25" s="1">
        <v>68.209999999999994</v>
      </c>
      <c r="I25" s="1">
        <v>59.27</v>
      </c>
      <c r="J25" s="1">
        <v>74.69</v>
      </c>
      <c r="K25" s="5">
        <v>0</v>
      </c>
      <c r="L25" s="1">
        <v>6.25</v>
      </c>
      <c r="M25" s="1">
        <v>2.63</v>
      </c>
      <c r="N25" s="1">
        <v>9.77</v>
      </c>
      <c r="O25" s="1">
        <v>241.14</v>
      </c>
      <c r="P25" s="1"/>
      <c r="Q25" s="1"/>
      <c r="R25" s="1"/>
    </row>
    <row r="26" spans="1:18" x14ac:dyDescent="0.3">
      <c r="A26" s="1" t="s">
        <v>21</v>
      </c>
      <c r="B26" s="1">
        <v>43.26</v>
      </c>
      <c r="C26" s="1">
        <v>5.27</v>
      </c>
      <c r="D26" s="1">
        <v>5.27</v>
      </c>
      <c r="E26" s="5">
        <v>0</v>
      </c>
      <c r="F26" s="1">
        <v>2.7</v>
      </c>
      <c r="G26" s="1">
        <v>145.58000000000001</v>
      </c>
      <c r="H26" s="1">
        <v>38.1</v>
      </c>
      <c r="I26" s="1">
        <v>107.48</v>
      </c>
      <c r="J26" s="1">
        <v>157.5</v>
      </c>
      <c r="K26" s="5">
        <v>0</v>
      </c>
      <c r="L26" s="1">
        <v>11.54</v>
      </c>
      <c r="M26" s="1">
        <v>6.15</v>
      </c>
      <c r="N26" s="1">
        <v>4.9000000000000004</v>
      </c>
      <c r="O26" s="1">
        <v>376.9</v>
      </c>
      <c r="P26" s="6">
        <f>(O26-O27)/O27</f>
        <v>-8.2883831074859471E-3</v>
      </c>
      <c r="Q26" s="6">
        <f>O26/$O$83</f>
        <v>1.0349368768136797E-2</v>
      </c>
      <c r="R26" s="1">
        <v>-3.15</v>
      </c>
    </row>
    <row r="27" spans="1:18" x14ac:dyDescent="0.3">
      <c r="A27" s="1" t="s">
        <v>10</v>
      </c>
      <c r="B27" s="1">
        <v>63.4</v>
      </c>
      <c r="C27" s="1">
        <v>3.58</v>
      </c>
      <c r="D27" s="1">
        <v>3.58</v>
      </c>
      <c r="E27" s="5">
        <v>0</v>
      </c>
      <c r="F27" s="1">
        <v>4.05</v>
      </c>
      <c r="G27" s="1">
        <v>166.89</v>
      </c>
      <c r="H27" s="1">
        <v>39.67</v>
      </c>
      <c r="I27" s="1">
        <v>127.23</v>
      </c>
      <c r="J27" s="1">
        <v>118.17</v>
      </c>
      <c r="K27" s="5">
        <v>0</v>
      </c>
      <c r="L27" s="1">
        <v>9.9600000000000009</v>
      </c>
      <c r="M27" s="1">
        <v>12.3</v>
      </c>
      <c r="N27" s="1">
        <v>1.69</v>
      </c>
      <c r="O27" s="1">
        <v>380.05</v>
      </c>
      <c r="P27" s="1"/>
      <c r="Q27" s="1"/>
      <c r="R27" s="1"/>
    </row>
    <row r="28" spans="1:18" x14ac:dyDescent="0.3">
      <c r="A28" s="1" t="s">
        <v>22</v>
      </c>
      <c r="B28" s="1">
        <v>263.95999999999998</v>
      </c>
      <c r="C28" s="1">
        <v>35.130000000000003</v>
      </c>
      <c r="D28" s="1">
        <v>27.67</v>
      </c>
      <c r="E28" s="1">
        <v>7.46</v>
      </c>
      <c r="F28" s="1">
        <v>44.65</v>
      </c>
      <c r="G28" s="1">
        <v>480.6</v>
      </c>
      <c r="H28" s="1">
        <v>148.51</v>
      </c>
      <c r="I28" s="1">
        <v>332.1</v>
      </c>
      <c r="J28" s="1">
        <v>636.82000000000005</v>
      </c>
      <c r="K28" s="1">
        <v>6.22</v>
      </c>
      <c r="L28" s="1">
        <v>36.450000000000003</v>
      </c>
      <c r="M28" s="1">
        <v>22.33</v>
      </c>
      <c r="N28" s="1">
        <v>79.010000000000005</v>
      </c>
      <c r="O28" s="1">
        <v>1605.18</v>
      </c>
      <c r="P28" s="6">
        <f>(O28-O29)/O29</f>
        <v>5.0015699408655627E-2</v>
      </c>
      <c r="Q28" s="6">
        <f>O28/$O$83</f>
        <v>4.4076942847539997E-2</v>
      </c>
      <c r="R28" s="1">
        <v>76.459999999999994</v>
      </c>
    </row>
    <row r="29" spans="1:18" x14ac:dyDescent="0.3">
      <c r="A29" s="1" t="s">
        <v>10</v>
      </c>
      <c r="B29" s="1">
        <v>287.13</v>
      </c>
      <c r="C29" s="1">
        <v>19.11</v>
      </c>
      <c r="D29" s="1">
        <v>15.86</v>
      </c>
      <c r="E29" s="1">
        <v>3.25</v>
      </c>
      <c r="F29" s="1">
        <v>49.91</v>
      </c>
      <c r="G29" s="1">
        <v>435.32</v>
      </c>
      <c r="H29" s="1">
        <v>141.30000000000001</v>
      </c>
      <c r="I29" s="1">
        <v>294.02</v>
      </c>
      <c r="J29" s="1">
        <v>620.58000000000004</v>
      </c>
      <c r="K29" s="1">
        <v>5.64</v>
      </c>
      <c r="L29" s="1">
        <v>22.46</v>
      </c>
      <c r="M29" s="1">
        <v>15.56</v>
      </c>
      <c r="N29" s="1">
        <v>73.010000000000005</v>
      </c>
      <c r="O29" s="1">
        <v>1528.72</v>
      </c>
      <c r="P29" s="1"/>
      <c r="Q29" s="1"/>
      <c r="R29" s="1"/>
    </row>
    <row r="30" spans="1:18" x14ac:dyDescent="0.3">
      <c r="A30" s="1" t="s">
        <v>23</v>
      </c>
      <c r="B30" s="1">
        <v>-0.05</v>
      </c>
      <c r="C30" s="5">
        <v>0</v>
      </c>
      <c r="D30" s="5">
        <v>0</v>
      </c>
      <c r="E30" s="5">
        <v>0</v>
      </c>
      <c r="F30" s="5">
        <v>0</v>
      </c>
      <c r="G30" s="1">
        <v>2.2400000000000002</v>
      </c>
      <c r="H30" s="1">
        <v>0.43</v>
      </c>
      <c r="I30" s="1">
        <v>1.81</v>
      </c>
      <c r="J30" s="1">
        <v>13.49</v>
      </c>
      <c r="K30" s="5">
        <v>0</v>
      </c>
      <c r="L30" s="5">
        <v>0</v>
      </c>
      <c r="M30" s="1">
        <v>-0.21</v>
      </c>
      <c r="N30" s="5">
        <v>0</v>
      </c>
      <c r="O30" s="1">
        <v>15.47</v>
      </c>
      <c r="P30" s="6">
        <f>(O30-O31)/O31</f>
        <v>-0.31820185103569854</v>
      </c>
      <c r="Q30" s="6">
        <f>O30/$O$83</f>
        <v>4.2479367164520101E-4</v>
      </c>
      <c r="R30" s="1">
        <v>-7.22</v>
      </c>
    </row>
    <row r="31" spans="1:18" x14ac:dyDescent="0.3">
      <c r="A31" s="1" t="s">
        <v>10</v>
      </c>
      <c r="B31" s="1">
        <v>-0.04</v>
      </c>
      <c r="C31" s="5">
        <v>0</v>
      </c>
      <c r="D31" s="5">
        <v>0</v>
      </c>
      <c r="E31" s="5">
        <v>0</v>
      </c>
      <c r="F31" s="5">
        <v>0</v>
      </c>
      <c r="G31" s="1">
        <v>0.11</v>
      </c>
      <c r="H31" s="1">
        <v>0</v>
      </c>
      <c r="I31" s="1">
        <v>0.11</v>
      </c>
      <c r="J31" s="1">
        <v>22.59</v>
      </c>
      <c r="K31" s="5">
        <v>0</v>
      </c>
      <c r="L31" s="5">
        <v>0</v>
      </c>
      <c r="M31" s="1">
        <v>0.03</v>
      </c>
      <c r="N31" s="5">
        <v>0</v>
      </c>
      <c r="O31" s="1">
        <v>22.69</v>
      </c>
      <c r="P31" s="1"/>
      <c r="Q31" s="1"/>
      <c r="R31" s="1"/>
    </row>
    <row r="32" spans="1:18" x14ac:dyDescent="0.3">
      <c r="A32" s="1" t="s">
        <v>24</v>
      </c>
      <c r="B32" s="1">
        <v>0.33</v>
      </c>
      <c r="C32" s="5">
        <v>0</v>
      </c>
      <c r="D32" s="5">
        <v>0</v>
      </c>
      <c r="E32" s="5">
        <v>0</v>
      </c>
      <c r="F32" s="1">
        <v>0.04</v>
      </c>
      <c r="G32" s="1">
        <v>6.76</v>
      </c>
      <c r="H32" s="1">
        <v>2.85</v>
      </c>
      <c r="I32" s="1">
        <v>3.91</v>
      </c>
      <c r="J32" s="1">
        <v>0.4</v>
      </c>
      <c r="K32" s="5">
        <v>0</v>
      </c>
      <c r="L32" s="1">
        <v>3.67</v>
      </c>
      <c r="M32" s="1">
        <v>0</v>
      </c>
      <c r="N32" s="1">
        <v>1.77</v>
      </c>
      <c r="O32" s="1">
        <v>12.97</v>
      </c>
      <c r="P32" s="6">
        <f>(O32-O33)/O33</f>
        <v>-0.20769700671960906</v>
      </c>
      <c r="Q32" s="6">
        <f>O32/$O$83</f>
        <v>3.5614569626620922E-4</v>
      </c>
      <c r="R32" s="1">
        <v>-3.4</v>
      </c>
    </row>
    <row r="33" spans="1:18" x14ac:dyDescent="0.3">
      <c r="A33" s="1" t="s">
        <v>10</v>
      </c>
      <c r="B33" s="1">
        <v>1.18</v>
      </c>
      <c r="C33" s="1">
        <v>-0.09</v>
      </c>
      <c r="D33" s="1">
        <v>-0.09</v>
      </c>
      <c r="E33" s="5">
        <v>0</v>
      </c>
      <c r="F33" s="1">
        <v>0.09</v>
      </c>
      <c r="G33" s="1">
        <v>3.24</v>
      </c>
      <c r="H33" s="1">
        <v>2.0099999999999998</v>
      </c>
      <c r="I33" s="1">
        <v>1.22</v>
      </c>
      <c r="J33" s="1">
        <v>0.32</v>
      </c>
      <c r="K33" s="5">
        <v>0</v>
      </c>
      <c r="L33" s="1">
        <v>11.47</v>
      </c>
      <c r="M33" s="1">
        <v>0.15</v>
      </c>
      <c r="N33" s="1">
        <v>0.02</v>
      </c>
      <c r="O33" s="1">
        <v>16.37</v>
      </c>
      <c r="P33" s="1"/>
      <c r="Q33" s="1"/>
      <c r="R33" s="1"/>
    </row>
    <row r="34" spans="1:18" x14ac:dyDescent="0.3">
      <c r="A34" s="1" t="s">
        <v>25</v>
      </c>
      <c r="B34" s="1">
        <v>66.319999999999993</v>
      </c>
      <c r="C34" s="1">
        <v>13.33</v>
      </c>
      <c r="D34" s="1">
        <v>13.33</v>
      </c>
      <c r="E34" s="5">
        <v>0</v>
      </c>
      <c r="F34" s="1">
        <v>6.8</v>
      </c>
      <c r="G34" s="1">
        <v>216.06</v>
      </c>
      <c r="H34" s="1">
        <v>82.15</v>
      </c>
      <c r="I34" s="1">
        <v>133.91999999999999</v>
      </c>
      <c r="J34" s="1">
        <v>257.85000000000002</v>
      </c>
      <c r="K34" s="5">
        <v>0</v>
      </c>
      <c r="L34" s="1">
        <v>3.35</v>
      </c>
      <c r="M34" s="1">
        <v>10.01</v>
      </c>
      <c r="N34" s="1">
        <v>2.75</v>
      </c>
      <c r="O34" s="1">
        <v>576.48</v>
      </c>
      <c r="P34" s="6">
        <f>(O34-O35)/O35</f>
        <v>0.10801875912969948</v>
      </c>
      <c r="Q34" s="6">
        <f>O34/$O$83</f>
        <v>1.5829673938592467E-2</v>
      </c>
      <c r="R34" s="1">
        <v>56.2</v>
      </c>
    </row>
    <row r="35" spans="1:18" x14ac:dyDescent="0.3">
      <c r="A35" s="1" t="s">
        <v>10</v>
      </c>
      <c r="B35" s="1">
        <v>90.8</v>
      </c>
      <c r="C35" s="1">
        <v>10.26</v>
      </c>
      <c r="D35" s="1">
        <v>10.26</v>
      </c>
      <c r="E35" s="5">
        <v>0</v>
      </c>
      <c r="F35" s="1">
        <v>5.82</v>
      </c>
      <c r="G35" s="1">
        <v>178.8</v>
      </c>
      <c r="H35" s="1">
        <v>66.39</v>
      </c>
      <c r="I35" s="1">
        <v>112.41</v>
      </c>
      <c r="J35" s="1">
        <v>221.41</v>
      </c>
      <c r="K35" s="5">
        <v>0</v>
      </c>
      <c r="L35" s="1">
        <v>2.23</v>
      </c>
      <c r="M35" s="1">
        <v>7.64</v>
      </c>
      <c r="N35" s="1">
        <v>3.32</v>
      </c>
      <c r="O35" s="1">
        <v>520.28</v>
      </c>
      <c r="P35" s="1"/>
      <c r="Q35" s="1"/>
      <c r="R35" s="1"/>
    </row>
    <row r="36" spans="1:18" x14ac:dyDescent="0.3">
      <c r="A36" s="1" t="s">
        <v>26</v>
      </c>
      <c r="B36" s="1">
        <v>180.85</v>
      </c>
      <c r="C36" s="1">
        <v>24.85</v>
      </c>
      <c r="D36" s="1">
        <v>24.85</v>
      </c>
      <c r="E36" s="5">
        <v>0</v>
      </c>
      <c r="F36" s="1">
        <v>35.770000000000003</v>
      </c>
      <c r="G36" s="1">
        <v>397.51</v>
      </c>
      <c r="H36" s="1">
        <v>199.45</v>
      </c>
      <c r="I36" s="1">
        <v>198.06</v>
      </c>
      <c r="J36" s="1">
        <v>512.13</v>
      </c>
      <c r="K36" s="1">
        <v>0.08</v>
      </c>
      <c r="L36" s="1">
        <v>20.92</v>
      </c>
      <c r="M36" s="1">
        <v>107.17</v>
      </c>
      <c r="N36" s="1">
        <v>20.25</v>
      </c>
      <c r="O36" s="1">
        <v>1299.53</v>
      </c>
      <c r="P36" s="6">
        <f>(O36-O37)/O37</f>
        <v>6.9582736042772602E-3</v>
      </c>
      <c r="Q36" s="6">
        <f>O36/$O$83</f>
        <v>3.5684041377704465E-2</v>
      </c>
      <c r="R36" s="1">
        <v>8.98</v>
      </c>
    </row>
    <row r="37" spans="1:18" x14ac:dyDescent="0.3">
      <c r="A37" s="1" t="s">
        <v>10</v>
      </c>
      <c r="B37" s="1">
        <v>320.76</v>
      </c>
      <c r="C37" s="1">
        <v>18.62</v>
      </c>
      <c r="D37" s="1">
        <v>18.62</v>
      </c>
      <c r="E37" s="5">
        <v>0</v>
      </c>
      <c r="F37" s="1">
        <v>14.08</v>
      </c>
      <c r="G37" s="1">
        <v>387.74</v>
      </c>
      <c r="H37" s="1">
        <v>185.99</v>
      </c>
      <c r="I37" s="1">
        <v>201.74</v>
      </c>
      <c r="J37" s="1">
        <v>444.95</v>
      </c>
      <c r="K37" s="1">
        <v>0.04</v>
      </c>
      <c r="L37" s="1">
        <v>14.98</v>
      </c>
      <c r="M37" s="1">
        <v>76.11</v>
      </c>
      <c r="N37" s="1">
        <v>13.28</v>
      </c>
      <c r="O37" s="1">
        <v>1290.55</v>
      </c>
      <c r="P37" s="1"/>
      <c r="Q37" s="1"/>
      <c r="R37" s="1"/>
    </row>
    <row r="38" spans="1:18" x14ac:dyDescent="0.3">
      <c r="A38" s="1" t="s">
        <v>27</v>
      </c>
      <c r="B38" s="1">
        <v>6.89</v>
      </c>
      <c r="C38" s="1">
        <v>0.73</v>
      </c>
      <c r="D38" s="1">
        <v>0.73</v>
      </c>
      <c r="E38" s="5">
        <v>0</v>
      </c>
      <c r="F38" s="1">
        <v>3.66</v>
      </c>
      <c r="G38" s="1">
        <v>325.14</v>
      </c>
      <c r="H38" s="1">
        <v>85.98</v>
      </c>
      <c r="I38" s="1">
        <v>239.15</v>
      </c>
      <c r="J38" s="1">
        <v>4.43</v>
      </c>
      <c r="K38" s="1">
        <v>0</v>
      </c>
      <c r="L38" s="1">
        <v>1.28</v>
      </c>
      <c r="M38" s="1">
        <v>16.09</v>
      </c>
      <c r="N38" s="1">
        <v>3.33</v>
      </c>
      <c r="O38" s="1">
        <v>361.54</v>
      </c>
      <c r="P38" s="6">
        <f>(O38-O39)/O39</f>
        <v>0.24501532421915367</v>
      </c>
      <c r="Q38" s="6">
        <f>O38/$O$83</f>
        <v>9.9275956074082721E-3</v>
      </c>
      <c r="R38" s="1">
        <v>71.150000000000006</v>
      </c>
    </row>
    <row r="39" spans="1:18" x14ac:dyDescent="0.3">
      <c r="A39" s="1" t="s">
        <v>10</v>
      </c>
      <c r="B39" s="1">
        <v>13.9</v>
      </c>
      <c r="C39" s="1">
        <v>0.28999999999999998</v>
      </c>
      <c r="D39" s="1">
        <v>0.28999999999999998</v>
      </c>
      <c r="E39" s="5">
        <v>0</v>
      </c>
      <c r="F39" s="1">
        <v>2.29</v>
      </c>
      <c r="G39" s="1">
        <v>258.62</v>
      </c>
      <c r="H39" s="1">
        <v>59.17</v>
      </c>
      <c r="I39" s="1">
        <v>199.45</v>
      </c>
      <c r="J39" s="1">
        <v>0.54</v>
      </c>
      <c r="K39" s="1">
        <v>0</v>
      </c>
      <c r="L39" s="1">
        <v>1.02</v>
      </c>
      <c r="M39" s="1">
        <v>10.14</v>
      </c>
      <c r="N39" s="1">
        <v>3.59</v>
      </c>
      <c r="O39" s="1">
        <v>290.39</v>
      </c>
      <c r="P39" s="1"/>
      <c r="Q39" s="1"/>
      <c r="R39" s="1"/>
    </row>
    <row r="40" spans="1:18" x14ac:dyDescent="0.3">
      <c r="A40" s="1" t="s">
        <v>28</v>
      </c>
      <c r="B40" s="1">
        <v>414</v>
      </c>
      <c r="C40" s="1">
        <v>134.84</v>
      </c>
      <c r="D40" s="1">
        <v>133.21</v>
      </c>
      <c r="E40" s="1">
        <v>1.63</v>
      </c>
      <c r="F40" s="1">
        <v>34.19</v>
      </c>
      <c r="G40" s="1">
        <v>873.33</v>
      </c>
      <c r="H40" s="1">
        <v>430.03</v>
      </c>
      <c r="I40" s="1">
        <v>443.3</v>
      </c>
      <c r="J40" s="1">
        <v>988.61</v>
      </c>
      <c r="K40" s="1">
        <v>8.18</v>
      </c>
      <c r="L40" s="1">
        <v>253.31</v>
      </c>
      <c r="M40" s="1">
        <v>26.48</v>
      </c>
      <c r="N40" s="1">
        <v>112.47</v>
      </c>
      <c r="O40" s="1">
        <v>2845.41</v>
      </c>
      <c r="P40" s="6">
        <f>(O40-O41)/O41</f>
        <v>0.38101224046049742</v>
      </c>
      <c r="Q40" s="6">
        <f>O40/$O$83</f>
        <v>7.8132654249254765E-2</v>
      </c>
      <c r="R40" s="1">
        <v>785.03</v>
      </c>
    </row>
    <row r="41" spans="1:18" x14ac:dyDescent="0.3">
      <c r="A41" s="1" t="s">
        <v>10</v>
      </c>
      <c r="B41" s="1">
        <v>444.17</v>
      </c>
      <c r="C41" s="1">
        <v>120.09</v>
      </c>
      <c r="D41" s="1">
        <v>120.08</v>
      </c>
      <c r="E41" s="1">
        <v>0.01</v>
      </c>
      <c r="F41" s="1">
        <v>27.25</v>
      </c>
      <c r="G41" s="1">
        <v>685.3</v>
      </c>
      <c r="H41" s="1">
        <v>323.88</v>
      </c>
      <c r="I41" s="1">
        <v>361.42</v>
      </c>
      <c r="J41" s="1">
        <v>418</v>
      </c>
      <c r="K41" s="1">
        <v>24.64</v>
      </c>
      <c r="L41" s="1">
        <v>204.83</v>
      </c>
      <c r="M41" s="1">
        <v>15.33</v>
      </c>
      <c r="N41" s="1">
        <v>120.77</v>
      </c>
      <c r="O41" s="1">
        <v>2060.38</v>
      </c>
      <c r="P41" s="1"/>
      <c r="Q41" s="1"/>
      <c r="R41" s="1"/>
    </row>
    <row r="42" spans="1:18" x14ac:dyDescent="0.3">
      <c r="A42" s="1" t="s">
        <v>29</v>
      </c>
      <c r="B42" s="1">
        <v>777.15</v>
      </c>
      <c r="C42" s="1">
        <v>195.05</v>
      </c>
      <c r="D42" s="1">
        <v>129.34</v>
      </c>
      <c r="E42" s="1">
        <v>65.709999999999994</v>
      </c>
      <c r="F42" s="1">
        <v>116.83</v>
      </c>
      <c r="G42" s="1">
        <v>957.28</v>
      </c>
      <c r="H42" s="1">
        <v>400.45</v>
      </c>
      <c r="I42" s="1">
        <v>556.83000000000004</v>
      </c>
      <c r="J42" s="1">
        <v>3605.88</v>
      </c>
      <c r="K42" s="1">
        <v>39.69</v>
      </c>
      <c r="L42" s="1">
        <v>49.52</v>
      </c>
      <c r="M42" s="1">
        <v>41.42</v>
      </c>
      <c r="N42" s="1">
        <v>302.16000000000003</v>
      </c>
      <c r="O42" s="1">
        <v>6084.98</v>
      </c>
      <c r="P42" s="6">
        <f>(O42-O43)/O43</f>
        <v>9.6837033030122473E-3</v>
      </c>
      <c r="Q42" s="6">
        <f>O42/$O$83</f>
        <v>0.16708862288866289</v>
      </c>
      <c r="R42" s="1">
        <v>58.36</v>
      </c>
    </row>
    <row r="43" spans="1:18" x14ac:dyDescent="0.3">
      <c r="A43" s="1" t="s">
        <v>10</v>
      </c>
      <c r="B43" s="1">
        <v>1058.45</v>
      </c>
      <c r="C43" s="1">
        <v>146.4</v>
      </c>
      <c r="D43" s="1">
        <v>68.52</v>
      </c>
      <c r="E43" s="1">
        <v>77.88</v>
      </c>
      <c r="F43" s="1">
        <v>97.66</v>
      </c>
      <c r="G43" s="1">
        <v>827.82</v>
      </c>
      <c r="H43" s="1">
        <v>315.56</v>
      </c>
      <c r="I43" s="1">
        <v>512.26</v>
      </c>
      <c r="J43" s="1">
        <v>3411.7</v>
      </c>
      <c r="K43" s="1">
        <v>54.4</v>
      </c>
      <c r="L43" s="1">
        <v>48.65</v>
      </c>
      <c r="M43" s="1">
        <v>65.39</v>
      </c>
      <c r="N43" s="1">
        <v>316.14999999999998</v>
      </c>
      <c r="O43" s="1">
        <v>6026.62</v>
      </c>
      <c r="P43" s="1"/>
      <c r="Q43" s="1"/>
      <c r="R43" s="1"/>
    </row>
    <row r="44" spans="1:18" x14ac:dyDescent="0.3">
      <c r="A44" s="1" t="s">
        <v>30</v>
      </c>
      <c r="B44" s="1">
        <v>206.95</v>
      </c>
      <c r="C44" s="1">
        <v>90.78</v>
      </c>
      <c r="D44" s="1">
        <v>48.87</v>
      </c>
      <c r="E44" s="1">
        <v>41.91</v>
      </c>
      <c r="F44" s="1">
        <v>32.53</v>
      </c>
      <c r="G44" s="1">
        <v>320.3</v>
      </c>
      <c r="H44" s="1">
        <v>99.83</v>
      </c>
      <c r="I44" s="1">
        <v>220.47</v>
      </c>
      <c r="J44" s="1">
        <v>953.7</v>
      </c>
      <c r="K44" s="1">
        <v>4.58</v>
      </c>
      <c r="L44" s="1">
        <v>14.7</v>
      </c>
      <c r="M44" s="1">
        <v>998.83</v>
      </c>
      <c r="N44" s="1">
        <v>47.87</v>
      </c>
      <c r="O44" s="1">
        <v>2670.24</v>
      </c>
      <c r="P44" s="6">
        <f>(O44-O45)/O45</f>
        <v>1.5338986273242211E-2</v>
      </c>
      <c r="Q44" s="6">
        <f>O44/$O$83</f>
        <v>7.3322627910399577E-2</v>
      </c>
      <c r="R44" s="1">
        <v>40.340000000000003</v>
      </c>
    </row>
    <row r="45" spans="1:18" x14ac:dyDescent="0.3">
      <c r="A45" s="1" t="s">
        <v>10</v>
      </c>
      <c r="B45" s="1">
        <v>339.94</v>
      </c>
      <c r="C45" s="1">
        <v>68.23</v>
      </c>
      <c r="D45" s="1">
        <v>35.049999999999997</v>
      </c>
      <c r="E45" s="1">
        <v>33.19</v>
      </c>
      <c r="F45" s="1">
        <v>42.04</v>
      </c>
      <c r="G45" s="1">
        <v>381.65</v>
      </c>
      <c r="H45" s="1">
        <v>119.63</v>
      </c>
      <c r="I45" s="1">
        <v>262.02</v>
      </c>
      <c r="J45" s="1">
        <v>1020.35</v>
      </c>
      <c r="K45" s="1">
        <v>-0.95</v>
      </c>
      <c r="L45" s="1">
        <v>12.81</v>
      </c>
      <c r="M45" s="1">
        <v>720.35</v>
      </c>
      <c r="N45" s="1">
        <v>45.47</v>
      </c>
      <c r="O45" s="1">
        <v>2629.9</v>
      </c>
      <c r="P45" s="1"/>
      <c r="Q45" s="1"/>
      <c r="R45" s="1"/>
    </row>
    <row r="46" spans="1:18" x14ac:dyDescent="0.3">
      <c r="A46" s="1" t="s">
        <v>31</v>
      </c>
      <c r="B46" s="1">
        <v>176.91</v>
      </c>
      <c r="C46" s="1">
        <v>40.69</v>
      </c>
      <c r="D46" s="1">
        <v>29.56</v>
      </c>
      <c r="E46" s="1">
        <v>11.13</v>
      </c>
      <c r="F46" s="1">
        <v>44.21</v>
      </c>
      <c r="G46" s="1">
        <v>778.11</v>
      </c>
      <c r="H46" s="1">
        <v>164.34</v>
      </c>
      <c r="I46" s="1">
        <v>613.77</v>
      </c>
      <c r="J46" s="1">
        <v>935.69</v>
      </c>
      <c r="K46" s="1">
        <v>0.19</v>
      </c>
      <c r="L46" s="1">
        <v>20.9</v>
      </c>
      <c r="M46" s="1">
        <v>25.48</v>
      </c>
      <c r="N46" s="1">
        <v>95.06</v>
      </c>
      <c r="O46" s="1">
        <v>2117.2399999999998</v>
      </c>
      <c r="P46" s="6">
        <f>(O46-O47)/O47</f>
        <v>1.152829999378898E-2</v>
      </c>
      <c r="Q46" s="6">
        <f>O46/$O$83</f>
        <v>5.8137695756566597E-2</v>
      </c>
      <c r="R46" s="1">
        <v>24.13</v>
      </c>
    </row>
    <row r="47" spans="1:18" x14ac:dyDescent="0.3">
      <c r="A47" s="1" t="s">
        <v>10</v>
      </c>
      <c r="B47" s="1">
        <v>253.44</v>
      </c>
      <c r="C47" s="1">
        <v>35.36</v>
      </c>
      <c r="D47" s="1">
        <v>24.88</v>
      </c>
      <c r="E47" s="1">
        <v>10.48</v>
      </c>
      <c r="F47" s="1">
        <v>46.34</v>
      </c>
      <c r="G47" s="1">
        <v>772.76</v>
      </c>
      <c r="H47" s="1">
        <v>180.68</v>
      </c>
      <c r="I47" s="1">
        <v>592.08000000000004</v>
      </c>
      <c r="J47" s="1">
        <v>837.94</v>
      </c>
      <c r="K47" s="1">
        <v>2.2000000000000002</v>
      </c>
      <c r="L47" s="1">
        <v>20.100000000000001</v>
      </c>
      <c r="M47" s="1">
        <v>48.95</v>
      </c>
      <c r="N47" s="1">
        <v>76.02</v>
      </c>
      <c r="O47" s="1">
        <v>2093.11</v>
      </c>
      <c r="P47" s="1"/>
      <c r="Q47" s="1"/>
      <c r="R47" s="1"/>
    </row>
    <row r="48" spans="1:18" x14ac:dyDescent="0.3">
      <c r="A48" s="1" t="s">
        <v>32</v>
      </c>
      <c r="B48" s="1">
        <v>43.04</v>
      </c>
      <c r="C48" s="1">
        <v>14.79</v>
      </c>
      <c r="D48" s="1">
        <v>10.73</v>
      </c>
      <c r="E48" s="1">
        <v>4.05</v>
      </c>
      <c r="F48" s="1">
        <v>4.4000000000000004</v>
      </c>
      <c r="G48" s="1">
        <v>434.1</v>
      </c>
      <c r="H48" s="1">
        <v>176.88</v>
      </c>
      <c r="I48" s="1">
        <v>257.20999999999998</v>
      </c>
      <c r="J48" s="1">
        <v>154.28</v>
      </c>
      <c r="K48" s="1">
        <v>0</v>
      </c>
      <c r="L48" s="1">
        <v>4.8099999999999996</v>
      </c>
      <c r="M48" s="1">
        <v>26.38</v>
      </c>
      <c r="N48" s="1">
        <v>13.77</v>
      </c>
      <c r="O48" s="1">
        <v>695.55</v>
      </c>
      <c r="P48" s="6">
        <f>(O48-O49)/O49</f>
        <v>0.47103610177019217</v>
      </c>
      <c r="Q48" s="6">
        <f>O48/$O$83</f>
        <v>1.9099239709943084E-2</v>
      </c>
      <c r="R48" s="1">
        <v>222.72</v>
      </c>
    </row>
    <row r="49" spans="1:18" x14ac:dyDescent="0.3">
      <c r="A49" s="1" t="s">
        <v>10</v>
      </c>
      <c r="B49" s="1">
        <v>113.11</v>
      </c>
      <c r="C49" s="1">
        <v>9.6</v>
      </c>
      <c r="D49" s="1">
        <v>8.23</v>
      </c>
      <c r="E49" s="1">
        <v>1.37</v>
      </c>
      <c r="F49" s="1">
        <v>1.77</v>
      </c>
      <c r="G49" s="1">
        <v>168.43</v>
      </c>
      <c r="H49" s="1">
        <v>79.099999999999994</v>
      </c>
      <c r="I49" s="1">
        <v>89.33</v>
      </c>
      <c r="J49" s="1">
        <v>137.63</v>
      </c>
      <c r="K49" s="1">
        <v>0</v>
      </c>
      <c r="L49" s="1">
        <v>7.17</v>
      </c>
      <c r="M49" s="1">
        <v>29.29</v>
      </c>
      <c r="N49" s="1">
        <v>5.83</v>
      </c>
      <c r="O49" s="1">
        <v>472.83</v>
      </c>
      <c r="P49" s="1"/>
      <c r="Q49" s="1"/>
      <c r="R49" s="1"/>
    </row>
    <row r="50" spans="1:18" x14ac:dyDescent="0.3">
      <c r="A50" s="1" t="s">
        <v>33</v>
      </c>
      <c r="B50" s="1">
        <v>10.8</v>
      </c>
      <c r="C50" s="1">
        <v>0.1</v>
      </c>
      <c r="D50" s="1">
        <v>0.1</v>
      </c>
      <c r="E50" s="1">
        <v>0</v>
      </c>
      <c r="F50" s="1">
        <v>0.33</v>
      </c>
      <c r="G50" s="1">
        <v>64.83</v>
      </c>
      <c r="H50" s="1">
        <v>36.57</v>
      </c>
      <c r="I50" s="1">
        <v>28.26</v>
      </c>
      <c r="J50" s="1">
        <v>39.340000000000003</v>
      </c>
      <c r="K50" s="1">
        <v>0</v>
      </c>
      <c r="L50" s="1">
        <v>0</v>
      </c>
      <c r="M50" s="1">
        <v>15.36</v>
      </c>
      <c r="N50" s="1">
        <v>11.01</v>
      </c>
      <c r="O50" s="1">
        <v>141.77000000000001</v>
      </c>
      <c r="P50" s="6">
        <f>(O50-O51)/O51</f>
        <v>0.64695631970260237</v>
      </c>
      <c r="Q50" s="6">
        <f>O50/$O$83</f>
        <v>3.8928893877918647E-3</v>
      </c>
      <c r="R50" s="1">
        <v>55.69</v>
      </c>
    </row>
    <row r="51" spans="1:18" x14ac:dyDescent="0.3">
      <c r="A51" s="1" t="s">
        <v>10</v>
      </c>
      <c r="B51" s="1">
        <v>13.83</v>
      </c>
      <c r="C51" s="1">
        <v>0</v>
      </c>
      <c r="D51" s="1">
        <v>0</v>
      </c>
      <c r="E51" s="1">
        <v>0</v>
      </c>
      <c r="F51" s="1">
        <v>0.16</v>
      </c>
      <c r="G51" s="1">
        <v>42.07</v>
      </c>
      <c r="H51" s="1">
        <v>21.58</v>
      </c>
      <c r="I51" s="1">
        <v>20.49</v>
      </c>
      <c r="J51" s="1">
        <v>26.18</v>
      </c>
      <c r="K51" s="1">
        <v>0</v>
      </c>
      <c r="L51" s="1">
        <v>0</v>
      </c>
      <c r="M51" s="1">
        <v>1.71</v>
      </c>
      <c r="N51" s="1">
        <v>2.13</v>
      </c>
      <c r="O51" s="1">
        <v>86.08</v>
      </c>
      <c r="P51" s="1"/>
      <c r="Q51" s="1"/>
      <c r="R51" s="1"/>
    </row>
    <row r="52" spans="1:18" x14ac:dyDescent="0.3">
      <c r="A52" s="1" t="s">
        <v>34</v>
      </c>
      <c r="B52" s="1">
        <v>18.2</v>
      </c>
      <c r="C52" s="1">
        <v>17.39</v>
      </c>
      <c r="D52" s="1">
        <v>17.39</v>
      </c>
      <c r="E52" s="1">
        <v>0</v>
      </c>
      <c r="F52" s="1">
        <v>2.44</v>
      </c>
      <c r="G52" s="1">
        <v>79.48</v>
      </c>
      <c r="H52" s="1">
        <v>42.71</v>
      </c>
      <c r="I52" s="1">
        <v>36.76</v>
      </c>
      <c r="J52" s="1">
        <v>73.83</v>
      </c>
      <c r="K52" s="1">
        <v>0</v>
      </c>
      <c r="L52" s="1">
        <v>9.73</v>
      </c>
      <c r="M52" s="1">
        <v>4.21</v>
      </c>
      <c r="N52" s="1">
        <v>5.61</v>
      </c>
      <c r="O52" s="1">
        <v>210.88</v>
      </c>
      <c r="P52" s="6">
        <f>(O52-O53)/O53</f>
        <v>-9.7492082513053163E-2</v>
      </c>
      <c r="Q52" s="6">
        <f>O52/$O$83</f>
        <v>5.7905940191687122E-3</v>
      </c>
      <c r="R52" s="1">
        <v>-22.78</v>
      </c>
    </row>
    <row r="53" spans="1:18" x14ac:dyDescent="0.3">
      <c r="A53" s="1" t="s">
        <v>10</v>
      </c>
      <c r="B53" s="1">
        <v>7.02</v>
      </c>
      <c r="C53" s="1">
        <v>2.16</v>
      </c>
      <c r="D53" s="1">
        <v>2.16</v>
      </c>
      <c r="E53" s="1">
        <v>0</v>
      </c>
      <c r="F53" s="1">
        <v>2.73</v>
      </c>
      <c r="G53" s="1">
        <v>82.1</v>
      </c>
      <c r="H53" s="1">
        <v>45.76</v>
      </c>
      <c r="I53" s="1">
        <v>36.340000000000003</v>
      </c>
      <c r="J53" s="1">
        <v>130.80000000000001</v>
      </c>
      <c r="K53" s="1">
        <v>0</v>
      </c>
      <c r="L53" s="1">
        <v>0.37</v>
      </c>
      <c r="M53" s="1">
        <v>5.68</v>
      </c>
      <c r="N53" s="1">
        <v>2.8</v>
      </c>
      <c r="O53" s="1">
        <v>233.66</v>
      </c>
      <c r="P53" s="1"/>
      <c r="Q53" s="1"/>
      <c r="R53" s="1"/>
    </row>
    <row r="54" spans="1:18" x14ac:dyDescent="0.3">
      <c r="A54" s="2" t="s">
        <v>35</v>
      </c>
      <c r="B54" s="15">
        <f t="shared" ref="B54:O55" si="0">SUM(B4+B6+B8+B10+B12+B14+B16+B18+B20+B22+B24+B26+B28+B30+B32+B34+B36+B38+B40+B42+B44+B46+B48+B50+B52)</f>
        <v>4498.4400000000005</v>
      </c>
      <c r="C54" s="15">
        <f t="shared" si="0"/>
        <v>1163.17</v>
      </c>
      <c r="D54" s="15">
        <f t="shared" si="0"/>
        <v>972.11000000000013</v>
      </c>
      <c r="E54" s="15">
        <f t="shared" si="0"/>
        <v>191.04</v>
      </c>
      <c r="F54" s="15">
        <f t="shared" si="0"/>
        <v>777.96000000000015</v>
      </c>
      <c r="G54" s="15">
        <f t="shared" si="0"/>
        <v>9099.2300000000014</v>
      </c>
      <c r="H54" s="15">
        <f t="shared" si="0"/>
        <v>3814.78</v>
      </c>
      <c r="I54" s="15">
        <f t="shared" si="0"/>
        <v>5284.420000000001</v>
      </c>
      <c r="J54" s="15">
        <f t="shared" si="0"/>
        <v>13064.730000000001</v>
      </c>
      <c r="K54" s="15">
        <f t="shared" si="0"/>
        <v>83.169999999999987</v>
      </c>
      <c r="L54" s="15">
        <f t="shared" si="0"/>
        <v>990.8499999999998</v>
      </c>
      <c r="M54" s="15">
        <f t="shared" si="0"/>
        <v>1537.2700000000002</v>
      </c>
      <c r="N54" s="15">
        <f t="shared" si="0"/>
        <v>1134.42</v>
      </c>
      <c r="O54" s="15">
        <f t="shared" si="0"/>
        <v>32349.19</v>
      </c>
      <c r="P54" s="7">
        <f>(O54-O55)/O55</f>
        <v>5.7000376739397035E-2</v>
      </c>
      <c r="Q54" s="7">
        <f>O54/$O$83</f>
        <v>0.88828255946013046</v>
      </c>
      <c r="R54" s="15">
        <f t="shared" ref="R54" si="1">SUM(R4+R6+R8+R10+R12+R14+R16+R18+R20+R22+R24+R26+R28+R30+R32+R34+R36+R38+R40+R42+R44+R46+R48+R50+R52)</f>
        <v>1744.48</v>
      </c>
    </row>
    <row r="55" spans="1:18" x14ac:dyDescent="0.3">
      <c r="A55" s="1" t="s">
        <v>36</v>
      </c>
      <c r="B55" s="16">
        <f t="shared" si="0"/>
        <v>6512.369999999999</v>
      </c>
      <c r="C55" s="16">
        <f t="shared" si="0"/>
        <v>870.42000000000007</v>
      </c>
      <c r="D55" s="16">
        <f t="shared" si="0"/>
        <v>710.89</v>
      </c>
      <c r="E55" s="16">
        <f t="shared" si="0"/>
        <v>159.54</v>
      </c>
      <c r="F55" s="16">
        <f t="shared" si="0"/>
        <v>687.41</v>
      </c>
      <c r="G55" s="16">
        <f t="shared" si="0"/>
        <v>7869.11</v>
      </c>
      <c r="H55" s="16">
        <f t="shared" si="0"/>
        <v>3225.2300000000005</v>
      </c>
      <c r="I55" s="16">
        <f t="shared" si="0"/>
        <v>4643.8900000000003</v>
      </c>
      <c r="J55" s="16">
        <f t="shared" si="0"/>
        <v>11040.429999999998</v>
      </c>
      <c r="K55" s="16">
        <f t="shared" si="0"/>
        <v>110.43</v>
      </c>
      <c r="L55" s="16">
        <f t="shared" si="0"/>
        <v>916.21</v>
      </c>
      <c r="M55" s="16">
        <f t="shared" si="0"/>
        <v>1207.48</v>
      </c>
      <c r="N55" s="16">
        <f t="shared" si="0"/>
        <v>1390.83</v>
      </c>
      <c r="O55" s="16">
        <f t="shared" si="0"/>
        <v>30604.710000000006</v>
      </c>
      <c r="P55" s="1"/>
      <c r="Q55" s="1"/>
      <c r="R55" s="1"/>
    </row>
    <row r="56" spans="1:18" x14ac:dyDescent="0.3">
      <c r="A56" s="1" t="s">
        <v>37</v>
      </c>
      <c r="B56" s="13">
        <f t="shared" ref="B56:O56" si="2">(B54-B55)/B55</f>
        <v>-0.30924686404488672</v>
      </c>
      <c r="C56" s="13">
        <f t="shared" si="2"/>
        <v>0.33633188575630152</v>
      </c>
      <c r="D56" s="13">
        <f t="shared" si="2"/>
        <v>0.36745488050190628</v>
      </c>
      <c r="E56" s="13">
        <f t="shared" si="2"/>
        <v>0.19744264761188418</v>
      </c>
      <c r="F56" s="13">
        <f t="shared" si="2"/>
        <v>0.1317263350838658</v>
      </c>
      <c r="G56" s="13">
        <f t="shared" si="2"/>
        <v>0.15632263369046839</v>
      </c>
      <c r="H56" s="13">
        <f t="shared" si="2"/>
        <v>0.18279316513861016</v>
      </c>
      <c r="I56" s="13">
        <f t="shared" si="2"/>
        <v>0.13792962365602987</v>
      </c>
      <c r="J56" s="13">
        <f t="shared" si="2"/>
        <v>0.18335336576564529</v>
      </c>
      <c r="K56" s="13">
        <f t="shared" si="2"/>
        <v>-0.24685321017839371</v>
      </c>
      <c r="L56" s="13">
        <f t="shared" si="2"/>
        <v>8.146603944510511E-2</v>
      </c>
      <c r="M56" s="13">
        <f t="shared" si="2"/>
        <v>0.27312253619107579</v>
      </c>
      <c r="N56" s="13">
        <f t="shared" si="2"/>
        <v>-0.18435754189944126</v>
      </c>
      <c r="O56" s="13">
        <f t="shared" si="2"/>
        <v>5.7000376739397035E-2</v>
      </c>
      <c r="P56" s="1"/>
      <c r="Q56" s="1"/>
      <c r="R56" s="1"/>
    </row>
    <row r="57" spans="1:18" x14ac:dyDescent="0.3">
      <c r="A57" s="2" t="s">
        <v>38</v>
      </c>
      <c r="B57" s="1"/>
      <c r="C57" s="1"/>
      <c r="D57" s="1"/>
      <c r="E57" s="1"/>
      <c r="F57" s="1"/>
      <c r="G57" s="1"/>
      <c r="H57" s="1"/>
      <c r="I57" s="1"/>
      <c r="J57" s="1"/>
      <c r="K57" s="1"/>
      <c r="L57" s="1"/>
      <c r="M57" s="1"/>
      <c r="N57" s="1"/>
      <c r="O57" s="1"/>
      <c r="P57" s="1"/>
      <c r="Q57" s="1"/>
      <c r="R57" s="1"/>
    </row>
    <row r="58" spans="1:18" x14ac:dyDescent="0.3">
      <c r="A58" s="1" t="s">
        <v>73</v>
      </c>
      <c r="B58" s="5">
        <v>0</v>
      </c>
      <c r="C58" s="5">
        <v>0</v>
      </c>
      <c r="D58" s="5">
        <v>0</v>
      </c>
      <c r="E58" s="5">
        <v>0</v>
      </c>
      <c r="F58" s="5">
        <v>0</v>
      </c>
      <c r="G58" s="5">
        <v>0</v>
      </c>
      <c r="H58" s="5">
        <v>0</v>
      </c>
      <c r="I58" s="5">
        <v>0</v>
      </c>
      <c r="J58" s="1">
        <v>620.45000000000005</v>
      </c>
      <c r="K58" s="5">
        <v>0</v>
      </c>
      <c r="L58" s="5">
        <v>0</v>
      </c>
      <c r="M58" s="1">
        <v>8.81</v>
      </c>
      <c r="N58" s="5">
        <v>0</v>
      </c>
      <c r="O58" s="1">
        <v>629.26</v>
      </c>
      <c r="P58" s="6">
        <f>(O58-O59)/O59</f>
        <v>0.30262694847537625</v>
      </c>
      <c r="Q58" s="6">
        <f>O58/$O$83</f>
        <v>1.7278969994793742E-2</v>
      </c>
      <c r="R58" s="1">
        <v>146.19</v>
      </c>
    </row>
    <row r="59" spans="1:18" x14ac:dyDescent="0.3">
      <c r="A59" s="1" t="s">
        <v>10</v>
      </c>
      <c r="B59" s="5">
        <v>0</v>
      </c>
      <c r="C59" s="5">
        <v>0</v>
      </c>
      <c r="D59" s="5">
        <v>0</v>
      </c>
      <c r="E59" s="5">
        <v>0</v>
      </c>
      <c r="F59" s="5">
        <v>0</v>
      </c>
      <c r="G59" s="5">
        <v>0</v>
      </c>
      <c r="H59" s="5">
        <v>0</v>
      </c>
      <c r="I59" s="5">
        <v>0</v>
      </c>
      <c r="J59" s="1">
        <v>475.51</v>
      </c>
      <c r="K59" s="5">
        <v>0</v>
      </c>
      <c r="L59" s="5">
        <v>0</v>
      </c>
      <c r="M59" s="1">
        <v>7.56</v>
      </c>
      <c r="N59" s="5">
        <v>0</v>
      </c>
      <c r="O59" s="1">
        <v>483.07</v>
      </c>
      <c r="P59" s="1"/>
      <c r="Q59" s="1"/>
      <c r="R59" s="1"/>
    </row>
    <row r="60" spans="1:18" x14ac:dyDescent="0.3">
      <c r="A60" s="1" t="s">
        <v>39</v>
      </c>
      <c r="B60" s="5">
        <v>0</v>
      </c>
      <c r="C60" s="5">
        <v>0</v>
      </c>
      <c r="D60" s="5">
        <v>0</v>
      </c>
      <c r="E60" s="5">
        <v>0</v>
      </c>
      <c r="F60" s="5">
        <v>0</v>
      </c>
      <c r="G60" s="5">
        <v>0</v>
      </c>
      <c r="H60" s="5">
        <v>0</v>
      </c>
      <c r="I60" s="5">
        <v>0</v>
      </c>
      <c r="J60" s="1">
        <v>661.67</v>
      </c>
      <c r="K60" s="5">
        <v>0</v>
      </c>
      <c r="L60" s="5">
        <v>0</v>
      </c>
      <c r="M60" s="1">
        <v>70.31</v>
      </c>
      <c r="N60" s="5">
        <v>0</v>
      </c>
      <c r="O60" s="1">
        <v>731.98</v>
      </c>
      <c r="P60" s="6">
        <f>(O60-O61)/O61</f>
        <v>0.66977667267376872</v>
      </c>
      <c r="Q60" s="6">
        <f>O60/$O$83</f>
        <v>2.0099578007165754E-2</v>
      </c>
      <c r="R60" s="1">
        <v>293.61</v>
      </c>
    </row>
    <row r="61" spans="1:18" x14ac:dyDescent="0.3">
      <c r="A61" s="1" t="s">
        <v>10</v>
      </c>
      <c r="B61" s="5">
        <v>0</v>
      </c>
      <c r="C61" s="5">
        <v>0</v>
      </c>
      <c r="D61" s="5">
        <v>0</v>
      </c>
      <c r="E61" s="5">
        <v>0</v>
      </c>
      <c r="F61" s="5">
        <v>0</v>
      </c>
      <c r="G61" s="5">
        <v>0</v>
      </c>
      <c r="H61" s="5">
        <v>0</v>
      </c>
      <c r="I61" s="5">
        <v>0</v>
      </c>
      <c r="J61" s="1">
        <v>430.13</v>
      </c>
      <c r="K61" s="5">
        <v>0</v>
      </c>
      <c r="L61" s="5">
        <v>0</v>
      </c>
      <c r="M61" s="1">
        <v>8.24</v>
      </c>
      <c r="N61" s="5">
        <v>0</v>
      </c>
      <c r="O61" s="1">
        <v>438.37</v>
      </c>
      <c r="P61" s="1"/>
      <c r="Q61" s="1"/>
      <c r="R61" s="1"/>
    </row>
    <row r="62" spans="1:18" x14ac:dyDescent="0.3">
      <c r="A62" s="1" t="s">
        <v>40</v>
      </c>
      <c r="B62" s="5">
        <v>0</v>
      </c>
      <c r="C62" s="5">
        <v>0</v>
      </c>
      <c r="D62" s="5">
        <v>0</v>
      </c>
      <c r="E62" s="5">
        <v>0</v>
      </c>
      <c r="F62" s="5">
        <v>0</v>
      </c>
      <c r="G62" s="5">
        <v>0</v>
      </c>
      <c r="H62" s="5">
        <v>0</v>
      </c>
      <c r="I62" s="5">
        <v>0</v>
      </c>
      <c r="J62" s="1">
        <v>986.51</v>
      </c>
      <c r="K62" s="5">
        <v>0</v>
      </c>
      <c r="L62" s="5">
        <v>0</v>
      </c>
      <c r="M62" s="1">
        <v>22.27</v>
      </c>
      <c r="N62" s="5">
        <v>0</v>
      </c>
      <c r="O62" s="1">
        <v>1008.78</v>
      </c>
      <c r="P62" s="6">
        <f>(O62-O63)/O63</f>
        <v>0.38914058304300514</v>
      </c>
      <c r="Q62" s="6">
        <f>O62/$O$83</f>
        <v>2.770028184112772E-2</v>
      </c>
      <c r="R62" s="1">
        <v>282.58999999999997</v>
      </c>
    </row>
    <row r="63" spans="1:18" x14ac:dyDescent="0.3">
      <c r="A63" s="1" t="s">
        <v>10</v>
      </c>
      <c r="B63" s="5">
        <v>0</v>
      </c>
      <c r="C63" s="5">
        <v>0</v>
      </c>
      <c r="D63" s="5">
        <v>0</v>
      </c>
      <c r="E63" s="5">
        <v>0</v>
      </c>
      <c r="F63" s="5">
        <v>0</v>
      </c>
      <c r="G63" s="5">
        <v>0</v>
      </c>
      <c r="H63" s="5">
        <v>0</v>
      </c>
      <c r="I63" s="5">
        <v>0</v>
      </c>
      <c r="J63" s="1">
        <v>710.6</v>
      </c>
      <c r="K63" s="5">
        <v>0</v>
      </c>
      <c r="L63" s="5">
        <v>0</v>
      </c>
      <c r="M63" s="1">
        <v>15.59</v>
      </c>
      <c r="N63" s="5">
        <v>0</v>
      </c>
      <c r="O63" s="1">
        <v>726.19</v>
      </c>
      <c r="P63" s="1"/>
      <c r="Q63" s="1"/>
      <c r="R63" s="1"/>
    </row>
    <row r="64" spans="1:18" x14ac:dyDescent="0.3">
      <c r="A64" s="1" t="s">
        <v>41</v>
      </c>
      <c r="B64" s="5">
        <v>0</v>
      </c>
      <c r="C64" s="5">
        <v>0</v>
      </c>
      <c r="D64" s="5">
        <v>0</v>
      </c>
      <c r="E64" s="5">
        <v>0</v>
      </c>
      <c r="F64" s="5">
        <v>0</v>
      </c>
      <c r="G64" s="5">
        <v>0</v>
      </c>
      <c r="H64" s="5">
        <v>0</v>
      </c>
      <c r="I64" s="5">
        <v>0</v>
      </c>
      <c r="J64" s="1">
        <v>12.27</v>
      </c>
      <c r="K64" s="5">
        <v>0</v>
      </c>
      <c r="L64" s="5">
        <v>0</v>
      </c>
      <c r="M64" s="1">
        <v>0.82</v>
      </c>
      <c r="N64" s="5">
        <v>0</v>
      </c>
      <c r="O64" s="1">
        <v>13.09</v>
      </c>
      <c r="P64" s="6">
        <f>(O64-O65)/O65</f>
        <v>2.8727810650887577</v>
      </c>
      <c r="Q64" s="6">
        <f>O64/$O$83</f>
        <v>3.5944079908440085E-4</v>
      </c>
      <c r="R64" s="1">
        <v>9.7100000000000009</v>
      </c>
    </row>
    <row r="65" spans="1:18" x14ac:dyDescent="0.3">
      <c r="A65" s="1" t="s">
        <v>10</v>
      </c>
      <c r="B65" s="5">
        <v>0</v>
      </c>
      <c r="C65" s="5">
        <v>0</v>
      </c>
      <c r="D65" s="5">
        <v>0</v>
      </c>
      <c r="E65" s="5">
        <v>0</v>
      </c>
      <c r="F65" s="5">
        <v>0</v>
      </c>
      <c r="G65" s="5">
        <v>0</v>
      </c>
      <c r="H65" s="5">
        <v>0</v>
      </c>
      <c r="I65" s="5">
        <v>0</v>
      </c>
      <c r="J65" s="1">
        <v>3.06</v>
      </c>
      <c r="K65" s="5">
        <v>0</v>
      </c>
      <c r="L65" s="5">
        <v>0</v>
      </c>
      <c r="M65" s="1">
        <v>0.32</v>
      </c>
      <c r="N65" s="5">
        <v>0</v>
      </c>
      <c r="O65" s="1">
        <v>3.38</v>
      </c>
      <c r="P65" s="1"/>
      <c r="Q65" s="1"/>
      <c r="R65" s="1"/>
    </row>
    <row r="66" spans="1:18" x14ac:dyDescent="0.3">
      <c r="A66" s="1" t="s">
        <v>42</v>
      </c>
      <c r="B66" s="5">
        <v>0</v>
      </c>
      <c r="C66" s="5">
        <v>0</v>
      </c>
      <c r="D66" s="5">
        <v>0</v>
      </c>
      <c r="E66" s="5">
        <v>0</v>
      </c>
      <c r="F66" s="5">
        <v>0</v>
      </c>
      <c r="G66" s="5">
        <v>0</v>
      </c>
      <c r="H66" s="5">
        <v>0</v>
      </c>
      <c r="I66" s="5">
        <v>0</v>
      </c>
      <c r="J66" s="1">
        <v>274.14</v>
      </c>
      <c r="K66" s="5">
        <v>0</v>
      </c>
      <c r="L66" s="5">
        <v>0</v>
      </c>
      <c r="M66" s="1">
        <v>5.84</v>
      </c>
      <c r="N66" s="5">
        <v>0</v>
      </c>
      <c r="O66" s="1">
        <v>279.98</v>
      </c>
      <c r="P66" s="6">
        <f>(O66-O67)/O67</f>
        <v>0.52345195342257056</v>
      </c>
      <c r="Q66" s="6">
        <f>O66/$O$83</f>
        <v>7.6880240586440452E-3</v>
      </c>
      <c r="R66" s="1">
        <v>96.2</v>
      </c>
    </row>
    <row r="67" spans="1:18" x14ac:dyDescent="0.3">
      <c r="A67" s="1" t="s">
        <v>10</v>
      </c>
      <c r="B67" s="5">
        <v>0</v>
      </c>
      <c r="C67" s="5">
        <v>0</v>
      </c>
      <c r="D67" s="5">
        <v>0</v>
      </c>
      <c r="E67" s="5">
        <v>0</v>
      </c>
      <c r="F67" s="5">
        <v>0</v>
      </c>
      <c r="G67" s="5">
        <v>0</v>
      </c>
      <c r="H67" s="5">
        <v>0</v>
      </c>
      <c r="I67" s="5">
        <v>0</v>
      </c>
      <c r="J67" s="1">
        <v>180.61</v>
      </c>
      <c r="K67" s="5">
        <v>0</v>
      </c>
      <c r="L67" s="5">
        <v>0</v>
      </c>
      <c r="M67" s="1">
        <v>3.17</v>
      </c>
      <c r="N67" s="5">
        <v>0</v>
      </c>
      <c r="O67" s="1">
        <v>183.78</v>
      </c>
      <c r="P67" s="1"/>
      <c r="Q67" s="1"/>
      <c r="R67" s="1"/>
    </row>
    <row r="68" spans="1:18" x14ac:dyDescent="0.3">
      <c r="A68" s="1" t="s">
        <v>43</v>
      </c>
      <c r="B68" s="5">
        <v>0</v>
      </c>
      <c r="C68" s="5">
        <v>0</v>
      </c>
      <c r="D68" s="5">
        <v>0</v>
      </c>
      <c r="E68" s="5">
        <v>0</v>
      </c>
      <c r="F68" s="5">
        <v>0</v>
      </c>
      <c r="G68" s="5">
        <v>0</v>
      </c>
      <c r="H68" s="5">
        <v>0</v>
      </c>
      <c r="I68" s="5">
        <v>0</v>
      </c>
      <c r="J68" s="1">
        <v>17.91</v>
      </c>
      <c r="K68" s="5">
        <v>0</v>
      </c>
      <c r="L68" s="5">
        <v>0</v>
      </c>
      <c r="M68" s="1">
        <v>0</v>
      </c>
      <c r="N68" s="5">
        <v>0</v>
      </c>
      <c r="O68" s="1">
        <v>17.91</v>
      </c>
      <c r="P68" s="6">
        <f>(O68-O69)/O69</f>
        <v>43.774999999999999</v>
      </c>
      <c r="Q68" s="6">
        <f>O68/$O$83</f>
        <v>4.9179409561509694E-4</v>
      </c>
      <c r="R68" s="1">
        <v>17.510000000000002</v>
      </c>
    </row>
    <row r="69" spans="1:18" x14ac:dyDescent="0.3">
      <c r="A69" s="1" t="s">
        <v>10</v>
      </c>
      <c r="B69" s="5">
        <v>0</v>
      </c>
      <c r="C69" s="5">
        <v>0</v>
      </c>
      <c r="D69" s="5">
        <v>0</v>
      </c>
      <c r="E69" s="5">
        <v>0</v>
      </c>
      <c r="F69" s="5">
        <v>0</v>
      </c>
      <c r="G69" s="5">
        <v>0</v>
      </c>
      <c r="H69" s="5">
        <v>0</v>
      </c>
      <c r="I69" s="5">
        <v>0</v>
      </c>
      <c r="J69" s="1">
        <v>0.4</v>
      </c>
      <c r="K69" s="5">
        <v>0</v>
      </c>
      <c r="L69" s="5">
        <v>0</v>
      </c>
      <c r="M69" s="1">
        <v>0</v>
      </c>
      <c r="N69" s="5">
        <v>0</v>
      </c>
      <c r="O69" s="1">
        <v>0.4</v>
      </c>
      <c r="P69" s="1"/>
      <c r="Q69" s="1"/>
      <c r="R69" s="1"/>
    </row>
    <row r="70" spans="1:18" x14ac:dyDescent="0.3">
      <c r="A70" s="1" t="s">
        <v>44</v>
      </c>
      <c r="B70" s="5">
        <v>0</v>
      </c>
      <c r="C70" s="5">
        <v>0</v>
      </c>
      <c r="D70" s="5">
        <v>0</v>
      </c>
      <c r="E70" s="5">
        <v>0</v>
      </c>
      <c r="F70" s="5">
        <v>0</v>
      </c>
      <c r="G70" s="5">
        <v>0</v>
      </c>
      <c r="H70" s="5">
        <v>0</v>
      </c>
      <c r="I70" s="5">
        <v>0</v>
      </c>
      <c r="J70" s="1">
        <v>1255.6500000000001</v>
      </c>
      <c r="K70" s="5">
        <v>0</v>
      </c>
      <c r="L70" s="5">
        <v>0</v>
      </c>
      <c r="M70" s="1">
        <v>8.89</v>
      </c>
      <c r="N70" s="5">
        <v>0</v>
      </c>
      <c r="O70" s="1">
        <v>1264.54</v>
      </c>
      <c r="P70" s="6">
        <f>(O70-O71)/O71</f>
        <v>0.19278222155146379</v>
      </c>
      <c r="Q70" s="6">
        <f>O70/$O$83</f>
        <v>3.4723244314300093E-2</v>
      </c>
      <c r="R70" s="1">
        <v>204.38</v>
      </c>
    </row>
    <row r="71" spans="1:18" x14ac:dyDescent="0.3">
      <c r="A71" s="1" t="s">
        <v>10</v>
      </c>
      <c r="B71" s="5">
        <v>0</v>
      </c>
      <c r="C71" s="5">
        <v>0</v>
      </c>
      <c r="D71" s="5">
        <v>0</v>
      </c>
      <c r="E71" s="5">
        <v>0</v>
      </c>
      <c r="F71" s="5">
        <v>0</v>
      </c>
      <c r="G71" s="5">
        <v>0</v>
      </c>
      <c r="H71" s="5">
        <v>0</v>
      </c>
      <c r="I71" s="5">
        <v>0</v>
      </c>
      <c r="J71" s="1">
        <v>1050.55</v>
      </c>
      <c r="K71" s="5">
        <v>0</v>
      </c>
      <c r="L71" s="5">
        <v>0</v>
      </c>
      <c r="M71" s="1">
        <v>9.61</v>
      </c>
      <c r="N71" s="5">
        <v>0</v>
      </c>
      <c r="O71" s="1">
        <v>1060.1600000000001</v>
      </c>
      <c r="P71" s="1"/>
      <c r="Q71" s="1"/>
      <c r="R71" s="1"/>
    </row>
    <row r="72" spans="1:18" x14ac:dyDescent="0.3">
      <c r="A72" s="2" t="s">
        <v>45</v>
      </c>
      <c r="B72" s="4">
        <v>0</v>
      </c>
      <c r="C72" s="4">
        <v>0</v>
      </c>
      <c r="D72" s="4">
        <v>0</v>
      </c>
      <c r="E72" s="4">
        <v>0</v>
      </c>
      <c r="F72" s="4">
        <v>0</v>
      </c>
      <c r="G72" s="4">
        <v>0</v>
      </c>
      <c r="H72" s="4">
        <v>0</v>
      </c>
      <c r="I72" s="4">
        <v>0</v>
      </c>
      <c r="J72" s="2">
        <f>SUM(J58+J60+J62+J64+J66+J68+J70)</f>
        <v>3828.6</v>
      </c>
      <c r="K72" s="4">
        <v>0</v>
      </c>
      <c r="L72" s="4">
        <v>0</v>
      </c>
      <c r="M72" s="2">
        <f>SUM(M58+M60+M62+M64+M66+M68+M70)</f>
        <v>116.94</v>
      </c>
      <c r="N72" s="4">
        <v>0</v>
      </c>
      <c r="O72" s="2">
        <f>SUM(O58+O60+O62+O64+O66+O68+O70)</f>
        <v>3945.54</v>
      </c>
      <c r="P72" s="7">
        <f>(O72-O73)/O73</f>
        <v>0.3627160792304901</v>
      </c>
      <c r="Q72" s="7">
        <f>O72/$O$83</f>
        <v>0.10834133311073085</v>
      </c>
      <c r="R72" s="2">
        <f>SUM(R58+R60+R62+R64+R66+R68+R70)</f>
        <v>1050.19</v>
      </c>
    </row>
    <row r="73" spans="1:18" x14ac:dyDescent="0.3">
      <c r="A73" s="1" t="s">
        <v>36</v>
      </c>
      <c r="B73" s="5">
        <v>0</v>
      </c>
      <c r="C73" s="5">
        <v>0</v>
      </c>
      <c r="D73" s="5">
        <v>0</v>
      </c>
      <c r="E73" s="5">
        <v>0</v>
      </c>
      <c r="F73" s="5">
        <v>0</v>
      </c>
      <c r="G73" s="5">
        <v>0</v>
      </c>
      <c r="H73" s="5">
        <v>0</v>
      </c>
      <c r="I73" s="5">
        <v>0</v>
      </c>
      <c r="J73" s="1">
        <f>SUM(J59+J61+J63+J65+J67+J69+J71)</f>
        <v>2850.8599999999997</v>
      </c>
      <c r="K73" s="5">
        <v>0</v>
      </c>
      <c r="L73" s="5">
        <v>0</v>
      </c>
      <c r="M73" s="1">
        <f>SUM(M59+M61+M63+M65+M67+M69+M71)</f>
        <v>44.49</v>
      </c>
      <c r="N73" s="5">
        <v>0</v>
      </c>
      <c r="O73" s="1">
        <f>SUM(O59+O61+O63+O65+O67+O69+O71)</f>
        <v>2895.3500000000004</v>
      </c>
      <c r="P73" s="1"/>
      <c r="Q73" s="1"/>
      <c r="R73" s="1"/>
    </row>
    <row r="74" spans="1:18" x14ac:dyDescent="0.3">
      <c r="A74" s="1" t="s">
        <v>37</v>
      </c>
      <c r="B74" s="5">
        <v>0</v>
      </c>
      <c r="C74" s="5">
        <v>0</v>
      </c>
      <c r="D74" s="5">
        <v>0</v>
      </c>
      <c r="E74" s="5">
        <v>0</v>
      </c>
      <c r="F74" s="5">
        <v>0</v>
      </c>
      <c r="G74" s="5">
        <v>0</v>
      </c>
      <c r="H74" s="5">
        <v>0</v>
      </c>
      <c r="I74" s="5">
        <v>0</v>
      </c>
      <c r="J74" s="13">
        <f>(J72-J73)/J73</f>
        <v>0.34296317602407705</v>
      </c>
      <c r="K74" s="5">
        <v>0</v>
      </c>
      <c r="L74" s="5">
        <v>0</v>
      </c>
      <c r="M74" s="13">
        <f>(M72-M73)/M73</f>
        <v>1.6284558327714089</v>
      </c>
      <c r="N74" s="5">
        <v>0</v>
      </c>
      <c r="O74" s="13">
        <f>(O72-O73)/O73</f>
        <v>0.3627160792304901</v>
      </c>
      <c r="P74" s="1"/>
      <c r="Q74" s="1"/>
      <c r="R74" s="1"/>
    </row>
    <row r="75" spans="1:18" x14ac:dyDescent="0.3">
      <c r="A75" s="2" t="s">
        <v>56</v>
      </c>
      <c r="B75" s="5"/>
      <c r="C75" s="5"/>
      <c r="D75" s="5"/>
      <c r="E75" s="5"/>
      <c r="F75" s="5"/>
      <c r="G75" s="5"/>
      <c r="H75" s="5"/>
      <c r="I75" s="5"/>
      <c r="J75" s="1"/>
      <c r="K75" s="5"/>
      <c r="L75" s="5"/>
      <c r="M75" s="1"/>
      <c r="N75" s="1"/>
      <c r="O75" s="1"/>
      <c r="P75" s="1"/>
      <c r="Q75" s="1"/>
      <c r="R75" s="1"/>
    </row>
    <row r="76" spans="1:18" x14ac:dyDescent="0.3">
      <c r="A76" s="1" t="s">
        <v>57</v>
      </c>
      <c r="B76" s="5">
        <v>0</v>
      </c>
      <c r="C76" s="5">
        <v>0</v>
      </c>
      <c r="D76" s="5">
        <v>0</v>
      </c>
      <c r="E76" s="5">
        <v>0</v>
      </c>
      <c r="F76" s="5">
        <v>0</v>
      </c>
      <c r="G76" s="5">
        <v>0</v>
      </c>
      <c r="H76" s="5">
        <v>0</v>
      </c>
      <c r="I76" s="5">
        <v>0</v>
      </c>
      <c r="J76" s="5">
        <v>0</v>
      </c>
      <c r="K76" s="5">
        <v>0</v>
      </c>
      <c r="L76" s="5">
        <v>0</v>
      </c>
      <c r="M76" s="5">
        <v>0</v>
      </c>
      <c r="N76" s="1">
        <v>16.48</v>
      </c>
      <c r="O76" s="1">
        <v>16.48</v>
      </c>
      <c r="P76" s="6">
        <f>(O76-O77)/O77</f>
        <v>1.8512110726643596</v>
      </c>
      <c r="Q76" s="6">
        <f>O76/$O$83</f>
        <v>4.5252745369831366E-4</v>
      </c>
      <c r="R76" s="1">
        <v>10.7</v>
      </c>
    </row>
    <row r="77" spans="1:18" x14ac:dyDescent="0.3">
      <c r="A77" s="1" t="s">
        <v>10</v>
      </c>
      <c r="B77" s="5">
        <v>0</v>
      </c>
      <c r="C77" s="5">
        <v>0</v>
      </c>
      <c r="D77" s="5">
        <v>0</v>
      </c>
      <c r="E77" s="5">
        <v>0</v>
      </c>
      <c r="F77" s="5">
        <v>0</v>
      </c>
      <c r="G77" s="5">
        <v>0</v>
      </c>
      <c r="H77" s="5">
        <v>0</v>
      </c>
      <c r="I77" s="5">
        <v>0</v>
      </c>
      <c r="J77" s="5">
        <v>0</v>
      </c>
      <c r="K77" s="5">
        <v>0</v>
      </c>
      <c r="L77" s="5">
        <v>0</v>
      </c>
      <c r="M77" s="5">
        <v>0</v>
      </c>
      <c r="N77" s="1">
        <v>5.78</v>
      </c>
      <c r="O77" s="1">
        <v>5.78</v>
      </c>
      <c r="P77" s="1"/>
      <c r="Q77" s="1"/>
      <c r="R77" s="1"/>
    </row>
    <row r="78" spans="1:18" x14ac:dyDescent="0.3">
      <c r="A78" s="1" t="s">
        <v>58</v>
      </c>
      <c r="B78" s="5">
        <v>0</v>
      </c>
      <c r="C78" s="5">
        <v>0</v>
      </c>
      <c r="D78" s="5">
        <v>0</v>
      </c>
      <c r="E78" s="5">
        <v>0</v>
      </c>
      <c r="F78" s="5">
        <v>0</v>
      </c>
      <c r="G78" s="5">
        <v>0</v>
      </c>
      <c r="H78" s="5">
        <v>0</v>
      </c>
      <c r="I78" s="4">
        <v>0</v>
      </c>
      <c r="J78" s="5">
        <v>0</v>
      </c>
      <c r="K78" s="5">
        <v>0</v>
      </c>
      <c r="L78" s="5">
        <v>0</v>
      </c>
      <c r="M78" s="5">
        <v>0</v>
      </c>
      <c r="N78" s="1">
        <v>106.47</v>
      </c>
      <c r="O78" s="1">
        <v>106.47</v>
      </c>
      <c r="P78" s="6">
        <f>(O78-O79)/O79</f>
        <v>0.21457905544147848</v>
      </c>
      <c r="Q78" s="6">
        <f>O78/$O$83</f>
        <v>2.9235799754405009E-3</v>
      </c>
      <c r="R78" s="1">
        <v>18.809999999999999</v>
      </c>
    </row>
    <row r="79" spans="1:18" x14ac:dyDescent="0.3">
      <c r="A79" s="1" t="s">
        <v>10</v>
      </c>
      <c r="B79" s="5">
        <v>0</v>
      </c>
      <c r="C79" s="5">
        <v>0</v>
      </c>
      <c r="D79" s="5">
        <v>0</v>
      </c>
      <c r="E79" s="5">
        <v>0</v>
      </c>
      <c r="F79" s="5">
        <v>0</v>
      </c>
      <c r="G79" s="5">
        <v>0</v>
      </c>
      <c r="H79" s="5">
        <v>0</v>
      </c>
      <c r="I79" s="5">
        <v>0</v>
      </c>
      <c r="J79" s="5">
        <v>0</v>
      </c>
      <c r="K79" s="5">
        <v>0</v>
      </c>
      <c r="L79" s="5">
        <v>0</v>
      </c>
      <c r="M79" s="5">
        <v>0</v>
      </c>
      <c r="N79" s="1">
        <v>87.66</v>
      </c>
      <c r="O79" s="1">
        <v>87.66</v>
      </c>
      <c r="P79" s="1"/>
      <c r="Q79" s="1"/>
      <c r="R79" s="1"/>
    </row>
    <row r="80" spans="1:18" x14ac:dyDescent="0.3">
      <c r="A80" s="2" t="s">
        <v>59</v>
      </c>
      <c r="B80" s="4">
        <v>0</v>
      </c>
      <c r="C80" s="4">
        <v>0</v>
      </c>
      <c r="D80" s="4">
        <v>0</v>
      </c>
      <c r="E80" s="4">
        <v>0</v>
      </c>
      <c r="F80" s="4">
        <v>0</v>
      </c>
      <c r="G80" s="4">
        <v>0</v>
      </c>
      <c r="H80" s="4">
        <v>0</v>
      </c>
      <c r="I80" s="4">
        <v>0</v>
      </c>
      <c r="J80" s="4">
        <v>0</v>
      </c>
      <c r="K80" s="4">
        <v>0</v>
      </c>
      <c r="L80" s="4">
        <v>0</v>
      </c>
      <c r="M80" s="4">
        <v>0</v>
      </c>
      <c r="N80" s="2">
        <f>SUM(N76+N78)</f>
        <v>122.95</v>
      </c>
      <c r="O80" s="2">
        <f>SUM(O76+O78)</f>
        <v>122.95</v>
      </c>
      <c r="P80" s="7">
        <f>(O80-O81)/O81</f>
        <v>0.31581763698630144</v>
      </c>
      <c r="Q80" s="7">
        <f>O80/$O$83</f>
        <v>3.3761074291388145E-3</v>
      </c>
      <c r="R80" s="2">
        <f>SUM(R76+R78)</f>
        <v>29.509999999999998</v>
      </c>
    </row>
    <row r="81" spans="1:18" x14ac:dyDescent="0.3">
      <c r="A81" s="1" t="s">
        <v>36</v>
      </c>
      <c r="B81" s="5">
        <v>0</v>
      </c>
      <c r="C81" s="5">
        <v>0</v>
      </c>
      <c r="D81" s="5">
        <v>0</v>
      </c>
      <c r="E81" s="5">
        <v>0</v>
      </c>
      <c r="F81" s="5">
        <v>0</v>
      </c>
      <c r="G81" s="5">
        <v>0</v>
      </c>
      <c r="H81" s="5">
        <v>0</v>
      </c>
      <c r="I81" s="5">
        <v>0</v>
      </c>
      <c r="J81" s="5">
        <v>0</v>
      </c>
      <c r="K81" s="5">
        <v>0</v>
      </c>
      <c r="L81" s="5">
        <v>0</v>
      </c>
      <c r="M81" s="5">
        <v>0</v>
      </c>
      <c r="N81" s="1">
        <f>SUM(N77+N79)</f>
        <v>93.44</v>
      </c>
      <c r="O81" s="1">
        <f>SUM(O77+O79)</f>
        <v>93.44</v>
      </c>
      <c r="P81" s="1"/>
      <c r="Q81" s="1"/>
      <c r="R81" s="1"/>
    </row>
    <row r="82" spans="1:18" x14ac:dyDescent="0.3">
      <c r="A82" s="1" t="s">
        <v>37</v>
      </c>
      <c r="B82" s="5">
        <v>0</v>
      </c>
      <c r="C82" s="5">
        <v>0</v>
      </c>
      <c r="D82" s="5">
        <v>0</v>
      </c>
      <c r="E82" s="5">
        <v>0</v>
      </c>
      <c r="F82" s="5">
        <v>0</v>
      </c>
      <c r="G82" s="5">
        <v>0</v>
      </c>
      <c r="H82" s="5">
        <v>0</v>
      </c>
      <c r="I82" s="5">
        <v>0</v>
      </c>
      <c r="J82" s="5"/>
      <c r="K82" s="5">
        <v>0</v>
      </c>
      <c r="L82" s="5">
        <v>0</v>
      </c>
      <c r="M82" s="1"/>
      <c r="N82" s="13">
        <f t="shared" ref="N82:O82" si="3">(N80-N81)/N81</f>
        <v>0.31581763698630144</v>
      </c>
      <c r="O82" s="13">
        <f t="shared" si="3"/>
        <v>0.31581763698630144</v>
      </c>
      <c r="P82" s="1"/>
      <c r="Q82" s="1"/>
      <c r="R82" s="1"/>
    </row>
    <row r="83" spans="1:18" x14ac:dyDescent="0.3">
      <c r="A83" s="2" t="s">
        <v>46</v>
      </c>
      <c r="B83" s="9">
        <f>SUM(B54+B72+B80)</f>
        <v>4498.4400000000005</v>
      </c>
      <c r="C83" s="9">
        <f t="shared" ref="C83:O83" si="4">SUM(C54+C72+C80)</f>
        <v>1163.17</v>
      </c>
      <c r="D83" s="9">
        <f t="shared" si="4"/>
        <v>972.11000000000013</v>
      </c>
      <c r="E83" s="9">
        <f t="shared" si="4"/>
        <v>191.04</v>
      </c>
      <c r="F83" s="9">
        <f t="shared" si="4"/>
        <v>777.96000000000015</v>
      </c>
      <c r="G83" s="9">
        <f t="shared" si="4"/>
        <v>9099.2300000000014</v>
      </c>
      <c r="H83" s="9">
        <f t="shared" si="4"/>
        <v>3814.78</v>
      </c>
      <c r="I83" s="9">
        <f t="shared" si="4"/>
        <v>5284.420000000001</v>
      </c>
      <c r="J83" s="9">
        <f t="shared" si="4"/>
        <v>16893.330000000002</v>
      </c>
      <c r="K83" s="9">
        <f t="shared" si="4"/>
        <v>83.169999999999987</v>
      </c>
      <c r="L83" s="9">
        <f t="shared" si="4"/>
        <v>990.8499999999998</v>
      </c>
      <c r="M83" s="9">
        <f t="shared" si="4"/>
        <v>1654.2100000000003</v>
      </c>
      <c r="N83" s="9">
        <f t="shared" si="4"/>
        <v>1257.3700000000001</v>
      </c>
      <c r="O83" s="9">
        <f t="shared" si="4"/>
        <v>36417.679999999993</v>
      </c>
      <c r="P83" s="7">
        <f>(O83-O84)/O84</f>
        <v>8.4069239585038327E-2</v>
      </c>
      <c r="Q83" s="7">
        <f>O83/$O$83</f>
        <v>1</v>
      </c>
      <c r="R83" s="9">
        <f>SUM(R54+R72+R80)</f>
        <v>2824.1800000000003</v>
      </c>
    </row>
    <row r="84" spans="1:18" x14ac:dyDescent="0.3">
      <c r="A84" s="1" t="s">
        <v>36</v>
      </c>
      <c r="B84" s="10">
        <f t="shared" ref="B84:O84" si="5">SUM(B55+B73+B81)</f>
        <v>6512.369999999999</v>
      </c>
      <c r="C84" s="10">
        <f t="shared" si="5"/>
        <v>870.42000000000007</v>
      </c>
      <c r="D84" s="10">
        <f t="shared" si="5"/>
        <v>710.89</v>
      </c>
      <c r="E84" s="10">
        <f t="shared" si="5"/>
        <v>159.54</v>
      </c>
      <c r="F84" s="10">
        <f t="shared" si="5"/>
        <v>687.41</v>
      </c>
      <c r="G84" s="10">
        <f t="shared" si="5"/>
        <v>7869.11</v>
      </c>
      <c r="H84" s="10">
        <f t="shared" si="5"/>
        <v>3225.2300000000005</v>
      </c>
      <c r="I84" s="10">
        <f t="shared" si="5"/>
        <v>4643.8900000000003</v>
      </c>
      <c r="J84" s="10">
        <f t="shared" si="5"/>
        <v>13891.289999999997</v>
      </c>
      <c r="K84" s="10">
        <f t="shared" si="5"/>
        <v>110.43</v>
      </c>
      <c r="L84" s="10">
        <f t="shared" si="5"/>
        <v>916.21</v>
      </c>
      <c r="M84" s="10">
        <f t="shared" si="5"/>
        <v>1251.97</v>
      </c>
      <c r="N84" s="10">
        <f t="shared" si="5"/>
        <v>1484.27</v>
      </c>
      <c r="O84" s="10">
        <f t="shared" si="5"/>
        <v>33593.500000000007</v>
      </c>
      <c r="P84" s="1"/>
      <c r="Q84" s="1"/>
      <c r="R84" s="1"/>
    </row>
    <row r="85" spans="1:18" x14ac:dyDescent="0.3">
      <c r="A85" s="1" t="s">
        <v>37</v>
      </c>
      <c r="B85" s="13">
        <f t="shared" ref="B85:O85" si="6">(B83-B84)/B84</f>
        <v>-0.30924686404488672</v>
      </c>
      <c r="C85" s="13">
        <f t="shared" si="6"/>
        <v>0.33633188575630152</v>
      </c>
      <c r="D85" s="13">
        <f t="shared" si="6"/>
        <v>0.36745488050190628</v>
      </c>
      <c r="E85" s="13">
        <f t="shared" si="6"/>
        <v>0.19744264761188418</v>
      </c>
      <c r="F85" s="13">
        <f t="shared" si="6"/>
        <v>0.1317263350838658</v>
      </c>
      <c r="G85" s="13">
        <f t="shared" si="6"/>
        <v>0.15632263369046839</v>
      </c>
      <c r="H85" s="13">
        <f t="shared" si="6"/>
        <v>0.18279316513861016</v>
      </c>
      <c r="I85" s="13">
        <f t="shared" si="6"/>
        <v>0.13792962365602987</v>
      </c>
      <c r="J85" s="13">
        <f t="shared" si="6"/>
        <v>0.216109518986358</v>
      </c>
      <c r="K85" s="13">
        <f t="shared" si="6"/>
        <v>-0.24685321017839371</v>
      </c>
      <c r="L85" s="13">
        <f t="shared" si="6"/>
        <v>8.146603944510511E-2</v>
      </c>
      <c r="M85" s="13">
        <f t="shared" si="6"/>
        <v>0.32128565380959628</v>
      </c>
      <c r="N85" s="13">
        <f t="shared" si="6"/>
        <v>-0.15286976089255988</v>
      </c>
      <c r="O85" s="13">
        <f t="shared" si="6"/>
        <v>8.4069239585038327E-2</v>
      </c>
      <c r="P85" s="1"/>
      <c r="Q85" s="1"/>
      <c r="R85" s="1"/>
    </row>
    <row r="86" spans="1:18" x14ac:dyDescent="0.3">
      <c r="A86" s="1" t="s">
        <v>47</v>
      </c>
      <c r="B86" s="6">
        <f t="shared" ref="B86:O86" si="7">B83/$O$83</f>
        <v>0.12352351934554869</v>
      </c>
      <c r="C86" s="6">
        <f t="shared" si="7"/>
        <v>3.1939706208632741E-2</v>
      </c>
      <c r="D86" s="6">
        <f t="shared" si="7"/>
        <v>2.6693353338268673E-2</v>
      </c>
      <c r="E86" s="6">
        <f t="shared" si="7"/>
        <v>5.245803686561034E-3</v>
      </c>
      <c r="F86" s="6">
        <f t="shared" si="7"/>
        <v>2.1362151570336173E-2</v>
      </c>
      <c r="G86" s="6">
        <f t="shared" si="7"/>
        <v>0.24985748680311329</v>
      </c>
      <c r="H86" s="6">
        <f t="shared" si="7"/>
        <v>0.10475076940650807</v>
      </c>
      <c r="I86" s="6">
        <f t="shared" si="7"/>
        <v>0.14510589362090068</v>
      </c>
      <c r="J86" s="6">
        <f t="shared" si="7"/>
        <v>0.46387716076367319</v>
      </c>
      <c r="K86" s="6">
        <f t="shared" si="7"/>
        <v>2.2837808449082974E-3</v>
      </c>
      <c r="L86" s="6">
        <f t="shared" si="7"/>
        <v>2.7207938561709586E-2</v>
      </c>
      <c r="M86" s="6">
        <f t="shared" si="7"/>
        <v>4.5423266940672787E-2</v>
      </c>
      <c r="N86" s="6">
        <f t="shared" si="7"/>
        <v>3.452636192091315E-2</v>
      </c>
      <c r="O86" s="6">
        <f t="shared" si="7"/>
        <v>1</v>
      </c>
      <c r="P86" s="1"/>
      <c r="Q86" s="1"/>
      <c r="R86" s="1"/>
    </row>
    <row r="87" spans="1:18" x14ac:dyDescent="0.3">
      <c r="A87" s="1" t="s">
        <v>48</v>
      </c>
      <c r="B87" s="6">
        <f t="shared" ref="B87:O87" si="8">B84/$O$84</f>
        <v>0.19385803801330606</v>
      </c>
      <c r="C87" s="6">
        <f t="shared" si="8"/>
        <v>2.591036956554095E-2</v>
      </c>
      <c r="D87" s="6">
        <f t="shared" si="8"/>
        <v>2.1161534225370975E-2</v>
      </c>
      <c r="E87" s="6">
        <f t="shared" si="8"/>
        <v>4.7491330168038448E-3</v>
      </c>
      <c r="F87" s="6">
        <f t="shared" si="8"/>
        <v>2.0462589489038053E-2</v>
      </c>
      <c r="G87" s="6">
        <f t="shared" si="8"/>
        <v>0.23424501763734049</v>
      </c>
      <c r="H87" s="6">
        <f t="shared" si="8"/>
        <v>9.6007560986500359E-2</v>
      </c>
      <c r="I87" s="6">
        <f t="shared" si="8"/>
        <v>0.13823775432747404</v>
      </c>
      <c r="J87" s="6">
        <f t="shared" si="8"/>
        <v>0.41351124473484435</v>
      </c>
      <c r="K87" s="6">
        <f t="shared" si="8"/>
        <v>3.287243067855388E-3</v>
      </c>
      <c r="L87" s="6">
        <f t="shared" si="8"/>
        <v>2.7273430872043695E-2</v>
      </c>
      <c r="M87" s="6">
        <f t="shared" si="8"/>
        <v>3.7268221530950919E-2</v>
      </c>
      <c r="N87" s="6">
        <f t="shared" si="8"/>
        <v>4.4183249735811975E-2</v>
      </c>
      <c r="O87" s="6">
        <f t="shared" si="8"/>
        <v>1</v>
      </c>
      <c r="P87" s="1"/>
      <c r="Q87" s="1"/>
      <c r="R87" s="1"/>
    </row>
    <row r="89" spans="1:18" ht="39.6" customHeight="1" x14ac:dyDescent="0.3">
      <c r="A89" s="18" t="s">
        <v>74</v>
      </c>
      <c r="B89" s="18"/>
      <c r="C89" s="18"/>
      <c r="D89" s="18"/>
      <c r="E89" s="18"/>
      <c r="F89" s="18"/>
      <c r="G89" s="18"/>
      <c r="H89" s="18"/>
      <c r="I89" s="18"/>
      <c r="J89" s="18"/>
      <c r="K89" s="18"/>
      <c r="L89" s="18"/>
      <c r="M89" s="18"/>
      <c r="N89" s="18"/>
      <c r="O89" s="18"/>
      <c r="P89" s="18"/>
      <c r="Q89" s="18"/>
      <c r="R89" s="18"/>
    </row>
    <row r="90" spans="1:18" x14ac:dyDescent="0.3">
      <c r="L90" s="6"/>
    </row>
  </sheetData>
  <mergeCells count="2">
    <mergeCell ref="A1:R1"/>
    <mergeCell ref="A89:R8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Health Portfolio</vt:lpstr>
      <vt:lpstr>Liability Portfolio</vt:lpstr>
      <vt:lpstr>Miscellaneous portfolio</vt:lpstr>
      <vt:lpstr>Segmentwise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Sharad Taware</cp:lastModifiedBy>
  <dcterms:created xsi:type="dcterms:W3CDTF">2026-05-14T17:36:26Z</dcterms:created>
  <dcterms:modified xsi:type="dcterms:W3CDTF">2026-06-17T08:08:35Z</dcterms:modified>
</cp:coreProperties>
</file>