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shara\OneDrive - General Insurance Council\Desktop\"/>
    </mc:Choice>
  </mc:AlternateContent>
  <xr:revisionPtr revIDLastSave="0" documentId="13_ncr:1_{883C173F-3401-42AE-AE52-76C31105590C}" xr6:coauthVersionLast="47" xr6:coauthVersionMax="47" xr10:uidLastSave="{00000000-0000-0000-0000-000000000000}"/>
  <bookViews>
    <workbookView xWindow="-108" yWindow="-108" windowWidth="23256" windowHeight="13896" activeTab="3" xr2:uid="{00000000-000D-0000-FFFF-FFFF00000000}"/>
  </bookViews>
  <sheets>
    <sheet name="Health Portfolio" sheetId="1" r:id="rId1"/>
    <sheet name="Liability Portfolio" sheetId="2" r:id="rId2"/>
    <sheet name="Miscellaneous portfolio" sheetId="3" r:id="rId3"/>
    <sheet name="Segmentwise Report"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7" i="1" l="1"/>
  <c r="G27" i="1"/>
  <c r="G27" i="2"/>
  <c r="F65" i="3"/>
  <c r="G26" i="3"/>
  <c r="F26" i="3"/>
  <c r="Q26" i="4"/>
  <c r="P26" i="4"/>
  <c r="G47" i="1"/>
  <c r="G47" i="2"/>
  <c r="F46" i="3"/>
  <c r="P46" i="4"/>
  <c r="F60" i="3"/>
  <c r="P78" i="4"/>
  <c r="P42" i="4"/>
  <c r="F42" i="3"/>
  <c r="G43" i="2"/>
  <c r="M83" i="4"/>
  <c r="P76" i="4"/>
  <c r="P72" i="4"/>
  <c r="P70" i="4"/>
  <c r="P66" i="4"/>
  <c r="P64" i="4"/>
  <c r="P62" i="4"/>
  <c r="P60" i="4"/>
  <c r="P58" i="4"/>
  <c r="P52" i="4"/>
  <c r="P50" i="4"/>
  <c r="P48" i="4"/>
  <c r="P44" i="4"/>
  <c r="P40" i="4"/>
  <c r="P38" i="4"/>
  <c r="P36" i="4"/>
  <c r="P34" i="4"/>
  <c r="P32" i="4"/>
  <c r="P30" i="4"/>
  <c r="P28" i="4"/>
  <c r="P24" i="4"/>
  <c r="P22" i="4"/>
  <c r="P20" i="4"/>
  <c r="P18" i="4"/>
  <c r="P16" i="4"/>
  <c r="P14" i="4"/>
  <c r="P12" i="4"/>
  <c r="P10" i="4"/>
  <c r="P8" i="4"/>
  <c r="P6" i="4"/>
  <c r="P4" i="4"/>
  <c r="O81" i="4"/>
  <c r="O82" i="4" s="1"/>
  <c r="N81" i="4"/>
  <c r="N82" i="4" s="1"/>
  <c r="R80" i="4"/>
  <c r="O80" i="4"/>
  <c r="P80" i="4" s="1"/>
  <c r="N80" i="4"/>
  <c r="O74" i="4"/>
  <c r="N74" i="4"/>
  <c r="M74" i="4"/>
  <c r="J74" i="4"/>
  <c r="O73" i="4"/>
  <c r="N73" i="4"/>
  <c r="M73" i="4"/>
  <c r="L73" i="4"/>
  <c r="K73" i="4"/>
  <c r="J73" i="4"/>
  <c r="R72" i="4"/>
  <c r="O72" i="4"/>
  <c r="N72" i="4"/>
  <c r="M72" i="4"/>
  <c r="L72" i="4"/>
  <c r="K72" i="4"/>
  <c r="J72" i="4"/>
  <c r="R54" i="4"/>
  <c r="O54" i="4"/>
  <c r="N54" i="4"/>
  <c r="M54" i="4"/>
  <c r="L54" i="4"/>
  <c r="L83" i="4" s="1"/>
  <c r="K54" i="4"/>
  <c r="K83" i="4" s="1"/>
  <c r="J54" i="4"/>
  <c r="J83" i="4" s="1"/>
  <c r="I54" i="4"/>
  <c r="I83" i="4" s="1"/>
  <c r="H54" i="4"/>
  <c r="H83" i="4" s="1"/>
  <c r="G54" i="4"/>
  <c r="G83" i="4" s="1"/>
  <c r="F54" i="4"/>
  <c r="F83" i="4" s="1"/>
  <c r="E54" i="4"/>
  <c r="E83" i="4" s="1"/>
  <c r="D54" i="4"/>
  <c r="D83" i="4" s="1"/>
  <c r="C54" i="4"/>
  <c r="C83" i="4" s="1"/>
  <c r="O55" i="4"/>
  <c r="O84" i="4" s="1"/>
  <c r="O87" i="4" s="1"/>
  <c r="N55" i="4"/>
  <c r="M55" i="4"/>
  <c r="M84" i="4" s="1"/>
  <c r="L55" i="4"/>
  <c r="L56" i="4" s="1"/>
  <c r="K55" i="4"/>
  <c r="K84" i="4" s="1"/>
  <c r="J55" i="4"/>
  <c r="J56" i="4" s="1"/>
  <c r="I55" i="4"/>
  <c r="H55" i="4"/>
  <c r="H84" i="4" s="1"/>
  <c r="G55" i="4"/>
  <c r="G84" i="4" s="1"/>
  <c r="F55" i="4"/>
  <c r="F84" i="4" s="1"/>
  <c r="E55" i="4"/>
  <c r="E84" i="4" s="1"/>
  <c r="D55" i="4"/>
  <c r="C55" i="4"/>
  <c r="C84" i="4" s="1"/>
  <c r="C87" i="4" s="1"/>
  <c r="B55" i="4"/>
  <c r="B84" i="4" s="1"/>
  <c r="B54" i="4"/>
  <c r="B83" i="4" s="1"/>
  <c r="F58" i="3"/>
  <c r="F52" i="3"/>
  <c r="F50" i="3"/>
  <c r="F48" i="3"/>
  <c r="F44" i="3"/>
  <c r="F40" i="3"/>
  <c r="F38" i="3"/>
  <c r="F36" i="3"/>
  <c r="F34" i="3"/>
  <c r="F32" i="3"/>
  <c r="F30" i="3"/>
  <c r="F24" i="3"/>
  <c r="F22" i="3"/>
  <c r="F20" i="3"/>
  <c r="F18" i="3"/>
  <c r="F16" i="3"/>
  <c r="F14" i="3"/>
  <c r="F12" i="3"/>
  <c r="F10" i="3"/>
  <c r="F8" i="3"/>
  <c r="F6" i="3"/>
  <c r="F4" i="3"/>
  <c r="C63" i="3"/>
  <c r="C62" i="3"/>
  <c r="E63" i="3"/>
  <c r="E66" i="3" s="1"/>
  <c r="E69" i="3" s="1"/>
  <c r="D63" i="3"/>
  <c r="B63" i="3"/>
  <c r="H62" i="3"/>
  <c r="E62" i="3"/>
  <c r="D62" i="3"/>
  <c r="B62" i="3"/>
  <c r="E55" i="3"/>
  <c r="D55" i="3"/>
  <c r="C55" i="3"/>
  <c r="B55" i="3"/>
  <c r="H54" i="3"/>
  <c r="E54" i="3"/>
  <c r="E56" i="3" s="1"/>
  <c r="D54" i="3"/>
  <c r="C54" i="3"/>
  <c r="C65" i="3" s="1"/>
  <c r="B54" i="3"/>
  <c r="G53" i="2"/>
  <c r="G51" i="2"/>
  <c r="G49" i="2"/>
  <c r="G45" i="2"/>
  <c r="G41" i="2"/>
  <c r="G39" i="2"/>
  <c r="G37" i="2"/>
  <c r="G35" i="2"/>
  <c r="G33" i="2"/>
  <c r="G31" i="2"/>
  <c r="G25" i="2"/>
  <c r="G23" i="2"/>
  <c r="G19" i="2"/>
  <c r="G17" i="2"/>
  <c r="G15" i="2"/>
  <c r="G13" i="2"/>
  <c r="G11" i="2"/>
  <c r="G9" i="2"/>
  <c r="G7" i="2"/>
  <c r="G5" i="2"/>
  <c r="F56" i="2"/>
  <c r="E56" i="2"/>
  <c r="D56" i="2"/>
  <c r="C56" i="2"/>
  <c r="B56" i="2"/>
  <c r="B59" i="2" s="1"/>
  <c r="I55" i="2"/>
  <c r="F55" i="2"/>
  <c r="H55" i="2" s="1"/>
  <c r="E55" i="2"/>
  <c r="E58" i="2" s="1"/>
  <c r="D55" i="2"/>
  <c r="C55" i="2"/>
  <c r="B55" i="2"/>
  <c r="G73" i="1"/>
  <c r="G71" i="1"/>
  <c r="G67" i="1"/>
  <c r="G65" i="1"/>
  <c r="G63" i="1"/>
  <c r="G61" i="1"/>
  <c r="G59" i="1"/>
  <c r="G53" i="1"/>
  <c r="G51" i="1"/>
  <c r="G49" i="1"/>
  <c r="G45" i="1"/>
  <c r="G41" i="1"/>
  <c r="G39" i="1"/>
  <c r="G37" i="1"/>
  <c r="G35" i="1"/>
  <c r="G33" i="1"/>
  <c r="G31" i="1"/>
  <c r="G29" i="1"/>
  <c r="G25" i="1"/>
  <c r="G23" i="1"/>
  <c r="G19" i="1"/>
  <c r="G17" i="1"/>
  <c r="G15" i="1"/>
  <c r="G13" i="1"/>
  <c r="G11" i="1"/>
  <c r="G9" i="1"/>
  <c r="G7" i="1"/>
  <c r="G5" i="1"/>
  <c r="F75" i="1"/>
  <c r="E75" i="1"/>
  <c r="C75" i="1"/>
  <c r="B75" i="1"/>
  <c r="F74" i="1"/>
  <c r="E74" i="1"/>
  <c r="C74" i="1"/>
  <c r="B74" i="1"/>
  <c r="I73" i="1"/>
  <c r="F73" i="1"/>
  <c r="E73" i="1"/>
  <c r="C73" i="1"/>
  <c r="B73" i="1"/>
  <c r="F56" i="1"/>
  <c r="F77" i="1" s="1"/>
  <c r="F80" i="1" s="1"/>
  <c r="E56" i="1"/>
  <c r="E77" i="1" s="1"/>
  <c r="D56" i="1"/>
  <c r="D77" i="1" s="1"/>
  <c r="C56" i="1"/>
  <c r="C77" i="1" s="1"/>
  <c r="B56" i="1"/>
  <c r="B77" i="1" s="1"/>
  <c r="I55" i="1"/>
  <c r="I76" i="1" s="1"/>
  <c r="F55" i="1"/>
  <c r="E55" i="1"/>
  <c r="D55" i="1"/>
  <c r="D76" i="1" s="1"/>
  <c r="C55" i="1"/>
  <c r="C76" i="1" s="1"/>
  <c r="B55" i="1"/>
  <c r="B76" i="1" s="1"/>
  <c r="D57" i="2" l="1"/>
  <c r="H27" i="2"/>
  <c r="C57" i="2"/>
  <c r="H47" i="2"/>
  <c r="H9" i="2"/>
  <c r="B57" i="2"/>
  <c r="E85" i="4"/>
  <c r="F85" i="4"/>
  <c r="H56" i="4"/>
  <c r="B80" i="1"/>
  <c r="C80" i="1"/>
  <c r="D80" i="1"/>
  <c r="F57" i="1"/>
  <c r="E57" i="1"/>
  <c r="G55" i="1"/>
  <c r="E80" i="1"/>
  <c r="H23" i="2"/>
  <c r="H25" i="2"/>
  <c r="H31" i="2"/>
  <c r="H43" i="2"/>
  <c r="H33" i="2"/>
  <c r="H35" i="2"/>
  <c r="E57" i="2"/>
  <c r="H37" i="2"/>
  <c r="F57" i="2"/>
  <c r="H39" i="2"/>
  <c r="B58" i="2"/>
  <c r="C58" i="2"/>
  <c r="H5" i="2"/>
  <c r="D58" i="2"/>
  <c r="H7" i="2"/>
  <c r="C56" i="3"/>
  <c r="B85" i="4"/>
  <c r="D56" i="4"/>
  <c r="O56" i="4"/>
  <c r="G85" i="4"/>
  <c r="J84" i="4"/>
  <c r="N56" i="4"/>
  <c r="I56" i="4"/>
  <c r="H85" i="4"/>
  <c r="I84" i="4"/>
  <c r="I87" i="4" s="1"/>
  <c r="K56" i="4"/>
  <c r="H65" i="3"/>
  <c r="D65" i="3"/>
  <c r="B66" i="3"/>
  <c r="B69" i="3" s="1"/>
  <c r="N84" i="4"/>
  <c r="N87" i="4" s="1"/>
  <c r="R83" i="4"/>
  <c r="C85" i="4"/>
  <c r="B87" i="4"/>
  <c r="M87" i="4"/>
  <c r="M85" i="4"/>
  <c r="K85" i="4"/>
  <c r="B56" i="4"/>
  <c r="P54" i="4"/>
  <c r="L84" i="4"/>
  <c r="L87" i="4" s="1"/>
  <c r="C56" i="4"/>
  <c r="E56" i="4"/>
  <c r="F56" i="4"/>
  <c r="N83" i="4"/>
  <c r="G56" i="4"/>
  <c r="D84" i="4"/>
  <c r="D85" i="4" s="1"/>
  <c r="O83" i="4"/>
  <c r="Q46" i="4" s="1"/>
  <c r="M56" i="4"/>
  <c r="J85" i="4"/>
  <c r="D56" i="3"/>
  <c r="C59" i="2"/>
  <c r="D59" i="2"/>
  <c r="G55" i="2"/>
  <c r="E59" i="2"/>
  <c r="F59" i="2"/>
  <c r="H11" i="2"/>
  <c r="H41" i="2"/>
  <c r="H13" i="2"/>
  <c r="H45" i="2"/>
  <c r="H15" i="2"/>
  <c r="H49" i="2"/>
  <c r="H17" i="2"/>
  <c r="H53" i="2"/>
  <c r="F58" i="2"/>
  <c r="H19" i="2"/>
  <c r="C78" i="1"/>
  <c r="B78" i="1"/>
  <c r="D78" i="1"/>
  <c r="F76" i="1"/>
  <c r="E76" i="1"/>
  <c r="B57" i="1"/>
  <c r="C57" i="1"/>
  <c r="D57" i="1"/>
  <c r="Q62" i="4"/>
  <c r="Q68" i="4"/>
  <c r="K86" i="4"/>
  <c r="M86" i="4"/>
  <c r="Q18" i="4"/>
  <c r="Q20" i="4"/>
  <c r="E87" i="4"/>
  <c r="F87" i="4"/>
  <c r="G87" i="4"/>
  <c r="H87" i="4"/>
  <c r="J87" i="4"/>
  <c r="K87" i="4"/>
  <c r="B64" i="3"/>
  <c r="D64" i="3"/>
  <c r="B65" i="3"/>
  <c r="C64" i="3"/>
  <c r="C66" i="3"/>
  <c r="C69" i="3" s="1"/>
  <c r="B56" i="3"/>
  <c r="D66" i="3"/>
  <c r="D69" i="3" s="1"/>
  <c r="F54" i="3"/>
  <c r="E65" i="3"/>
  <c r="E64" i="3"/>
  <c r="F62" i="3"/>
  <c r="H43" i="1" l="1"/>
  <c r="H47" i="1"/>
  <c r="H55" i="1"/>
  <c r="B67" i="3"/>
  <c r="G60" i="3"/>
  <c r="G46" i="3"/>
  <c r="Q76" i="4"/>
  <c r="Q48" i="4"/>
  <c r="N85" i="4"/>
  <c r="Q32" i="4"/>
  <c r="I85" i="4"/>
  <c r="Q42" i="4"/>
  <c r="Q78" i="4"/>
  <c r="Q38" i="4"/>
  <c r="Q12" i="4"/>
  <c r="O85" i="4"/>
  <c r="H86" i="4"/>
  <c r="C68" i="3"/>
  <c r="G42" i="3"/>
  <c r="J86" i="4"/>
  <c r="Q8" i="4"/>
  <c r="Q83" i="4"/>
  <c r="P83" i="4"/>
  <c r="Q58" i="4"/>
  <c r="Q28" i="4"/>
  <c r="Q24" i="4"/>
  <c r="L85" i="4"/>
  <c r="Q72" i="4"/>
  <c r="B86" i="4"/>
  <c r="Q6" i="4"/>
  <c r="Q44" i="4"/>
  <c r="Q66" i="4"/>
  <c r="Q52" i="4"/>
  <c r="Q16" i="4"/>
  <c r="Q36" i="4"/>
  <c r="G86" i="4"/>
  <c r="N86" i="4"/>
  <c r="Q22" i="4"/>
  <c r="L86" i="4"/>
  <c r="Q10" i="4"/>
  <c r="Q60" i="4"/>
  <c r="O86" i="4"/>
  <c r="Q70" i="4"/>
  <c r="I86" i="4"/>
  <c r="Q30" i="4"/>
  <c r="C86" i="4"/>
  <c r="Q80" i="4"/>
  <c r="Q40" i="4"/>
  <c r="Q64" i="4"/>
  <c r="Q4" i="4"/>
  <c r="Q54" i="4"/>
  <c r="E86" i="4"/>
  <c r="D87" i="4"/>
  <c r="Q50" i="4"/>
  <c r="Q14" i="4"/>
  <c r="Q34" i="4"/>
  <c r="F86" i="4"/>
  <c r="D86" i="4"/>
  <c r="E78" i="1"/>
  <c r="E79" i="1"/>
  <c r="H73" i="1"/>
  <c r="H45" i="1"/>
  <c r="H15" i="1"/>
  <c r="H71" i="1"/>
  <c r="H41" i="1"/>
  <c r="H13" i="1"/>
  <c r="H69" i="1"/>
  <c r="H39" i="1"/>
  <c r="H11" i="1"/>
  <c r="H67" i="1"/>
  <c r="H37" i="1"/>
  <c r="H9" i="1"/>
  <c r="H35" i="1"/>
  <c r="H7" i="1"/>
  <c r="H65" i="1"/>
  <c r="H63" i="1"/>
  <c r="H33" i="1"/>
  <c r="H5" i="1"/>
  <c r="H61" i="1"/>
  <c r="H31" i="1"/>
  <c r="N72" i="1"/>
  <c r="F79" i="1"/>
  <c r="H59" i="1"/>
  <c r="H29" i="1"/>
  <c r="G76" i="1"/>
  <c r="H25" i="1"/>
  <c r="H49" i="1"/>
  <c r="H17" i="1"/>
  <c r="F78" i="1"/>
  <c r="H53" i="1"/>
  <c r="H23" i="1"/>
  <c r="H51" i="1"/>
  <c r="H19" i="1"/>
  <c r="H76" i="1"/>
  <c r="D79" i="1"/>
  <c r="B79" i="1"/>
  <c r="C79" i="1"/>
  <c r="G58" i="3"/>
  <c r="G32" i="3"/>
  <c r="G6" i="3"/>
  <c r="E67" i="3"/>
  <c r="G30" i="3"/>
  <c r="G4" i="3"/>
  <c r="G22" i="3"/>
  <c r="E68" i="3"/>
  <c r="G38" i="3"/>
  <c r="G65" i="3"/>
  <c r="G24" i="3"/>
  <c r="G52" i="3"/>
  <c r="G40" i="3"/>
  <c r="G10" i="3"/>
  <c r="G8" i="3"/>
  <c r="G50" i="3"/>
  <c r="G20" i="3"/>
  <c r="G18" i="3"/>
  <c r="G44" i="3"/>
  <c r="G16" i="3"/>
  <c r="G14" i="3"/>
  <c r="G36" i="3"/>
  <c r="G34" i="3"/>
  <c r="G48" i="3"/>
  <c r="G12" i="3"/>
  <c r="D67" i="3"/>
  <c r="D68" i="3"/>
  <c r="G62" i="3"/>
  <c r="B68" i="3"/>
  <c r="C67" i="3"/>
  <c r="G54" i="3"/>
</calcChain>
</file>

<file path=xl/sharedStrings.xml><?xml version="1.0" encoding="utf-8"?>
<sst xmlns="http://schemas.openxmlformats.org/spreadsheetml/2006/main" count="333" uniqueCount="76">
  <si>
    <t>GROSS DIRECT PREMIUM INCOME UNDERWRITTEN BY NON-LIFE INSURERS WITHIN INDIA  (SEGMENT WISE) : FOR THE PERIOD UPTO December 2025 (PROVISIONAL &amp; UNAUDITED ) IN FY 2025-26  (Rs. In Crs.)</t>
  </si>
  <si>
    <t>Health-Retail</t>
  </si>
  <si>
    <t>Health-Group</t>
  </si>
  <si>
    <t>Health-Government schemes</t>
  </si>
  <si>
    <t>Overseas Medical</t>
  </si>
  <si>
    <t>Grand Total</t>
  </si>
  <si>
    <t>Growth %</t>
  </si>
  <si>
    <t>Market %</t>
  </si>
  <si>
    <t>Accretion</t>
  </si>
  <si>
    <t>General Insurers</t>
  </si>
  <si>
    <t>Acko General Insurance Ltd</t>
  </si>
  <si>
    <t>Previous Year</t>
  </si>
  <si>
    <t xml:space="preserve">Bajaj General Insurance Limited </t>
  </si>
  <si>
    <t>Cholamandalam MS General Insurance Co Ltd</t>
  </si>
  <si>
    <t>Generali Central Insurance Company Limited</t>
  </si>
  <si>
    <t>Go Digit General Insurance Ltd</t>
  </si>
  <si>
    <t>HDFC Ergo General Insurance Co Ltd</t>
  </si>
  <si>
    <t>ICICI Lombard General Insurance Co Ltd</t>
  </si>
  <si>
    <t>IFFCO-Tokio General Insurance Co Ltd</t>
  </si>
  <si>
    <t>Kshema General insurance</t>
  </si>
  <si>
    <t>Liberty  General Insurance Co. Ltd</t>
  </si>
  <si>
    <t>Magma General Insurance Limited</t>
  </si>
  <si>
    <t>National Insurance Co Ltd</t>
  </si>
  <si>
    <t>Navi General Insurance Co. Ltd</t>
  </si>
  <si>
    <t>Raheja QBE General Insurance Co Ltd</t>
  </si>
  <si>
    <t>Reliance General Insurance Co Ltd</t>
  </si>
  <si>
    <t>Royal Sundaram General Insurance Co Ltd</t>
  </si>
  <si>
    <t>SBI General Insurance Co Ltd</t>
  </si>
  <si>
    <t>Shriram General Insurance Co Ltd</t>
  </si>
  <si>
    <t>Tata AIG General Insurance Co Ltd</t>
  </si>
  <si>
    <t>The New India Assurance Co Ltd</t>
  </si>
  <si>
    <t>The Oriental Insurance Co Ltd</t>
  </si>
  <si>
    <t>United India Insurance Co Ltd</t>
  </si>
  <si>
    <t>Universal Sompo General Insurance Co Ltd</t>
  </si>
  <si>
    <t>Zuno General Insurance Co Ltd</t>
  </si>
  <si>
    <t>Zurich Kotak Mahindra General Insurance Co Ltd</t>
  </si>
  <si>
    <t>General Insurers Sub Total</t>
  </si>
  <si>
    <t>Previous Year Sub Total</t>
  </si>
  <si>
    <t>% Growth</t>
  </si>
  <si>
    <t>Stand-alone Health Insurers</t>
  </si>
  <si>
    <t xml:space="preserve"> Niva bupa health insurance company limited</t>
  </si>
  <si>
    <t>Aditya Birla Health Insurance Co Ltd</t>
  </si>
  <si>
    <t>Care Health Insurance Ltd</t>
  </si>
  <si>
    <t>Galaxy Health Insurance Company Ltd</t>
  </si>
  <si>
    <t>ManipalCigna Health Insurance Co Ltd</t>
  </si>
  <si>
    <t>Narayana Health Insurance Ltd</t>
  </si>
  <si>
    <t>Star Health &amp; Allied Insurance Co Ltd</t>
  </si>
  <si>
    <t>Stand-alone Health sub Total</t>
  </si>
  <si>
    <t>Industry Total</t>
  </si>
  <si>
    <t>% Market Share</t>
  </si>
  <si>
    <t>Previous Year Market Share</t>
  </si>
  <si>
    <t>Workmen's compensation/Employers' liability</t>
  </si>
  <si>
    <t>Public Liability (Act)</t>
  </si>
  <si>
    <t>Product Liability</t>
  </si>
  <si>
    <t>Other liability covers</t>
  </si>
  <si>
    <t>Crop Insurance</t>
  </si>
  <si>
    <t>Credit Guarantee</t>
  </si>
  <si>
    <t>All Other miscellaneous</t>
  </si>
  <si>
    <t>Specialised Insurers</t>
  </si>
  <si>
    <t>Agriculture Insurance Co Of India Ltd</t>
  </si>
  <si>
    <t>ECGC Ltd</t>
  </si>
  <si>
    <t>Specialised sub Total</t>
  </si>
  <si>
    <t>Fire</t>
  </si>
  <si>
    <t>Marine Total</t>
  </si>
  <si>
    <t>Marine  Cargo</t>
  </si>
  <si>
    <t>Marine  Hull</t>
  </si>
  <si>
    <t>Engineering</t>
  </si>
  <si>
    <t>Motor Total</t>
  </si>
  <si>
    <t>Motor OD</t>
  </si>
  <si>
    <t>Motor TP</t>
  </si>
  <si>
    <t xml:space="preserve">Health </t>
  </si>
  <si>
    <t xml:space="preserve">Aviation </t>
  </si>
  <si>
    <t>Liability</t>
  </si>
  <si>
    <t>P.A.</t>
  </si>
  <si>
    <t>All Other Misc (Crop Insurance + Credit Guarantee+All other misc)</t>
  </si>
  <si>
    <t>“IRDAI has recently revised the formats for reporting and they have excluded premium from long term policies from reporting of premiums with effect from October 1, 2024. It is assumed that all companies have deducted the long term premiums accordingly for the current year only following IRDAI formats. Therefore the growth rates reported for the current year cannot be compared with the previous year's figures.”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</si>
</sst>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 #,##0.00_ ;_ * \-#,##0.00_ ;_ * &quot;-&quot;??_ ;_ @_ "/>
  </numFmts>
  <fonts count="8"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b/>
      <sz val="12"/>
      <color theme="3"/>
      <name val="Calibri"/>
      <family val="2"/>
      <scheme val="minor"/>
    </font>
    <font>
      <b/>
      <sz val="10"/>
      <color theme="1"/>
      <name val="Calibri"/>
      <family val="2"/>
      <scheme val="minor"/>
    </font>
    <font>
      <sz val="10"/>
      <color theme="1"/>
      <name val="Calibri"/>
      <family val="2"/>
      <scheme val="minor"/>
    </font>
    <font>
      <b/>
      <sz val="11"/>
      <color theme="1"/>
      <name val="Aptos"/>
      <family val="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5">
    <xf numFmtId="0" fontId="0" fillId="0" borderId="0" xfId="0"/>
    <xf numFmtId="0" fontId="0" fillId="0" borderId="1" xfId="0" applyBorder="1"/>
    <xf numFmtId="0" fontId="3" fillId="0" borderId="1" xfId="0" applyFont="1" applyBorder="1" applyAlignment="1">
      <alignment vertical="top"/>
    </xf>
    <xf numFmtId="0" fontId="3" fillId="0" borderId="1" xfId="0" applyFont="1" applyBorder="1" applyAlignment="1">
      <alignment vertical="top" wrapText="1"/>
    </xf>
    <xf numFmtId="0" fontId="3" fillId="0" borderId="1" xfId="0" applyFont="1" applyBorder="1"/>
    <xf numFmtId="43" fontId="0" fillId="0" borderId="1" xfId="1" applyFont="1" applyBorder="1"/>
    <xf numFmtId="43" fontId="3" fillId="0" borderId="1" xfId="1" applyFont="1" applyBorder="1"/>
    <xf numFmtId="43" fontId="5" fillId="0" borderId="1" xfId="1" applyFont="1" applyBorder="1"/>
    <xf numFmtId="43" fontId="6" fillId="0" borderId="1" xfId="1" applyFont="1" applyBorder="1"/>
    <xf numFmtId="10" fontId="1" fillId="0" borderId="1" xfId="2" applyNumberFormat="1" applyFont="1" applyBorder="1"/>
    <xf numFmtId="164" fontId="3" fillId="0" borderId="1" xfId="0" applyNumberFormat="1" applyFont="1" applyBorder="1"/>
    <xf numFmtId="164" fontId="0" fillId="0" borderId="1" xfId="0" applyNumberFormat="1" applyBorder="1"/>
    <xf numFmtId="10" fontId="0" fillId="0" borderId="1" xfId="2" applyNumberFormat="1" applyFont="1" applyBorder="1"/>
    <xf numFmtId="43" fontId="1" fillId="0" borderId="1" xfId="1" applyFont="1" applyBorder="1"/>
    <xf numFmtId="43" fontId="3" fillId="0" borderId="1" xfId="0" applyNumberFormat="1" applyFont="1" applyBorder="1"/>
    <xf numFmtId="10" fontId="3" fillId="0" borderId="1" xfId="2" applyNumberFormat="1" applyFont="1" applyBorder="1"/>
    <xf numFmtId="0" fontId="0" fillId="2" borderId="1" xfId="0" applyFill="1" applyBorder="1"/>
    <xf numFmtId="10" fontId="0" fillId="2" borderId="1" xfId="2" applyNumberFormat="1" applyFont="1" applyFill="1" applyBorder="1"/>
    <xf numFmtId="43" fontId="0" fillId="2" borderId="1" xfId="1" applyFont="1" applyFill="1" applyBorder="1"/>
    <xf numFmtId="0" fontId="2" fillId="0" borderId="2" xfId="0" applyFont="1" applyBorder="1" applyAlignment="1">
      <alignment horizontal="center" vertical="center" wrapText="1"/>
    </xf>
    <xf numFmtId="0" fontId="7" fillId="0" borderId="0" xfId="0" applyFont="1" applyAlignment="1">
      <alignment horizontal="center" vertical="top"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4" fillId="0" borderId="2" xfId="0" applyFont="1" applyBorder="1" applyAlignment="1">
      <alignment horizontal="center" vertical="center" wrapText="1"/>
    </xf>
  </cellXfs>
  <cellStyles count="3">
    <cellStyle name="Comma" xfId="1" builtinId="3"/>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82"/>
  <sheetViews>
    <sheetView zoomScaleNormal="100" workbookViewId="0">
      <selection activeCell="N16" sqref="N16"/>
    </sheetView>
  </sheetViews>
  <sheetFormatPr defaultRowHeight="14.4" x14ac:dyDescent="0.3"/>
  <cols>
    <col min="1" max="1" width="37.88671875" customWidth="1"/>
    <col min="2" max="2" width="11.6640625" bestFit="1" customWidth="1"/>
    <col min="3" max="3" width="12" bestFit="1" customWidth="1"/>
    <col min="4" max="4" width="13.77734375" customWidth="1"/>
    <col min="5" max="5" width="12.33203125" customWidth="1"/>
    <col min="6" max="6" width="12.5546875" customWidth="1"/>
    <col min="9" max="9" width="10.6640625" customWidth="1"/>
  </cols>
  <sheetData>
    <row r="2" spans="1:9" ht="35.4" customHeight="1" x14ac:dyDescent="0.3">
      <c r="A2" s="19" t="s">
        <v>0</v>
      </c>
      <c r="B2" s="19"/>
      <c r="C2" s="19"/>
      <c r="D2" s="19"/>
      <c r="E2" s="19"/>
      <c r="F2" s="19"/>
      <c r="G2" s="19"/>
      <c r="H2" s="19"/>
      <c r="I2" s="19"/>
    </row>
    <row r="3" spans="1:9" ht="43.2" x14ac:dyDescent="0.3">
      <c r="A3" s="2"/>
      <c r="B3" s="2" t="s">
        <v>1</v>
      </c>
      <c r="C3" s="2" t="s">
        <v>2</v>
      </c>
      <c r="D3" s="3" t="s">
        <v>3</v>
      </c>
      <c r="E3" s="2" t="s">
        <v>4</v>
      </c>
      <c r="F3" s="2" t="s">
        <v>5</v>
      </c>
      <c r="G3" s="2" t="s">
        <v>6</v>
      </c>
      <c r="H3" s="2" t="s">
        <v>7</v>
      </c>
      <c r="I3" s="2" t="s">
        <v>8</v>
      </c>
    </row>
    <row r="4" spans="1:9" x14ac:dyDescent="0.3">
      <c r="A4" s="4" t="s">
        <v>9</v>
      </c>
      <c r="B4" s="1"/>
      <c r="C4" s="1"/>
      <c r="D4" s="1"/>
      <c r="E4" s="1"/>
      <c r="F4" s="1"/>
      <c r="G4" s="1"/>
      <c r="H4" s="1"/>
      <c r="I4" s="1"/>
    </row>
    <row r="5" spans="1:9" x14ac:dyDescent="0.3">
      <c r="A5" s="1" t="s">
        <v>10</v>
      </c>
      <c r="B5" s="1">
        <v>108.24</v>
      </c>
      <c r="C5" s="1">
        <v>765.16</v>
      </c>
      <c r="D5" s="5">
        <v>0</v>
      </c>
      <c r="E5" s="1">
        <v>44.66</v>
      </c>
      <c r="F5" s="1">
        <v>918.06</v>
      </c>
      <c r="G5" s="12">
        <f>(F5-F6)/F6</f>
        <v>0.28166969147005444</v>
      </c>
      <c r="H5" s="12">
        <f>F5/$F$76</f>
        <v>9.1591483586292554E-3</v>
      </c>
      <c r="I5" s="1">
        <v>201.76</v>
      </c>
    </row>
    <row r="6" spans="1:9" x14ac:dyDescent="0.3">
      <c r="A6" s="1" t="s">
        <v>11</v>
      </c>
      <c r="B6" s="1">
        <v>66.02</v>
      </c>
      <c r="C6" s="1">
        <v>623.98</v>
      </c>
      <c r="D6" s="5">
        <v>0</v>
      </c>
      <c r="E6" s="1">
        <v>26.3</v>
      </c>
      <c r="F6" s="1">
        <v>716.3</v>
      </c>
      <c r="G6" s="1"/>
      <c r="H6" s="1"/>
      <c r="I6" s="1"/>
    </row>
    <row r="7" spans="1:9" x14ac:dyDescent="0.3">
      <c r="A7" s="1" t="s">
        <v>12</v>
      </c>
      <c r="B7" s="1">
        <v>862.42</v>
      </c>
      <c r="C7" s="1">
        <v>2880.9</v>
      </c>
      <c r="D7" s="1">
        <v>3502.19</v>
      </c>
      <c r="E7" s="1">
        <v>143.9</v>
      </c>
      <c r="F7" s="1">
        <v>7389.41</v>
      </c>
      <c r="G7" s="12">
        <f>(F7-F8)/F8</f>
        <v>6.2762655651788637E-2</v>
      </c>
      <c r="H7" s="12">
        <f>F7/$F$76</f>
        <v>7.3721437022349956E-2</v>
      </c>
      <c r="I7" s="1">
        <v>436.39</v>
      </c>
    </row>
    <row r="8" spans="1:9" x14ac:dyDescent="0.3">
      <c r="A8" s="1" t="s">
        <v>11</v>
      </c>
      <c r="B8" s="1">
        <v>771.38</v>
      </c>
      <c r="C8" s="1">
        <v>2762.3</v>
      </c>
      <c r="D8" s="1">
        <v>3260.29</v>
      </c>
      <c r="E8" s="1">
        <v>159.05000000000001</v>
      </c>
      <c r="F8" s="1">
        <v>6953.02</v>
      </c>
      <c r="G8" s="1"/>
      <c r="H8" s="1"/>
      <c r="I8" s="1"/>
    </row>
    <row r="9" spans="1:9" x14ac:dyDescent="0.3">
      <c r="A9" s="1" t="s">
        <v>13</v>
      </c>
      <c r="B9" s="1">
        <v>281.92</v>
      </c>
      <c r="C9" s="1">
        <v>425.8</v>
      </c>
      <c r="D9" s="5">
        <v>0</v>
      </c>
      <c r="E9" s="1">
        <v>0.7</v>
      </c>
      <c r="F9" s="1">
        <v>708.42</v>
      </c>
      <c r="G9" s="12">
        <f>(F9-F10)/F10</f>
        <v>-2.5154809412412393E-2</v>
      </c>
      <c r="H9" s="12">
        <f>F9/$F$76</f>
        <v>7.067646864279172E-3</v>
      </c>
      <c r="I9" s="1">
        <v>-18.28</v>
      </c>
    </row>
    <row r="10" spans="1:9" x14ac:dyDescent="0.3">
      <c r="A10" s="1" t="s">
        <v>11</v>
      </c>
      <c r="B10" s="1">
        <v>398.95</v>
      </c>
      <c r="C10" s="1">
        <v>320.5</v>
      </c>
      <c r="D10" s="1">
        <v>6.26</v>
      </c>
      <c r="E10" s="1">
        <v>0.99</v>
      </c>
      <c r="F10" s="1">
        <v>726.7</v>
      </c>
      <c r="G10" s="1"/>
      <c r="H10" s="1"/>
      <c r="I10" s="1"/>
    </row>
    <row r="11" spans="1:9" x14ac:dyDescent="0.3">
      <c r="A11" s="1" t="s">
        <v>14</v>
      </c>
      <c r="B11" s="1">
        <v>139.96</v>
      </c>
      <c r="C11" s="1">
        <v>834.7</v>
      </c>
      <c r="D11" s="5">
        <v>0</v>
      </c>
      <c r="E11" s="1">
        <v>4.6500000000000004</v>
      </c>
      <c r="F11" s="1">
        <v>979.31</v>
      </c>
      <c r="G11" s="12">
        <f>(F11-F12)/F12</f>
        <v>-9.0562112868326466E-2</v>
      </c>
      <c r="H11" s="12">
        <f>F11/$F$76</f>
        <v>9.7702171743559406E-3</v>
      </c>
      <c r="I11" s="1">
        <v>-97.52</v>
      </c>
    </row>
    <row r="12" spans="1:9" x14ac:dyDescent="0.3">
      <c r="A12" s="1" t="s">
        <v>11</v>
      </c>
      <c r="B12" s="1">
        <v>137.19999999999999</v>
      </c>
      <c r="C12" s="1">
        <v>886.65</v>
      </c>
      <c r="D12" s="1">
        <v>46.91</v>
      </c>
      <c r="E12" s="1">
        <v>6.07</v>
      </c>
      <c r="F12" s="1">
        <v>1076.83</v>
      </c>
      <c r="G12" s="1"/>
      <c r="H12" s="1"/>
      <c r="I12" s="1"/>
    </row>
    <row r="13" spans="1:9" x14ac:dyDescent="0.3">
      <c r="A13" s="1" t="s">
        <v>15</v>
      </c>
      <c r="B13" s="1">
        <v>51.77</v>
      </c>
      <c r="C13" s="1">
        <v>980.4</v>
      </c>
      <c r="D13" s="5">
        <v>0</v>
      </c>
      <c r="E13" s="1">
        <v>12.72</v>
      </c>
      <c r="F13" s="1">
        <v>1044.8900000000001</v>
      </c>
      <c r="G13" s="12">
        <f>(F13-F14)/F14</f>
        <v>8.3989501312336123E-2</v>
      </c>
      <c r="H13" s="12">
        <f>F13/$F$76</f>
        <v>1.0424484814116858E-2</v>
      </c>
      <c r="I13" s="1">
        <v>80.959999999999994</v>
      </c>
    </row>
    <row r="14" spans="1:9" x14ac:dyDescent="0.3">
      <c r="A14" s="1" t="s">
        <v>11</v>
      </c>
      <c r="B14" s="1">
        <v>47.44</v>
      </c>
      <c r="C14" s="1">
        <v>911.34</v>
      </c>
      <c r="D14" s="5">
        <v>0</v>
      </c>
      <c r="E14" s="1">
        <v>5.15</v>
      </c>
      <c r="F14" s="1">
        <v>963.93</v>
      </c>
      <c r="G14" s="1"/>
      <c r="H14" s="1"/>
      <c r="I14" s="1"/>
    </row>
    <row r="15" spans="1:9" x14ac:dyDescent="0.3">
      <c r="A15" s="1" t="s">
        <v>16</v>
      </c>
      <c r="B15" s="1">
        <v>3334.47</v>
      </c>
      <c r="C15" s="1">
        <v>1098.9000000000001</v>
      </c>
      <c r="D15" s="5">
        <v>0</v>
      </c>
      <c r="E15" s="1">
        <v>48.08</v>
      </c>
      <c r="F15" s="1">
        <v>4481.45</v>
      </c>
      <c r="G15" s="12">
        <f>(F15-F16)/F16</f>
        <v>7.4775881007084502E-2</v>
      </c>
      <c r="H15" s="12">
        <f>F15/$F$76</f>
        <v>4.4709785212054848E-2</v>
      </c>
      <c r="I15" s="1">
        <v>311.79000000000002</v>
      </c>
    </row>
    <row r="16" spans="1:9" x14ac:dyDescent="0.3">
      <c r="A16" s="1" t="s">
        <v>11</v>
      </c>
      <c r="B16" s="1">
        <v>2879.4</v>
      </c>
      <c r="C16" s="1">
        <v>1262.78</v>
      </c>
      <c r="D16" s="5">
        <v>0</v>
      </c>
      <c r="E16" s="1">
        <v>27.48</v>
      </c>
      <c r="F16" s="1">
        <v>4169.66</v>
      </c>
      <c r="G16" s="1"/>
      <c r="H16" s="1"/>
      <c r="I16" s="1"/>
    </row>
    <row r="17" spans="1:9" x14ac:dyDescent="0.3">
      <c r="A17" s="1" t="s">
        <v>17</v>
      </c>
      <c r="B17" s="1">
        <v>1533.98</v>
      </c>
      <c r="C17" s="1">
        <v>4363.63</v>
      </c>
      <c r="D17" s="5">
        <v>0</v>
      </c>
      <c r="E17" s="1">
        <v>227.8</v>
      </c>
      <c r="F17" s="1">
        <v>6125.41</v>
      </c>
      <c r="G17" s="12">
        <f>(F17-F18)/F18</f>
        <v>0.13988473512712815</v>
      </c>
      <c r="H17" s="12">
        <f>F17/$F$76</f>
        <v>6.1110971992496377E-2</v>
      </c>
      <c r="I17" s="1">
        <v>751.7</v>
      </c>
    </row>
    <row r="18" spans="1:9" x14ac:dyDescent="0.3">
      <c r="A18" s="1" t="s">
        <v>11</v>
      </c>
      <c r="B18" s="1">
        <v>1059.7</v>
      </c>
      <c r="C18" s="1">
        <v>4122.1099999999997</v>
      </c>
      <c r="D18" s="5">
        <v>0</v>
      </c>
      <c r="E18" s="1">
        <v>191.9</v>
      </c>
      <c r="F18" s="1">
        <v>5373.71</v>
      </c>
      <c r="G18" s="1"/>
      <c r="H18" s="1"/>
      <c r="I18" s="1"/>
    </row>
    <row r="19" spans="1:9" x14ac:dyDescent="0.3">
      <c r="A19" s="1" t="s">
        <v>18</v>
      </c>
      <c r="B19" s="1">
        <v>225.2</v>
      </c>
      <c r="C19" s="1">
        <v>417.31</v>
      </c>
      <c r="D19" s="5">
        <v>0</v>
      </c>
      <c r="E19" s="1">
        <v>1.41</v>
      </c>
      <c r="F19" s="1">
        <v>643.91999999999996</v>
      </c>
      <c r="G19" s="12">
        <f>(F19-F20)/F20</f>
        <v>9.3911388964392453E-2</v>
      </c>
      <c r="H19" s="12">
        <f>F19/$F$76</f>
        <v>6.4241539889424975E-3</v>
      </c>
      <c r="I19" s="1">
        <v>55.28</v>
      </c>
    </row>
    <row r="20" spans="1:9" x14ac:dyDescent="0.3">
      <c r="A20" s="1" t="s">
        <v>11</v>
      </c>
      <c r="B20" s="1">
        <v>194.81</v>
      </c>
      <c r="C20" s="1">
        <v>391.13</v>
      </c>
      <c r="D20" s="1">
        <v>0.95</v>
      </c>
      <c r="E20" s="1">
        <v>1.75</v>
      </c>
      <c r="F20" s="1">
        <v>588.64</v>
      </c>
      <c r="G20" s="1"/>
      <c r="H20" s="1"/>
      <c r="I20" s="1"/>
    </row>
    <row r="21" spans="1:9" x14ac:dyDescent="0.3">
      <c r="A21" s="1" t="s">
        <v>19</v>
      </c>
      <c r="B21" s="1">
        <v>0.05</v>
      </c>
      <c r="C21" s="5">
        <v>0</v>
      </c>
      <c r="D21" s="5">
        <v>0</v>
      </c>
      <c r="E21" s="5">
        <v>0</v>
      </c>
      <c r="F21" s="1">
        <v>0.05</v>
      </c>
      <c r="G21" s="5">
        <v>0</v>
      </c>
      <c r="H21" s="5">
        <v>0</v>
      </c>
      <c r="I21" s="1">
        <v>0.05</v>
      </c>
    </row>
    <row r="22" spans="1:9" x14ac:dyDescent="0.3">
      <c r="A22" s="1" t="s">
        <v>11</v>
      </c>
      <c r="B22" s="5">
        <v>0</v>
      </c>
      <c r="C22" s="5">
        <v>0</v>
      </c>
      <c r="D22" s="5">
        <v>0</v>
      </c>
      <c r="E22" s="5">
        <v>0</v>
      </c>
      <c r="F22" s="5">
        <v>0</v>
      </c>
      <c r="G22" s="1"/>
      <c r="H22" s="1"/>
      <c r="I22" s="1"/>
    </row>
    <row r="23" spans="1:9" x14ac:dyDescent="0.3">
      <c r="A23" s="1" t="s">
        <v>20</v>
      </c>
      <c r="B23" s="1">
        <v>45.87</v>
      </c>
      <c r="C23" s="1">
        <v>308.64</v>
      </c>
      <c r="D23" s="5">
        <v>0</v>
      </c>
      <c r="E23" s="1">
        <v>22.46</v>
      </c>
      <c r="F23" s="1">
        <v>376.97</v>
      </c>
      <c r="G23" s="12">
        <f>(F23-F24)/F24</f>
        <v>0.5122959040397963</v>
      </c>
      <c r="H23" s="12">
        <f>F23/$F$76</f>
        <v>3.7608916157467602E-3</v>
      </c>
      <c r="I23" s="1">
        <v>127.7</v>
      </c>
    </row>
    <row r="24" spans="1:9" x14ac:dyDescent="0.3">
      <c r="A24" s="1" t="s">
        <v>11</v>
      </c>
      <c r="B24" s="1">
        <v>42.26</v>
      </c>
      <c r="C24" s="1">
        <v>196.7</v>
      </c>
      <c r="D24" s="5">
        <v>0</v>
      </c>
      <c r="E24" s="1">
        <v>10.31</v>
      </c>
      <c r="F24" s="1">
        <v>249.27</v>
      </c>
      <c r="G24" s="1"/>
      <c r="H24" s="1"/>
      <c r="I24" s="1"/>
    </row>
    <row r="25" spans="1:9" x14ac:dyDescent="0.3">
      <c r="A25" s="1" t="s">
        <v>21</v>
      </c>
      <c r="B25" s="1">
        <v>46.07</v>
      </c>
      <c r="C25" s="1">
        <v>600.58000000000004</v>
      </c>
      <c r="D25" s="5">
        <v>0</v>
      </c>
      <c r="E25" s="5">
        <v>0</v>
      </c>
      <c r="F25" s="1">
        <v>646.65</v>
      </c>
      <c r="G25" s="12">
        <f>(F25-F26)/F26</f>
        <v>0.38208515003847138</v>
      </c>
      <c r="H25" s="12">
        <f>F25/$F$76</f>
        <v>6.4513901990148875E-3</v>
      </c>
      <c r="I25" s="1">
        <v>178.77</v>
      </c>
    </row>
    <row r="26" spans="1:9" x14ac:dyDescent="0.3">
      <c r="A26" s="1" t="s">
        <v>11</v>
      </c>
      <c r="B26" s="1">
        <v>41.19</v>
      </c>
      <c r="C26" s="1">
        <v>426.69</v>
      </c>
      <c r="D26" s="5">
        <v>0</v>
      </c>
      <c r="E26" s="5">
        <v>0</v>
      </c>
      <c r="F26" s="1">
        <v>467.88</v>
      </c>
      <c r="G26" s="1"/>
      <c r="H26" s="1"/>
      <c r="I26" s="1"/>
    </row>
    <row r="27" spans="1:9" x14ac:dyDescent="0.3">
      <c r="A27" s="1" t="s">
        <v>22</v>
      </c>
      <c r="B27" s="1">
        <v>1851.74</v>
      </c>
      <c r="C27" s="1">
        <v>4399.2299999999996</v>
      </c>
      <c r="D27" s="1">
        <v>609.29999999999995</v>
      </c>
      <c r="E27" s="1">
        <v>2.97</v>
      </c>
      <c r="F27" s="1">
        <v>6863.24</v>
      </c>
      <c r="G27" s="12">
        <f>(F27-F28)/F28</f>
        <v>6.5383015318129012E-2</v>
      </c>
      <c r="H27" s="12">
        <f>F27/$F$76</f>
        <v>6.8472031654661619E-2</v>
      </c>
      <c r="I27" s="1">
        <v>421.2</v>
      </c>
    </row>
    <row r="28" spans="1:9" x14ac:dyDescent="0.3">
      <c r="A28" s="1" t="s">
        <v>11</v>
      </c>
      <c r="B28" s="1">
        <v>1701.12</v>
      </c>
      <c r="C28" s="1">
        <v>4342.28</v>
      </c>
      <c r="D28" s="1">
        <v>394.97</v>
      </c>
      <c r="E28" s="1">
        <v>3.67</v>
      </c>
      <c r="F28" s="1">
        <v>6442.04</v>
      </c>
      <c r="G28" s="1"/>
      <c r="H28" s="1"/>
      <c r="I28" s="1"/>
    </row>
    <row r="29" spans="1:9" x14ac:dyDescent="0.3">
      <c r="A29" s="1" t="s">
        <v>23</v>
      </c>
      <c r="B29" s="1">
        <v>48.44</v>
      </c>
      <c r="C29" s="1">
        <v>22.27</v>
      </c>
      <c r="D29" s="5">
        <v>0</v>
      </c>
      <c r="E29" s="5">
        <v>0</v>
      </c>
      <c r="F29" s="1">
        <v>70.709999999999994</v>
      </c>
      <c r="G29" s="12">
        <f>(F29-F30)/F30</f>
        <v>0.78967350037965067</v>
      </c>
      <c r="H29" s="12">
        <f>F29/$F$76</f>
        <v>7.0544777077606537E-4</v>
      </c>
      <c r="I29" s="1">
        <v>31.2</v>
      </c>
    </row>
    <row r="30" spans="1:9" x14ac:dyDescent="0.3">
      <c r="A30" s="1" t="s">
        <v>11</v>
      </c>
      <c r="B30" s="1">
        <v>39.57</v>
      </c>
      <c r="C30" s="1">
        <v>-0.06</v>
      </c>
      <c r="D30" s="5">
        <v>0</v>
      </c>
      <c r="E30" s="5">
        <v>0</v>
      </c>
      <c r="F30" s="1">
        <v>39.51</v>
      </c>
      <c r="G30" s="1"/>
      <c r="H30" s="1"/>
      <c r="I30" s="1"/>
    </row>
    <row r="31" spans="1:9" x14ac:dyDescent="0.3">
      <c r="A31" s="1" t="s">
        <v>24</v>
      </c>
      <c r="B31" s="1">
        <v>1.85</v>
      </c>
      <c r="C31" s="1">
        <v>12.13</v>
      </c>
      <c r="D31" s="5">
        <v>0</v>
      </c>
      <c r="E31" s="5">
        <v>0</v>
      </c>
      <c r="F31" s="1">
        <v>13.98</v>
      </c>
      <c r="G31" s="12">
        <f>(F31-F32)/F32</f>
        <v>-0.46416251437332312</v>
      </c>
      <c r="H31" s="12">
        <f>F31/$F$76</f>
        <v>1.3947333949157679E-4</v>
      </c>
      <c r="I31" s="1">
        <v>-12.11</v>
      </c>
    </row>
    <row r="32" spans="1:9" x14ac:dyDescent="0.3">
      <c r="A32" s="1" t="s">
        <v>11</v>
      </c>
      <c r="B32" s="1">
        <v>2.34</v>
      </c>
      <c r="C32" s="1">
        <v>23.75</v>
      </c>
      <c r="D32" s="5">
        <v>0</v>
      </c>
      <c r="E32" s="5">
        <v>0</v>
      </c>
      <c r="F32" s="1">
        <v>26.09</v>
      </c>
      <c r="G32" s="1"/>
      <c r="H32" s="1"/>
      <c r="I32" s="1"/>
    </row>
    <row r="33" spans="1:9" x14ac:dyDescent="0.3">
      <c r="A33" s="1" t="s">
        <v>25</v>
      </c>
      <c r="B33" s="1">
        <v>347.79</v>
      </c>
      <c r="C33" s="1">
        <v>1214.74</v>
      </c>
      <c r="D33" s="1">
        <v>346.44</v>
      </c>
      <c r="E33" s="1">
        <v>120.05</v>
      </c>
      <c r="F33" s="1">
        <v>2029.02</v>
      </c>
      <c r="G33" s="12">
        <f>(F33-F34)/F34</f>
        <v>0.24646459682274457</v>
      </c>
      <c r="H33" s="12">
        <f>F33/$F$76</f>
        <v>2.0242789363032841E-2</v>
      </c>
      <c r="I33" s="1">
        <v>401.2</v>
      </c>
    </row>
    <row r="34" spans="1:9" x14ac:dyDescent="0.3">
      <c r="A34" s="1" t="s">
        <v>11</v>
      </c>
      <c r="B34" s="1">
        <v>307.20999999999998</v>
      </c>
      <c r="C34" s="1">
        <v>1034.29</v>
      </c>
      <c r="D34" s="1">
        <v>186.9</v>
      </c>
      <c r="E34" s="1">
        <v>99.42</v>
      </c>
      <c r="F34" s="1">
        <v>1627.82</v>
      </c>
      <c r="G34" s="1"/>
      <c r="H34" s="1"/>
      <c r="I34" s="1"/>
    </row>
    <row r="35" spans="1:9" x14ac:dyDescent="0.3">
      <c r="A35" s="1" t="s">
        <v>26</v>
      </c>
      <c r="B35" s="1">
        <v>124.56</v>
      </c>
      <c r="C35" s="1">
        <v>581.73</v>
      </c>
      <c r="D35" s="5">
        <v>0</v>
      </c>
      <c r="E35" s="1">
        <v>1.36</v>
      </c>
      <c r="F35" s="1">
        <v>707.65</v>
      </c>
      <c r="G35" s="12">
        <f>(F35-F36)/F36</f>
        <v>0.38385872966207751</v>
      </c>
      <c r="H35" s="12">
        <f>F35/$F$76</f>
        <v>7.0599648563100369E-3</v>
      </c>
      <c r="I35" s="1">
        <v>196.29</v>
      </c>
    </row>
    <row r="36" spans="1:9" x14ac:dyDescent="0.3">
      <c r="A36" s="1" t="s">
        <v>11</v>
      </c>
      <c r="B36" s="1">
        <v>136.08000000000001</v>
      </c>
      <c r="C36" s="1">
        <v>372.42</v>
      </c>
      <c r="D36" s="5">
        <v>0</v>
      </c>
      <c r="E36" s="1">
        <v>2.86</v>
      </c>
      <c r="F36" s="1">
        <v>511.36</v>
      </c>
      <c r="G36" s="1"/>
      <c r="H36" s="1"/>
      <c r="I36" s="1"/>
    </row>
    <row r="37" spans="1:9" x14ac:dyDescent="0.3">
      <c r="A37" s="1" t="s">
        <v>27</v>
      </c>
      <c r="B37" s="1">
        <v>277.45</v>
      </c>
      <c r="C37" s="1">
        <v>2257.2600000000002</v>
      </c>
      <c r="D37" s="5">
        <v>0</v>
      </c>
      <c r="E37" s="1">
        <v>0.9</v>
      </c>
      <c r="F37" s="1">
        <v>2535.61</v>
      </c>
      <c r="G37" s="12">
        <f>(F37-F38)/F38</f>
        <v>0.30240334485610249</v>
      </c>
      <c r="H37" s="12">
        <f>F37/$F$76</f>
        <v>2.5296852242363166E-2</v>
      </c>
      <c r="I37" s="1">
        <v>588.74</v>
      </c>
    </row>
    <row r="38" spans="1:9" x14ac:dyDescent="0.3">
      <c r="A38" s="1" t="s">
        <v>11</v>
      </c>
      <c r="B38" s="1">
        <v>296.86</v>
      </c>
      <c r="C38" s="1">
        <v>1649.06</v>
      </c>
      <c r="D38" s="5">
        <v>0</v>
      </c>
      <c r="E38" s="1">
        <v>0.95</v>
      </c>
      <c r="F38" s="1">
        <v>1946.87</v>
      </c>
      <c r="G38" s="1"/>
      <c r="H38" s="1"/>
      <c r="I38" s="1"/>
    </row>
    <row r="39" spans="1:9" x14ac:dyDescent="0.3">
      <c r="A39" s="1" t="s">
        <v>28</v>
      </c>
      <c r="B39" s="1">
        <v>5.43</v>
      </c>
      <c r="C39" s="1">
        <v>2.1800000000000002</v>
      </c>
      <c r="D39" s="5">
        <v>0</v>
      </c>
      <c r="E39" s="1">
        <v>0</v>
      </c>
      <c r="F39" s="1">
        <v>7.61</v>
      </c>
      <c r="G39" s="12">
        <f>(F39-F40)/F40</f>
        <v>2.6411483253588521</v>
      </c>
      <c r="H39" s="12">
        <f>F39/$F$76</f>
        <v>7.592218265600139E-5</v>
      </c>
      <c r="I39" s="1">
        <v>5.52</v>
      </c>
    </row>
    <row r="40" spans="1:9" x14ac:dyDescent="0.3">
      <c r="A40" s="1" t="s">
        <v>11</v>
      </c>
      <c r="B40" s="1">
        <v>2.0699999999999998</v>
      </c>
      <c r="C40" s="1">
        <v>0.01</v>
      </c>
      <c r="D40" s="5">
        <v>0</v>
      </c>
      <c r="E40" s="1">
        <v>0.01</v>
      </c>
      <c r="F40" s="1">
        <v>2.09</v>
      </c>
      <c r="G40" s="1"/>
      <c r="H40" s="1"/>
      <c r="I40" s="1"/>
    </row>
    <row r="41" spans="1:9" x14ac:dyDescent="0.3">
      <c r="A41" s="1" t="s">
        <v>29</v>
      </c>
      <c r="B41" s="1">
        <v>1134.1099999999999</v>
      </c>
      <c r="C41" s="1">
        <v>1531.57</v>
      </c>
      <c r="D41" s="1">
        <v>22.29</v>
      </c>
      <c r="E41" s="1">
        <v>388.92</v>
      </c>
      <c r="F41" s="1">
        <v>3076.89</v>
      </c>
      <c r="G41" s="12">
        <f>(F41-F42)/F42</f>
        <v>0.22434045601050495</v>
      </c>
      <c r="H41" s="12">
        <f>F41/$F$76</f>
        <v>3.0697004545653626E-2</v>
      </c>
      <c r="I41" s="1">
        <v>563.79</v>
      </c>
    </row>
    <row r="42" spans="1:9" x14ac:dyDescent="0.3">
      <c r="A42" s="1" t="s">
        <v>11</v>
      </c>
      <c r="B42" s="1">
        <v>816.49</v>
      </c>
      <c r="C42" s="1">
        <v>1338.12</v>
      </c>
      <c r="D42" s="5">
        <v>0</v>
      </c>
      <c r="E42" s="1">
        <v>358.49</v>
      </c>
      <c r="F42" s="1">
        <v>2513.1</v>
      </c>
      <c r="G42" s="1"/>
      <c r="H42" s="1"/>
      <c r="I42" s="1"/>
    </row>
    <row r="43" spans="1:9" x14ac:dyDescent="0.3">
      <c r="A43" s="1" t="s">
        <v>30</v>
      </c>
      <c r="B43" s="1">
        <v>2575.79</v>
      </c>
      <c r="C43" s="1">
        <v>12533</v>
      </c>
      <c r="D43" s="1">
        <v>2435.38</v>
      </c>
      <c r="E43" s="1">
        <v>5.01</v>
      </c>
      <c r="F43" s="1">
        <v>17549.18</v>
      </c>
      <c r="G43" s="1">
        <v>16.239999999999998</v>
      </c>
      <c r="H43" s="12">
        <f>F43/$F$76</f>
        <v>0.17508174105427679</v>
      </c>
      <c r="I43" s="1">
        <v>2451.7199999999998</v>
      </c>
    </row>
    <row r="44" spans="1:9" x14ac:dyDescent="0.3">
      <c r="A44" s="1" t="s">
        <v>11</v>
      </c>
      <c r="B44" s="1">
        <v>2384.5500000000002</v>
      </c>
      <c r="C44" s="1">
        <v>10736.8</v>
      </c>
      <c r="D44" s="1">
        <v>1970.42</v>
      </c>
      <c r="E44" s="1">
        <v>5.69</v>
      </c>
      <c r="F44" s="1">
        <v>15097.46</v>
      </c>
      <c r="G44" s="1"/>
      <c r="H44" s="1"/>
      <c r="I44" s="1"/>
    </row>
    <row r="45" spans="1:9" x14ac:dyDescent="0.3">
      <c r="A45" s="1" t="s">
        <v>31</v>
      </c>
      <c r="B45" s="1">
        <v>1430.8</v>
      </c>
      <c r="C45" s="1">
        <v>4766.34</v>
      </c>
      <c r="D45" s="1">
        <v>352.75</v>
      </c>
      <c r="E45" s="1">
        <v>2.5</v>
      </c>
      <c r="F45" s="1">
        <v>6552.39</v>
      </c>
      <c r="G45" s="12">
        <f>(F45-F46)/F46</f>
        <v>5.6571249814562775E-2</v>
      </c>
      <c r="H45" s="12">
        <f>F45/$F$76</f>
        <v>6.5370795060887901E-2</v>
      </c>
      <c r="I45" s="1">
        <v>350.83</v>
      </c>
    </row>
    <row r="46" spans="1:9" x14ac:dyDescent="0.3">
      <c r="A46" s="1" t="s">
        <v>11</v>
      </c>
      <c r="B46" s="1">
        <v>1304.54</v>
      </c>
      <c r="C46" s="1">
        <v>4463.08</v>
      </c>
      <c r="D46" s="1">
        <v>430.96</v>
      </c>
      <c r="E46" s="1">
        <v>2.98</v>
      </c>
      <c r="F46" s="1">
        <v>6201.56</v>
      </c>
      <c r="G46" s="1"/>
      <c r="H46" s="1"/>
      <c r="I46" s="1"/>
    </row>
    <row r="47" spans="1:9" x14ac:dyDescent="0.3">
      <c r="A47" s="1" t="s">
        <v>32</v>
      </c>
      <c r="B47" s="1">
        <v>1301.72</v>
      </c>
      <c r="C47" s="1">
        <v>3463.04</v>
      </c>
      <c r="D47" s="1">
        <v>301.11</v>
      </c>
      <c r="E47" s="1">
        <v>2.82</v>
      </c>
      <c r="F47" s="1">
        <v>5068.6899999999996</v>
      </c>
      <c r="G47" s="12">
        <f>(F47-F48)/F48</f>
        <v>3.4128954729353338E-2</v>
      </c>
      <c r="H47" s="12">
        <f>F47/$F$76</f>
        <v>5.0568463601399161E-2</v>
      </c>
      <c r="I47" s="1">
        <v>167.28</v>
      </c>
    </row>
    <row r="48" spans="1:9" x14ac:dyDescent="0.3">
      <c r="A48" s="1" t="s">
        <v>11</v>
      </c>
      <c r="B48" s="1">
        <v>1216.77</v>
      </c>
      <c r="C48" s="1">
        <v>2948.93</v>
      </c>
      <c r="D48" s="1">
        <v>732.4</v>
      </c>
      <c r="E48" s="1">
        <v>3.31</v>
      </c>
      <c r="F48" s="1">
        <v>4901.41</v>
      </c>
      <c r="G48" s="1"/>
      <c r="H48" s="1"/>
      <c r="I48" s="1"/>
    </row>
    <row r="49" spans="1:9" x14ac:dyDescent="0.3">
      <c r="A49" s="1" t="s">
        <v>33</v>
      </c>
      <c r="B49" s="1">
        <v>76.37</v>
      </c>
      <c r="C49" s="1">
        <v>946.55</v>
      </c>
      <c r="D49" s="1">
        <v>1.97</v>
      </c>
      <c r="E49" s="1">
        <v>17.37</v>
      </c>
      <c r="F49" s="1">
        <v>1042.26</v>
      </c>
      <c r="G49" s="12">
        <f>(F49-F50)/F50</f>
        <v>0.2462603580012197</v>
      </c>
      <c r="H49" s="12">
        <f>F49/$F$76</f>
        <v>1.0398246267417083E-2</v>
      </c>
      <c r="I49" s="1">
        <v>205.95</v>
      </c>
    </row>
    <row r="50" spans="1:9" x14ac:dyDescent="0.3">
      <c r="A50" s="1" t="s">
        <v>11</v>
      </c>
      <c r="B50" s="1">
        <v>71.58</v>
      </c>
      <c r="C50" s="1">
        <v>749.8</v>
      </c>
      <c r="D50" s="1">
        <v>1.28</v>
      </c>
      <c r="E50" s="1">
        <v>13.65</v>
      </c>
      <c r="F50" s="1">
        <v>836.31</v>
      </c>
      <c r="G50" s="1"/>
      <c r="H50" s="1"/>
      <c r="I50" s="1"/>
    </row>
    <row r="51" spans="1:9" x14ac:dyDescent="0.3">
      <c r="A51" s="1" t="s">
        <v>34</v>
      </c>
      <c r="B51" s="1">
        <v>5.41</v>
      </c>
      <c r="C51" s="1">
        <v>281.18</v>
      </c>
      <c r="D51" s="5">
        <v>0</v>
      </c>
      <c r="E51" s="1">
        <v>1.51</v>
      </c>
      <c r="F51" s="1">
        <v>288.10000000000002</v>
      </c>
      <c r="G51" s="12">
        <f>(F51-F52)/F52</f>
        <v>8.483638965244579E-2</v>
      </c>
      <c r="H51" s="12">
        <f>F51/$F$76</f>
        <v>2.8742681765038108E-3</v>
      </c>
      <c r="I51" s="1">
        <v>22.53</v>
      </c>
    </row>
    <row r="52" spans="1:9" x14ac:dyDescent="0.3">
      <c r="A52" s="1" t="s">
        <v>11</v>
      </c>
      <c r="B52" s="1">
        <v>6.29</v>
      </c>
      <c r="C52" s="1">
        <v>255.08</v>
      </c>
      <c r="D52" s="5">
        <v>0</v>
      </c>
      <c r="E52" s="1">
        <v>4.2</v>
      </c>
      <c r="F52" s="1">
        <v>265.57</v>
      </c>
      <c r="G52" s="1"/>
      <c r="H52" s="1"/>
      <c r="I52" s="1"/>
    </row>
    <row r="53" spans="1:9" x14ac:dyDescent="0.3">
      <c r="A53" s="1" t="s">
        <v>35</v>
      </c>
      <c r="B53" s="1">
        <v>62.6</v>
      </c>
      <c r="C53" s="1">
        <v>485.62</v>
      </c>
      <c r="D53" s="5">
        <v>0</v>
      </c>
      <c r="E53" s="1">
        <v>1.52</v>
      </c>
      <c r="F53" s="1">
        <v>549.74</v>
      </c>
      <c r="G53" s="12">
        <f>(F53-F54)/F54</f>
        <v>6.9387437508510424E-2</v>
      </c>
      <c r="H53" s="12">
        <f>F53/$F$76</f>
        <v>5.4845546246136932E-3</v>
      </c>
      <c r="I53" s="1">
        <v>35.67</v>
      </c>
    </row>
    <row r="54" spans="1:9" x14ac:dyDescent="0.3">
      <c r="A54" s="1" t="s">
        <v>11</v>
      </c>
      <c r="B54" s="1">
        <v>69.58</v>
      </c>
      <c r="C54" s="1">
        <v>444.22</v>
      </c>
      <c r="D54" s="5">
        <v>0</v>
      </c>
      <c r="E54" s="1">
        <v>0.27</v>
      </c>
      <c r="F54" s="1">
        <v>514.07000000000005</v>
      </c>
      <c r="G54" s="1"/>
      <c r="H54" s="1"/>
      <c r="I54" s="1"/>
    </row>
    <row r="55" spans="1:9" x14ac:dyDescent="0.3">
      <c r="A55" s="4" t="s">
        <v>36</v>
      </c>
      <c r="B55" s="6">
        <f t="shared" ref="B55:F56" si="0">SUM(B5+B7+B9+B11+B13+B15+B17+B19+B21+B23+B25+B27+B29+B31+B33+B35+B37+B39+B41+B43+B45+B47+B49+B51+B53)</f>
        <v>15874.010000000004</v>
      </c>
      <c r="C55" s="6">
        <f t="shared" si="0"/>
        <v>45172.860000000008</v>
      </c>
      <c r="D55" s="6">
        <f t="shared" si="0"/>
        <v>7571.4299999999994</v>
      </c>
      <c r="E55" s="6">
        <f t="shared" si="0"/>
        <v>1051.3099999999997</v>
      </c>
      <c r="F55" s="6">
        <f t="shared" si="0"/>
        <v>69669.61</v>
      </c>
      <c r="G55" s="15">
        <f>(F55-F56)/F56</f>
        <v>0.11988854097011477</v>
      </c>
      <c r="H55" s="15">
        <f>F55/$F$76</f>
        <v>0.69506818081371624</v>
      </c>
      <c r="I55" s="6">
        <f t="shared" ref="I55" si="1">SUM(I5+I7+I9+I11+I13+I15+I17+I19+I21+I23+I25+I27+I29+I31+I33+I35+I37+I39+I41+I43+I45+I47+I49+I51+I53)</f>
        <v>7458.4099999999989</v>
      </c>
    </row>
    <row r="56" spans="1:9" x14ac:dyDescent="0.3">
      <c r="A56" s="1" t="s">
        <v>37</v>
      </c>
      <c r="B56" s="5">
        <f t="shared" si="0"/>
        <v>13993.400000000001</v>
      </c>
      <c r="C56" s="5">
        <f t="shared" si="0"/>
        <v>40261.96</v>
      </c>
      <c r="D56" s="5">
        <f t="shared" si="0"/>
        <v>7031.34</v>
      </c>
      <c r="E56" s="5">
        <f t="shared" si="0"/>
        <v>924.50000000000011</v>
      </c>
      <c r="F56" s="5">
        <f t="shared" si="0"/>
        <v>62211.199999999997</v>
      </c>
      <c r="G56" s="1"/>
      <c r="H56" s="1"/>
      <c r="I56" s="1"/>
    </row>
    <row r="57" spans="1:9" x14ac:dyDescent="0.3">
      <c r="A57" s="1" t="s">
        <v>38</v>
      </c>
      <c r="B57" s="9">
        <f t="shared" ref="B57:F57" si="2">(B55-B56)/B56</f>
        <v>0.13439264224563024</v>
      </c>
      <c r="C57" s="9">
        <f t="shared" si="2"/>
        <v>0.12197369427618548</v>
      </c>
      <c r="D57" s="9">
        <f t="shared" si="2"/>
        <v>7.6811816808744743E-2</v>
      </c>
      <c r="E57" s="9">
        <f t="shared" si="2"/>
        <v>0.1371660356949698</v>
      </c>
      <c r="F57" s="9">
        <f t="shared" si="2"/>
        <v>0.11988854097011477</v>
      </c>
      <c r="G57" s="1"/>
      <c r="H57" s="1"/>
      <c r="I57" s="1"/>
    </row>
    <row r="58" spans="1:9" x14ac:dyDescent="0.3">
      <c r="A58" s="4" t="s">
        <v>39</v>
      </c>
      <c r="B58" s="1"/>
      <c r="C58" s="1"/>
      <c r="D58" s="1"/>
      <c r="E58" s="1"/>
      <c r="F58" s="1"/>
      <c r="G58" s="1"/>
      <c r="H58" s="1"/>
      <c r="I58" s="1"/>
    </row>
    <row r="59" spans="1:9" x14ac:dyDescent="0.3">
      <c r="A59" s="1" t="s">
        <v>40</v>
      </c>
      <c r="B59" s="1">
        <v>3817.38</v>
      </c>
      <c r="C59" s="1">
        <v>1803.98</v>
      </c>
      <c r="D59" s="5">
        <v>0</v>
      </c>
      <c r="E59" s="1">
        <v>11.81</v>
      </c>
      <c r="F59" s="1">
        <v>5633.17</v>
      </c>
      <c r="G59" s="12">
        <f>(F59-F60)/F60</f>
        <v>0.22684783887027998</v>
      </c>
      <c r="H59" s="12">
        <f>F59/$F$76</f>
        <v>5.6200073807136312E-2</v>
      </c>
      <c r="I59" s="1">
        <v>1041.5899999999999</v>
      </c>
    </row>
    <row r="60" spans="1:9" x14ac:dyDescent="0.3">
      <c r="A60" s="1" t="s">
        <v>11</v>
      </c>
      <c r="B60" s="1">
        <v>3136</v>
      </c>
      <c r="C60" s="1">
        <v>1440.58</v>
      </c>
      <c r="D60" s="5">
        <v>0</v>
      </c>
      <c r="E60" s="1">
        <v>15</v>
      </c>
      <c r="F60" s="1">
        <v>4591.58</v>
      </c>
      <c r="G60" s="1"/>
      <c r="H60" s="1"/>
      <c r="I60" s="1"/>
    </row>
    <row r="61" spans="1:9" x14ac:dyDescent="0.3">
      <c r="A61" s="1" t="s">
        <v>41</v>
      </c>
      <c r="B61" s="1">
        <v>1385.22</v>
      </c>
      <c r="C61" s="1">
        <v>2697.18</v>
      </c>
      <c r="D61" s="5">
        <v>0</v>
      </c>
      <c r="E61" s="1">
        <v>24.61</v>
      </c>
      <c r="F61" s="1">
        <v>4107.01</v>
      </c>
      <c r="G61" s="12">
        <f>(F61-F62)/F62</f>
        <v>0.40461500577987242</v>
      </c>
      <c r="H61" s="12">
        <f>F61/$F$76</f>
        <v>4.0974134479635251E-2</v>
      </c>
      <c r="I61" s="1">
        <v>1183.07</v>
      </c>
    </row>
    <row r="62" spans="1:9" x14ac:dyDescent="0.3">
      <c r="A62" s="1" t="s">
        <v>11</v>
      </c>
      <c r="B62" s="1">
        <v>996.77</v>
      </c>
      <c r="C62" s="1">
        <v>1885.86</v>
      </c>
      <c r="D62" s="5">
        <v>0</v>
      </c>
      <c r="E62" s="1">
        <v>41.31</v>
      </c>
      <c r="F62" s="1">
        <v>2923.94</v>
      </c>
      <c r="G62" s="1"/>
      <c r="H62" s="1"/>
      <c r="I62" s="1"/>
    </row>
    <row r="63" spans="1:9" x14ac:dyDescent="0.3">
      <c r="A63" s="1" t="s">
        <v>42</v>
      </c>
      <c r="B63" s="1">
        <v>4367.03</v>
      </c>
      <c r="C63" s="1">
        <v>2242.7199999999998</v>
      </c>
      <c r="D63" s="5">
        <v>0</v>
      </c>
      <c r="E63" s="1">
        <v>88.35</v>
      </c>
      <c r="F63" s="1">
        <v>6698.1</v>
      </c>
      <c r="G63" s="12">
        <f>(F63-F64)/F64</f>
        <v>0.14287225547539911</v>
      </c>
      <c r="H63" s="12">
        <f>F63/$F$76</f>
        <v>6.6824490361125213E-2</v>
      </c>
      <c r="I63" s="1">
        <v>837.34</v>
      </c>
    </row>
    <row r="64" spans="1:9" x14ac:dyDescent="0.3">
      <c r="A64" s="1" t="s">
        <v>11</v>
      </c>
      <c r="B64" s="1">
        <v>3541.06</v>
      </c>
      <c r="C64" s="1">
        <v>2224.0700000000002</v>
      </c>
      <c r="D64" s="5">
        <v>0</v>
      </c>
      <c r="E64" s="1">
        <v>95.63</v>
      </c>
      <c r="F64" s="1">
        <v>5860.76</v>
      </c>
      <c r="G64" s="1"/>
      <c r="H64" s="1"/>
      <c r="I64" s="1"/>
    </row>
    <row r="65" spans="1:14" x14ac:dyDescent="0.3">
      <c r="A65" s="1" t="s">
        <v>43</v>
      </c>
      <c r="B65" s="1">
        <v>71.77</v>
      </c>
      <c r="C65" s="5">
        <v>0</v>
      </c>
      <c r="D65" s="5">
        <v>0</v>
      </c>
      <c r="E65" s="5">
        <v>0</v>
      </c>
      <c r="F65" s="1">
        <v>71.77</v>
      </c>
      <c r="G65" s="12">
        <f>(F65-F66)/F66</f>
        <v>29.155462184873951</v>
      </c>
      <c r="H65" s="12">
        <f>F65/$F$76</f>
        <v>7.1602300252578436E-4</v>
      </c>
      <c r="I65" s="1">
        <v>69.39</v>
      </c>
    </row>
    <row r="66" spans="1:14" x14ac:dyDescent="0.3">
      <c r="A66" s="1" t="s">
        <v>11</v>
      </c>
      <c r="B66" s="1">
        <v>2.38</v>
      </c>
      <c r="C66" s="5">
        <v>0</v>
      </c>
      <c r="D66" s="5">
        <v>0</v>
      </c>
      <c r="E66" s="5">
        <v>0</v>
      </c>
      <c r="F66" s="1">
        <v>2.38</v>
      </c>
      <c r="G66" s="1"/>
      <c r="H66" s="1"/>
      <c r="I66" s="1"/>
    </row>
    <row r="67" spans="1:14" x14ac:dyDescent="0.3">
      <c r="A67" s="1" t="s">
        <v>44</v>
      </c>
      <c r="B67" s="1">
        <v>725</v>
      </c>
      <c r="C67" s="1">
        <v>785.98</v>
      </c>
      <c r="D67" s="5">
        <v>0</v>
      </c>
      <c r="E67" s="1">
        <v>1.46</v>
      </c>
      <c r="F67" s="1">
        <v>1512.44</v>
      </c>
      <c r="G67" s="12">
        <f>(F67-F68)/F68</f>
        <v>0.27368731315002737</v>
      </c>
      <c r="H67" s="12">
        <f>F67/$F$76</f>
        <v>1.5089059912778284E-2</v>
      </c>
      <c r="I67" s="1">
        <v>324.99</v>
      </c>
    </row>
    <row r="68" spans="1:14" x14ac:dyDescent="0.3">
      <c r="A68" s="1" t="s">
        <v>11</v>
      </c>
      <c r="B68" s="1">
        <v>576.16</v>
      </c>
      <c r="C68" s="1">
        <v>609.35</v>
      </c>
      <c r="D68" s="5">
        <v>0</v>
      </c>
      <c r="E68" s="1">
        <v>1.94</v>
      </c>
      <c r="F68" s="1">
        <v>1187.45</v>
      </c>
      <c r="G68" s="1"/>
      <c r="H68" s="1"/>
      <c r="I68" s="1"/>
    </row>
    <row r="69" spans="1:14" x14ac:dyDescent="0.3">
      <c r="A69" s="1" t="s">
        <v>45</v>
      </c>
      <c r="B69" s="1">
        <v>3.98</v>
      </c>
      <c r="C69" s="1">
        <v>19.97</v>
      </c>
      <c r="D69" s="5">
        <v>0</v>
      </c>
      <c r="E69" s="5">
        <v>0</v>
      </c>
      <c r="F69" s="1">
        <v>23.95</v>
      </c>
      <c r="G69" s="5">
        <v>0</v>
      </c>
      <c r="H69" s="12">
        <f>F69/$F$76</f>
        <v>2.3894037774129214E-4</v>
      </c>
      <c r="I69" s="1">
        <v>23.95</v>
      </c>
    </row>
    <row r="70" spans="1:14" x14ac:dyDescent="0.3">
      <c r="A70" s="1" t="s">
        <v>11</v>
      </c>
      <c r="B70" s="5">
        <v>0</v>
      </c>
      <c r="C70" s="5">
        <v>0</v>
      </c>
      <c r="D70" s="5">
        <v>0</v>
      </c>
      <c r="E70" s="5">
        <v>0</v>
      </c>
      <c r="F70" s="5">
        <v>0</v>
      </c>
      <c r="G70" s="1"/>
      <c r="H70" s="1"/>
      <c r="I70" s="1"/>
    </row>
    <row r="71" spans="1:14" x14ac:dyDescent="0.3">
      <c r="A71" s="1" t="s">
        <v>46</v>
      </c>
      <c r="B71" s="1">
        <v>11974.9</v>
      </c>
      <c r="C71" s="1">
        <v>536.21</v>
      </c>
      <c r="D71" s="5">
        <v>0</v>
      </c>
      <c r="E71" s="1">
        <v>7.05</v>
      </c>
      <c r="F71" s="1">
        <v>12518.16</v>
      </c>
      <c r="G71" s="12">
        <f>(F71-F72)/F72</f>
        <v>9.1749192187438697E-2</v>
      </c>
      <c r="H71" s="12">
        <f>F71/$F$76</f>
        <v>0.1248890972453417</v>
      </c>
      <c r="I71" s="1">
        <v>1052.01</v>
      </c>
    </row>
    <row r="72" spans="1:14" x14ac:dyDescent="0.3">
      <c r="A72" s="1" t="s">
        <v>11</v>
      </c>
      <c r="B72" s="1">
        <v>10564.2</v>
      </c>
      <c r="C72" s="1">
        <v>894.29</v>
      </c>
      <c r="D72" s="5">
        <v>0</v>
      </c>
      <c r="E72" s="1">
        <v>7.66</v>
      </c>
      <c r="F72" s="1">
        <v>11466.15</v>
      </c>
      <c r="G72" s="1"/>
      <c r="H72" s="1"/>
      <c r="I72" s="1"/>
      <c r="N72" s="12">
        <f>L72/$F$76</f>
        <v>0</v>
      </c>
    </row>
    <row r="73" spans="1:14" x14ac:dyDescent="0.3">
      <c r="A73" s="4" t="s">
        <v>47</v>
      </c>
      <c r="B73" s="4">
        <f>SUM(B59+B61+B63+B65+B67+B69+B71)</f>
        <v>22345.279999999999</v>
      </c>
      <c r="C73" s="4">
        <f>SUM(C59+C61+C63+C65+C67+C69+C71)</f>
        <v>8086.0399999999991</v>
      </c>
      <c r="D73" s="6">
        <v>0</v>
      </c>
      <c r="E73" s="4">
        <f>SUM(E59+E61+E63+E65+E67+E69+E71)</f>
        <v>133.28</v>
      </c>
      <c r="F73" s="4">
        <f>SUM(F59+F61+F63+F65+F67+F69+F71)</f>
        <v>30564.6</v>
      </c>
      <c r="G73" s="15">
        <f>(F73-F74)/F74</f>
        <v>0.17410474541972137</v>
      </c>
      <c r="H73" s="15">
        <f>F73/$F$76</f>
        <v>0.30493181918628381</v>
      </c>
      <c r="I73" s="4">
        <f>SUM(I59+I61+I63+I65+I67+I69+I71)</f>
        <v>4532.34</v>
      </c>
    </row>
    <row r="74" spans="1:14" x14ac:dyDescent="0.3">
      <c r="A74" s="1" t="s">
        <v>37</v>
      </c>
      <c r="B74" s="1">
        <f>SUM(B60+B62+B64+B66+B68+B70+B72)</f>
        <v>18816.57</v>
      </c>
      <c r="C74" s="1">
        <f>SUM(C60+C62+C64+C66+C68+C70+C72)</f>
        <v>7054.1500000000005</v>
      </c>
      <c r="D74" s="5">
        <v>0</v>
      </c>
      <c r="E74" s="1">
        <f>SUM(E60+E62+E64+E66+E68+E70+E72)</f>
        <v>161.54</v>
      </c>
      <c r="F74" s="1">
        <f>SUM(F60+F62+F64+F66+F68+F70+F72)</f>
        <v>26032.260000000002</v>
      </c>
      <c r="G74" s="1"/>
      <c r="H74" s="1"/>
      <c r="I74" s="1"/>
    </row>
    <row r="75" spans="1:14" x14ac:dyDescent="0.3">
      <c r="A75" s="1" t="s">
        <v>38</v>
      </c>
      <c r="B75" s="9">
        <f t="shared" ref="B75:C75" si="3">(B73-B74)/B74</f>
        <v>0.18753205286617058</v>
      </c>
      <c r="C75" s="9">
        <f t="shared" si="3"/>
        <v>0.14628126705556282</v>
      </c>
      <c r="D75" s="5">
        <v>0</v>
      </c>
      <c r="E75" s="9">
        <f t="shared" ref="E75:F75" si="4">(E73-E74)/E74</f>
        <v>-0.17494119103627578</v>
      </c>
      <c r="F75" s="9">
        <f t="shared" si="4"/>
        <v>0.17410474541972137</v>
      </c>
      <c r="G75" s="1"/>
      <c r="H75" s="1"/>
      <c r="I75" s="1"/>
    </row>
    <row r="76" spans="1:14" x14ac:dyDescent="0.3">
      <c r="A76" s="4" t="s">
        <v>48</v>
      </c>
      <c r="B76" s="10">
        <f t="shared" ref="B76:F77" si="5">SUM(B55+B73)</f>
        <v>38219.29</v>
      </c>
      <c r="C76" s="10">
        <f t="shared" si="5"/>
        <v>53258.900000000009</v>
      </c>
      <c r="D76" s="10">
        <f t="shared" si="5"/>
        <v>7571.4299999999994</v>
      </c>
      <c r="E76" s="10">
        <f t="shared" si="5"/>
        <v>1184.5899999999997</v>
      </c>
      <c r="F76" s="10">
        <f t="shared" si="5"/>
        <v>100234.20999999999</v>
      </c>
      <c r="G76" s="15">
        <f>(F76-F77)/F77</f>
        <v>0.1358825911857944</v>
      </c>
      <c r="H76" s="15">
        <f>F76/$F$76</f>
        <v>1</v>
      </c>
      <c r="I76" s="10">
        <f t="shared" ref="I76" si="6">SUM(I55+I73)</f>
        <v>11990.75</v>
      </c>
    </row>
    <row r="77" spans="1:14" x14ac:dyDescent="0.3">
      <c r="A77" s="1" t="s">
        <v>37</v>
      </c>
      <c r="B77" s="5">
        <f t="shared" si="5"/>
        <v>32809.97</v>
      </c>
      <c r="C77" s="5">
        <f t="shared" si="5"/>
        <v>47316.11</v>
      </c>
      <c r="D77" s="5">
        <f t="shared" si="5"/>
        <v>7031.34</v>
      </c>
      <c r="E77" s="5">
        <f t="shared" si="5"/>
        <v>1086.0400000000002</v>
      </c>
      <c r="F77" s="5">
        <f t="shared" si="5"/>
        <v>88243.459999999992</v>
      </c>
      <c r="G77" s="1"/>
      <c r="H77" s="1"/>
      <c r="I77" s="1"/>
    </row>
    <row r="78" spans="1:14" x14ac:dyDescent="0.3">
      <c r="A78" s="1" t="s">
        <v>38</v>
      </c>
      <c r="B78" s="9">
        <f t="shared" ref="B78:F78" si="7">(B76-B77)/B77</f>
        <v>0.16486817878833779</v>
      </c>
      <c r="C78" s="9">
        <f t="shared" si="7"/>
        <v>0.12559760301512546</v>
      </c>
      <c r="D78" s="9">
        <f t="shared" si="7"/>
        <v>7.6811816808744743E-2</v>
      </c>
      <c r="E78" s="9">
        <f t="shared" si="7"/>
        <v>9.0742514087878423E-2</v>
      </c>
      <c r="F78" s="9">
        <f t="shared" si="7"/>
        <v>0.1358825911857944</v>
      </c>
      <c r="G78" s="1"/>
      <c r="H78" s="1"/>
      <c r="I78" s="1"/>
    </row>
    <row r="79" spans="1:14" x14ac:dyDescent="0.3">
      <c r="A79" s="1" t="s">
        <v>49</v>
      </c>
      <c r="B79" s="12">
        <f>B76/$F$76</f>
        <v>0.38129985760350688</v>
      </c>
      <c r="C79" s="12">
        <f>C76/$F$76</f>
        <v>0.53134453795764947</v>
      </c>
      <c r="D79" s="12">
        <f>D76/$F$76</f>
        <v>7.5537383893183777E-2</v>
      </c>
      <c r="E79" s="12">
        <f>E76/$F$76</f>
        <v>1.1818220545660008E-2</v>
      </c>
      <c r="F79" s="12">
        <f>F76/$F$76</f>
        <v>1</v>
      </c>
      <c r="G79" s="1"/>
      <c r="H79" s="1"/>
      <c r="I79" s="1"/>
    </row>
    <row r="80" spans="1:14" x14ac:dyDescent="0.3">
      <c r="A80" s="1" t="s">
        <v>50</v>
      </c>
      <c r="B80" s="12">
        <f>B77/$F$77</f>
        <v>0.37181191671314795</v>
      </c>
      <c r="C80" s="12">
        <f>C77/$F$77</f>
        <v>0.5361996231788736</v>
      </c>
      <c r="D80" s="12">
        <f>D77/$F$77</f>
        <v>7.9681145775562304E-2</v>
      </c>
      <c r="E80" s="12">
        <f>E77/$F$77</f>
        <v>1.2307314332416252E-2</v>
      </c>
      <c r="F80" s="12">
        <f>F77/$F$77</f>
        <v>1</v>
      </c>
      <c r="G80" s="1"/>
      <c r="H80" s="1"/>
      <c r="I80" s="1"/>
    </row>
    <row r="82" spans="1:9" ht="49.2" customHeight="1" x14ac:dyDescent="0.3">
      <c r="A82" s="20" t="s">
        <v>75</v>
      </c>
      <c r="B82" s="20"/>
      <c r="C82" s="20"/>
      <c r="D82" s="20"/>
      <c r="E82" s="20"/>
      <c r="F82" s="20"/>
      <c r="G82" s="20"/>
      <c r="H82" s="20"/>
      <c r="I82" s="20"/>
    </row>
  </sheetData>
  <mergeCells count="2">
    <mergeCell ref="A2:I2"/>
    <mergeCell ref="A82:I82"/>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I61"/>
  <sheetViews>
    <sheetView topLeftCell="A6" workbookViewId="0">
      <selection activeCell="L21" sqref="L21"/>
    </sheetView>
  </sheetViews>
  <sheetFormatPr defaultRowHeight="14.4" x14ac:dyDescent="0.3"/>
  <cols>
    <col min="1" max="1" width="41" customWidth="1"/>
    <col min="2" max="2" width="16.5546875" customWidth="1"/>
    <col min="3" max="3" width="12.77734375" customWidth="1"/>
    <col min="5" max="5" width="10.5546875" customWidth="1"/>
    <col min="6" max="6" width="10.88671875" customWidth="1"/>
  </cols>
  <sheetData>
    <row r="2" spans="1:9" ht="34.799999999999997" customHeight="1" x14ac:dyDescent="0.3">
      <c r="A2" s="21" t="s">
        <v>0</v>
      </c>
      <c r="B2" s="22"/>
      <c r="C2" s="22"/>
      <c r="D2" s="22"/>
      <c r="E2" s="22"/>
      <c r="F2" s="22"/>
      <c r="G2" s="22"/>
      <c r="H2" s="22"/>
      <c r="I2" s="23"/>
    </row>
    <row r="3" spans="1:9" ht="49.8" customHeight="1" x14ac:dyDescent="0.3">
      <c r="A3" s="1"/>
      <c r="B3" s="3" t="s">
        <v>51</v>
      </c>
      <c r="C3" s="3" t="s">
        <v>52</v>
      </c>
      <c r="D3" s="3" t="s">
        <v>53</v>
      </c>
      <c r="E3" s="3" t="s">
        <v>54</v>
      </c>
      <c r="F3" s="3" t="s">
        <v>5</v>
      </c>
      <c r="G3" s="3" t="s">
        <v>6</v>
      </c>
      <c r="H3" s="3" t="s">
        <v>7</v>
      </c>
      <c r="I3" s="3" t="s">
        <v>8</v>
      </c>
    </row>
    <row r="4" spans="1:9" x14ac:dyDescent="0.3">
      <c r="A4" s="4" t="s">
        <v>9</v>
      </c>
      <c r="B4" s="1"/>
      <c r="C4" s="1"/>
      <c r="D4" s="1"/>
      <c r="E4" s="1"/>
      <c r="F4" s="1"/>
      <c r="G4" s="1"/>
      <c r="H4" s="1"/>
      <c r="I4" s="1"/>
    </row>
    <row r="5" spans="1:9" x14ac:dyDescent="0.3">
      <c r="A5" s="1" t="s">
        <v>10</v>
      </c>
      <c r="B5" s="5">
        <v>0</v>
      </c>
      <c r="C5" s="5">
        <v>0</v>
      </c>
      <c r="D5" s="5">
        <v>0</v>
      </c>
      <c r="E5" s="1">
        <v>30.04</v>
      </c>
      <c r="F5" s="1">
        <v>30.04</v>
      </c>
      <c r="G5" s="12">
        <f>(F5-F6)/F6</f>
        <v>-0.38480442351013722</v>
      </c>
      <c r="H5" s="12">
        <f>F5/$F$55</f>
        <v>6.4013501649349217E-3</v>
      </c>
      <c r="I5" s="1">
        <v>-18.79</v>
      </c>
    </row>
    <row r="6" spans="1:9" x14ac:dyDescent="0.3">
      <c r="A6" s="1" t="s">
        <v>11</v>
      </c>
      <c r="B6" s="5">
        <v>0</v>
      </c>
      <c r="C6" s="5">
        <v>0</v>
      </c>
      <c r="D6" s="5">
        <v>0</v>
      </c>
      <c r="E6" s="1">
        <v>48.83</v>
      </c>
      <c r="F6" s="1">
        <v>48.83</v>
      </c>
      <c r="G6" s="1"/>
      <c r="H6" s="1"/>
      <c r="I6" s="1"/>
    </row>
    <row r="7" spans="1:9" x14ac:dyDescent="0.3">
      <c r="A7" s="1" t="s">
        <v>12</v>
      </c>
      <c r="B7" s="1">
        <v>63.53</v>
      </c>
      <c r="C7" s="1">
        <v>8.48</v>
      </c>
      <c r="D7" s="1">
        <v>78.040000000000006</v>
      </c>
      <c r="E7" s="1">
        <v>490.9</v>
      </c>
      <c r="F7" s="1">
        <v>640.95000000000005</v>
      </c>
      <c r="G7" s="12">
        <f>(F7-F8)/F8</f>
        <v>0.13282078472958661</v>
      </c>
      <c r="H7" s="12">
        <f>F7/$F$55</f>
        <v>0.13658273595922232</v>
      </c>
      <c r="I7" s="1">
        <v>75.150000000000006</v>
      </c>
    </row>
    <row r="8" spans="1:9" x14ac:dyDescent="0.3">
      <c r="A8" s="1" t="s">
        <v>11</v>
      </c>
      <c r="B8" s="1">
        <v>55.87</v>
      </c>
      <c r="C8" s="1">
        <v>0.43</v>
      </c>
      <c r="D8" s="1">
        <v>73.95</v>
      </c>
      <c r="E8" s="1">
        <v>435.55</v>
      </c>
      <c r="F8" s="1">
        <v>565.79999999999995</v>
      </c>
      <c r="G8" s="1"/>
      <c r="H8" s="1"/>
      <c r="I8" s="1"/>
    </row>
    <row r="9" spans="1:9" x14ac:dyDescent="0.3">
      <c r="A9" s="1" t="s">
        <v>13</v>
      </c>
      <c r="B9" s="1">
        <v>8.16</v>
      </c>
      <c r="C9" s="1">
        <v>11.83</v>
      </c>
      <c r="D9" s="1">
        <v>1.06</v>
      </c>
      <c r="E9" s="5">
        <v>0</v>
      </c>
      <c r="F9" s="1">
        <v>21.05</v>
      </c>
      <c r="G9" s="12">
        <f>(F9-F10)/F10</f>
        <v>9.6925482021886361E-2</v>
      </c>
      <c r="H9" s="12">
        <f>F9/$F$55</f>
        <v>4.4856331881451437E-3</v>
      </c>
      <c r="I9" s="1">
        <v>1.86</v>
      </c>
    </row>
    <row r="10" spans="1:9" x14ac:dyDescent="0.3">
      <c r="A10" s="1" t="s">
        <v>11</v>
      </c>
      <c r="B10" s="1">
        <v>7.27</v>
      </c>
      <c r="C10" s="1">
        <v>10.66</v>
      </c>
      <c r="D10" s="1">
        <v>1.26</v>
      </c>
      <c r="E10" s="5">
        <v>0</v>
      </c>
      <c r="F10" s="1">
        <v>19.190000000000001</v>
      </c>
      <c r="G10" s="1"/>
      <c r="H10" s="1"/>
      <c r="I10" s="1"/>
    </row>
    <row r="11" spans="1:9" x14ac:dyDescent="0.3">
      <c r="A11" s="1" t="s">
        <v>14</v>
      </c>
      <c r="B11" s="1">
        <v>28.24</v>
      </c>
      <c r="C11" s="1">
        <v>0.45</v>
      </c>
      <c r="D11" s="1">
        <v>28.33</v>
      </c>
      <c r="E11" s="5">
        <v>0</v>
      </c>
      <c r="F11" s="1">
        <v>57.02</v>
      </c>
      <c r="G11" s="12">
        <f>(F11-F12)/F12</f>
        <v>-2.9725476481901486E-3</v>
      </c>
      <c r="H11" s="12">
        <f>F11/$F$55</f>
        <v>1.2150632037436394E-2</v>
      </c>
      <c r="I11" s="1">
        <v>-0.17</v>
      </c>
    </row>
    <row r="12" spans="1:9" x14ac:dyDescent="0.3">
      <c r="A12" s="1" t="s">
        <v>11</v>
      </c>
      <c r="B12" s="1">
        <v>29.48</v>
      </c>
      <c r="C12" s="1">
        <v>0.13</v>
      </c>
      <c r="D12" s="1">
        <v>27.58</v>
      </c>
      <c r="E12" s="5">
        <v>0</v>
      </c>
      <c r="F12" s="1">
        <v>57.19</v>
      </c>
      <c r="G12" s="1"/>
      <c r="H12" s="1"/>
      <c r="I12" s="1"/>
    </row>
    <row r="13" spans="1:9" x14ac:dyDescent="0.3">
      <c r="A13" s="1" t="s">
        <v>15</v>
      </c>
      <c r="B13" s="1">
        <v>63.62</v>
      </c>
      <c r="C13" s="1">
        <v>0.98</v>
      </c>
      <c r="D13" s="5">
        <v>0</v>
      </c>
      <c r="E13" s="1">
        <v>119.21</v>
      </c>
      <c r="F13" s="1">
        <v>183.81</v>
      </c>
      <c r="G13" s="12">
        <f>(F13-F14)/F14</f>
        <v>0.77285879629629617</v>
      </c>
      <c r="H13" s="12">
        <f>F13/$F$55</f>
        <v>3.9168847330781895E-2</v>
      </c>
      <c r="I13" s="1">
        <v>80.13</v>
      </c>
    </row>
    <row r="14" spans="1:9" x14ac:dyDescent="0.3">
      <c r="A14" s="1" t="s">
        <v>11</v>
      </c>
      <c r="B14" s="1">
        <v>55.46</v>
      </c>
      <c r="C14" s="1">
        <v>0.14000000000000001</v>
      </c>
      <c r="D14" s="5">
        <v>0</v>
      </c>
      <c r="E14" s="1">
        <v>48.08</v>
      </c>
      <c r="F14" s="1">
        <v>103.68</v>
      </c>
      <c r="G14" s="1"/>
      <c r="H14" s="1"/>
      <c r="I14" s="1"/>
    </row>
    <row r="15" spans="1:9" x14ac:dyDescent="0.3">
      <c r="A15" s="1" t="s">
        <v>16</v>
      </c>
      <c r="B15" s="1">
        <v>29.84</v>
      </c>
      <c r="C15" s="1">
        <v>6.95</v>
      </c>
      <c r="D15" s="1">
        <v>0.1</v>
      </c>
      <c r="E15" s="1">
        <v>547.97</v>
      </c>
      <c r="F15" s="1">
        <v>584.86</v>
      </c>
      <c r="G15" s="12">
        <f>(F15-F16)/F16</f>
        <v>-6.9445623567366182E-3</v>
      </c>
      <c r="H15" s="12">
        <f>F15/$F$55</f>
        <v>0.12463028154007452</v>
      </c>
      <c r="I15" s="1">
        <v>-4.09</v>
      </c>
    </row>
    <row r="16" spans="1:9" x14ac:dyDescent="0.3">
      <c r="A16" s="1" t="s">
        <v>11</v>
      </c>
      <c r="B16" s="1">
        <v>24.78</v>
      </c>
      <c r="C16" s="1">
        <v>2.4500000000000002</v>
      </c>
      <c r="D16" s="1">
        <v>0.16</v>
      </c>
      <c r="E16" s="1">
        <v>561.55999999999995</v>
      </c>
      <c r="F16" s="1">
        <v>588.95000000000005</v>
      </c>
      <c r="G16" s="1"/>
      <c r="H16" s="1"/>
      <c r="I16" s="1"/>
    </row>
    <row r="17" spans="1:9" x14ac:dyDescent="0.3">
      <c r="A17" s="1" t="s">
        <v>17</v>
      </c>
      <c r="B17" s="1">
        <v>159.94</v>
      </c>
      <c r="C17" s="1">
        <v>10.8</v>
      </c>
      <c r="D17" s="1">
        <v>0.11</v>
      </c>
      <c r="E17" s="1">
        <v>607.38</v>
      </c>
      <c r="F17" s="1">
        <v>778.23</v>
      </c>
      <c r="G17" s="12">
        <f>(F17-F18)/F18</f>
        <v>-7.7860985378107483E-2</v>
      </c>
      <c r="H17" s="12">
        <f>F17/$F$55</f>
        <v>0.16583630954917791</v>
      </c>
      <c r="I17" s="1">
        <v>-65.709999999999994</v>
      </c>
    </row>
    <row r="18" spans="1:9" x14ac:dyDescent="0.3">
      <c r="A18" s="1" t="s">
        <v>11</v>
      </c>
      <c r="B18" s="1">
        <v>133.97999999999999</v>
      </c>
      <c r="C18" s="1">
        <v>0.64</v>
      </c>
      <c r="D18" s="1">
        <v>0.05</v>
      </c>
      <c r="E18" s="1">
        <v>709.27</v>
      </c>
      <c r="F18" s="1">
        <v>843.94</v>
      </c>
      <c r="G18" s="1"/>
      <c r="H18" s="1"/>
      <c r="I18" s="1"/>
    </row>
    <row r="19" spans="1:9" x14ac:dyDescent="0.3">
      <c r="A19" s="1" t="s">
        <v>18</v>
      </c>
      <c r="B19" s="1">
        <v>55.9</v>
      </c>
      <c r="C19" s="1">
        <v>51.95</v>
      </c>
      <c r="D19" s="1">
        <v>4.0199999999999996</v>
      </c>
      <c r="E19" s="1">
        <v>158.80000000000001</v>
      </c>
      <c r="F19" s="1">
        <v>270.67</v>
      </c>
      <c r="G19" s="12">
        <f>(F19-F20)/F20</f>
        <v>0.40498313002854924</v>
      </c>
      <c r="H19" s="12">
        <f>F19/$F$55</f>
        <v>5.7678210690510504E-2</v>
      </c>
      <c r="I19" s="1">
        <v>78.02</v>
      </c>
    </row>
    <row r="20" spans="1:9" x14ac:dyDescent="0.3">
      <c r="A20" s="1" t="s">
        <v>11</v>
      </c>
      <c r="B20" s="1">
        <v>44.9</v>
      </c>
      <c r="C20" s="1">
        <v>46.67</v>
      </c>
      <c r="D20" s="1">
        <v>4.08</v>
      </c>
      <c r="E20" s="1">
        <v>97</v>
      </c>
      <c r="F20" s="1">
        <v>192.65</v>
      </c>
      <c r="G20" s="1"/>
      <c r="H20" s="1"/>
      <c r="I20" s="1"/>
    </row>
    <row r="21" spans="1:9" x14ac:dyDescent="0.3">
      <c r="A21" s="1" t="s">
        <v>19</v>
      </c>
      <c r="B21" s="5">
        <v>0</v>
      </c>
      <c r="C21" s="5">
        <v>0</v>
      </c>
      <c r="D21" s="5">
        <v>0</v>
      </c>
      <c r="E21" s="5">
        <v>0</v>
      </c>
      <c r="F21" s="5">
        <v>0</v>
      </c>
      <c r="G21" s="5">
        <v>0</v>
      </c>
      <c r="H21" s="5">
        <v>0</v>
      </c>
      <c r="I21" s="5">
        <v>0</v>
      </c>
    </row>
    <row r="22" spans="1:9" x14ac:dyDescent="0.3">
      <c r="A22" s="1" t="s">
        <v>11</v>
      </c>
      <c r="B22" s="5">
        <v>0</v>
      </c>
      <c r="C22" s="5">
        <v>0</v>
      </c>
      <c r="D22" s="5">
        <v>0</v>
      </c>
      <c r="E22" s="5">
        <v>0</v>
      </c>
      <c r="F22" s="5">
        <v>0</v>
      </c>
      <c r="G22" s="5"/>
      <c r="H22" s="5"/>
      <c r="I22" s="5"/>
    </row>
    <row r="23" spans="1:9" x14ac:dyDescent="0.3">
      <c r="A23" s="1" t="s">
        <v>20</v>
      </c>
      <c r="B23" s="1">
        <v>6.35</v>
      </c>
      <c r="C23" s="1">
        <v>0.44</v>
      </c>
      <c r="D23" s="5">
        <v>0</v>
      </c>
      <c r="E23" s="1">
        <v>30.93</v>
      </c>
      <c r="F23" s="1">
        <v>37.72</v>
      </c>
      <c r="G23" s="12">
        <f>(F23-F24)/F24</f>
        <v>1.3155310006138736</v>
      </c>
      <c r="H23" s="12">
        <f>F23/$F$55</f>
        <v>8.0379137224149549E-3</v>
      </c>
      <c r="I23" s="1">
        <v>21.43</v>
      </c>
    </row>
    <row r="24" spans="1:9" x14ac:dyDescent="0.3">
      <c r="A24" s="1" t="s">
        <v>11</v>
      </c>
      <c r="B24" s="1">
        <v>4.49</v>
      </c>
      <c r="C24" s="1">
        <v>0.02</v>
      </c>
      <c r="D24" s="5">
        <v>0</v>
      </c>
      <c r="E24" s="1">
        <v>11.78</v>
      </c>
      <c r="F24" s="1">
        <v>16.29</v>
      </c>
      <c r="G24" s="1"/>
      <c r="H24" s="1"/>
      <c r="I24" s="1"/>
    </row>
    <row r="25" spans="1:9" x14ac:dyDescent="0.3">
      <c r="A25" s="1" t="s">
        <v>21</v>
      </c>
      <c r="B25" s="1">
        <v>8.48</v>
      </c>
      <c r="C25" s="1">
        <v>0.46</v>
      </c>
      <c r="D25" s="1">
        <v>0.2</v>
      </c>
      <c r="E25" s="1">
        <v>58.19</v>
      </c>
      <c r="F25" s="1">
        <v>67.33</v>
      </c>
      <c r="G25" s="12">
        <f>(F25-F26)/F26</f>
        <v>6.8560545945088092E-2</v>
      </c>
      <c r="H25" s="12">
        <f>F25/$F$55</f>
        <v>1.4347633375668052E-2</v>
      </c>
      <c r="I25" s="1">
        <v>4.32</v>
      </c>
    </row>
    <row r="26" spans="1:9" x14ac:dyDescent="0.3">
      <c r="A26" s="1" t="s">
        <v>11</v>
      </c>
      <c r="B26" s="1">
        <v>7.57</v>
      </c>
      <c r="C26" s="1">
        <v>0.02</v>
      </c>
      <c r="D26" s="1">
        <v>0.01</v>
      </c>
      <c r="E26" s="1">
        <v>55.41</v>
      </c>
      <c r="F26" s="1">
        <v>63.01</v>
      </c>
      <c r="G26" s="1"/>
      <c r="H26" s="1"/>
      <c r="I26" s="1"/>
    </row>
    <row r="27" spans="1:9" x14ac:dyDescent="0.3">
      <c r="A27" s="1" t="s">
        <v>22</v>
      </c>
      <c r="B27" s="1">
        <v>42.03</v>
      </c>
      <c r="C27" s="1">
        <v>1.39</v>
      </c>
      <c r="D27" s="1">
        <v>3.33</v>
      </c>
      <c r="E27" s="1">
        <v>181.43</v>
      </c>
      <c r="F27" s="1">
        <v>228.18</v>
      </c>
      <c r="G27" s="12">
        <f>(F27-F28)/F28</f>
        <v>-0.16005300743576534</v>
      </c>
      <c r="H27" s="12">
        <f>F27/$F$55</f>
        <v>4.8623837571066926E-2</v>
      </c>
      <c r="I27" s="1">
        <v>-43.48</v>
      </c>
    </row>
    <row r="28" spans="1:9" x14ac:dyDescent="0.3">
      <c r="A28" s="1" t="s">
        <v>11</v>
      </c>
      <c r="B28" s="1">
        <v>39.619999999999997</v>
      </c>
      <c r="C28" s="1">
        <v>0.69</v>
      </c>
      <c r="D28" s="1">
        <v>2.73</v>
      </c>
      <c r="E28" s="1">
        <v>228.62</v>
      </c>
      <c r="F28" s="1">
        <v>271.66000000000003</v>
      </c>
      <c r="G28" s="1"/>
      <c r="H28" s="1"/>
      <c r="I28" s="1"/>
    </row>
    <row r="29" spans="1:9" x14ac:dyDescent="0.3">
      <c r="A29" s="1" t="s">
        <v>23</v>
      </c>
      <c r="B29" s="5">
        <v>0</v>
      </c>
      <c r="C29" s="5">
        <v>0</v>
      </c>
      <c r="D29" s="5">
        <v>0</v>
      </c>
      <c r="E29" s="5">
        <v>0</v>
      </c>
      <c r="F29" s="5">
        <v>0</v>
      </c>
      <c r="G29" s="5">
        <v>0</v>
      </c>
      <c r="H29" s="5">
        <v>0</v>
      </c>
      <c r="I29" s="5">
        <v>0</v>
      </c>
    </row>
    <row r="30" spans="1:9" x14ac:dyDescent="0.3">
      <c r="A30" s="1" t="s">
        <v>11</v>
      </c>
      <c r="B30" s="5">
        <v>0</v>
      </c>
      <c r="C30" s="5">
        <v>0</v>
      </c>
      <c r="D30" s="5">
        <v>0</v>
      </c>
      <c r="E30" s="5">
        <v>0</v>
      </c>
      <c r="F30" s="5">
        <v>0</v>
      </c>
      <c r="G30" s="5"/>
      <c r="H30" s="5"/>
      <c r="I30" s="5"/>
    </row>
    <row r="31" spans="1:9" x14ac:dyDescent="0.3">
      <c r="A31" s="1" t="s">
        <v>24</v>
      </c>
      <c r="B31" s="1">
        <v>4.9000000000000004</v>
      </c>
      <c r="C31" s="1">
        <v>0.03</v>
      </c>
      <c r="D31" s="1">
        <v>3.16</v>
      </c>
      <c r="E31" s="1">
        <v>48.9</v>
      </c>
      <c r="F31" s="1">
        <v>56.99</v>
      </c>
      <c r="G31" s="12">
        <f>(F31-F32)/F32</f>
        <v>0.20588235294117657</v>
      </c>
      <c r="H31" s="12">
        <f>F31/$F$55</f>
        <v>1.2144239211039987E-2</v>
      </c>
      <c r="I31" s="1">
        <v>9.73</v>
      </c>
    </row>
    <row r="32" spans="1:9" x14ac:dyDescent="0.3">
      <c r="A32" s="1" t="s">
        <v>11</v>
      </c>
      <c r="B32" s="1">
        <v>3.59</v>
      </c>
      <c r="C32" s="1">
        <v>0.02</v>
      </c>
      <c r="D32" s="1">
        <v>2.64</v>
      </c>
      <c r="E32" s="1">
        <v>41.01</v>
      </c>
      <c r="F32" s="1">
        <v>47.26</v>
      </c>
      <c r="G32" s="1"/>
      <c r="H32" s="1"/>
      <c r="I32" s="1"/>
    </row>
    <row r="33" spans="1:9" x14ac:dyDescent="0.3">
      <c r="A33" s="1" t="s">
        <v>25</v>
      </c>
      <c r="B33" s="1">
        <v>19.07</v>
      </c>
      <c r="C33" s="1">
        <v>3.21</v>
      </c>
      <c r="D33" s="1">
        <v>0.86</v>
      </c>
      <c r="E33" s="1">
        <v>55.06</v>
      </c>
      <c r="F33" s="1">
        <v>78.2</v>
      </c>
      <c r="G33" s="12">
        <f>(F33-F34)/F34</f>
        <v>2.3828227284629581E-2</v>
      </c>
      <c r="H33" s="12">
        <f>F33/$F$55</f>
        <v>1.6663967473299297E-2</v>
      </c>
      <c r="I33" s="1">
        <v>1.82</v>
      </c>
    </row>
    <row r="34" spans="1:9" x14ac:dyDescent="0.3">
      <c r="A34" s="1" t="s">
        <v>11</v>
      </c>
      <c r="B34" s="1">
        <v>22.83</v>
      </c>
      <c r="C34" s="1">
        <v>1.22</v>
      </c>
      <c r="D34" s="1">
        <v>0.75</v>
      </c>
      <c r="E34" s="1">
        <v>51.58</v>
      </c>
      <c r="F34" s="1">
        <v>76.38</v>
      </c>
      <c r="G34" s="1"/>
      <c r="H34" s="1"/>
      <c r="I34" s="1"/>
    </row>
    <row r="35" spans="1:9" x14ac:dyDescent="0.3">
      <c r="A35" s="1" t="s">
        <v>26</v>
      </c>
      <c r="B35" s="1">
        <v>12.52</v>
      </c>
      <c r="C35" s="1">
        <v>7.65</v>
      </c>
      <c r="D35" s="1">
        <v>0.93</v>
      </c>
      <c r="E35" s="1">
        <v>0</v>
      </c>
      <c r="F35" s="1">
        <v>21.1</v>
      </c>
      <c r="G35" s="12">
        <f>(F35-F36)/F36</f>
        <v>0.4324507807196199</v>
      </c>
      <c r="H35" s="12">
        <f>F35/$F$55</f>
        <v>4.4962878988058213E-3</v>
      </c>
      <c r="I35" s="1">
        <v>6.37</v>
      </c>
    </row>
    <row r="36" spans="1:9" x14ac:dyDescent="0.3">
      <c r="A36" s="1" t="s">
        <v>11</v>
      </c>
      <c r="B36" s="1">
        <v>8.5</v>
      </c>
      <c r="C36" s="1">
        <v>5.1100000000000003</v>
      </c>
      <c r="D36" s="1">
        <v>1.1200000000000001</v>
      </c>
      <c r="E36" s="1">
        <v>0</v>
      </c>
      <c r="F36" s="1">
        <v>14.73</v>
      </c>
      <c r="G36" s="1"/>
      <c r="H36" s="1"/>
      <c r="I36" s="1"/>
    </row>
    <row r="37" spans="1:9" x14ac:dyDescent="0.3">
      <c r="A37" s="1" t="s">
        <v>27</v>
      </c>
      <c r="B37" s="1">
        <v>7.77</v>
      </c>
      <c r="C37" s="1">
        <v>3.18</v>
      </c>
      <c r="D37" s="1">
        <v>0.37</v>
      </c>
      <c r="E37" s="1">
        <v>88.8</v>
      </c>
      <c r="F37" s="1">
        <v>100.12</v>
      </c>
      <c r="G37" s="12">
        <f>(F37-F38)/F38</f>
        <v>0.3993011879804334</v>
      </c>
      <c r="H37" s="12">
        <f>F37/$F$55</f>
        <v>2.1334992626940226E-2</v>
      </c>
      <c r="I37" s="1">
        <v>28.57</v>
      </c>
    </row>
    <row r="38" spans="1:9" x14ac:dyDescent="0.3">
      <c r="A38" s="1" t="s">
        <v>11</v>
      </c>
      <c r="B38" s="1">
        <v>6.97</v>
      </c>
      <c r="C38" s="1">
        <v>0.15</v>
      </c>
      <c r="D38" s="1">
        <v>0.33</v>
      </c>
      <c r="E38" s="1">
        <v>64.099999999999994</v>
      </c>
      <c r="F38" s="1">
        <v>71.55</v>
      </c>
      <c r="G38" s="1"/>
      <c r="H38" s="1"/>
      <c r="I38" s="1"/>
    </row>
    <row r="39" spans="1:9" x14ac:dyDescent="0.3">
      <c r="A39" s="1" t="s">
        <v>28</v>
      </c>
      <c r="B39" s="1">
        <v>5.14</v>
      </c>
      <c r="C39" s="1">
        <v>0.03</v>
      </c>
      <c r="D39" s="5">
        <v>0</v>
      </c>
      <c r="E39" s="1">
        <v>2.84</v>
      </c>
      <c r="F39" s="1">
        <v>8.01</v>
      </c>
      <c r="G39" s="12">
        <f>(F39-F40)/F40</f>
        <v>0.11404728789986082</v>
      </c>
      <c r="H39" s="12">
        <f>F39/$F$55</f>
        <v>1.7068846478405036E-3</v>
      </c>
      <c r="I39" s="1">
        <v>0.82</v>
      </c>
    </row>
    <row r="40" spans="1:9" x14ac:dyDescent="0.3">
      <c r="A40" s="1" t="s">
        <v>11</v>
      </c>
      <c r="B40" s="1">
        <v>5.01</v>
      </c>
      <c r="C40" s="1">
        <v>0.02</v>
      </c>
      <c r="D40" s="5">
        <v>0</v>
      </c>
      <c r="E40" s="1">
        <v>2.16</v>
      </c>
      <c r="F40" s="1">
        <v>7.19</v>
      </c>
      <c r="G40" s="1"/>
      <c r="H40" s="1"/>
      <c r="I40" s="1"/>
    </row>
    <row r="41" spans="1:9" x14ac:dyDescent="0.3">
      <c r="A41" s="1" t="s">
        <v>29</v>
      </c>
      <c r="B41" s="1">
        <v>64.13</v>
      </c>
      <c r="C41" s="1">
        <v>0</v>
      </c>
      <c r="D41" s="1">
        <v>14.13</v>
      </c>
      <c r="E41" s="1">
        <v>627.12</v>
      </c>
      <c r="F41" s="1">
        <v>705.38</v>
      </c>
      <c r="G41" s="12">
        <f>(F41-F42)/F42</f>
        <v>0.1029317488859355</v>
      </c>
      <c r="H41" s="12">
        <f>F41/$F$55</f>
        <v>0.15031239611657107</v>
      </c>
      <c r="I41" s="1">
        <v>65.83</v>
      </c>
    </row>
    <row r="42" spans="1:9" x14ac:dyDescent="0.3">
      <c r="A42" s="1" t="s">
        <v>11</v>
      </c>
      <c r="B42" s="1">
        <v>56.83</v>
      </c>
      <c r="C42" s="1">
        <v>0</v>
      </c>
      <c r="D42" s="1">
        <v>10.41</v>
      </c>
      <c r="E42" s="1">
        <v>572.30999999999995</v>
      </c>
      <c r="F42" s="1">
        <v>639.54999999999995</v>
      </c>
      <c r="G42" s="1"/>
      <c r="H42" s="1"/>
      <c r="I42" s="1"/>
    </row>
    <row r="43" spans="1:9" x14ac:dyDescent="0.3">
      <c r="A43" s="1" t="s">
        <v>30</v>
      </c>
      <c r="B43" s="1">
        <v>100.1</v>
      </c>
      <c r="C43" s="1">
        <v>19.350000000000001</v>
      </c>
      <c r="D43" s="1">
        <v>9.64</v>
      </c>
      <c r="E43" s="1">
        <v>329.9</v>
      </c>
      <c r="F43" s="1">
        <v>458.99</v>
      </c>
      <c r="G43" s="12">
        <f>(F43-F44)/F44</f>
        <v>7.1005226806048177E-2</v>
      </c>
      <c r="H43" s="12">
        <f>F43/$F$55</f>
        <v>9.7808112922885479E-2</v>
      </c>
      <c r="I43" s="1">
        <v>30.43</v>
      </c>
    </row>
    <row r="44" spans="1:9" x14ac:dyDescent="0.3">
      <c r="A44" s="1" t="s">
        <v>11</v>
      </c>
      <c r="B44" s="1">
        <v>99.36</v>
      </c>
      <c r="C44" s="1">
        <v>13.21</v>
      </c>
      <c r="D44" s="1">
        <v>12.78</v>
      </c>
      <c r="E44" s="1">
        <v>303.20999999999998</v>
      </c>
      <c r="F44" s="1">
        <v>428.56</v>
      </c>
      <c r="G44" s="1"/>
      <c r="H44" s="1"/>
      <c r="I44" s="1"/>
    </row>
    <row r="45" spans="1:9" x14ac:dyDescent="0.3">
      <c r="A45" s="1" t="s">
        <v>31</v>
      </c>
      <c r="B45" s="1">
        <v>40.06</v>
      </c>
      <c r="C45" s="1">
        <v>1.75</v>
      </c>
      <c r="D45" s="1">
        <v>7.91</v>
      </c>
      <c r="E45" s="1">
        <v>58.57</v>
      </c>
      <c r="F45" s="1">
        <v>108.29</v>
      </c>
      <c r="G45" s="12">
        <f>(F45-F46)/F46</f>
        <v>-1.6618234653105687E-2</v>
      </c>
      <c r="H45" s="12">
        <f>F45/$F$55</f>
        <v>2.3075972348894899E-2</v>
      </c>
      <c r="I45" s="1">
        <v>-1.83</v>
      </c>
    </row>
    <row r="46" spans="1:9" x14ac:dyDescent="0.3">
      <c r="A46" s="1" t="s">
        <v>11</v>
      </c>
      <c r="B46" s="1">
        <v>40.090000000000003</v>
      </c>
      <c r="C46" s="1">
        <v>0.65</v>
      </c>
      <c r="D46" s="1">
        <v>7.65</v>
      </c>
      <c r="E46" s="1">
        <v>61.73</v>
      </c>
      <c r="F46" s="1">
        <v>110.12</v>
      </c>
      <c r="G46" s="1"/>
      <c r="H46" s="1"/>
      <c r="I46" s="1"/>
    </row>
    <row r="47" spans="1:9" x14ac:dyDescent="0.3">
      <c r="A47" s="1" t="s">
        <v>32</v>
      </c>
      <c r="B47" s="1">
        <v>53.66</v>
      </c>
      <c r="C47" s="1">
        <v>2.58</v>
      </c>
      <c r="D47" s="1">
        <v>26.7</v>
      </c>
      <c r="E47" s="1">
        <v>128.63999999999999</v>
      </c>
      <c r="F47" s="1">
        <v>211.58</v>
      </c>
      <c r="G47" s="12">
        <f>(F47-F48)/F48</f>
        <v>2.0646406174626149E-2</v>
      </c>
      <c r="H47" s="12">
        <f>F47/$F$55</f>
        <v>4.5086473631722065E-2</v>
      </c>
      <c r="I47" s="1">
        <v>4.28</v>
      </c>
    </row>
    <row r="48" spans="1:9" x14ac:dyDescent="0.3">
      <c r="A48" s="1" t="s">
        <v>11</v>
      </c>
      <c r="B48" s="1">
        <v>50.99</v>
      </c>
      <c r="C48" s="1">
        <v>0.83</v>
      </c>
      <c r="D48" s="1">
        <v>27.25</v>
      </c>
      <c r="E48" s="1">
        <v>128.22999999999999</v>
      </c>
      <c r="F48" s="1">
        <v>207.3</v>
      </c>
      <c r="G48" s="1"/>
      <c r="H48" s="1"/>
      <c r="I48" s="1"/>
    </row>
    <row r="49" spans="1:9" x14ac:dyDescent="0.3">
      <c r="A49" s="1" t="s">
        <v>33</v>
      </c>
      <c r="B49" s="1">
        <v>1.64</v>
      </c>
      <c r="C49" s="1">
        <v>0.13</v>
      </c>
      <c r="D49" s="1">
        <v>0.39</v>
      </c>
      <c r="E49" s="1">
        <v>17.07</v>
      </c>
      <c r="F49" s="1">
        <v>19.23</v>
      </c>
      <c r="G49" s="12">
        <f>(F49-F50)/F50</f>
        <v>0.20413274890419533</v>
      </c>
      <c r="H49" s="12">
        <f>F49/$F$55</f>
        <v>4.0978017200964901E-3</v>
      </c>
      <c r="I49" s="1">
        <v>3.26</v>
      </c>
    </row>
    <row r="50" spans="1:9" x14ac:dyDescent="0.3">
      <c r="A50" s="1" t="s">
        <v>11</v>
      </c>
      <c r="B50" s="1">
        <v>1.44</v>
      </c>
      <c r="C50" s="1">
        <v>0.02</v>
      </c>
      <c r="D50" s="1">
        <v>0.36</v>
      </c>
      <c r="E50" s="1">
        <v>14.15</v>
      </c>
      <c r="F50" s="1">
        <v>15.97</v>
      </c>
      <c r="G50" s="1"/>
      <c r="H50" s="1"/>
      <c r="I50" s="1"/>
    </row>
    <row r="51" spans="1:9" x14ac:dyDescent="0.3">
      <c r="A51" s="1" t="s">
        <v>34</v>
      </c>
      <c r="B51" s="1">
        <v>0.03</v>
      </c>
      <c r="C51" s="5">
        <v>0</v>
      </c>
      <c r="D51" s="5">
        <v>0</v>
      </c>
      <c r="E51" s="1">
        <v>0.15</v>
      </c>
      <c r="F51" s="1">
        <v>0.18</v>
      </c>
      <c r="G51" s="12">
        <f>(F51-F52)/F52</f>
        <v>2</v>
      </c>
      <c r="H51" s="5">
        <v>0</v>
      </c>
      <c r="I51" s="1">
        <v>0.12</v>
      </c>
    </row>
    <row r="52" spans="1:9" x14ac:dyDescent="0.3">
      <c r="A52" s="1" t="s">
        <v>11</v>
      </c>
      <c r="B52" s="1">
        <v>0.05</v>
      </c>
      <c r="C52" s="5">
        <v>0</v>
      </c>
      <c r="D52" s="5">
        <v>0</v>
      </c>
      <c r="E52" s="1">
        <v>0.01</v>
      </c>
      <c r="F52" s="1">
        <v>0.06</v>
      </c>
      <c r="G52" s="1"/>
      <c r="H52" s="1"/>
      <c r="I52" s="1"/>
    </row>
    <row r="53" spans="1:9" x14ac:dyDescent="0.3">
      <c r="A53" s="1" t="s">
        <v>35</v>
      </c>
      <c r="B53" s="1">
        <v>3.09</v>
      </c>
      <c r="C53" s="5">
        <v>0</v>
      </c>
      <c r="D53" s="5">
        <v>0</v>
      </c>
      <c r="E53" s="1">
        <v>21.74</v>
      </c>
      <c r="F53" s="1">
        <v>24.83</v>
      </c>
      <c r="G53" s="12">
        <f>(F53-F54)/F54</f>
        <v>15.019354838709676</v>
      </c>
      <c r="H53" s="12">
        <f>F53/$F$55</f>
        <v>5.2911293140923471E-3</v>
      </c>
      <c r="I53" s="1">
        <v>23.28</v>
      </c>
    </row>
    <row r="54" spans="1:9" x14ac:dyDescent="0.3">
      <c r="A54" s="1" t="s">
        <v>11</v>
      </c>
      <c r="B54" s="1">
        <v>1.1399999999999999</v>
      </c>
      <c r="C54" s="5">
        <v>0</v>
      </c>
      <c r="D54" s="5">
        <v>0</v>
      </c>
      <c r="E54" s="1">
        <v>0.41</v>
      </c>
      <c r="F54" s="1">
        <v>1.55</v>
      </c>
      <c r="G54" s="1"/>
      <c r="H54" s="1"/>
      <c r="I54" s="1"/>
    </row>
    <row r="55" spans="1:9" x14ac:dyDescent="0.3">
      <c r="A55" s="4" t="s">
        <v>36</v>
      </c>
      <c r="B55" s="6">
        <f t="shared" ref="B55:F55" si="0">SUM(B5+B7+B9+B11+B13+B15+B17+B19+B21+B23+B25+B27+B29+B31+B33+B35+B37+B39+B41+B43+B45+B47+B49+B51+B53)</f>
        <v>778.19999999999993</v>
      </c>
      <c r="C55" s="6">
        <f t="shared" si="0"/>
        <v>131.64000000000001</v>
      </c>
      <c r="D55" s="6">
        <f t="shared" si="0"/>
        <v>179.28</v>
      </c>
      <c r="E55" s="6">
        <f t="shared" si="0"/>
        <v>3603.6400000000003</v>
      </c>
      <c r="F55" s="6">
        <f t="shared" si="0"/>
        <v>4692.7599999999993</v>
      </c>
      <c r="G55" s="15">
        <f>(F55-F56)/F56</f>
        <v>6.8622606406597772E-2</v>
      </c>
      <c r="H55" s="15">
        <f>F55/$F$55</f>
        <v>1</v>
      </c>
      <c r="I55" s="6">
        <f t="shared" ref="I55" si="1">SUM(I5+I7+I9+I11+I13+I15+I17+I19+I21+I23+I25+I27+I29+I31+I33+I35+I37+I39+I41+I43+I45+I47+I49+I51+I53)</f>
        <v>301.35000000000002</v>
      </c>
    </row>
    <row r="56" spans="1:9" x14ac:dyDescent="0.3">
      <c r="A56" s="1" t="s">
        <v>37</v>
      </c>
      <c r="B56" s="11">
        <f>SUM(B6+B8+B10+B12+B14+B16+B18+B20+B22+B24+B26+B28+B30+B32+B34+B36+B38+B40+B42+B44+B46+B48+B50+B52+B54)</f>
        <v>700.22</v>
      </c>
      <c r="C56" s="11">
        <f>SUM(C6+C8+C10+C12+C14+C16+C18+C20+C22+C24+C26+C28+C30+C32+C34+C36+C38+C40+C42+C44+C46+C48+C50+C52+C54)</f>
        <v>83.080000000000013</v>
      </c>
      <c r="D56" s="11">
        <f>SUM(D6+D8+D10+D12+D14+D16+D18+D20+D22+D24+D26+D28+D30+D32+D34+D36+D38+D40+D42+D44+D46+D48+D50+D52+D54)</f>
        <v>173.11</v>
      </c>
      <c r="E56" s="11">
        <f>SUM(E6+E8+E10+E12+E14+E16+E18+E20+E22+E24+E26+E28+E30+E32+E34+E36+E38+E40+E42+E44+E46+E48+E50+E52+E54)</f>
        <v>3435</v>
      </c>
      <c r="F56" s="11">
        <f>SUM(F6+F8+F10+F12+F14+F16+F18+F20+F22+F24+F26+F28+F30+F32+F34+F36+F38+F40+F42+F44+F46+F48+F50+F52+F54)</f>
        <v>4391.4100000000017</v>
      </c>
      <c r="G56" s="4"/>
      <c r="H56" s="4"/>
      <c r="I56" s="4"/>
    </row>
    <row r="57" spans="1:9" x14ac:dyDescent="0.3">
      <c r="A57" s="1" t="s">
        <v>38</v>
      </c>
      <c r="B57" s="12">
        <f>(B55-B56)/B56</f>
        <v>0.11136499957156308</v>
      </c>
      <c r="C57" s="12">
        <f t="shared" ref="C57:F57" si="2">(C55-C56)/C56</f>
        <v>0.58449687048627819</v>
      </c>
      <c r="D57" s="12">
        <f t="shared" si="2"/>
        <v>3.5642077291895252E-2</v>
      </c>
      <c r="E57" s="12">
        <f t="shared" si="2"/>
        <v>4.9094614264920039E-2</v>
      </c>
      <c r="F57" s="12">
        <f t="shared" si="2"/>
        <v>6.8622606406597772E-2</v>
      </c>
      <c r="G57" s="1"/>
      <c r="H57" s="1"/>
      <c r="I57" s="1"/>
    </row>
    <row r="58" spans="1:9" x14ac:dyDescent="0.3">
      <c r="A58" s="1" t="s">
        <v>49</v>
      </c>
      <c r="B58" s="12">
        <f>B55/$F$55</f>
        <v>0.1658299167227815</v>
      </c>
      <c r="C58" s="12">
        <f>C55/$F$55</f>
        <v>2.80517222274312E-2</v>
      </c>
      <c r="D58" s="12">
        <f>D55/$F$55</f>
        <v>3.8203530544924529E-2</v>
      </c>
      <c r="E58" s="12">
        <f>E55/$F$55</f>
        <v>0.76791483050486298</v>
      </c>
      <c r="F58" s="12">
        <f>F55/$F$55</f>
        <v>1</v>
      </c>
      <c r="G58" s="1"/>
      <c r="H58" s="1"/>
      <c r="I58" s="1"/>
    </row>
    <row r="59" spans="1:9" x14ac:dyDescent="0.3">
      <c r="A59" s="1" t="s">
        <v>50</v>
      </c>
      <c r="B59" s="12">
        <f>B56/$F$56</f>
        <v>0.15945220327867354</v>
      </c>
      <c r="C59" s="12">
        <f>C56/$F$56</f>
        <v>1.8918752746839847E-2</v>
      </c>
      <c r="D59" s="12">
        <f>D56/$F$56</f>
        <v>3.9420140683743936E-2</v>
      </c>
      <c r="E59" s="12">
        <f>E56/$F$56</f>
        <v>0.78220890329074233</v>
      </c>
      <c r="F59" s="12">
        <f>F56/$F$56</f>
        <v>1</v>
      </c>
      <c r="G59" s="1"/>
      <c r="H59" s="1"/>
      <c r="I59" s="1"/>
    </row>
    <row r="61" spans="1:9" ht="64.8" customHeight="1" x14ac:dyDescent="0.3">
      <c r="A61" s="20" t="s">
        <v>75</v>
      </c>
      <c r="B61" s="20"/>
      <c r="C61" s="20"/>
      <c r="D61" s="20"/>
      <c r="E61" s="20"/>
      <c r="F61" s="20"/>
      <c r="G61" s="20"/>
      <c r="H61" s="20"/>
      <c r="I61" s="20"/>
    </row>
  </sheetData>
  <mergeCells count="2">
    <mergeCell ref="A2:I2"/>
    <mergeCell ref="A61:I6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71"/>
  <sheetViews>
    <sheetView topLeftCell="A42" workbookViewId="0">
      <selection activeCell="E56" sqref="E56"/>
    </sheetView>
  </sheetViews>
  <sheetFormatPr defaultRowHeight="14.4" x14ac:dyDescent="0.3"/>
  <cols>
    <col min="1" max="1" width="41.77734375" customWidth="1"/>
    <col min="2" max="2" width="11" customWidth="1"/>
    <col min="3" max="3" width="10.77734375" customWidth="1"/>
    <col min="4" max="4" width="13.88671875" customWidth="1"/>
    <col min="5" max="5" width="10.88671875" customWidth="1"/>
    <col min="8" max="8" width="9.88671875" customWidth="1"/>
    <col min="9" max="16" width="8.88671875" customWidth="1"/>
  </cols>
  <sheetData>
    <row r="1" spans="1:8" ht="47.4" customHeight="1" x14ac:dyDescent="0.3">
      <c r="A1" s="24" t="s">
        <v>0</v>
      </c>
      <c r="B1" s="24"/>
      <c r="C1" s="24"/>
      <c r="D1" s="24"/>
      <c r="E1" s="24"/>
      <c r="F1" s="24"/>
      <c r="G1" s="24"/>
      <c r="H1" s="24"/>
    </row>
    <row r="2" spans="1:8" ht="28.8" x14ac:dyDescent="0.3">
      <c r="A2" s="3"/>
      <c r="B2" s="3" t="s">
        <v>55</v>
      </c>
      <c r="C2" s="3" t="s">
        <v>56</v>
      </c>
      <c r="D2" s="3" t="s">
        <v>57</v>
      </c>
      <c r="E2" s="3" t="s">
        <v>5</v>
      </c>
      <c r="F2" s="3" t="s">
        <v>6</v>
      </c>
      <c r="G2" s="3" t="s">
        <v>7</v>
      </c>
      <c r="H2" s="3" t="s">
        <v>8</v>
      </c>
    </row>
    <row r="3" spans="1:8" x14ac:dyDescent="0.3">
      <c r="A3" s="4" t="s">
        <v>9</v>
      </c>
      <c r="B3" s="1"/>
      <c r="C3" s="1"/>
      <c r="D3" s="1"/>
      <c r="E3" s="1"/>
      <c r="F3" s="1"/>
      <c r="G3" s="1"/>
      <c r="H3" s="1"/>
    </row>
    <row r="4" spans="1:8" x14ac:dyDescent="0.3">
      <c r="A4" s="1" t="s">
        <v>10</v>
      </c>
      <c r="B4" s="5">
        <v>0</v>
      </c>
      <c r="C4" s="5">
        <v>0</v>
      </c>
      <c r="D4" s="1">
        <v>65.73</v>
      </c>
      <c r="E4" s="1">
        <v>65.73</v>
      </c>
      <c r="F4" s="12">
        <f>(E4-E5)/E5</f>
        <v>0.22768023907358995</v>
      </c>
      <c r="G4" s="12">
        <f>E4/$E$65</f>
        <v>2.6774421527074833E-3</v>
      </c>
      <c r="H4" s="1">
        <v>12.19</v>
      </c>
    </row>
    <row r="5" spans="1:8" x14ac:dyDescent="0.3">
      <c r="A5" s="1" t="s">
        <v>11</v>
      </c>
      <c r="B5" s="5">
        <v>0</v>
      </c>
      <c r="C5" s="5">
        <v>0</v>
      </c>
      <c r="D5" s="1">
        <v>53.54</v>
      </c>
      <c r="E5" s="1">
        <v>53.54</v>
      </c>
      <c r="F5" s="1"/>
      <c r="G5" s="1"/>
      <c r="H5" s="1"/>
    </row>
    <row r="6" spans="1:8" x14ac:dyDescent="0.3">
      <c r="A6" s="1" t="s">
        <v>12</v>
      </c>
      <c r="B6" s="1">
        <v>1481.83</v>
      </c>
      <c r="C6" s="1">
        <v>33.47</v>
      </c>
      <c r="D6" s="1">
        <v>760.63</v>
      </c>
      <c r="E6" s="1">
        <v>2275.9299999999998</v>
      </c>
      <c r="F6" s="12">
        <f>(E6-E7)/E7</f>
        <v>1.6984521341245336E-2</v>
      </c>
      <c r="G6" s="12">
        <f>E6/$E$65</f>
        <v>9.2707605638392546E-2</v>
      </c>
      <c r="H6" s="1">
        <v>38.01</v>
      </c>
    </row>
    <row r="7" spans="1:8" x14ac:dyDescent="0.3">
      <c r="A7" s="1" t="s">
        <v>11</v>
      </c>
      <c r="B7" s="1">
        <v>1537.38</v>
      </c>
      <c r="C7" s="1">
        <v>23.55</v>
      </c>
      <c r="D7" s="1">
        <v>676.99</v>
      </c>
      <c r="E7" s="1">
        <v>2237.92</v>
      </c>
      <c r="F7" s="1"/>
      <c r="G7" s="1"/>
      <c r="H7" s="1"/>
    </row>
    <row r="8" spans="1:8" x14ac:dyDescent="0.3">
      <c r="A8" s="1" t="s">
        <v>13</v>
      </c>
      <c r="B8" s="1">
        <v>0.63</v>
      </c>
      <c r="C8" s="5">
        <v>0</v>
      </c>
      <c r="D8" s="1">
        <v>33.479999999999997</v>
      </c>
      <c r="E8" s="1">
        <v>34.11</v>
      </c>
      <c r="F8" s="12">
        <f>(E8-E9)/E9</f>
        <v>-0.93481127568084088</v>
      </c>
      <c r="G8" s="12">
        <f>E8/$E$65</f>
        <v>1.3894348368911037E-3</v>
      </c>
      <c r="H8" s="1">
        <v>-489.14</v>
      </c>
    </row>
    <row r="9" spans="1:8" x14ac:dyDescent="0.3">
      <c r="A9" s="1" t="s">
        <v>11</v>
      </c>
      <c r="B9" s="1">
        <v>467.9</v>
      </c>
      <c r="C9" s="5">
        <v>0</v>
      </c>
      <c r="D9" s="1">
        <v>55.35</v>
      </c>
      <c r="E9" s="1">
        <v>523.25</v>
      </c>
      <c r="F9" s="1"/>
      <c r="G9" s="1"/>
      <c r="H9" s="1"/>
    </row>
    <row r="10" spans="1:8" x14ac:dyDescent="0.3">
      <c r="A10" s="1" t="s">
        <v>14</v>
      </c>
      <c r="B10" s="1">
        <v>249</v>
      </c>
      <c r="C10" s="5">
        <v>0</v>
      </c>
      <c r="D10" s="1">
        <v>191.86</v>
      </c>
      <c r="E10" s="1">
        <v>440.86</v>
      </c>
      <c r="F10" s="12">
        <f>(E10-E11)/E11</f>
        <v>-0.15289280018446275</v>
      </c>
      <c r="G10" s="12">
        <f>E10/$E$65</f>
        <v>1.7957966642973087E-2</v>
      </c>
      <c r="H10" s="1">
        <v>-79.569999999999993</v>
      </c>
    </row>
    <row r="11" spans="1:8" x14ac:dyDescent="0.3">
      <c r="A11" s="1" t="s">
        <v>11</v>
      </c>
      <c r="B11" s="1">
        <v>292.83</v>
      </c>
      <c r="C11" s="5">
        <v>0</v>
      </c>
      <c r="D11" s="1">
        <v>227.6</v>
      </c>
      <c r="E11" s="1">
        <v>520.42999999999995</v>
      </c>
      <c r="F11" s="1"/>
      <c r="G11" s="1"/>
      <c r="H11" s="1"/>
    </row>
    <row r="12" spans="1:8" x14ac:dyDescent="0.3">
      <c r="A12" s="1" t="s">
        <v>15</v>
      </c>
      <c r="B12" s="5">
        <v>0</v>
      </c>
      <c r="C12" s="5">
        <v>0</v>
      </c>
      <c r="D12" s="1">
        <v>170.7</v>
      </c>
      <c r="E12" s="1">
        <v>170.7</v>
      </c>
      <c r="F12" s="12">
        <f>(E12-E13)/E13</f>
        <v>0.30424816625916867</v>
      </c>
      <c r="G12" s="12">
        <f>E12/$E$65</f>
        <v>6.9532842760865257E-3</v>
      </c>
      <c r="H12" s="1">
        <v>39.82</v>
      </c>
    </row>
    <row r="13" spans="1:8" x14ac:dyDescent="0.3">
      <c r="A13" s="1" t="s">
        <v>11</v>
      </c>
      <c r="B13" s="5">
        <v>0</v>
      </c>
      <c r="C13" s="5">
        <v>0</v>
      </c>
      <c r="D13" s="1">
        <v>130.88</v>
      </c>
      <c r="E13" s="1">
        <v>130.88</v>
      </c>
      <c r="F13" s="1"/>
      <c r="G13" s="1"/>
      <c r="H13" s="1"/>
    </row>
    <row r="14" spans="1:8" x14ac:dyDescent="0.3">
      <c r="A14" s="1" t="s">
        <v>16</v>
      </c>
      <c r="B14" s="1">
        <v>1195.1300000000001</v>
      </c>
      <c r="C14" s="1">
        <v>116.54</v>
      </c>
      <c r="D14" s="1">
        <v>207.27</v>
      </c>
      <c r="E14" s="1">
        <v>1518.94</v>
      </c>
      <c r="F14" s="12">
        <f>(E14-E15)/E15</f>
        <v>-0.47216324317937775</v>
      </c>
      <c r="G14" s="12">
        <f>E14/$E$65</f>
        <v>6.1872417213350135E-2</v>
      </c>
      <c r="H14" s="1">
        <v>-1358.73</v>
      </c>
    </row>
    <row r="15" spans="1:8" x14ac:dyDescent="0.3">
      <c r="A15" s="1" t="s">
        <v>11</v>
      </c>
      <c r="B15" s="1">
        <v>2503.16</v>
      </c>
      <c r="C15" s="1">
        <v>96.6</v>
      </c>
      <c r="D15" s="1">
        <v>277.91000000000003</v>
      </c>
      <c r="E15" s="1">
        <v>2877.67</v>
      </c>
      <c r="F15" s="1"/>
      <c r="G15" s="1"/>
      <c r="H15" s="1"/>
    </row>
    <row r="16" spans="1:8" x14ac:dyDescent="0.3">
      <c r="A16" s="1" t="s">
        <v>17</v>
      </c>
      <c r="B16" s="1">
        <v>712.05</v>
      </c>
      <c r="C16" s="1">
        <v>108.86</v>
      </c>
      <c r="D16" s="1">
        <v>442.42</v>
      </c>
      <c r="E16" s="1">
        <v>1263.33</v>
      </c>
      <c r="F16" s="12">
        <f>(E16-E17)/E17</f>
        <v>-0.3625147597565776</v>
      </c>
      <c r="G16" s="12">
        <f>E16/$E$65</f>
        <v>5.1460413734671299E-2</v>
      </c>
      <c r="H16" s="1">
        <v>-718.41</v>
      </c>
    </row>
    <row r="17" spans="1:8" x14ac:dyDescent="0.3">
      <c r="A17" s="1" t="s">
        <v>11</v>
      </c>
      <c r="B17" s="1">
        <v>1411.06</v>
      </c>
      <c r="C17" s="1">
        <v>65.77</v>
      </c>
      <c r="D17" s="1">
        <v>504.91</v>
      </c>
      <c r="E17" s="1">
        <v>1981.74</v>
      </c>
      <c r="F17" s="1"/>
      <c r="G17" s="1"/>
      <c r="H17" s="1"/>
    </row>
    <row r="18" spans="1:8" x14ac:dyDescent="0.3">
      <c r="A18" s="1" t="s">
        <v>18</v>
      </c>
      <c r="B18" s="1">
        <v>643.79</v>
      </c>
      <c r="C18" s="1">
        <v>26.85</v>
      </c>
      <c r="D18" s="1">
        <v>446.34</v>
      </c>
      <c r="E18" s="1">
        <v>1116.98</v>
      </c>
      <c r="F18" s="12">
        <f>(E18-E19)/E19</f>
        <v>-8.9049642382377683E-2</v>
      </c>
      <c r="G18" s="12">
        <f>E18/$E$65</f>
        <v>4.5499001000018323E-2</v>
      </c>
      <c r="H18" s="1">
        <v>-109.19</v>
      </c>
    </row>
    <row r="19" spans="1:8" x14ac:dyDescent="0.3">
      <c r="A19" s="1" t="s">
        <v>11</v>
      </c>
      <c r="B19" s="1">
        <v>763.42</v>
      </c>
      <c r="C19" s="1">
        <v>26.16</v>
      </c>
      <c r="D19" s="1">
        <v>436.59</v>
      </c>
      <c r="E19" s="1">
        <v>1226.17</v>
      </c>
      <c r="F19" s="1"/>
      <c r="G19" s="1"/>
      <c r="H19" s="1"/>
    </row>
    <row r="20" spans="1:8" x14ac:dyDescent="0.3">
      <c r="A20" s="1" t="s">
        <v>19</v>
      </c>
      <c r="B20" s="1">
        <v>527.82000000000005</v>
      </c>
      <c r="C20" s="5">
        <v>0</v>
      </c>
      <c r="D20" s="5">
        <v>0</v>
      </c>
      <c r="E20" s="1">
        <v>527.82000000000005</v>
      </c>
      <c r="F20" s="12">
        <f>(E20-E21)/E21</f>
        <v>-0.26209981825807344</v>
      </c>
      <c r="G20" s="12">
        <f>E20/$E$65</f>
        <v>2.1500190431189167E-2</v>
      </c>
      <c r="H20" s="1">
        <v>-187.48</v>
      </c>
    </row>
    <row r="21" spans="1:8" x14ac:dyDescent="0.3">
      <c r="A21" s="1" t="s">
        <v>11</v>
      </c>
      <c r="B21" s="1">
        <v>715.3</v>
      </c>
      <c r="C21" s="5">
        <v>0</v>
      </c>
      <c r="D21" s="5">
        <v>0</v>
      </c>
      <c r="E21" s="1">
        <v>715.3</v>
      </c>
      <c r="F21" s="1"/>
      <c r="G21" s="1"/>
      <c r="H21" s="1"/>
    </row>
    <row r="22" spans="1:8" x14ac:dyDescent="0.3">
      <c r="A22" s="1" t="s">
        <v>20</v>
      </c>
      <c r="B22" s="5">
        <v>0</v>
      </c>
      <c r="C22" s="5">
        <v>0</v>
      </c>
      <c r="D22" s="1">
        <v>47.11</v>
      </c>
      <c r="E22" s="1">
        <v>47.11</v>
      </c>
      <c r="F22" s="12">
        <f>(E22-E23)/E23</f>
        <v>6.5596019000226158E-2</v>
      </c>
      <c r="G22" s="12">
        <f>E22/$E$65</f>
        <v>1.9189761115784197E-3</v>
      </c>
      <c r="H22" s="1">
        <v>2.9</v>
      </c>
    </row>
    <row r="23" spans="1:8" x14ac:dyDescent="0.3">
      <c r="A23" s="1" t="s">
        <v>11</v>
      </c>
      <c r="B23" s="5">
        <v>0</v>
      </c>
      <c r="C23" s="5">
        <v>0</v>
      </c>
      <c r="D23" s="1">
        <v>44.21</v>
      </c>
      <c r="E23" s="1">
        <v>44.21</v>
      </c>
      <c r="F23" s="1"/>
      <c r="G23" s="1"/>
      <c r="H23" s="1"/>
    </row>
    <row r="24" spans="1:8" x14ac:dyDescent="0.3">
      <c r="A24" s="1" t="s">
        <v>21</v>
      </c>
      <c r="B24" s="5">
        <v>0</v>
      </c>
      <c r="C24" s="5">
        <v>0</v>
      </c>
      <c r="D24" s="1">
        <v>24.57</v>
      </c>
      <c r="E24" s="1">
        <v>24.57</v>
      </c>
      <c r="F24" s="12">
        <f>(E24-E25)/E25</f>
        <v>7.4724137931034491</v>
      </c>
      <c r="G24" s="12">
        <f>E24/$E$65</f>
        <v>1.0008330091590273E-3</v>
      </c>
      <c r="H24" s="1">
        <v>21.67</v>
      </c>
    </row>
    <row r="25" spans="1:8" x14ac:dyDescent="0.3">
      <c r="A25" s="1" t="s">
        <v>11</v>
      </c>
      <c r="B25" s="5">
        <v>0</v>
      </c>
      <c r="C25" s="5">
        <v>0</v>
      </c>
      <c r="D25" s="1">
        <v>2.9</v>
      </c>
      <c r="E25" s="1">
        <v>2.9</v>
      </c>
      <c r="F25" s="1"/>
      <c r="G25" s="1"/>
      <c r="H25" s="1"/>
    </row>
    <row r="26" spans="1:8" x14ac:dyDescent="0.3">
      <c r="A26" s="1" t="s">
        <v>22</v>
      </c>
      <c r="B26" s="1">
        <v>0.04</v>
      </c>
      <c r="C26" s="1">
        <v>0</v>
      </c>
      <c r="D26" s="1">
        <v>373.72</v>
      </c>
      <c r="E26" s="1">
        <v>373.76</v>
      </c>
      <c r="F26" s="12">
        <f>(E26-E27)/E27</f>
        <v>5.6296631245760842E-2</v>
      </c>
      <c r="G26" s="12">
        <f>E26/$E$65</f>
        <v>1.5224718986702402E-2</v>
      </c>
      <c r="H26" s="1">
        <v>19.920000000000002</v>
      </c>
    </row>
    <row r="27" spans="1:8" x14ac:dyDescent="0.3">
      <c r="A27" s="1" t="s">
        <v>11</v>
      </c>
      <c r="B27" s="1">
        <v>5.47</v>
      </c>
      <c r="C27" s="1">
        <v>0</v>
      </c>
      <c r="D27" s="1">
        <v>348.37</v>
      </c>
      <c r="E27" s="1">
        <v>353.84</v>
      </c>
      <c r="F27" s="1"/>
      <c r="G27" s="1"/>
      <c r="H27" s="1"/>
    </row>
    <row r="28" spans="1:8" x14ac:dyDescent="0.3">
      <c r="A28" s="1" t="s">
        <v>23</v>
      </c>
      <c r="B28" s="5">
        <v>0</v>
      </c>
      <c r="C28" s="5">
        <v>0</v>
      </c>
      <c r="D28" s="5">
        <v>0</v>
      </c>
      <c r="E28" s="5">
        <v>0</v>
      </c>
      <c r="F28" s="5">
        <v>0</v>
      </c>
      <c r="G28" s="5">
        <v>0</v>
      </c>
      <c r="H28" s="5">
        <v>0</v>
      </c>
    </row>
    <row r="29" spans="1:8" x14ac:dyDescent="0.3">
      <c r="A29" s="1" t="s">
        <v>11</v>
      </c>
      <c r="B29" s="5">
        <v>0</v>
      </c>
      <c r="C29" s="5">
        <v>0</v>
      </c>
      <c r="D29" s="5">
        <v>0</v>
      </c>
      <c r="E29" s="5">
        <v>0</v>
      </c>
      <c r="F29" s="5"/>
      <c r="G29" s="5"/>
      <c r="H29" s="5"/>
    </row>
    <row r="30" spans="1:8" x14ac:dyDescent="0.3">
      <c r="A30" s="1" t="s">
        <v>24</v>
      </c>
      <c r="B30" s="5">
        <v>0</v>
      </c>
      <c r="C30" s="5">
        <v>0</v>
      </c>
      <c r="D30" s="1">
        <v>2.92</v>
      </c>
      <c r="E30" s="1">
        <v>2.92</v>
      </c>
      <c r="F30" s="12">
        <f>(E30-E31)/E31</f>
        <v>21.46153846153846</v>
      </c>
      <c r="G30" s="12">
        <f>E30/$E$65</f>
        <v>1.1894311708361252E-4</v>
      </c>
      <c r="H30" s="1">
        <v>2.79</v>
      </c>
    </row>
    <row r="31" spans="1:8" x14ac:dyDescent="0.3">
      <c r="A31" s="1" t="s">
        <v>11</v>
      </c>
      <c r="B31" s="5">
        <v>0</v>
      </c>
      <c r="C31" s="5">
        <v>0</v>
      </c>
      <c r="D31" s="1">
        <v>0.13</v>
      </c>
      <c r="E31" s="1">
        <v>0.13</v>
      </c>
      <c r="F31" s="1"/>
      <c r="G31" s="1"/>
      <c r="H31" s="1"/>
    </row>
    <row r="32" spans="1:8" x14ac:dyDescent="0.3">
      <c r="A32" s="1" t="s">
        <v>25</v>
      </c>
      <c r="B32" s="1">
        <v>2067.94</v>
      </c>
      <c r="C32" s="5">
        <v>0</v>
      </c>
      <c r="D32" s="1">
        <v>70.45</v>
      </c>
      <c r="E32" s="1">
        <v>2138.39</v>
      </c>
      <c r="F32" s="12">
        <f>(E32-E33)/E33</f>
        <v>-0.37439769698636394</v>
      </c>
      <c r="G32" s="12">
        <f>E32/$E$65</f>
        <v>8.7105058952200734E-2</v>
      </c>
      <c r="H32" s="1">
        <v>-1279.74</v>
      </c>
    </row>
    <row r="33" spans="1:8" x14ac:dyDescent="0.3">
      <c r="A33" s="1" t="s">
        <v>11</v>
      </c>
      <c r="B33" s="1">
        <v>3349.08</v>
      </c>
      <c r="C33" s="5">
        <v>0</v>
      </c>
      <c r="D33" s="1">
        <v>69.05</v>
      </c>
      <c r="E33" s="1">
        <v>3418.13</v>
      </c>
      <c r="F33" s="1"/>
      <c r="G33" s="1"/>
      <c r="H33" s="1"/>
    </row>
    <row r="34" spans="1:8" x14ac:dyDescent="0.3">
      <c r="A34" s="1" t="s">
        <v>26</v>
      </c>
      <c r="B34" s="5">
        <v>0</v>
      </c>
      <c r="C34" s="5">
        <v>0</v>
      </c>
      <c r="D34" s="1">
        <v>15.59</v>
      </c>
      <c r="E34" s="1">
        <v>15.59</v>
      </c>
      <c r="F34" s="12">
        <f>(E34-E35)/E35</f>
        <v>0.36276223776223782</v>
      </c>
      <c r="G34" s="12">
        <f>E34/$E$65</f>
        <v>6.3504219018271208E-4</v>
      </c>
      <c r="H34" s="1">
        <v>4.1500000000000004</v>
      </c>
    </row>
    <row r="35" spans="1:8" x14ac:dyDescent="0.3">
      <c r="A35" s="1" t="s">
        <v>11</v>
      </c>
      <c r="B35" s="5">
        <v>0</v>
      </c>
      <c r="C35" s="5">
        <v>0</v>
      </c>
      <c r="D35" s="1">
        <v>11.44</v>
      </c>
      <c r="E35" s="1">
        <v>11.44</v>
      </c>
      <c r="F35" s="1"/>
      <c r="G35" s="1"/>
      <c r="H35" s="1"/>
    </row>
    <row r="36" spans="1:8" x14ac:dyDescent="0.3">
      <c r="A36" s="1" t="s">
        <v>27</v>
      </c>
      <c r="B36" s="1">
        <v>1266.0999999999999</v>
      </c>
      <c r="C36" s="1">
        <v>36.68</v>
      </c>
      <c r="D36" s="1">
        <v>208.15</v>
      </c>
      <c r="E36" s="1">
        <v>1510.93</v>
      </c>
      <c r="F36" s="12">
        <f>(E36-E37)/E37</f>
        <v>-0.23998249514592404</v>
      </c>
      <c r="G36" s="12">
        <f>E36/$E$65</f>
        <v>6.1546138320254337E-2</v>
      </c>
      <c r="H36" s="1">
        <v>-477.09</v>
      </c>
    </row>
    <row r="37" spans="1:8" x14ac:dyDescent="0.3">
      <c r="A37" s="1" t="s">
        <v>11</v>
      </c>
      <c r="B37" s="1">
        <v>1832.68</v>
      </c>
      <c r="C37" s="1">
        <v>24.78</v>
      </c>
      <c r="D37" s="1">
        <v>130.56</v>
      </c>
      <c r="E37" s="1">
        <v>1988.02</v>
      </c>
      <c r="F37" s="1"/>
      <c r="G37" s="1"/>
      <c r="H37" s="1"/>
    </row>
    <row r="38" spans="1:8" x14ac:dyDescent="0.3">
      <c r="A38" s="1" t="s">
        <v>28</v>
      </c>
      <c r="B38" s="5">
        <v>0</v>
      </c>
      <c r="C38" s="5">
        <v>0</v>
      </c>
      <c r="D38" s="1">
        <v>37.69</v>
      </c>
      <c r="E38" s="1">
        <v>37.69</v>
      </c>
      <c r="F38" s="12">
        <f>(E38-E39)/E39</f>
        <v>1.2814769975786924</v>
      </c>
      <c r="G38" s="12">
        <f>E38/$E$65</f>
        <v>1.5352623571511491E-3</v>
      </c>
      <c r="H38" s="1">
        <v>21.17</v>
      </c>
    </row>
    <row r="39" spans="1:8" x14ac:dyDescent="0.3">
      <c r="A39" s="1" t="s">
        <v>11</v>
      </c>
      <c r="B39" s="5">
        <v>0</v>
      </c>
      <c r="C39" s="5">
        <v>0</v>
      </c>
      <c r="D39" s="1">
        <v>16.52</v>
      </c>
      <c r="E39" s="1">
        <v>16.52</v>
      </c>
      <c r="F39" s="1"/>
      <c r="G39" s="1"/>
      <c r="H39" s="1"/>
    </row>
    <row r="40" spans="1:8" x14ac:dyDescent="0.3">
      <c r="A40" s="1" t="s">
        <v>29</v>
      </c>
      <c r="B40" s="1">
        <v>445.01</v>
      </c>
      <c r="C40" s="1">
        <v>241.35</v>
      </c>
      <c r="D40" s="1">
        <v>473.13</v>
      </c>
      <c r="E40" s="1">
        <v>1159.49</v>
      </c>
      <c r="F40" s="12">
        <f>(E40-E41)/E41</f>
        <v>0.2724309731794039</v>
      </c>
      <c r="G40" s="12">
        <f>E40/$E$65</f>
        <v>4.7230600968245849E-2</v>
      </c>
      <c r="H40" s="1">
        <v>248.25</v>
      </c>
    </row>
    <row r="41" spans="1:8" x14ac:dyDescent="0.3">
      <c r="A41" s="1" t="s">
        <v>11</v>
      </c>
      <c r="B41" s="1">
        <v>512.41</v>
      </c>
      <c r="C41" s="1">
        <v>107.2</v>
      </c>
      <c r="D41" s="1">
        <v>291.63</v>
      </c>
      <c r="E41" s="1">
        <v>911.24</v>
      </c>
      <c r="F41" s="1"/>
      <c r="G41" s="1"/>
      <c r="H41" s="1"/>
    </row>
    <row r="42" spans="1:8" x14ac:dyDescent="0.3">
      <c r="A42" s="1" t="s">
        <v>30</v>
      </c>
      <c r="B42" s="1">
        <v>5.12</v>
      </c>
      <c r="C42" s="1">
        <v>97.8</v>
      </c>
      <c r="D42" s="1">
        <v>1286.3499999999999</v>
      </c>
      <c r="E42" s="1">
        <v>1389.27</v>
      </c>
      <c r="F42" s="12">
        <f>(E42-E43)/E43</f>
        <v>0.2397665515487378</v>
      </c>
      <c r="G42" s="12">
        <f>E42/$E$65</f>
        <v>5.6590446668065189E-2</v>
      </c>
      <c r="H42" s="1">
        <v>268.68</v>
      </c>
    </row>
    <row r="43" spans="1:8" x14ac:dyDescent="0.3">
      <c r="A43" s="1" t="s">
        <v>11</v>
      </c>
      <c r="B43" s="1">
        <v>0.11</v>
      </c>
      <c r="C43" s="1">
        <v>171.74</v>
      </c>
      <c r="D43" s="1">
        <v>948.74</v>
      </c>
      <c r="E43" s="1">
        <v>1120.5899999999999</v>
      </c>
      <c r="F43" s="1"/>
      <c r="G43" s="1"/>
      <c r="H43" s="1"/>
    </row>
    <row r="44" spans="1:8" x14ac:dyDescent="0.3">
      <c r="A44" s="1" t="s">
        <v>31</v>
      </c>
      <c r="B44" s="1">
        <v>267</v>
      </c>
      <c r="C44" s="5">
        <v>0</v>
      </c>
      <c r="D44" s="1">
        <v>282.10000000000002</v>
      </c>
      <c r="E44" s="1">
        <v>549.1</v>
      </c>
      <c r="F44" s="12">
        <f>(E44-E45)/E45</f>
        <v>-0.75099425441122458</v>
      </c>
      <c r="G44" s="12">
        <f>E44/$E$65</f>
        <v>2.2367008763908094E-2</v>
      </c>
      <c r="H44" s="1">
        <v>-1656.07</v>
      </c>
    </row>
    <row r="45" spans="1:8" x14ac:dyDescent="0.3">
      <c r="A45" s="1" t="s">
        <v>11</v>
      </c>
      <c r="B45" s="1">
        <v>1838.93</v>
      </c>
      <c r="C45" s="5">
        <v>0</v>
      </c>
      <c r="D45" s="1">
        <v>366.24</v>
      </c>
      <c r="E45" s="1">
        <v>2205.17</v>
      </c>
      <c r="F45" s="1"/>
      <c r="G45" s="1"/>
      <c r="H45" s="1"/>
    </row>
    <row r="46" spans="1:8" x14ac:dyDescent="0.3">
      <c r="A46" s="1" t="s">
        <v>32</v>
      </c>
      <c r="B46" s="1">
        <v>9.3800000000000008</v>
      </c>
      <c r="C46" s="1">
        <v>0</v>
      </c>
      <c r="D46" s="1">
        <v>425.64</v>
      </c>
      <c r="E46" s="1">
        <v>435.02</v>
      </c>
      <c r="F46" s="12">
        <f>(E46-E47)/E47</f>
        <v>-0.60029402306243396</v>
      </c>
      <c r="G46" s="12">
        <f>E46/$E$65</f>
        <v>1.772008040880586E-2</v>
      </c>
      <c r="H46" s="1">
        <v>-653.33000000000004</v>
      </c>
    </row>
    <row r="47" spans="1:8" x14ac:dyDescent="0.3">
      <c r="A47" s="1" t="s">
        <v>11</v>
      </c>
      <c r="B47" s="1">
        <v>689.52</v>
      </c>
      <c r="C47" s="1">
        <v>0</v>
      </c>
      <c r="D47" s="1">
        <v>398.83</v>
      </c>
      <c r="E47" s="1">
        <v>1088.3499999999999</v>
      </c>
      <c r="F47" s="1"/>
      <c r="G47" s="1"/>
      <c r="H47" s="1"/>
    </row>
    <row r="48" spans="1:8" x14ac:dyDescent="0.3">
      <c r="A48" s="1" t="s">
        <v>33</v>
      </c>
      <c r="B48" s="1">
        <v>290.91000000000003</v>
      </c>
      <c r="C48" s="1">
        <v>6.79</v>
      </c>
      <c r="D48" s="1">
        <v>72.69</v>
      </c>
      <c r="E48" s="1">
        <v>370.39</v>
      </c>
      <c r="F48" s="12">
        <f>(E48-E49)/E49</f>
        <v>-0.65100348629039861</v>
      </c>
      <c r="G48" s="12">
        <f>E48/$E$65</f>
        <v>1.5087445594725767E-2</v>
      </c>
      <c r="H48" s="1">
        <v>-690.91</v>
      </c>
    </row>
    <row r="49" spans="1:8" x14ac:dyDescent="0.3">
      <c r="A49" s="1" t="s">
        <v>11</v>
      </c>
      <c r="B49" s="1">
        <v>1011.6</v>
      </c>
      <c r="C49" s="1">
        <v>7.11</v>
      </c>
      <c r="D49" s="1">
        <v>42.59</v>
      </c>
      <c r="E49" s="1">
        <v>1061.3</v>
      </c>
      <c r="F49" s="1"/>
      <c r="G49" s="1"/>
      <c r="H49" s="1"/>
    </row>
    <row r="50" spans="1:8" x14ac:dyDescent="0.3">
      <c r="A50" s="1" t="s">
        <v>34</v>
      </c>
      <c r="B50" s="5">
        <v>0</v>
      </c>
      <c r="C50" s="5">
        <v>0</v>
      </c>
      <c r="D50" s="1">
        <v>30.08</v>
      </c>
      <c r="E50" s="1">
        <v>30.08</v>
      </c>
      <c r="F50" s="12">
        <f>(E50-E51)/E51</f>
        <v>16.09090909090909</v>
      </c>
      <c r="G50" s="12">
        <f>E50/$E$65</f>
        <v>1.2252770417380356E-3</v>
      </c>
      <c r="H50" s="1">
        <v>28.32</v>
      </c>
    </row>
    <row r="51" spans="1:8" x14ac:dyDescent="0.3">
      <c r="A51" s="1" t="s">
        <v>11</v>
      </c>
      <c r="B51" s="5">
        <v>0</v>
      </c>
      <c r="C51" s="5">
        <v>0</v>
      </c>
      <c r="D51" s="1">
        <v>1.76</v>
      </c>
      <c r="E51" s="1">
        <v>1.76</v>
      </c>
      <c r="F51" s="1"/>
      <c r="G51" s="1"/>
      <c r="H51" s="1"/>
    </row>
    <row r="52" spans="1:8" x14ac:dyDescent="0.3">
      <c r="A52" s="1" t="s">
        <v>35</v>
      </c>
      <c r="B52" s="5">
        <v>0</v>
      </c>
      <c r="C52" s="5">
        <v>0</v>
      </c>
      <c r="D52" s="1">
        <v>49.65</v>
      </c>
      <c r="E52" s="1">
        <v>49.65</v>
      </c>
      <c r="F52" s="12">
        <f>(E52-E53)/E53</f>
        <v>0.60161290322580641</v>
      </c>
      <c r="G52" s="12">
        <f>E52/$E$65</f>
        <v>2.0224403298634798E-3</v>
      </c>
      <c r="H52" s="1">
        <v>18.649999999999999</v>
      </c>
    </row>
    <row r="53" spans="1:8" x14ac:dyDescent="0.3">
      <c r="A53" s="1" t="s">
        <v>11</v>
      </c>
      <c r="B53" s="5">
        <v>0</v>
      </c>
      <c r="C53" s="5">
        <v>0</v>
      </c>
      <c r="D53" s="1">
        <v>31</v>
      </c>
      <c r="E53" s="1">
        <v>31</v>
      </c>
      <c r="F53" s="1"/>
      <c r="G53" s="1"/>
      <c r="H53" s="1"/>
    </row>
    <row r="54" spans="1:8" x14ac:dyDescent="0.3">
      <c r="A54" s="4" t="s">
        <v>36</v>
      </c>
      <c r="B54" s="6">
        <f t="shared" ref="B54:E54" si="0">SUM(B4+B6+B8+B10+B12+B14+B16+B18+B20+B22+B24+B26+B28+B30+B32+B34+B36+B38+B40+B42+B44+B46+B48+B50+B52)</f>
        <v>9161.75</v>
      </c>
      <c r="C54" s="6">
        <f t="shared" si="0"/>
        <v>668.33999999999992</v>
      </c>
      <c r="D54" s="6">
        <f t="shared" si="0"/>
        <v>5718.27</v>
      </c>
      <c r="E54" s="6">
        <f t="shared" si="0"/>
        <v>15548.36</v>
      </c>
      <c r="F54" s="15">
        <f>(E54-E55)/E55</f>
        <v>-0.30962147281486557</v>
      </c>
      <c r="G54" s="15">
        <f>E54/$E$65</f>
        <v>0.63334602874594437</v>
      </c>
      <c r="H54" s="6">
        <f t="shared" ref="H54" si="1">SUM(H4+H6+H8+H10+H12+H14+H16+H18+H20+H22+H24+H26+H28+H30+H32+H34+H36+H38+H40+H42+H44+H46+H48+H50+H52)</f>
        <v>-6973.14</v>
      </c>
    </row>
    <row r="55" spans="1:8" x14ac:dyDescent="0.3">
      <c r="A55" s="1" t="s">
        <v>37</v>
      </c>
      <c r="B55" s="13">
        <f>SUM(B5+B7+B9+B11+B13+B15+B17+B19+B21+B23+B25+B27+B29+B31+B33+B35+B37+B39+B41+B43+B45+B47+B49+B51+B53)</f>
        <v>16930.850000000002</v>
      </c>
      <c r="C55" s="13">
        <f t="shared" ref="C55:E55" si="2">SUM(C5+C7+C9+C11+C13+C15+C17+C19+C21+C23+C25+C27+C29+C31+C33+C35+C37+C39+C41+C43+C45+C47+C49+C51+C53)</f>
        <v>522.91</v>
      </c>
      <c r="D55" s="13">
        <f t="shared" si="2"/>
        <v>5067.7400000000007</v>
      </c>
      <c r="E55" s="13">
        <f t="shared" si="2"/>
        <v>22521.499999999993</v>
      </c>
      <c r="F55" s="1"/>
      <c r="G55" s="1"/>
      <c r="H55" s="1"/>
    </row>
    <row r="56" spans="1:8" x14ac:dyDescent="0.3">
      <c r="A56" s="1" t="s">
        <v>38</v>
      </c>
      <c r="B56" s="9">
        <f>(B54-B55)/B55</f>
        <v>-0.45887241337558371</v>
      </c>
      <c r="C56" s="9">
        <f>(C54-C55)/C55</f>
        <v>0.27811669312118714</v>
      </c>
      <c r="D56" s="9">
        <f>(D54-D55)/D55</f>
        <v>0.12836688543611149</v>
      </c>
      <c r="E56" s="9">
        <f>(E54-E55)/E55</f>
        <v>-0.30962147281486557</v>
      </c>
      <c r="F56" s="1"/>
      <c r="G56" s="1"/>
      <c r="H56" s="1"/>
    </row>
    <row r="57" spans="1:8" x14ac:dyDescent="0.3">
      <c r="A57" s="4" t="s">
        <v>58</v>
      </c>
      <c r="B57" s="1"/>
      <c r="C57" s="1"/>
      <c r="D57" s="1"/>
      <c r="E57" s="1"/>
      <c r="F57" s="1"/>
      <c r="G57" s="1"/>
      <c r="H57" s="1"/>
    </row>
    <row r="58" spans="1:8" x14ac:dyDescent="0.3">
      <c r="A58" s="1" t="s">
        <v>59</v>
      </c>
      <c r="B58" s="1">
        <v>7903.33</v>
      </c>
      <c r="C58" s="5">
        <v>0</v>
      </c>
      <c r="D58" s="1">
        <v>73.77</v>
      </c>
      <c r="E58" s="1">
        <v>7977.1</v>
      </c>
      <c r="F58" s="12">
        <f>(E58-E59)/E59</f>
        <v>0.10303888450247721</v>
      </c>
      <c r="G58" s="12">
        <f>E58/$E$65</f>
        <v>0.32493874633139913</v>
      </c>
      <c r="H58" s="1">
        <v>745.17</v>
      </c>
    </row>
    <row r="59" spans="1:8" x14ac:dyDescent="0.3">
      <c r="A59" s="1" t="s">
        <v>11</v>
      </c>
      <c r="B59" s="1">
        <v>7169.42</v>
      </c>
      <c r="C59" s="5">
        <v>0</v>
      </c>
      <c r="D59" s="1">
        <v>62.51</v>
      </c>
      <c r="E59" s="1">
        <v>7231.93</v>
      </c>
      <c r="F59" s="1"/>
      <c r="G59" s="1"/>
      <c r="H59" s="1"/>
    </row>
    <row r="60" spans="1:8" x14ac:dyDescent="0.3">
      <c r="A60" s="1" t="s">
        <v>60</v>
      </c>
      <c r="B60" s="1">
        <v>0</v>
      </c>
      <c r="C60" s="1">
        <v>1024.0899999999999</v>
      </c>
      <c r="D60" s="1">
        <v>0</v>
      </c>
      <c r="E60" s="1">
        <v>1024.0899999999999</v>
      </c>
      <c r="F60" s="12">
        <f>(E60-E61)/E61</f>
        <v>7.08430056256142E-2</v>
      </c>
      <c r="G60" s="12">
        <f>E60/$E$65</f>
        <v>4.1715224922656412E-2</v>
      </c>
      <c r="H60" s="1">
        <v>67.75</v>
      </c>
    </row>
    <row r="61" spans="1:8" x14ac:dyDescent="0.3">
      <c r="A61" s="1" t="s">
        <v>11</v>
      </c>
      <c r="B61" s="1">
        <v>0</v>
      </c>
      <c r="C61" s="1">
        <v>956.34</v>
      </c>
      <c r="D61" s="1">
        <v>0</v>
      </c>
      <c r="E61" s="1">
        <v>956.34</v>
      </c>
      <c r="F61" s="1"/>
      <c r="G61" s="1"/>
      <c r="H61" s="1"/>
    </row>
    <row r="62" spans="1:8" x14ac:dyDescent="0.3">
      <c r="A62" s="4" t="s">
        <v>61</v>
      </c>
      <c r="B62" s="14">
        <f>SUM(B58+B60)</f>
        <v>7903.33</v>
      </c>
      <c r="C62" s="14">
        <f>SUM(C58+C60)</f>
        <v>1024.0899999999999</v>
      </c>
      <c r="D62" s="14">
        <f>SUM(D58+D60)</f>
        <v>73.77</v>
      </c>
      <c r="E62" s="14">
        <f>SUM(E58+E60)</f>
        <v>9001.19</v>
      </c>
      <c r="F62" s="15">
        <f>(E62-E63)/E63</f>
        <v>9.9278602195579782E-2</v>
      </c>
      <c r="G62" s="15">
        <f>E62/$E$65</f>
        <v>0.36665397125405558</v>
      </c>
      <c r="H62" s="14">
        <f>SUM(H58+H60)</f>
        <v>812.92</v>
      </c>
    </row>
    <row r="63" spans="1:8" x14ac:dyDescent="0.3">
      <c r="A63" s="1" t="s">
        <v>37</v>
      </c>
      <c r="B63" s="11">
        <f>B59+B61</f>
        <v>7169.42</v>
      </c>
      <c r="C63" s="11">
        <f>C59+C61</f>
        <v>956.34</v>
      </c>
      <c r="D63" s="11">
        <f>D59+D61</f>
        <v>62.51</v>
      </c>
      <c r="E63" s="11">
        <f>E59+E61</f>
        <v>8188.27</v>
      </c>
      <c r="F63" s="1"/>
      <c r="G63" s="1"/>
      <c r="H63" s="1"/>
    </row>
    <row r="64" spans="1:8" x14ac:dyDescent="0.3">
      <c r="A64" s="1" t="s">
        <v>38</v>
      </c>
      <c r="B64" s="9">
        <f>(B62-B63)/B63</f>
        <v>0.10236671864669665</v>
      </c>
      <c r="C64" s="9">
        <f>(C62-C63)/C63</f>
        <v>7.08430056256142E-2</v>
      </c>
      <c r="D64" s="9">
        <f>(D62-D63)/D63</f>
        <v>0.18013117901135817</v>
      </c>
      <c r="E64" s="9">
        <f>(E62-E63)/E63</f>
        <v>9.9278602195579782E-2</v>
      </c>
      <c r="F64" s="1"/>
      <c r="G64" s="1"/>
      <c r="H64" s="1"/>
    </row>
    <row r="65" spans="1:9" x14ac:dyDescent="0.3">
      <c r="A65" s="4" t="s">
        <v>48</v>
      </c>
      <c r="B65" s="10">
        <f t="shared" ref="B65:E66" si="3">SUM(B54+B62)</f>
        <v>17065.080000000002</v>
      </c>
      <c r="C65" s="10">
        <f t="shared" si="3"/>
        <v>1692.4299999999998</v>
      </c>
      <c r="D65" s="10">
        <f t="shared" si="3"/>
        <v>5792.0400000000009</v>
      </c>
      <c r="E65" s="10">
        <f t="shared" si="3"/>
        <v>24549.550000000003</v>
      </c>
      <c r="F65" s="15">
        <f>(E65-E66)/E66</f>
        <v>-0.20059479442535688</v>
      </c>
      <c r="G65" s="15">
        <f>E65/$E$65</f>
        <v>1</v>
      </c>
      <c r="H65" s="10">
        <f t="shared" ref="H65" si="4">SUM(H54+H62)</f>
        <v>-6160.22</v>
      </c>
    </row>
    <row r="66" spans="1:9" x14ac:dyDescent="0.3">
      <c r="A66" s="1" t="s">
        <v>37</v>
      </c>
      <c r="B66" s="11">
        <f t="shared" si="3"/>
        <v>24100.270000000004</v>
      </c>
      <c r="C66" s="11">
        <f t="shared" si="3"/>
        <v>1479.25</v>
      </c>
      <c r="D66" s="11">
        <f t="shared" si="3"/>
        <v>5130.2500000000009</v>
      </c>
      <c r="E66" s="11">
        <f t="shared" si="3"/>
        <v>30709.769999999993</v>
      </c>
      <c r="F66" s="1"/>
      <c r="G66" s="1"/>
      <c r="H66" s="1"/>
    </row>
    <row r="67" spans="1:9" x14ac:dyDescent="0.3">
      <c r="A67" s="1" t="s">
        <v>38</v>
      </c>
      <c r="B67" s="12">
        <f>(B65-B66)/B66</f>
        <v>-0.29191332711210294</v>
      </c>
      <c r="C67" s="12">
        <f t="shared" ref="C67:E67" si="5">(C65-C66)/C66</f>
        <v>0.14411357106641867</v>
      </c>
      <c r="D67" s="12">
        <f t="shared" si="5"/>
        <v>0.12899761220213438</v>
      </c>
      <c r="E67" s="12">
        <f t="shared" si="5"/>
        <v>-0.20059479442535688</v>
      </c>
      <c r="F67" s="1"/>
      <c r="G67" s="1"/>
      <c r="H67" s="1"/>
    </row>
    <row r="68" spans="1:9" x14ac:dyDescent="0.3">
      <c r="A68" s="1" t="s">
        <v>49</v>
      </c>
      <c r="B68" s="12">
        <f>B65/$E$65</f>
        <v>0.6951280166031556</v>
      </c>
      <c r="C68" s="12">
        <f>C65/$E$65</f>
        <v>6.8939349193773397E-2</v>
      </c>
      <c r="D68" s="12">
        <f>D65/$E$65</f>
        <v>0.23593263420307095</v>
      </c>
      <c r="E68" s="12">
        <f>E65/$E$65</f>
        <v>1</v>
      </c>
      <c r="F68" s="1"/>
      <c r="G68" s="1"/>
      <c r="H68" s="1"/>
    </row>
    <row r="69" spans="1:9" x14ac:dyDescent="0.3">
      <c r="A69" s="1" t="s">
        <v>50</v>
      </c>
      <c r="B69" s="12">
        <f>B66/$E$66</f>
        <v>0.78477533371301733</v>
      </c>
      <c r="C69" s="12">
        <f>C66/$E$66</f>
        <v>4.8168709827523956E-2</v>
      </c>
      <c r="D69" s="12">
        <f>D66/$E$66</f>
        <v>0.16705595645945906</v>
      </c>
      <c r="E69" s="12">
        <f>E66/$E$66</f>
        <v>1</v>
      </c>
      <c r="F69" s="1"/>
      <c r="G69" s="1"/>
      <c r="H69" s="1"/>
    </row>
    <row r="71" spans="1:9" ht="58.8" customHeight="1" x14ac:dyDescent="0.3">
      <c r="A71" s="20" t="s">
        <v>75</v>
      </c>
      <c r="B71" s="20"/>
      <c r="C71" s="20"/>
      <c r="D71" s="20"/>
      <c r="E71" s="20"/>
      <c r="F71" s="20"/>
      <c r="G71" s="20"/>
      <c r="H71" s="20"/>
      <c r="I71" s="20"/>
    </row>
  </sheetData>
  <mergeCells count="2">
    <mergeCell ref="A1:H1"/>
    <mergeCell ref="A71:I7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89"/>
  <sheetViews>
    <sheetView tabSelected="1" workbookViewId="0">
      <selection activeCell="P83" sqref="P83"/>
    </sheetView>
  </sheetViews>
  <sheetFormatPr defaultRowHeight="14.4" x14ac:dyDescent="0.3"/>
  <cols>
    <col min="1" max="1" width="36.21875" customWidth="1"/>
    <col min="2" max="3" width="10.5546875" customWidth="1"/>
    <col min="6" max="6" width="11" customWidth="1"/>
    <col min="7" max="7" width="11.33203125" customWidth="1"/>
    <col min="8" max="8" width="11" customWidth="1"/>
    <col min="9" max="9" width="10.5546875" customWidth="1"/>
    <col min="10" max="10" width="10.33203125" customWidth="1"/>
    <col min="14" max="14" width="10.6640625" customWidth="1"/>
    <col min="15" max="15" width="11.77734375" customWidth="1"/>
    <col min="18" max="18" width="10" customWidth="1"/>
  </cols>
  <sheetData>
    <row r="1" spans="1:18" ht="34.200000000000003" customHeight="1" x14ac:dyDescent="0.3">
      <c r="A1" s="24" t="s">
        <v>0</v>
      </c>
      <c r="B1" s="24"/>
      <c r="C1" s="24"/>
      <c r="D1" s="24"/>
      <c r="E1" s="24"/>
      <c r="F1" s="24"/>
      <c r="G1" s="24"/>
      <c r="H1" s="24"/>
      <c r="I1" s="24"/>
      <c r="J1" s="24"/>
      <c r="K1" s="24"/>
      <c r="L1" s="24"/>
      <c r="M1" s="24"/>
      <c r="N1" s="24"/>
      <c r="O1" s="24"/>
      <c r="P1" s="24"/>
      <c r="Q1" s="24"/>
      <c r="R1" s="24"/>
    </row>
    <row r="2" spans="1:18" ht="43.8" customHeight="1" x14ac:dyDescent="0.3">
      <c r="A2" s="1"/>
      <c r="B2" s="3" t="s">
        <v>62</v>
      </c>
      <c r="C2" s="3" t="s">
        <v>63</v>
      </c>
      <c r="D2" s="3" t="s">
        <v>64</v>
      </c>
      <c r="E2" s="3" t="s">
        <v>65</v>
      </c>
      <c r="F2" s="3" t="s">
        <v>66</v>
      </c>
      <c r="G2" s="3" t="s">
        <v>67</v>
      </c>
      <c r="H2" s="3" t="s">
        <v>68</v>
      </c>
      <c r="I2" s="3" t="s">
        <v>69</v>
      </c>
      <c r="J2" s="3" t="s">
        <v>70</v>
      </c>
      <c r="K2" s="3" t="s">
        <v>71</v>
      </c>
      <c r="L2" s="3" t="s">
        <v>72</v>
      </c>
      <c r="M2" s="3" t="s">
        <v>73</v>
      </c>
      <c r="N2" s="3" t="s">
        <v>74</v>
      </c>
      <c r="O2" s="3" t="s">
        <v>5</v>
      </c>
      <c r="P2" s="3" t="s">
        <v>6</v>
      </c>
      <c r="Q2" s="3" t="s">
        <v>7</v>
      </c>
      <c r="R2" s="3" t="s">
        <v>8</v>
      </c>
    </row>
    <row r="3" spans="1:18" x14ac:dyDescent="0.3">
      <c r="A3" s="4" t="s">
        <v>9</v>
      </c>
      <c r="B3" s="1"/>
      <c r="C3" s="1"/>
      <c r="D3" s="1"/>
      <c r="E3" s="1"/>
      <c r="F3" s="1"/>
      <c r="G3" s="1"/>
      <c r="H3" s="1"/>
      <c r="I3" s="1"/>
      <c r="J3" s="1"/>
      <c r="K3" s="1"/>
      <c r="L3" s="1"/>
      <c r="M3" s="1"/>
      <c r="N3" s="1"/>
      <c r="O3" s="1"/>
      <c r="P3" s="1"/>
      <c r="Q3" s="1"/>
      <c r="R3" s="1"/>
    </row>
    <row r="4" spans="1:18" x14ac:dyDescent="0.3">
      <c r="A4" s="1" t="s">
        <v>10</v>
      </c>
      <c r="B4" s="1">
        <v>0.02</v>
      </c>
      <c r="C4" s="5">
        <v>0</v>
      </c>
      <c r="D4" s="5">
        <v>0</v>
      </c>
      <c r="E4" s="5">
        <v>0</v>
      </c>
      <c r="F4" s="5">
        <v>0</v>
      </c>
      <c r="G4" s="1">
        <v>864.97</v>
      </c>
      <c r="H4" s="1">
        <v>357.24</v>
      </c>
      <c r="I4" s="1">
        <v>507.73</v>
      </c>
      <c r="J4" s="1">
        <v>918.06</v>
      </c>
      <c r="K4" s="5">
        <v>0</v>
      </c>
      <c r="L4" s="1">
        <v>30.04</v>
      </c>
      <c r="M4" s="1">
        <v>9.51</v>
      </c>
      <c r="N4" s="1">
        <v>65.73</v>
      </c>
      <c r="O4" s="1">
        <v>1888.33</v>
      </c>
      <c r="P4" s="12">
        <f>(O4-O5)/O5</f>
        <v>0.21355629390178851</v>
      </c>
      <c r="Q4" s="12">
        <f>O4/$O$83</f>
        <v>7.5470134137109656E-3</v>
      </c>
      <c r="R4" s="1">
        <v>332.3</v>
      </c>
    </row>
    <row r="5" spans="1:18" x14ac:dyDescent="0.3">
      <c r="A5" s="1" t="s">
        <v>11</v>
      </c>
      <c r="B5" s="5">
        <v>0</v>
      </c>
      <c r="C5" s="5">
        <v>0</v>
      </c>
      <c r="D5" s="5">
        <v>0</v>
      </c>
      <c r="E5" s="5">
        <v>0</v>
      </c>
      <c r="F5" s="5">
        <v>0</v>
      </c>
      <c r="G5" s="1">
        <v>731.33</v>
      </c>
      <c r="H5" s="1">
        <v>277.39</v>
      </c>
      <c r="I5" s="1">
        <v>453.93</v>
      </c>
      <c r="J5" s="1">
        <v>716.3</v>
      </c>
      <c r="K5" s="5">
        <v>0</v>
      </c>
      <c r="L5" s="1">
        <v>48.83</v>
      </c>
      <c r="M5" s="1">
        <v>6.04</v>
      </c>
      <c r="N5" s="1">
        <v>53.54</v>
      </c>
      <c r="O5" s="1">
        <v>1556.03</v>
      </c>
      <c r="P5" s="1"/>
      <c r="Q5" s="1"/>
      <c r="R5" s="1"/>
    </row>
    <row r="6" spans="1:18" x14ac:dyDescent="0.3">
      <c r="A6" s="1" t="s">
        <v>12</v>
      </c>
      <c r="B6" s="1">
        <v>2274.19</v>
      </c>
      <c r="C6" s="1">
        <v>291.42</v>
      </c>
      <c r="D6" s="1">
        <v>266.89999999999998</v>
      </c>
      <c r="E6" s="1">
        <v>24.52</v>
      </c>
      <c r="F6" s="1">
        <v>419.02</v>
      </c>
      <c r="G6" s="1">
        <v>5428.13</v>
      </c>
      <c r="H6" s="1">
        <v>2507.96</v>
      </c>
      <c r="I6" s="1">
        <v>2920.17</v>
      </c>
      <c r="J6" s="1">
        <v>7389.41</v>
      </c>
      <c r="K6" s="1">
        <v>12.67</v>
      </c>
      <c r="L6" s="1">
        <v>640.95000000000005</v>
      </c>
      <c r="M6" s="1">
        <v>147.44</v>
      </c>
      <c r="N6" s="1">
        <v>2275.9299999999998</v>
      </c>
      <c r="O6" s="1">
        <v>18879.16</v>
      </c>
      <c r="P6" s="12">
        <f>(O6-O7)/O7</f>
        <v>0.10324249682832885</v>
      </c>
      <c r="Q6" s="12">
        <f>O6/$O$83</f>
        <v>7.5453587963753954E-2</v>
      </c>
      <c r="R6" s="1">
        <v>1766.73</v>
      </c>
    </row>
    <row r="7" spans="1:18" x14ac:dyDescent="0.3">
      <c r="A7" s="1" t="s">
        <v>11</v>
      </c>
      <c r="B7" s="1">
        <v>1993.55</v>
      </c>
      <c r="C7" s="1">
        <v>251.47</v>
      </c>
      <c r="D7" s="1">
        <v>229.03</v>
      </c>
      <c r="E7" s="1">
        <v>22.43</v>
      </c>
      <c r="F7" s="1">
        <v>351.68</v>
      </c>
      <c r="G7" s="1">
        <v>4575.42</v>
      </c>
      <c r="H7" s="1">
        <v>2320.36</v>
      </c>
      <c r="I7" s="1">
        <v>2255.0700000000002</v>
      </c>
      <c r="J7" s="1">
        <v>6953.02</v>
      </c>
      <c r="K7" s="1">
        <v>10.02</v>
      </c>
      <c r="L7" s="1">
        <v>565.79999999999995</v>
      </c>
      <c r="M7" s="1">
        <v>173.55</v>
      </c>
      <c r="N7" s="1">
        <v>2237.92</v>
      </c>
      <c r="O7" s="1">
        <v>17112.43</v>
      </c>
      <c r="P7" s="1"/>
      <c r="Q7" s="1"/>
      <c r="R7" s="1"/>
    </row>
    <row r="8" spans="1:18" x14ac:dyDescent="0.3">
      <c r="A8" s="1" t="s">
        <v>13</v>
      </c>
      <c r="B8" s="1">
        <v>522.46</v>
      </c>
      <c r="C8" s="1">
        <v>128.38</v>
      </c>
      <c r="D8" s="1">
        <v>104.09</v>
      </c>
      <c r="E8" s="1">
        <v>24.29</v>
      </c>
      <c r="F8" s="1">
        <v>31.12</v>
      </c>
      <c r="G8" s="1">
        <v>4098.8100000000004</v>
      </c>
      <c r="H8" s="1">
        <v>1920.71</v>
      </c>
      <c r="I8" s="1">
        <v>2178.09</v>
      </c>
      <c r="J8" s="1">
        <v>708.42</v>
      </c>
      <c r="K8" s="5">
        <v>0</v>
      </c>
      <c r="L8" s="1">
        <v>21.05</v>
      </c>
      <c r="M8" s="1">
        <v>169.61</v>
      </c>
      <c r="N8" s="1">
        <v>34.11</v>
      </c>
      <c r="O8" s="1">
        <v>5713.95</v>
      </c>
      <c r="P8" s="12">
        <f>(O8-O9)/O9</f>
        <v>-6.2541528920535147E-2</v>
      </c>
      <c r="Q8" s="12">
        <f>O8/$O$83</f>
        <v>2.2836716726035051E-2</v>
      </c>
      <c r="R8" s="1">
        <v>-381.2</v>
      </c>
    </row>
    <row r="9" spans="1:18" x14ac:dyDescent="0.3">
      <c r="A9" s="1" t="s">
        <v>11</v>
      </c>
      <c r="B9" s="1">
        <v>508.57</v>
      </c>
      <c r="C9" s="1">
        <v>110.54</v>
      </c>
      <c r="D9" s="1">
        <v>94.87</v>
      </c>
      <c r="E9" s="1">
        <v>15.67</v>
      </c>
      <c r="F9" s="1">
        <v>32.5</v>
      </c>
      <c r="G9" s="1">
        <v>3947.86</v>
      </c>
      <c r="H9" s="1">
        <v>1673.38</v>
      </c>
      <c r="I9" s="1">
        <v>2274.48</v>
      </c>
      <c r="J9" s="1">
        <v>726.7</v>
      </c>
      <c r="K9" s="5">
        <v>0</v>
      </c>
      <c r="L9" s="1">
        <v>19.190000000000001</v>
      </c>
      <c r="M9" s="1">
        <v>226.54</v>
      </c>
      <c r="N9" s="1">
        <v>523.25</v>
      </c>
      <c r="O9" s="1">
        <v>6095.15</v>
      </c>
      <c r="P9" s="1"/>
      <c r="Q9" s="1"/>
      <c r="R9" s="1"/>
    </row>
    <row r="10" spans="1:18" x14ac:dyDescent="0.3">
      <c r="A10" s="1" t="s">
        <v>14</v>
      </c>
      <c r="B10" s="1">
        <v>543.32000000000005</v>
      </c>
      <c r="C10" s="1">
        <v>106.2</v>
      </c>
      <c r="D10" s="1">
        <v>104</v>
      </c>
      <c r="E10" s="1">
        <v>2.2000000000000002</v>
      </c>
      <c r="F10" s="1">
        <v>78.08</v>
      </c>
      <c r="G10" s="1">
        <v>1474.87</v>
      </c>
      <c r="H10" s="1">
        <v>677.92</v>
      </c>
      <c r="I10" s="1">
        <v>796.96</v>
      </c>
      <c r="J10" s="1">
        <v>979.31</v>
      </c>
      <c r="K10" s="5">
        <v>0</v>
      </c>
      <c r="L10" s="1">
        <v>57.02</v>
      </c>
      <c r="M10" s="1">
        <v>84.61</v>
      </c>
      <c r="N10" s="1">
        <v>440.86</v>
      </c>
      <c r="O10" s="1">
        <v>3764.28</v>
      </c>
      <c r="P10" s="12">
        <f>(O10-O11)/O11</f>
        <v>1.2790779016019528E-2</v>
      </c>
      <c r="Q10" s="12">
        <f>O10/$O$83</f>
        <v>1.5044548173764074E-2</v>
      </c>
      <c r="R10" s="1">
        <v>47.54</v>
      </c>
    </row>
    <row r="11" spans="1:18" x14ac:dyDescent="0.3">
      <c r="A11" s="1" t="s">
        <v>11</v>
      </c>
      <c r="B11" s="1">
        <v>444.56</v>
      </c>
      <c r="C11" s="1">
        <v>94.75</v>
      </c>
      <c r="D11" s="1">
        <v>92.75</v>
      </c>
      <c r="E11" s="1">
        <v>2</v>
      </c>
      <c r="F11" s="1">
        <v>82.67</v>
      </c>
      <c r="G11" s="1">
        <v>1352.58</v>
      </c>
      <c r="H11" s="1">
        <v>601.67999999999995</v>
      </c>
      <c r="I11" s="1">
        <v>750.9</v>
      </c>
      <c r="J11" s="1">
        <v>1076.83</v>
      </c>
      <c r="K11" s="5">
        <v>0</v>
      </c>
      <c r="L11" s="1">
        <v>57.19</v>
      </c>
      <c r="M11" s="1">
        <v>87.73</v>
      </c>
      <c r="N11" s="1">
        <v>520.42999999999995</v>
      </c>
      <c r="O11" s="1">
        <v>3716.74</v>
      </c>
      <c r="P11" s="1"/>
      <c r="Q11" s="1"/>
      <c r="R11" s="1"/>
    </row>
    <row r="12" spans="1:18" x14ac:dyDescent="0.3">
      <c r="A12" s="1" t="s">
        <v>15</v>
      </c>
      <c r="B12" s="1">
        <v>566.27</v>
      </c>
      <c r="C12" s="1">
        <v>43.17</v>
      </c>
      <c r="D12" s="1">
        <v>43.14</v>
      </c>
      <c r="E12" s="1">
        <v>0.02</v>
      </c>
      <c r="F12" s="1">
        <v>138.01</v>
      </c>
      <c r="G12" s="1">
        <v>5041.1400000000003</v>
      </c>
      <c r="H12" s="1">
        <v>1936.79</v>
      </c>
      <c r="I12" s="1">
        <v>3104.35</v>
      </c>
      <c r="J12" s="1">
        <v>1044.8900000000001</v>
      </c>
      <c r="K12" s="1">
        <v>1.03</v>
      </c>
      <c r="L12" s="1">
        <v>183.81</v>
      </c>
      <c r="M12" s="1">
        <v>254.92</v>
      </c>
      <c r="N12" s="1">
        <v>170.7</v>
      </c>
      <c r="O12" s="1">
        <v>7443.93</v>
      </c>
      <c r="P12" s="12">
        <f>(O12-O13)/O13</f>
        <v>0.14677255361104272</v>
      </c>
      <c r="Q12" s="12">
        <f>O12/$O$83</f>
        <v>2.9750858992191761E-2</v>
      </c>
      <c r="R12" s="1">
        <v>952.73</v>
      </c>
    </row>
    <row r="13" spans="1:18" x14ac:dyDescent="0.3">
      <c r="A13" s="1" t="s">
        <v>11</v>
      </c>
      <c r="B13" s="1">
        <v>387.38</v>
      </c>
      <c r="C13" s="1">
        <v>40.35</v>
      </c>
      <c r="D13" s="1">
        <v>40.35</v>
      </c>
      <c r="E13" s="1">
        <v>0</v>
      </c>
      <c r="F13" s="1">
        <v>95.09</v>
      </c>
      <c r="G13" s="1">
        <v>4385.3999999999996</v>
      </c>
      <c r="H13" s="1">
        <v>1692.45</v>
      </c>
      <c r="I13" s="1">
        <v>2692.95</v>
      </c>
      <c r="J13" s="1">
        <v>963.93</v>
      </c>
      <c r="K13" s="5">
        <v>0</v>
      </c>
      <c r="L13" s="1">
        <v>103.68</v>
      </c>
      <c r="M13" s="1">
        <v>384.49</v>
      </c>
      <c r="N13" s="1">
        <v>130.88</v>
      </c>
      <c r="O13" s="1">
        <v>6491.2</v>
      </c>
      <c r="P13" s="1"/>
      <c r="Q13" s="1"/>
      <c r="R13" s="1"/>
    </row>
    <row r="14" spans="1:18" x14ac:dyDescent="0.3">
      <c r="A14" s="1" t="s">
        <v>16</v>
      </c>
      <c r="B14" s="1">
        <v>1542.18</v>
      </c>
      <c r="C14" s="1">
        <v>119.92</v>
      </c>
      <c r="D14" s="1">
        <v>111.76</v>
      </c>
      <c r="E14" s="1">
        <v>8.16</v>
      </c>
      <c r="F14" s="1">
        <v>293.37</v>
      </c>
      <c r="G14" s="1">
        <v>2059.21</v>
      </c>
      <c r="H14" s="1">
        <v>1313.49</v>
      </c>
      <c r="I14" s="1">
        <v>745.72</v>
      </c>
      <c r="J14" s="1">
        <v>4481.45</v>
      </c>
      <c r="K14" s="1">
        <v>6.26</v>
      </c>
      <c r="L14" s="1">
        <v>584.86</v>
      </c>
      <c r="M14" s="1">
        <v>374.02</v>
      </c>
      <c r="N14" s="1">
        <v>1518.94</v>
      </c>
      <c r="O14" s="1">
        <v>10980.21</v>
      </c>
      <c r="P14" s="12">
        <f>(O14-O15)/O15</f>
        <v>-0.10085908078110763</v>
      </c>
      <c r="Q14" s="12">
        <f>O14/$O$83</f>
        <v>4.3884168633323242E-2</v>
      </c>
      <c r="R14" s="1">
        <v>-1231.68</v>
      </c>
    </row>
    <row r="15" spans="1:18" x14ac:dyDescent="0.3">
      <c r="A15" s="1" t="s">
        <v>11</v>
      </c>
      <c r="B15" s="1">
        <v>1466.4</v>
      </c>
      <c r="C15" s="1">
        <v>131.94</v>
      </c>
      <c r="D15" s="1">
        <v>115.95</v>
      </c>
      <c r="E15" s="1">
        <v>15.99</v>
      </c>
      <c r="F15" s="1">
        <v>253.34</v>
      </c>
      <c r="G15" s="1">
        <v>2417.23</v>
      </c>
      <c r="H15" s="1">
        <v>1521.13</v>
      </c>
      <c r="I15" s="1">
        <v>896.09</v>
      </c>
      <c r="J15" s="1">
        <v>4169.66</v>
      </c>
      <c r="K15" s="1">
        <v>19.25</v>
      </c>
      <c r="L15" s="1">
        <v>588.95000000000005</v>
      </c>
      <c r="M15" s="1">
        <v>287.45999999999998</v>
      </c>
      <c r="N15" s="1">
        <v>2877.67</v>
      </c>
      <c r="O15" s="1">
        <v>12211.89</v>
      </c>
      <c r="P15" s="1"/>
      <c r="Q15" s="1"/>
      <c r="R15" s="1"/>
    </row>
    <row r="16" spans="1:18" x14ac:dyDescent="0.3">
      <c r="A16" s="1" t="s">
        <v>17</v>
      </c>
      <c r="B16" s="1">
        <v>2816.52</v>
      </c>
      <c r="C16" s="1">
        <v>686.89</v>
      </c>
      <c r="D16" s="1">
        <v>611.96</v>
      </c>
      <c r="E16" s="1">
        <v>74.930000000000007</v>
      </c>
      <c r="F16" s="1">
        <v>881.54</v>
      </c>
      <c r="G16" s="1">
        <v>8353.61</v>
      </c>
      <c r="H16" s="1">
        <v>4317.25</v>
      </c>
      <c r="I16" s="1">
        <v>4036.36</v>
      </c>
      <c r="J16" s="1">
        <v>6125.41</v>
      </c>
      <c r="K16" s="1">
        <v>118.62</v>
      </c>
      <c r="L16" s="1">
        <v>778.23</v>
      </c>
      <c r="M16" s="1">
        <v>348.09</v>
      </c>
      <c r="N16" s="1">
        <v>1263.33</v>
      </c>
      <c r="O16" s="1">
        <v>21372.240000000002</v>
      </c>
      <c r="P16" s="12">
        <f>(O16-O17)/O17</f>
        <v>3.6338853590899008E-2</v>
      </c>
      <c r="Q16" s="12">
        <f>O16/$O$83</f>
        <v>8.5417581652068267E-2</v>
      </c>
      <c r="R16" s="1">
        <v>749.41</v>
      </c>
    </row>
    <row r="17" spans="1:18" x14ac:dyDescent="0.3">
      <c r="A17" s="1" t="s">
        <v>11</v>
      </c>
      <c r="B17" s="1">
        <v>2426.85</v>
      </c>
      <c r="C17" s="1">
        <v>707.02</v>
      </c>
      <c r="D17" s="1">
        <v>632.03</v>
      </c>
      <c r="E17" s="1">
        <v>74.989999999999995</v>
      </c>
      <c r="F17" s="1">
        <v>778.23</v>
      </c>
      <c r="G17" s="1">
        <v>7959.45</v>
      </c>
      <c r="H17" s="1">
        <v>4046.64</v>
      </c>
      <c r="I17" s="1">
        <v>3912.82</v>
      </c>
      <c r="J17" s="1">
        <v>5373.71</v>
      </c>
      <c r="K17" s="1">
        <v>137.28</v>
      </c>
      <c r="L17" s="1">
        <v>843.94</v>
      </c>
      <c r="M17" s="1">
        <v>414.6</v>
      </c>
      <c r="N17" s="1">
        <v>1981.74</v>
      </c>
      <c r="O17" s="1">
        <v>20622.830000000002</v>
      </c>
      <c r="P17" s="1"/>
      <c r="Q17" s="1"/>
      <c r="R17" s="1"/>
    </row>
    <row r="18" spans="1:18" x14ac:dyDescent="0.3">
      <c r="A18" s="1" t="s">
        <v>18</v>
      </c>
      <c r="B18" s="1">
        <v>864.72</v>
      </c>
      <c r="C18" s="1">
        <v>294.33999999999997</v>
      </c>
      <c r="D18" s="1">
        <v>278.06</v>
      </c>
      <c r="E18" s="1">
        <v>16.29</v>
      </c>
      <c r="F18" s="1">
        <v>254.37</v>
      </c>
      <c r="G18" s="1">
        <v>3077.63</v>
      </c>
      <c r="H18" s="1">
        <v>1451.06</v>
      </c>
      <c r="I18" s="1">
        <v>1626.57</v>
      </c>
      <c r="J18" s="1">
        <v>643.91999999999996</v>
      </c>
      <c r="K18" s="1">
        <v>-7.0000000000000007E-2</v>
      </c>
      <c r="L18" s="1">
        <v>270.67</v>
      </c>
      <c r="M18" s="1">
        <v>83.96</v>
      </c>
      <c r="N18" s="1">
        <v>1116.98</v>
      </c>
      <c r="O18" s="1">
        <v>6606.53</v>
      </c>
      <c r="P18" s="12">
        <f>(O18-O19)/O19</f>
        <v>4.6867572210003157E-2</v>
      </c>
      <c r="Q18" s="12">
        <f>O18/$O$83</f>
        <v>2.6404055714882413E-2</v>
      </c>
      <c r="R18" s="1">
        <v>295.77</v>
      </c>
    </row>
    <row r="19" spans="1:18" x14ac:dyDescent="0.3">
      <c r="A19" s="1" t="s">
        <v>11</v>
      </c>
      <c r="B19" s="1">
        <v>711.43</v>
      </c>
      <c r="C19" s="1">
        <v>249.19</v>
      </c>
      <c r="D19" s="1">
        <v>236.18</v>
      </c>
      <c r="E19" s="1">
        <v>13.02</v>
      </c>
      <c r="F19" s="1">
        <v>208.28</v>
      </c>
      <c r="G19" s="1">
        <v>3042.79</v>
      </c>
      <c r="H19" s="1">
        <v>1485.17</v>
      </c>
      <c r="I19" s="1">
        <v>1557.63</v>
      </c>
      <c r="J19" s="1">
        <v>588.64</v>
      </c>
      <c r="K19" s="5">
        <v>0</v>
      </c>
      <c r="L19" s="1">
        <v>192.65</v>
      </c>
      <c r="M19" s="1">
        <v>91.59</v>
      </c>
      <c r="N19" s="1">
        <v>1226.17</v>
      </c>
      <c r="O19" s="1">
        <v>6310.76</v>
      </c>
      <c r="P19" s="1"/>
      <c r="Q19" s="1"/>
      <c r="R19" s="1"/>
    </row>
    <row r="20" spans="1:18" x14ac:dyDescent="0.3">
      <c r="A20" s="1" t="s">
        <v>19</v>
      </c>
      <c r="B20" s="5">
        <v>0</v>
      </c>
      <c r="C20" s="5">
        <v>0</v>
      </c>
      <c r="D20" s="5">
        <v>0</v>
      </c>
      <c r="E20" s="5">
        <v>0</v>
      </c>
      <c r="F20" s="5">
        <v>0</v>
      </c>
      <c r="G20" s="5">
        <v>0</v>
      </c>
      <c r="H20" s="5">
        <v>0</v>
      </c>
      <c r="I20" s="5">
        <v>0</v>
      </c>
      <c r="J20" s="1">
        <v>0.05</v>
      </c>
      <c r="K20" s="5">
        <v>0</v>
      </c>
      <c r="L20" s="5">
        <v>0</v>
      </c>
      <c r="M20" s="1">
        <v>0.03</v>
      </c>
      <c r="N20" s="1">
        <v>527.82000000000005</v>
      </c>
      <c r="O20" s="1">
        <v>527.9</v>
      </c>
      <c r="P20" s="12">
        <f>(O20-O21)/O21</f>
        <v>-0.26198797707255694</v>
      </c>
      <c r="Q20" s="12">
        <f>O20/$O$83</f>
        <v>2.1098369358629153E-3</v>
      </c>
      <c r="R20" s="1">
        <v>-187.4</v>
      </c>
    </row>
    <row r="21" spans="1:18" x14ac:dyDescent="0.3">
      <c r="A21" s="1" t="s">
        <v>11</v>
      </c>
      <c r="B21" s="5">
        <v>0</v>
      </c>
      <c r="C21" s="5">
        <v>0</v>
      </c>
      <c r="D21" s="5">
        <v>0</v>
      </c>
      <c r="E21" s="5">
        <v>0</v>
      </c>
      <c r="F21" s="5">
        <v>0</v>
      </c>
      <c r="G21" s="5">
        <v>0</v>
      </c>
      <c r="H21" s="5">
        <v>0</v>
      </c>
      <c r="I21" s="5">
        <v>0</v>
      </c>
      <c r="J21" s="5">
        <v>0</v>
      </c>
      <c r="K21" s="5">
        <v>0</v>
      </c>
      <c r="L21" s="5">
        <v>0</v>
      </c>
      <c r="M21" s="5">
        <v>0</v>
      </c>
      <c r="N21" s="1">
        <v>715.3</v>
      </c>
      <c r="O21" s="1">
        <v>715.3</v>
      </c>
      <c r="P21" s="1"/>
      <c r="Q21" s="1"/>
      <c r="R21" s="1"/>
    </row>
    <row r="22" spans="1:18" x14ac:dyDescent="0.3">
      <c r="A22" s="1" t="s">
        <v>20</v>
      </c>
      <c r="B22" s="1">
        <v>59.31</v>
      </c>
      <c r="C22" s="1">
        <v>14.55</v>
      </c>
      <c r="D22" s="1">
        <v>14.55</v>
      </c>
      <c r="E22" s="1">
        <v>0</v>
      </c>
      <c r="F22" s="1">
        <v>31.03</v>
      </c>
      <c r="G22" s="1">
        <v>1492.88</v>
      </c>
      <c r="H22" s="1">
        <v>777.54</v>
      </c>
      <c r="I22" s="1">
        <v>715.34</v>
      </c>
      <c r="J22" s="1">
        <v>376.97</v>
      </c>
      <c r="K22" s="5">
        <v>0</v>
      </c>
      <c r="L22" s="1">
        <v>37.72</v>
      </c>
      <c r="M22" s="1">
        <v>12.31</v>
      </c>
      <c r="N22" s="1">
        <v>47.11</v>
      </c>
      <c r="O22" s="1">
        <v>2071.88</v>
      </c>
      <c r="P22" s="12">
        <f>(O22-O23)/O23</f>
        <v>0.2179147292745581</v>
      </c>
      <c r="Q22" s="12">
        <f>O22/$O$83</f>
        <v>8.2806003990825109E-3</v>
      </c>
      <c r="R22" s="1">
        <v>370.71</v>
      </c>
    </row>
    <row r="23" spans="1:18" x14ac:dyDescent="0.3">
      <c r="A23" s="1" t="s">
        <v>11</v>
      </c>
      <c r="B23" s="1">
        <v>44.95</v>
      </c>
      <c r="C23" s="1">
        <v>20.82</v>
      </c>
      <c r="D23" s="1">
        <v>20.82</v>
      </c>
      <c r="E23" s="1">
        <v>0</v>
      </c>
      <c r="F23" s="1">
        <v>29.54</v>
      </c>
      <c r="G23" s="1">
        <v>1279.25</v>
      </c>
      <c r="H23" s="1">
        <v>742.22</v>
      </c>
      <c r="I23" s="1">
        <v>537.04</v>
      </c>
      <c r="J23" s="1">
        <v>249.27</v>
      </c>
      <c r="K23" s="5">
        <v>0</v>
      </c>
      <c r="L23" s="1">
        <v>16.29</v>
      </c>
      <c r="M23" s="1">
        <v>16.829999999999998</v>
      </c>
      <c r="N23" s="1">
        <v>44.21</v>
      </c>
      <c r="O23" s="1">
        <v>1701.17</v>
      </c>
      <c r="P23" s="1"/>
      <c r="Q23" s="1"/>
      <c r="R23" s="1"/>
    </row>
    <row r="24" spans="1:18" x14ac:dyDescent="0.3">
      <c r="A24" s="1" t="s">
        <v>21</v>
      </c>
      <c r="B24" s="1">
        <v>199.57</v>
      </c>
      <c r="C24" s="1">
        <v>27.75</v>
      </c>
      <c r="D24" s="1">
        <v>27.75</v>
      </c>
      <c r="E24" s="1">
        <v>0</v>
      </c>
      <c r="F24" s="1">
        <v>30.28</v>
      </c>
      <c r="G24" s="1">
        <v>1487.24</v>
      </c>
      <c r="H24" s="1">
        <v>361.26</v>
      </c>
      <c r="I24" s="1">
        <v>1125.98</v>
      </c>
      <c r="J24" s="1">
        <v>646.65</v>
      </c>
      <c r="K24" s="5">
        <v>0</v>
      </c>
      <c r="L24" s="1">
        <v>67.33</v>
      </c>
      <c r="M24" s="1">
        <v>33.85</v>
      </c>
      <c r="N24" s="1">
        <v>24.57</v>
      </c>
      <c r="O24" s="1">
        <v>2517.2399999999998</v>
      </c>
      <c r="P24" s="12">
        <f>(O24-O25)/O25</f>
        <v>0.12099040324196726</v>
      </c>
      <c r="Q24" s="12">
        <f>O24/$O$83</f>
        <v>1.0060552999491502E-2</v>
      </c>
      <c r="R24" s="1">
        <v>271.69</v>
      </c>
    </row>
    <row r="25" spans="1:18" x14ac:dyDescent="0.3">
      <c r="A25" s="1" t="s">
        <v>11</v>
      </c>
      <c r="B25" s="1">
        <v>196.34</v>
      </c>
      <c r="C25" s="1">
        <v>30.29</v>
      </c>
      <c r="D25" s="1">
        <v>30.29</v>
      </c>
      <c r="E25" s="1">
        <v>0</v>
      </c>
      <c r="F25" s="1">
        <v>16.77</v>
      </c>
      <c r="G25" s="1">
        <v>1448.97</v>
      </c>
      <c r="H25" s="1">
        <v>374.31</v>
      </c>
      <c r="I25" s="1">
        <v>1074.6600000000001</v>
      </c>
      <c r="J25" s="1">
        <v>467.88</v>
      </c>
      <c r="K25" s="5">
        <v>0</v>
      </c>
      <c r="L25" s="1">
        <v>63.01</v>
      </c>
      <c r="M25" s="1">
        <v>19.39</v>
      </c>
      <c r="N25" s="1">
        <v>2.9</v>
      </c>
      <c r="O25" s="1">
        <v>2245.5500000000002</v>
      </c>
      <c r="P25" s="1"/>
      <c r="Q25" s="1"/>
      <c r="R25" s="1"/>
    </row>
    <row r="26" spans="1:18" x14ac:dyDescent="0.3">
      <c r="A26" s="1" t="s">
        <v>22</v>
      </c>
      <c r="B26" s="16">
        <v>1251</v>
      </c>
      <c r="C26" s="16">
        <v>212.66</v>
      </c>
      <c r="D26" s="16">
        <v>97.15</v>
      </c>
      <c r="E26" s="16">
        <v>115.51</v>
      </c>
      <c r="F26" s="16">
        <v>391.85</v>
      </c>
      <c r="G26" s="16">
        <v>4009.9</v>
      </c>
      <c r="H26" s="16">
        <v>1234.71</v>
      </c>
      <c r="I26" s="16">
        <v>2775.19</v>
      </c>
      <c r="J26" s="16">
        <v>6863.24</v>
      </c>
      <c r="K26" s="16">
        <v>37.14</v>
      </c>
      <c r="L26" s="16">
        <v>228.18</v>
      </c>
      <c r="M26" s="16">
        <v>532.33000000000004</v>
      </c>
      <c r="N26" s="16">
        <v>373.76</v>
      </c>
      <c r="O26" s="16">
        <v>13900.06</v>
      </c>
      <c r="P26" s="17">
        <f>(O26-O27)/O27</f>
        <v>7.8879739579735347E-2</v>
      </c>
      <c r="Q26" s="12">
        <f>O26/$O$83</f>
        <v>5.5553817008355127E-2</v>
      </c>
      <c r="R26" s="16">
        <v>1016.27</v>
      </c>
    </row>
    <row r="27" spans="1:18" x14ac:dyDescent="0.3">
      <c r="A27" s="1" t="s">
        <v>11</v>
      </c>
      <c r="B27" s="16">
        <v>892.16</v>
      </c>
      <c r="C27" s="16">
        <v>229.03</v>
      </c>
      <c r="D27" s="16">
        <v>98.79</v>
      </c>
      <c r="E27" s="16">
        <v>130.24</v>
      </c>
      <c r="F27" s="16">
        <v>345.7</v>
      </c>
      <c r="G27" s="16">
        <v>3757.7</v>
      </c>
      <c r="H27" s="16">
        <v>1158.8399999999999</v>
      </c>
      <c r="I27" s="16">
        <v>2598.85</v>
      </c>
      <c r="J27" s="16">
        <v>6442.04</v>
      </c>
      <c r="K27" s="16">
        <v>51.14</v>
      </c>
      <c r="L27" s="16">
        <v>271.66000000000003</v>
      </c>
      <c r="M27" s="16">
        <v>540.53</v>
      </c>
      <c r="N27" s="16">
        <v>353.84</v>
      </c>
      <c r="O27" s="16">
        <v>12883.79</v>
      </c>
      <c r="P27" s="17"/>
      <c r="Q27" s="12"/>
      <c r="R27" s="16"/>
    </row>
    <row r="28" spans="1:18" x14ac:dyDescent="0.3">
      <c r="A28" s="1" t="s">
        <v>23</v>
      </c>
      <c r="B28" s="1">
        <v>-0.5</v>
      </c>
      <c r="C28" s="5">
        <v>0</v>
      </c>
      <c r="D28" s="5">
        <v>0</v>
      </c>
      <c r="E28" s="5">
        <v>0</v>
      </c>
      <c r="F28" s="5">
        <v>0</v>
      </c>
      <c r="G28" s="1">
        <v>4.8</v>
      </c>
      <c r="H28" s="1">
        <v>0.14000000000000001</v>
      </c>
      <c r="I28" s="1">
        <v>4.67</v>
      </c>
      <c r="J28" s="1">
        <v>70.709999999999994</v>
      </c>
      <c r="K28" s="5">
        <v>0</v>
      </c>
      <c r="L28" s="5">
        <v>0</v>
      </c>
      <c r="M28" s="1">
        <v>12.32</v>
      </c>
      <c r="N28" s="5">
        <v>0</v>
      </c>
      <c r="O28" s="1">
        <v>87.34</v>
      </c>
      <c r="P28" s="12">
        <f>(O28-O29)/O29</f>
        <v>1.0879751374611524</v>
      </c>
      <c r="Q28" s="12">
        <f>O28/$O$83</f>
        <v>3.490683045619758E-4</v>
      </c>
      <c r="R28" s="1">
        <v>45.51</v>
      </c>
    </row>
    <row r="29" spans="1:18" x14ac:dyDescent="0.3">
      <c r="A29" s="1" t="s">
        <v>11</v>
      </c>
      <c r="B29" s="1">
        <v>-0.49</v>
      </c>
      <c r="C29" s="5">
        <v>0</v>
      </c>
      <c r="D29" s="5">
        <v>0</v>
      </c>
      <c r="E29" s="5">
        <v>0</v>
      </c>
      <c r="F29" s="5">
        <v>0</v>
      </c>
      <c r="G29" s="1">
        <v>2.82</v>
      </c>
      <c r="H29" s="1">
        <v>0.04</v>
      </c>
      <c r="I29" s="1">
        <v>2.79</v>
      </c>
      <c r="J29" s="1">
        <v>39.51</v>
      </c>
      <c r="K29" s="5">
        <v>0</v>
      </c>
      <c r="L29" s="5">
        <v>0</v>
      </c>
      <c r="M29" s="1">
        <v>-0.02</v>
      </c>
      <c r="N29" s="5">
        <v>0</v>
      </c>
      <c r="O29" s="1">
        <v>41.83</v>
      </c>
      <c r="P29" s="1"/>
      <c r="Q29" s="1"/>
      <c r="R29" s="1"/>
    </row>
    <row r="30" spans="1:18" x14ac:dyDescent="0.3">
      <c r="A30" s="1" t="s">
        <v>24</v>
      </c>
      <c r="B30" s="1">
        <v>12.44</v>
      </c>
      <c r="C30" s="1">
        <v>-0.09</v>
      </c>
      <c r="D30" s="1">
        <v>-0.09</v>
      </c>
      <c r="E30" s="5">
        <v>0</v>
      </c>
      <c r="F30" s="1">
        <v>1.06</v>
      </c>
      <c r="G30" s="1">
        <v>96.98</v>
      </c>
      <c r="H30" s="1">
        <v>27.91</v>
      </c>
      <c r="I30" s="1">
        <v>69.06</v>
      </c>
      <c r="J30" s="1">
        <v>13.98</v>
      </c>
      <c r="K30" s="5">
        <v>0</v>
      </c>
      <c r="L30" s="1">
        <v>56.99</v>
      </c>
      <c r="M30" s="1">
        <v>2.15</v>
      </c>
      <c r="N30" s="1">
        <v>2.92</v>
      </c>
      <c r="O30" s="1">
        <v>186.42</v>
      </c>
      <c r="P30" s="12">
        <f>(O30-O31)/O31</f>
        <v>-0.40142563575648604</v>
      </c>
      <c r="Q30" s="12">
        <f>O30/$O$83</f>
        <v>7.4505740023406825E-4</v>
      </c>
      <c r="R30" s="1">
        <v>-125.02</v>
      </c>
    </row>
    <row r="31" spans="1:18" x14ac:dyDescent="0.3">
      <c r="A31" s="1" t="s">
        <v>11</v>
      </c>
      <c r="B31" s="1">
        <v>10.41</v>
      </c>
      <c r="C31" s="1">
        <v>7.0000000000000007E-2</v>
      </c>
      <c r="D31" s="1">
        <v>7.0000000000000007E-2</v>
      </c>
      <c r="E31" s="5">
        <v>0</v>
      </c>
      <c r="F31" s="1">
        <v>1.04</v>
      </c>
      <c r="G31" s="1">
        <v>224.83</v>
      </c>
      <c r="H31" s="1">
        <v>74.31</v>
      </c>
      <c r="I31" s="1">
        <v>150.53</v>
      </c>
      <c r="J31" s="1">
        <v>26.09</v>
      </c>
      <c r="K31" s="5">
        <v>0</v>
      </c>
      <c r="L31" s="1">
        <v>47.26</v>
      </c>
      <c r="M31" s="1">
        <v>1.6</v>
      </c>
      <c r="N31" s="1">
        <v>0.13</v>
      </c>
      <c r="O31" s="1">
        <v>311.44</v>
      </c>
      <c r="P31" s="1"/>
      <c r="Q31" s="1"/>
      <c r="R31" s="1"/>
    </row>
    <row r="32" spans="1:18" x14ac:dyDescent="0.3">
      <c r="A32" s="1" t="s">
        <v>25</v>
      </c>
      <c r="B32" s="1">
        <v>1100.3900000000001</v>
      </c>
      <c r="C32" s="1">
        <v>132.84</v>
      </c>
      <c r="D32" s="1">
        <v>119.82</v>
      </c>
      <c r="E32" s="1">
        <v>13.02</v>
      </c>
      <c r="F32" s="1">
        <v>378.49</v>
      </c>
      <c r="G32" s="1">
        <v>3594.85</v>
      </c>
      <c r="H32" s="1">
        <v>1767.89</v>
      </c>
      <c r="I32" s="1">
        <v>1826.96</v>
      </c>
      <c r="J32" s="1">
        <v>2029.02</v>
      </c>
      <c r="K32" s="1">
        <v>1.7</v>
      </c>
      <c r="L32" s="1">
        <v>78.2</v>
      </c>
      <c r="M32" s="1">
        <v>310.27</v>
      </c>
      <c r="N32" s="1">
        <v>2138.39</v>
      </c>
      <c r="O32" s="1">
        <v>9764.15</v>
      </c>
      <c r="P32" s="12">
        <f>(O32-O33)/O33</f>
        <v>-4.9713137290205892E-2</v>
      </c>
      <c r="Q32" s="12">
        <f>O32/$O$83</f>
        <v>3.9023989993002238E-2</v>
      </c>
      <c r="R32" s="1">
        <v>-510.8</v>
      </c>
    </row>
    <row r="33" spans="1:18" x14ac:dyDescent="0.3">
      <c r="A33" s="1" t="s">
        <v>11</v>
      </c>
      <c r="B33" s="1">
        <v>987.04</v>
      </c>
      <c r="C33" s="1">
        <v>123.22</v>
      </c>
      <c r="D33" s="1">
        <v>108.78</v>
      </c>
      <c r="E33" s="1">
        <v>14.45</v>
      </c>
      <c r="F33" s="1">
        <v>339.21</v>
      </c>
      <c r="G33" s="1">
        <v>3469.87</v>
      </c>
      <c r="H33" s="1">
        <v>1523.07</v>
      </c>
      <c r="I33" s="1">
        <v>1946.8</v>
      </c>
      <c r="J33" s="1">
        <v>1627.82</v>
      </c>
      <c r="K33" s="1">
        <v>13.35</v>
      </c>
      <c r="L33" s="1">
        <v>76.38</v>
      </c>
      <c r="M33" s="1">
        <v>219.92</v>
      </c>
      <c r="N33" s="1">
        <v>3418.13</v>
      </c>
      <c r="O33" s="1">
        <v>10274.950000000001</v>
      </c>
      <c r="P33" s="1"/>
      <c r="Q33" s="1"/>
      <c r="R33" s="1"/>
    </row>
    <row r="34" spans="1:18" x14ac:dyDescent="0.3">
      <c r="A34" s="1" t="s">
        <v>26</v>
      </c>
      <c r="B34" s="1">
        <v>297.85000000000002</v>
      </c>
      <c r="C34" s="1">
        <v>58.18</v>
      </c>
      <c r="D34" s="1">
        <v>57.99</v>
      </c>
      <c r="E34" s="1">
        <v>0.2</v>
      </c>
      <c r="F34" s="1">
        <v>61.45</v>
      </c>
      <c r="G34" s="1">
        <v>1960.22</v>
      </c>
      <c r="H34" s="1">
        <v>656.38</v>
      </c>
      <c r="I34" s="1">
        <v>1303.8399999999999</v>
      </c>
      <c r="J34" s="1">
        <v>707.65</v>
      </c>
      <c r="K34" s="5">
        <v>0</v>
      </c>
      <c r="L34" s="1">
        <v>21.1</v>
      </c>
      <c r="M34" s="1">
        <v>55.77</v>
      </c>
      <c r="N34" s="1">
        <v>15.59</v>
      </c>
      <c r="O34" s="1">
        <v>3177.82</v>
      </c>
      <c r="P34" s="12">
        <f>(O34-O35)/O35</f>
        <v>0.12764228507758746</v>
      </c>
      <c r="Q34" s="12">
        <f>O34/$O$83</f>
        <v>1.2700666814782893E-2</v>
      </c>
      <c r="R34" s="1">
        <v>359.71</v>
      </c>
    </row>
    <row r="35" spans="1:18" x14ac:dyDescent="0.3">
      <c r="A35" s="1" t="s">
        <v>11</v>
      </c>
      <c r="B35" s="1">
        <v>218.7</v>
      </c>
      <c r="C35" s="1">
        <v>47.22</v>
      </c>
      <c r="D35" s="1">
        <v>47.11</v>
      </c>
      <c r="E35" s="1">
        <v>0.11</v>
      </c>
      <c r="F35" s="1">
        <v>52.84</v>
      </c>
      <c r="G35" s="1">
        <v>1907.95</v>
      </c>
      <c r="H35" s="1">
        <v>611.19000000000005</v>
      </c>
      <c r="I35" s="1">
        <v>1296.77</v>
      </c>
      <c r="J35" s="1">
        <v>511.36</v>
      </c>
      <c r="K35" s="5">
        <v>0</v>
      </c>
      <c r="L35" s="1">
        <v>14.73</v>
      </c>
      <c r="M35" s="1">
        <v>53.86</v>
      </c>
      <c r="N35" s="1">
        <v>11.44</v>
      </c>
      <c r="O35" s="1">
        <v>2818.11</v>
      </c>
      <c r="P35" s="1"/>
      <c r="Q35" s="1"/>
      <c r="R35" s="1"/>
    </row>
    <row r="36" spans="1:18" x14ac:dyDescent="0.3">
      <c r="A36" s="1" t="s">
        <v>27</v>
      </c>
      <c r="B36" s="1">
        <v>1342.31</v>
      </c>
      <c r="C36" s="1">
        <v>80.17</v>
      </c>
      <c r="D36" s="1">
        <v>80.17</v>
      </c>
      <c r="E36" s="5">
        <v>0</v>
      </c>
      <c r="F36" s="1">
        <v>158.13</v>
      </c>
      <c r="G36" s="1">
        <v>3734.3</v>
      </c>
      <c r="H36" s="1">
        <v>1671.99</v>
      </c>
      <c r="I36" s="1">
        <v>2062.3200000000002</v>
      </c>
      <c r="J36" s="1">
        <v>2535.61</v>
      </c>
      <c r="K36" s="1">
        <v>0.21</v>
      </c>
      <c r="L36" s="1">
        <v>100.12</v>
      </c>
      <c r="M36" s="1">
        <v>1306.81</v>
      </c>
      <c r="N36" s="1">
        <v>1510.93</v>
      </c>
      <c r="O36" s="1">
        <v>10768.6</v>
      </c>
      <c r="P36" s="12">
        <f>(O36-O37)/O37</f>
        <v>0.14506341200952316</v>
      </c>
      <c r="Q36" s="12">
        <f>O36/$O$83</f>
        <v>4.3038435361874197E-2</v>
      </c>
      <c r="R36" s="1">
        <v>1364.23</v>
      </c>
    </row>
    <row r="37" spans="1:18" x14ac:dyDescent="0.3">
      <c r="A37" s="1" t="s">
        <v>11</v>
      </c>
      <c r="B37" s="1">
        <v>1189.83</v>
      </c>
      <c r="C37" s="1">
        <v>77.680000000000007</v>
      </c>
      <c r="D37" s="1">
        <v>77.680000000000007</v>
      </c>
      <c r="E37" s="5">
        <v>0</v>
      </c>
      <c r="F37" s="1">
        <v>122.27</v>
      </c>
      <c r="G37" s="1">
        <v>3130.04</v>
      </c>
      <c r="H37" s="1">
        <v>1400.97</v>
      </c>
      <c r="I37" s="1">
        <v>1729.06</v>
      </c>
      <c r="J37" s="1">
        <v>1946.87</v>
      </c>
      <c r="K37" s="1">
        <v>0.12</v>
      </c>
      <c r="L37" s="1">
        <v>71.55</v>
      </c>
      <c r="M37" s="1">
        <v>878</v>
      </c>
      <c r="N37" s="1">
        <v>1988.02</v>
      </c>
      <c r="O37" s="1">
        <v>9404.3700000000008</v>
      </c>
      <c r="P37" s="1"/>
      <c r="Q37" s="1"/>
      <c r="R37" s="1"/>
    </row>
    <row r="38" spans="1:18" x14ac:dyDescent="0.3">
      <c r="A38" s="1" t="s">
        <v>28</v>
      </c>
      <c r="B38" s="1">
        <v>79.25</v>
      </c>
      <c r="C38" s="1">
        <v>3.61</v>
      </c>
      <c r="D38" s="1">
        <v>3.61</v>
      </c>
      <c r="E38" s="5">
        <v>0</v>
      </c>
      <c r="F38" s="1">
        <v>21.1</v>
      </c>
      <c r="G38" s="1">
        <v>3040.35</v>
      </c>
      <c r="H38" s="1">
        <v>737.37</v>
      </c>
      <c r="I38" s="1">
        <v>2302.98</v>
      </c>
      <c r="J38" s="1">
        <v>7.61</v>
      </c>
      <c r="K38" s="5">
        <v>0</v>
      </c>
      <c r="L38" s="1">
        <v>8.01</v>
      </c>
      <c r="M38" s="1">
        <v>106.22</v>
      </c>
      <c r="N38" s="1">
        <v>37.69</v>
      </c>
      <c r="O38" s="1">
        <v>3303.84</v>
      </c>
      <c r="P38" s="12">
        <f>(O38-O39)/O39</f>
        <v>0.244726421954059</v>
      </c>
      <c r="Q38" s="12">
        <f>O38/$O$83</f>
        <v>1.3204325937073942E-2</v>
      </c>
      <c r="R38" s="1">
        <v>649.57000000000005</v>
      </c>
    </row>
    <row r="39" spans="1:18" x14ac:dyDescent="0.3">
      <c r="A39" s="1" t="s">
        <v>11</v>
      </c>
      <c r="B39" s="1">
        <v>69.900000000000006</v>
      </c>
      <c r="C39" s="1">
        <v>2.81</v>
      </c>
      <c r="D39" s="1">
        <v>2.81</v>
      </c>
      <c r="E39" s="5">
        <v>0</v>
      </c>
      <c r="F39" s="1">
        <v>17.34</v>
      </c>
      <c r="G39" s="1">
        <v>2446.89</v>
      </c>
      <c r="H39" s="1">
        <v>556.41</v>
      </c>
      <c r="I39" s="1">
        <v>1890.47</v>
      </c>
      <c r="J39" s="1">
        <v>2.09</v>
      </c>
      <c r="K39" s="5">
        <v>0</v>
      </c>
      <c r="L39" s="1">
        <v>7.19</v>
      </c>
      <c r="M39" s="1">
        <v>91.54</v>
      </c>
      <c r="N39" s="1">
        <v>16.52</v>
      </c>
      <c r="O39" s="1">
        <v>2654.27</v>
      </c>
      <c r="P39" s="1"/>
      <c r="Q39" s="1"/>
      <c r="R39" s="1"/>
    </row>
    <row r="40" spans="1:18" x14ac:dyDescent="0.3">
      <c r="A40" s="1" t="s">
        <v>29</v>
      </c>
      <c r="B40" s="1">
        <v>1695.25</v>
      </c>
      <c r="C40" s="1">
        <v>631.64</v>
      </c>
      <c r="D40" s="1">
        <v>566.29999999999995</v>
      </c>
      <c r="E40" s="1">
        <v>65.349999999999994</v>
      </c>
      <c r="F40" s="1">
        <v>299.5</v>
      </c>
      <c r="G40" s="1">
        <v>7104.55</v>
      </c>
      <c r="H40" s="1">
        <v>3316.5</v>
      </c>
      <c r="I40" s="1">
        <v>3788.05</v>
      </c>
      <c r="J40" s="1">
        <v>3076.89</v>
      </c>
      <c r="K40" s="1">
        <v>144.37</v>
      </c>
      <c r="L40" s="1">
        <v>705.38</v>
      </c>
      <c r="M40" s="1">
        <v>167.75</v>
      </c>
      <c r="N40" s="1">
        <v>1159.49</v>
      </c>
      <c r="O40" s="1">
        <v>14984.83</v>
      </c>
      <c r="P40" s="12">
        <f>(O40-O41)/O41</f>
        <v>0.13120547031052068</v>
      </c>
      <c r="Q40" s="12">
        <f>O40/$O$83</f>
        <v>5.9889274126968532E-2</v>
      </c>
      <c r="R40" s="1">
        <v>1738.05</v>
      </c>
    </row>
    <row r="41" spans="1:18" x14ac:dyDescent="0.3">
      <c r="A41" s="1" t="s">
        <v>11</v>
      </c>
      <c r="B41" s="1">
        <v>1547.28</v>
      </c>
      <c r="C41" s="1">
        <v>555.05999999999995</v>
      </c>
      <c r="D41" s="1">
        <v>515.65</v>
      </c>
      <c r="E41" s="1">
        <v>39.409999999999997</v>
      </c>
      <c r="F41" s="1">
        <v>244.67</v>
      </c>
      <c r="G41" s="1">
        <v>6547.08</v>
      </c>
      <c r="H41" s="1">
        <v>2947.41</v>
      </c>
      <c r="I41" s="1">
        <v>3599.67</v>
      </c>
      <c r="J41" s="1">
        <v>2513.1</v>
      </c>
      <c r="K41" s="1">
        <v>120</v>
      </c>
      <c r="L41" s="1">
        <v>639.54999999999995</v>
      </c>
      <c r="M41" s="1">
        <v>168.8</v>
      </c>
      <c r="N41" s="1">
        <v>911.24</v>
      </c>
      <c r="O41" s="1">
        <v>13246.78</v>
      </c>
      <c r="P41" s="1"/>
      <c r="Q41" s="1"/>
      <c r="R41" s="1"/>
    </row>
    <row r="42" spans="1:18" x14ac:dyDescent="0.3">
      <c r="A42" s="1" t="s">
        <v>30</v>
      </c>
      <c r="B42" s="16">
        <v>4028.32</v>
      </c>
      <c r="C42" s="16">
        <v>804.72</v>
      </c>
      <c r="D42" s="16">
        <v>387.65</v>
      </c>
      <c r="E42" s="16">
        <v>417.07</v>
      </c>
      <c r="F42" s="16">
        <v>881.29</v>
      </c>
      <c r="G42" s="16">
        <v>7519.28</v>
      </c>
      <c r="H42" s="16">
        <v>2828.49</v>
      </c>
      <c r="I42" s="16">
        <v>4690.79</v>
      </c>
      <c r="J42" s="16">
        <v>17549.18</v>
      </c>
      <c r="K42" s="16">
        <v>383.28</v>
      </c>
      <c r="L42" s="16">
        <v>458.99</v>
      </c>
      <c r="M42" s="16">
        <v>491.55</v>
      </c>
      <c r="N42" s="16">
        <v>1389.27</v>
      </c>
      <c r="O42" s="16">
        <v>33505.879999999997</v>
      </c>
      <c r="P42" s="17">
        <f>(O42-O43)/O43</f>
        <v>0.13709152489454049</v>
      </c>
      <c r="Q42" s="17">
        <f>O42/$O$83</f>
        <v>0.13391161809545468</v>
      </c>
      <c r="R42" s="16">
        <v>4039.58</v>
      </c>
    </row>
    <row r="43" spans="1:18" x14ac:dyDescent="0.3">
      <c r="A43" s="1" t="s">
        <v>11</v>
      </c>
      <c r="B43" s="16">
        <v>3029.92</v>
      </c>
      <c r="C43" s="16">
        <v>755.62</v>
      </c>
      <c r="D43" s="16">
        <v>316.7</v>
      </c>
      <c r="E43" s="16">
        <v>438.92</v>
      </c>
      <c r="F43" s="16">
        <v>786.07</v>
      </c>
      <c r="G43" s="16">
        <v>7515.16</v>
      </c>
      <c r="H43" s="16">
        <v>2779.48</v>
      </c>
      <c r="I43" s="16">
        <v>4735.6899999999996</v>
      </c>
      <c r="J43" s="16">
        <v>15097.46</v>
      </c>
      <c r="K43" s="16">
        <v>289.62</v>
      </c>
      <c r="L43" s="16">
        <v>428.56</v>
      </c>
      <c r="M43" s="16">
        <v>443.29</v>
      </c>
      <c r="N43" s="16">
        <v>1120.5899999999999</v>
      </c>
      <c r="O43" s="16">
        <v>29466.3</v>
      </c>
      <c r="P43" s="16"/>
      <c r="Q43" s="16"/>
      <c r="R43" s="16"/>
    </row>
    <row r="44" spans="1:18" x14ac:dyDescent="0.3">
      <c r="A44" s="1" t="s">
        <v>31</v>
      </c>
      <c r="B44" s="1">
        <v>1499.28</v>
      </c>
      <c r="C44" s="1">
        <v>396.9</v>
      </c>
      <c r="D44" s="1">
        <v>172.79</v>
      </c>
      <c r="E44" s="1">
        <v>224.11</v>
      </c>
      <c r="F44" s="1">
        <v>334.85</v>
      </c>
      <c r="G44" s="1">
        <v>3152.25</v>
      </c>
      <c r="H44" s="1">
        <v>988.84</v>
      </c>
      <c r="I44" s="1">
        <v>2163.41</v>
      </c>
      <c r="J44" s="1">
        <v>6552.39</v>
      </c>
      <c r="K44" s="1">
        <v>129.05000000000001</v>
      </c>
      <c r="L44" s="1">
        <v>108.29</v>
      </c>
      <c r="M44" s="1">
        <v>3591.15</v>
      </c>
      <c r="N44" s="1">
        <v>549.1</v>
      </c>
      <c r="O44" s="1">
        <v>16313.26</v>
      </c>
      <c r="P44" s="12">
        <f>(O44-O45)/O45</f>
        <v>9.221515351561399E-2</v>
      </c>
      <c r="Q44" s="12">
        <f>O44/$O$83</f>
        <v>6.5198557477429558E-2</v>
      </c>
      <c r="R44" s="1">
        <v>1377.32</v>
      </c>
    </row>
    <row r="45" spans="1:18" x14ac:dyDescent="0.3">
      <c r="A45" s="1" t="s">
        <v>11</v>
      </c>
      <c r="B45" s="1">
        <v>1205.2</v>
      </c>
      <c r="C45" s="1">
        <v>381.51</v>
      </c>
      <c r="D45" s="1">
        <v>168.83</v>
      </c>
      <c r="E45" s="1">
        <v>212.68</v>
      </c>
      <c r="F45" s="1">
        <v>312.88</v>
      </c>
      <c r="G45" s="1">
        <v>3046.06</v>
      </c>
      <c r="H45" s="1">
        <v>926.43</v>
      </c>
      <c r="I45" s="1">
        <v>2119.63</v>
      </c>
      <c r="J45" s="1">
        <v>6201.56</v>
      </c>
      <c r="K45" s="1">
        <v>148.63999999999999</v>
      </c>
      <c r="L45" s="1">
        <v>110.12</v>
      </c>
      <c r="M45" s="1">
        <v>1324.8</v>
      </c>
      <c r="N45" s="1">
        <v>2205.17</v>
      </c>
      <c r="O45" s="1">
        <v>14935.94</v>
      </c>
      <c r="P45" s="1"/>
      <c r="Q45" s="1"/>
      <c r="R45" s="1"/>
    </row>
    <row r="46" spans="1:18" x14ac:dyDescent="0.3">
      <c r="A46" s="1" t="s">
        <v>32</v>
      </c>
      <c r="B46" s="16">
        <v>1641.94</v>
      </c>
      <c r="C46" s="16">
        <v>309.77</v>
      </c>
      <c r="D46" s="16">
        <v>147.16999999999999</v>
      </c>
      <c r="E46" s="16">
        <v>162.6</v>
      </c>
      <c r="F46" s="16">
        <v>396.78</v>
      </c>
      <c r="G46" s="16">
        <v>6727.25</v>
      </c>
      <c r="H46" s="16">
        <v>1438.44</v>
      </c>
      <c r="I46" s="16">
        <v>5288.81</v>
      </c>
      <c r="J46" s="16">
        <v>5068.6899999999996</v>
      </c>
      <c r="K46" s="16">
        <v>22.32</v>
      </c>
      <c r="L46" s="16">
        <v>211.58</v>
      </c>
      <c r="M46" s="16">
        <v>526.62</v>
      </c>
      <c r="N46" s="16">
        <v>435.02</v>
      </c>
      <c r="O46" s="16">
        <v>15339.97</v>
      </c>
      <c r="P46" s="17">
        <f>(O46-O47)/O47</f>
        <v>7.1092320797665101E-2</v>
      </c>
      <c r="Q46" s="17">
        <f>O46/$O$83</f>
        <v>6.1308648041350715E-2</v>
      </c>
      <c r="R46" s="16">
        <v>1018.17</v>
      </c>
    </row>
    <row r="47" spans="1:18" x14ac:dyDescent="0.3">
      <c r="A47" s="1" t="s">
        <v>11</v>
      </c>
      <c r="B47" s="16">
        <v>1305.71</v>
      </c>
      <c r="C47" s="16">
        <v>299.17</v>
      </c>
      <c r="D47" s="16">
        <v>135.61000000000001</v>
      </c>
      <c r="E47" s="16">
        <v>163.56</v>
      </c>
      <c r="F47" s="16">
        <v>436.88</v>
      </c>
      <c r="G47" s="16">
        <v>5647.28</v>
      </c>
      <c r="H47" s="16">
        <v>1581.53</v>
      </c>
      <c r="I47" s="16">
        <v>4065.75</v>
      </c>
      <c r="J47" s="16">
        <v>4901.41</v>
      </c>
      <c r="K47" s="16">
        <v>44.6</v>
      </c>
      <c r="L47" s="16">
        <v>207.3</v>
      </c>
      <c r="M47" s="16">
        <v>391.1</v>
      </c>
      <c r="N47" s="16">
        <v>1088.3499999999999</v>
      </c>
      <c r="O47" s="16">
        <v>14321.8</v>
      </c>
      <c r="P47" s="16"/>
      <c r="Q47" s="16"/>
      <c r="R47" s="16"/>
    </row>
    <row r="48" spans="1:18" x14ac:dyDescent="0.3">
      <c r="A48" s="1" t="s">
        <v>33</v>
      </c>
      <c r="B48" s="1">
        <v>258.83</v>
      </c>
      <c r="C48" s="1">
        <v>55.57</v>
      </c>
      <c r="D48" s="1">
        <v>31.86</v>
      </c>
      <c r="E48" s="1">
        <v>23.71</v>
      </c>
      <c r="F48" s="1">
        <v>11.55</v>
      </c>
      <c r="G48" s="1">
        <v>2571.5</v>
      </c>
      <c r="H48" s="1">
        <v>1128.1600000000001</v>
      </c>
      <c r="I48" s="1">
        <v>1443.34</v>
      </c>
      <c r="J48" s="1">
        <v>1042.26</v>
      </c>
      <c r="K48" s="5">
        <v>0</v>
      </c>
      <c r="L48" s="1">
        <v>19.23</v>
      </c>
      <c r="M48" s="1">
        <v>106.52</v>
      </c>
      <c r="N48" s="1">
        <v>370.39</v>
      </c>
      <c r="O48" s="1">
        <v>4435.8500000000004</v>
      </c>
      <c r="P48" s="12">
        <f>(O48-O49)/O49</f>
        <v>0.10407695945441436</v>
      </c>
      <c r="Q48" s="12">
        <f>O48/$O$83</f>
        <v>1.7728585284992448E-2</v>
      </c>
      <c r="R48" s="1">
        <v>418.15</v>
      </c>
    </row>
    <row r="49" spans="1:18" x14ac:dyDescent="0.3">
      <c r="A49" s="1" t="s">
        <v>11</v>
      </c>
      <c r="B49" s="1">
        <v>216.71</v>
      </c>
      <c r="C49" s="1">
        <v>66.91</v>
      </c>
      <c r="D49" s="1">
        <v>41.91</v>
      </c>
      <c r="E49" s="1">
        <v>25</v>
      </c>
      <c r="F49" s="1">
        <v>13.72</v>
      </c>
      <c r="G49" s="1">
        <v>1719.23</v>
      </c>
      <c r="H49" s="1">
        <v>760.23</v>
      </c>
      <c r="I49" s="1">
        <v>959</v>
      </c>
      <c r="J49" s="1">
        <v>836.31</v>
      </c>
      <c r="K49" s="5">
        <v>0</v>
      </c>
      <c r="L49" s="1">
        <v>15.97</v>
      </c>
      <c r="M49" s="1">
        <v>87.55</v>
      </c>
      <c r="N49" s="1">
        <v>1061.3</v>
      </c>
      <c r="O49" s="1">
        <v>4017.7</v>
      </c>
      <c r="P49" s="1"/>
      <c r="Q49" s="1"/>
      <c r="R49" s="1"/>
    </row>
    <row r="50" spans="1:18" x14ac:dyDescent="0.3">
      <c r="A50" s="1" t="s">
        <v>34</v>
      </c>
      <c r="B50" s="1">
        <v>48.05</v>
      </c>
      <c r="C50" s="1">
        <v>1.1599999999999999</v>
      </c>
      <c r="D50" s="1">
        <v>1.1599999999999999</v>
      </c>
      <c r="E50" s="5">
        <v>0</v>
      </c>
      <c r="F50" s="1">
        <v>3.73</v>
      </c>
      <c r="G50" s="1">
        <v>470.98</v>
      </c>
      <c r="H50" s="1">
        <v>214.79</v>
      </c>
      <c r="I50" s="1">
        <v>256.19</v>
      </c>
      <c r="J50" s="1">
        <v>288.10000000000002</v>
      </c>
      <c r="K50" s="5">
        <v>0</v>
      </c>
      <c r="L50" s="1">
        <v>0.18</v>
      </c>
      <c r="M50" s="1">
        <v>14.41</v>
      </c>
      <c r="N50" s="1">
        <v>30.08</v>
      </c>
      <c r="O50" s="1">
        <v>856.69</v>
      </c>
      <c r="P50" s="12">
        <f>(O50-O51)/O51</f>
        <v>0.16303285365191425</v>
      </c>
      <c r="Q50" s="12">
        <f>O50/$O$83</f>
        <v>3.4238988531623432E-3</v>
      </c>
      <c r="R50" s="1">
        <v>120.09</v>
      </c>
    </row>
    <row r="51" spans="1:18" x14ac:dyDescent="0.3">
      <c r="A51" s="1" t="s">
        <v>11</v>
      </c>
      <c r="B51" s="1">
        <v>40.79</v>
      </c>
      <c r="C51" s="1">
        <v>0.81</v>
      </c>
      <c r="D51" s="1">
        <v>0.81</v>
      </c>
      <c r="E51" s="5">
        <v>0</v>
      </c>
      <c r="F51" s="1">
        <v>2.37</v>
      </c>
      <c r="G51" s="1">
        <v>410.82</v>
      </c>
      <c r="H51" s="1">
        <v>214.36</v>
      </c>
      <c r="I51" s="1">
        <v>196.46</v>
      </c>
      <c r="J51" s="1">
        <v>265.57</v>
      </c>
      <c r="K51" s="5">
        <v>0</v>
      </c>
      <c r="L51" s="1">
        <v>0.06</v>
      </c>
      <c r="M51" s="1">
        <v>14.42</v>
      </c>
      <c r="N51" s="1">
        <v>1.76</v>
      </c>
      <c r="O51" s="1">
        <v>736.6</v>
      </c>
      <c r="P51" s="1"/>
      <c r="Q51" s="1"/>
      <c r="R51" s="1"/>
    </row>
    <row r="52" spans="1:18" x14ac:dyDescent="0.3">
      <c r="A52" s="1" t="s">
        <v>35</v>
      </c>
      <c r="B52" s="1">
        <v>126.24</v>
      </c>
      <c r="C52" s="1">
        <v>24.04</v>
      </c>
      <c r="D52" s="1">
        <v>24.04</v>
      </c>
      <c r="E52" s="5">
        <v>0</v>
      </c>
      <c r="F52" s="1">
        <v>23.49</v>
      </c>
      <c r="G52" s="1">
        <v>683.24</v>
      </c>
      <c r="H52" s="1">
        <v>357.25</v>
      </c>
      <c r="I52" s="1">
        <v>325.99</v>
      </c>
      <c r="J52" s="1">
        <v>549.74</v>
      </c>
      <c r="K52" s="5">
        <v>0</v>
      </c>
      <c r="L52" s="1">
        <v>24.83</v>
      </c>
      <c r="M52" s="1">
        <v>49.18</v>
      </c>
      <c r="N52" s="1">
        <v>49.65</v>
      </c>
      <c r="O52" s="1">
        <v>1530.41</v>
      </c>
      <c r="P52" s="12">
        <f>(O52-O53)/O53</f>
        <v>9.2689509421029825E-2</v>
      </c>
      <c r="Q52" s="12">
        <f>O52/$O$83</f>
        <v>6.1165287838870321E-3</v>
      </c>
      <c r="R52" s="1">
        <v>129.82</v>
      </c>
    </row>
    <row r="53" spans="1:18" x14ac:dyDescent="0.3">
      <c r="A53" s="1" t="s">
        <v>11</v>
      </c>
      <c r="B53" s="1">
        <v>62.96</v>
      </c>
      <c r="C53" s="1">
        <v>11.04</v>
      </c>
      <c r="D53" s="1">
        <v>11.04</v>
      </c>
      <c r="E53" s="5">
        <v>0</v>
      </c>
      <c r="F53" s="1">
        <v>10.66</v>
      </c>
      <c r="G53" s="1">
        <v>715.26</v>
      </c>
      <c r="H53" s="1">
        <v>424.48</v>
      </c>
      <c r="I53" s="1">
        <v>290.77999999999997</v>
      </c>
      <c r="J53" s="1">
        <v>514.07000000000005</v>
      </c>
      <c r="K53" s="5">
        <v>0</v>
      </c>
      <c r="L53" s="1">
        <v>1.55</v>
      </c>
      <c r="M53" s="1">
        <v>54.05</v>
      </c>
      <c r="N53" s="1">
        <v>31</v>
      </c>
      <c r="O53" s="1">
        <v>1400.59</v>
      </c>
      <c r="P53" s="1"/>
      <c r="Q53" s="1"/>
      <c r="R53" s="1"/>
    </row>
    <row r="54" spans="1:18" x14ac:dyDescent="0.3">
      <c r="A54" s="4" t="s">
        <v>36</v>
      </c>
      <c r="B54" s="7">
        <f t="shared" ref="B54:O55" si="0">SUM(B4+B6+B8+B10+B12+B14+B16+B18+B20+B22+B24+B26+B28+B30+B32+B34+B36+B38+B40+B42+B44+B46+B48+B50+B52)</f>
        <v>22769.21</v>
      </c>
      <c r="C54" s="7">
        <f t="shared" si="0"/>
        <v>4423.79</v>
      </c>
      <c r="D54" s="7">
        <f t="shared" si="0"/>
        <v>3251.83</v>
      </c>
      <c r="E54" s="7">
        <f t="shared" si="0"/>
        <v>1171.98</v>
      </c>
      <c r="F54" s="7">
        <f t="shared" si="0"/>
        <v>5120.09</v>
      </c>
      <c r="G54" s="7">
        <f t="shared" si="0"/>
        <v>78048.94</v>
      </c>
      <c r="H54" s="7">
        <f t="shared" si="0"/>
        <v>31990.079999999998</v>
      </c>
      <c r="I54" s="7">
        <f t="shared" si="0"/>
        <v>46058.869999999988</v>
      </c>
      <c r="J54" s="7">
        <f t="shared" si="0"/>
        <v>69669.61</v>
      </c>
      <c r="K54" s="7">
        <f t="shared" si="0"/>
        <v>856.58</v>
      </c>
      <c r="L54" s="7">
        <f t="shared" si="0"/>
        <v>4692.7599999999993</v>
      </c>
      <c r="M54" s="7">
        <f t="shared" si="0"/>
        <v>8791.4000000000015</v>
      </c>
      <c r="N54" s="7">
        <f t="shared" si="0"/>
        <v>15548.36</v>
      </c>
      <c r="O54" s="7">
        <f t="shared" si="0"/>
        <v>209920.77000000002</v>
      </c>
      <c r="P54" s="15">
        <f>(O54-O55)/O55</f>
        <v>7.4898798485479853E-2</v>
      </c>
      <c r="Q54" s="15">
        <f>O54/$O$83</f>
        <v>0.83898199308729648</v>
      </c>
      <c r="R54" s="7">
        <f t="shared" ref="R54" si="1">SUM(R4+R6+R8+R10+R12+R14+R16+R18+R20+R22+R24+R26+R28+R30+R32+R34+R36+R38+R40+R42+R44+R46+R48+R50+R52)</f>
        <v>14627.25</v>
      </c>
    </row>
    <row r="55" spans="1:18" x14ac:dyDescent="0.3">
      <c r="A55" s="1" t="s">
        <v>37</v>
      </c>
      <c r="B55" s="8">
        <f t="shared" si="0"/>
        <v>18956.150000000001</v>
      </c>
      <c r="C55" s="8">
        <f t="shared" si="0"/>
        <v>4186.5199999999995</v>
      </c>
      <c r="D55" s="8">
        <f t="shared" si="0"/>
        <v>3018.0599999999995</v>
      </c>
      <c r="E55" s="8">
        <f t="shared" si="0"/>
        <v>1168.47</v>
      </c>
      <c r="F55" s="8">
        <f t="shared" si="0"/>
        <v>4533.7500000000009</v>
      </c>
      <c r="G55" s="8">
        <f t="shared" si="0"/>
        <v>71681.27</v>
      </c>
      <c r="H55" s="8">
        <f t="shared" si="0"/>
        <v>29693.48</v>
      </c>
      <c r="I55" s="8">
        <f t="shared" si="0"/>
        <v>41987.82</v>
      </c>
      <c r="J55" s="8">
        <f t="shared" si="0"/>
        <v>62211.199999999997</v>
      </c>
      <c r="K55" s="8">
        <f t="shared" si="0"/>
        <v>834.02</v>
      </c>
      <c r="L55" s="8">
        <f t="shared" si="0"/>
        <v>4391.4100000000017</v>
      </c>
      <c r="M55" s="8">
        <f t="shared" si="0"/>
        <v>5977.6600000000017</v>
      </c>
      <c r="N55" s="8">
        <f t="shared" si="0"/>
        <v>22521.499999999993</v>
      </c>
      <c r="O55" s="8">
        <f t="shared" si="0"/>
        <v>195293.52</v>
      </c>
      <c r="P55" s="1"/>
      <c r="Q55" s="1"/>
      <c r="R55" s="1"/>
    </row>
    <row r="56" spans="1:18" x14ac:dyDescent="0.3">
      <c r="A56" s="1" t="s">
        <v>38</v>
      </c>
      <c r="B56" s="9">
        <f t="shared" ref="B56:O56" si="2">(B54-B55)/B55</f>
        <v>0.20115160515188987</v>
      </c>
      <c r="C56" s="9">
        <f t="shared" si="2"/>
        <v>5.6674756122029865E-2</v>
      </c>
      <c r="D56" s="9">
        <f t="shared" si="2"/>
        <v>7.7457041940849583E-2</v>
      </c>
      <c r="E56" s="9">
        <f t="shared" si="2"/>
        <v>3.0039282138180621E-3</v>
      </c>
      <c r="F56" s="9">
        <f t="shared" si="2"/>
        <v>0.12932781913427055</v>
      </c>
      <c r="G56" s="9">
        <f t="shared" si="2"/>
        <v>8.8833108007154424E-2</v>
      </c>
      <c r="H56" s="9">
        <f t="shared" si="2"/>
        <v>7.7343578455607048E-2</v>
      </c>
      <c r="I56" s="9">
        <f t="shared" si="2"/>
        <v>9.6957879689871684E-2</v>
      </c>
      <c r="J56" s="9">
        <f t="shared" si="2"/>
        <v>0.11988854097011477</v>
      </c>
      <c r="K56" s="9">
        <f t="shared" si="2"/>
        <v>2.7049711038104673E-2</v>
      </c>
      <c r="L56" s="9">
        <f t="shared" si="2"/>
        <v>6.8622606406597772E-2</v>
      </c>
      <c r="M56" s="9">
        <f t="shared" si="2"/>
        <v>0.47070927419759556</v>
      </c>
      <c r="N56" s="9">
        <f t="shared" si="2"/>
        <v>-0.30962147281486557</v>
      </c>
      <c r="O56" s="9">
        <f t="shared" si="2"/>
        <v>7.4898798485479853E-2</v>
      </c>
      <c r="P56" s="1"/>
      <c r="Q56" s="1"/>
      <c r="R56" s="1"/>
    </row>
    <row r="57" spans="1:18" x14ac:dyDescent="0.3">
      <c r="A57" s="4" t="s">
        <v>39</v>
      </c>
      <c r="B57" s="1"/>
      <c r="C57" s="1"/>
      <c r="D57" s="1"/>
      <c r="E57" s="1"/>
      <c r="F57" s="1"/>
      <c r="G57" s="1"/>
      <c r="H57" s="1"/>
      <c r="I57" s="1"/>
      <c r="J57" s="1"/>
      <c r="K57" s="1"/>
      <c r="L57" s="1"/>
      <c r="M57" s="1"/>
      <c r="N57" s="1"/>
      <c r="O57" s="1"/>
      <c r="P57" s="1"/>
      <c r="Q57" s="1"/>
      <c r="R57" s="1"/>
    </row>
    <row r="58" spans="1:18" x14ac:dyDescent="0.3">
      <c r="A58" s="1" t="s">
        <v>40</v>
      </c>
      <c r="B58" s="5">
        <v>0</v>
      </c>
      <c r="C58" s="5">
        <v>0</v>
      </c>
      <c r="D58" s="5">
        <v>0</v>
      </c>
      <c r="E58" s="5">
        <v>0</v>
      </c>
      <c r="F58" s="5">
        <v>0</v>
      </c>
      <c r="G58" s="5">
        <v>0</v>
      </c>
      <c r="H58" s="5">
        <v>0</v>
      </c>
      <c r="I58" s="5">
        <v>0</v>
      </c>
      <c r="J58" s="1">
        <v>5633.17</v>
      </c>
      <c r="K58" s="5">
        <v>0</v>
      </c>
      <c r="L58" s="5">
        <v>0</v>
      </c>
      <c r="M58" s="1">
        <v>73.069999999999993</v>
      </c>
      <c r="N58" s="5">
        <v>0</v>
      </c>
      <c r="O58" s="1">
        <v>5706.24</v>
      </c>
      <c r="P58" s="12">
        <f>(O58-O59)/O59</f>
        <v>0.21835006554814904</v>
      </c>
      <c r="Q58" s="12">
        <f>O58/$O$83</f>
        <v>2.280590247565524E-2</v>
      </c>
      <c r="R58" s="1">
        <v>1022.66</v>
      </c>
    </row>
    <row r="59" spans="1:18" x14ac:dyDescent="0.3">
      <c r="A59" s="1" t="s">
        <v>11</v>
      </c>
      <c r="B59" s="5">
        <v>0</v>
      </c>
      <c r="C59" s="5">
        <v>0</v>
      </c>
      <c r="D59" s="5">
        <v>0</v>
      </c>
      <c r="E59" s="5">
        <v>0</v>
      </c>
      <c r="F59" s="5">
        <v>0</v>
      </c>
      <c r="G59" s="5">
        <v>0</v>
      </c>
      <c r="H59" s="5">
        <v>0</v>
      </c>
      <c r="I59" s="5">
        <v>0</v>
      </c>
      <c r="J59" s="1">
        <v>4591.58</v>
      </c>
      <c r="K59" s="5">
        <v>0</v>
      </c>
      <c r="L59" s="5">
        <v>0</v>
      </c>
      <c r="M59" s="1">
        <v>92</v>
      </c>
      <c r="N59" s="5">
        <v>0</v>
      </c>
      <c r="O59" s="1">
        <v>4683.58</v>
      </c>
      <c r="P59" s="1"/>
      <c r="Q59" s="1"/>
      <c r="R59" s="1"/>
    </row>
    <row r="60" spans="1:18" x14ac:dyDescent="0.3">
      <c r="A60" s="1" t="s">
        <v>41</v>
      </c>
      <c r="B60" s="5">
        <v>0</v>
      </c>
      <c r="C60" s="5">
        <v>0</v>
      </c>
      <c r="D60" s="5">
        <v>0</v>
      </c>
      <c r="E60" s="5">
        <v>0</v>
      </c>
      <c r="F60" s="5">
        <v>0</v>
      </c>
      <c r="G60" s="5">
        <v>0</v>
      </c>
      <c r="H60" s="5">
        <v>0</v>
      </c>
      <c r="I60" s="5">
        <v>0</v>
      </c>
      <c r="J60" s="1">
        <v>4107.01</v>
      </c>
      <c r="K60" s="5">
        <v>0</v>
      </c>
      <c r="L60" s="5">
        <v>0</v>
      </c>
      <c r="M60" s="1">
        <v>311.16000000000003</v>
      </c>
      <c r="N60" s="5">
        <v>0</v>
      </c>
      <c r="O60" s="1">
        <v>4418.17</v>
      </c>
      <c r="P60" s="12">
        <f>(O60-O61)/O61</f>
        <v>0.37271637005368863</v>
      </c>
      <c r="Q60" s="12">
        <f>O60/$O$83</f>
        <v>1.7657924332111111E-2</v>
      </c>
      <c r="R60" s="1">
        <v>1199.6099999999999</v>
      </c>
    </row>
    <row r="61" spans="1:18" x14ac:dyDescent="0.3">
      <c r="A61" s="1" t="s">
        <v>11</v>
      </c>
      <c r="B61" s="5">
        <v>0</v>
      </c>
      <c r="C61" s="5">
        <v>0</v>
      </c>
      <c r="D61" s="5">
        <v>0</v>
      </c>
      <c r="E61" s="5">
        <v>0</v>
      </c>
      <c r="F61" s="5">
        <v>0</v>
      </c>
      <c r="G61" s="5">
        <v>0</v>
      </c>
      <c r="H61" s="5">
        <v>0</v>
      </c>
      <c r="I61" s="5">
        <v>0</v>
      </c>
      <c r="J61" s="1">
        <v>2923.94</v>
      </c>
      <c r="K61" s="5">
        <v>0</v>
      </c>
      <c r="L61" s="5">
        <v>0</v>
      </c>
      <c r="M61" s="1">
        <v>294.62</v>
      </c>
      <c r="N61" s="5">
        <v>0</v>
      </c>
      <c r="O61" s="1">
        <v>3218.56</v>
      </c>
      <c r="P61" s="1"/>
      <c r="Q61" s="1"/>
      <c r="R61" s="1"/>
    </row>
    <row r="62" spans="1:18" x14ac:dyDescent="0.3">
      <c r="A62" s="1" t="s">
        <v>42</v>
      </c>
      <c r="B62" s="5">
        <v>0</v>
      </c>
      <c r="C62" s="5">
        <v>0</v>
      </c>
      <c r="D62" s="5">
        <v>0</v>
      </c>
      <c r="E62" s="5">
        <v>0</v>
      </c>
      <c r="F62" s="5">
        <v>0</v>
      </c>
      <c r="G62" s="5">
        <v>0</v>
      </c>
      <c r="H62" s="5">
        <v>0</v>
      </c>
      <c r="I62" s="5">
        <v>0</v>
      </c>
      <c r="J62" s="1">
        <v>6698.1</v>
      </c>
      <c r="K62" s="5">
        <v>0</v>
      </c>
      <c r="L62" s="5">
        <v>0</v>
      </c>
      <c r="M62" s="1">
        <v>180.81</v>
      </c>
      <c r="N62" s="5">
        <v>0</v>
      </c>
      <c r="O62" s="1">
        <v>6878.91</v>
      </c>
      <c r="P62" s="12">
        <f>(O62-O63)/O63</f>
        <v>0.14712165251714698</v>
      </c>
      <c r="Q62" s="12">
        <f>O62/$O$83</f>
        <v>2.749266602855989E-2</v>
      </c>
      <c r="R62" s="1">
        <v>882.24</v>
      </c>
    </row>
    <row r="63" spans="1:18" x14ac:dyDescent="0.3">
      <c r="A63" s="1" t="s">
        <v>11</v>
      </c>
      <c r="B63" s="5">
        <v>0</v>
      </c>
      <c r="C63" s="5">
        <v>0</v>
      </c>
      <c r="D63" s="5">
        <v>0</v>
      </c>
      <c r="E63" s="5">
        <v>0</v>
      </c>
      <c r="F63" s="5">
        <v>0</v>
      </c>
      <c r="G63" s="5">
        <v>0</v>
      </c>
      <c r="H63" s="5">
        <v>0</v>
      </c>
      <c r="I63" s="5">
        <v>0</v>
      </c>
      <c r="J63" s="1">
        <v>5860.76</v>
      </c>
      <c r="K63" s="5">
        <v>0</v>
      </c>
      <c r="L63" s="5">
        <v>0</v>
      </c>
      <c r="M63" s="1">
        <v>135.91</v>
      </c>
      <c r="N63" s="5">
        <v>0</v>
      </c>
      <c r="O63" s="1">
        <v>5996.67</v>
      </c>
      <c r="P63" s="1"/>
      <c r="Q63" s="1"/>
      <c r="R63" s="1"/>
    </row>
    <row r="64" spans="1:18" x14ac:dyDescent="0.3">
      <c r="A64" s="1" t="s">
        <v>43</v>
      </c>
      <c r="B64" s="5">
        <v>0</v>
      </c>
      <c r="C64" s="5">
        <v>0</v>
      </c>
      <c r="D64" s="5">
        <v>0</v>
      </c>
      <c r="E64" s="5">
        <v>0</v>
      </c>
      <c r="F64" s="5">
        <v>0</v>
      </c>
      <c r="G64" s="5">
        <v>0</v>
      </c>
      <c r="H64" s="5">
        <v>0</v>
      </c>
      <c r="I64" s="5">
        <v>0</v>
      </c>
      <c r="J64" s="1">
        <v>71.77</v>
      </c>
      <c r="K64" s="5">
        <v>0</v>
      </c>
      <c r="L64" s="5">
        <v>0</v>
      </c>
      <c r="M64" s="1">
        <v>4.0599999999999996</v>
      </c>
      <c r="N64" s="5">
        <v>0</v>
      </c>
      <c r="O64" s="1">
        <v>75.83</v>
      </c>
      <c r="P64" s="12">
        <f>(O64-O65)/O65</f>
        <v>30.861344537815128</v>
      </c>
      <c r="Q64" s="12">
        <f>O64/$O$83</f>
        <v>3.0306674530495333E-4</v>
      </c>
      <c r="R64" s="1">
        <v>73.45</v>
      </c>
    </row>
    <row r="65" spans="1:19" x14ac:dyDescent="0.3">
      <c r="A65" s="1" t="s">
        <v>11</v>
      </c>
      <c r="B65" s="5">
        <v>0</v>
      </c>
      <c r="C65" s="5">
        <v>0</v>
      </c>
      <c r="D65" s="5">
        <v>0</v>
      </c>
      <c r="E65" s="5">
        <v>0</v>
      </c>
      <c r="F65" s="5">
        <v>0</v>
      </c>
      <c r="G65" s="5">
        <v>0</v>
      </c>
      <c r="H65" s="5">
        <v>0</v>
      </c>
      <c r="I65" s="5">
        <v>0</v>
      </c>
      <c r="J65" s="1">
        <v>2.38</v>
      </c>
      <c r="K65" s="5">
        <v>0</v>
      </c>
      <c r="L65" s="5">
        <v>0</v>
      </c>
      <c r="M65" s="1">
        <v>0</v>
      </c>
      <c r="N65" s="5">
        <v>0</v>
      </c>
      <c r="O65" s="1">
        <v>2.38</v>
      </c>
      <c r="P65" s="1"/>
      <c r="Q65" s="1"/>
      <c r="R65" s="1"/>
    </row>
    <row r="66" spans="1:19" x14ac:dyDescent="0.3">
      <c r="A66" s="1" t="s">
        <v>44</v>
      </c>
      <c r="B66" s="5">
        <v>0</v>
      </c>
      <c r="C66" s="5">
        <v>0</v>
      </c>
      <c r="D66" s="5">
        <v>0</v>
      </c>
      <c r="E66" s="5">
        <v>0</v>
      </c>
      <c r="F66" s="5">
        <v>0</v>
      </c>
      <c r="G66" s="5">
        <v>0</v>
      </c>
      <c r="H66" s="5">
        <v>0</v>
      </c>
      <c r="I66" s="5">
        <v>0</v>
      </c>
      <c r="J66" s="1">
        <v>1512.44</v>
      </c>
      <c r="K66" s="5">
        <v>0</v>
      </c>
      <c r="L66" s="5">
        <v>0</v>
      </c>
      <c r="M66" s="1">
        <v>32.97</v>
      </c>
      <c r="N66" s="5">
        <v>0</v>
      </c>
      <c r="O66" s="1">
        <v>1545.41</v>
      </c>
      <c r="P66" s="12">
        <f>(O66-O67)/O67</f>
        <v>0.27753620792275641</v>
      </c>
      <c r="Q66" s="12">
        <f>O66/$O$83</f>
        <v>6.1764786873497023E-3</v>
      </c>
      <c r="R66" s="1">
        <v>335.73</v>
      </c>
    </row>
    <row r="67" spans="1:19" x14ac:dyDescent="0.3">
      <c r="A67" s="1" t="s">
        <v>11</v>
      </c>
      <c r="B67" s="5">
        <v>0</v>
      </c>
      <c r="C67" s="5">
        <v>0</v>
      </c>
      <c r="D67" s="5">
        <v>0</v>
      </c>
      <c r="E67" s="5">
        <v>0</v>
      </c>
      <c r="F67" s="5">
        <v>0</v>
      </c>
      <c r="G67" s="5">
        <v>0</v>
      </c>
      <c r="H67" s="5">
        <v>0</v>
      </c>
      <c r="I67" s="5">
        <v>0</v>
      </c>
      <c r="J67" s="1">
        <v>1187.45</v>
      </c>
      <c r="K67" s="5">
        <v>0</v>
      </c>
      <c r="L67" s="5">
        <v>0</v>
      </c>
      <c r="M67" s="1">
        <v>22.23</v>
      </c>
      <c r="N67" s="5">
        <v>0</v>
      </c>
      <c r="O67" s="1">
        <v>1209.68</v>
      </c>
      <c r="P67" s="1"/>
      <c r="Q67" s="1"/>
      <c r="R67" s="1"/>
    </row>
    <row r="68" spans="1:19" x14ac:dyDescent="0.3">
      <c r="A68" s="1" t="s">
        <v>45</v>
      </c>
      <c r="B68" s="5">
        <v>0</v>
      </c>
      <c r="C68" s="5">
        <v>0</v>
      </c>
      <c r="D68" s="5">
        <v>0</v>
      </c>
      <c r="E68" s="5">
        <v>0</v>
      </c>
      <c r="F68" s="5">
        <v>0</v>
      </c>
      <c r="G68" s="5">
        <v>0</v>
      </c>
      <c r="H68" s="5">
        <v>0</v>
      </c>
      <c r="I68" s="5">
        <v>0</v>
      </c>
      <c r="J68" s="1">
        <v>23.95</v>
      </c>
      <c r="K68" s="5">
        <v>0</v>
      </c>
      <c r="L68" s="5">
        <v>0</v>
      </c>
      <c r="M68" s="5">
        <v>0</v>
      </c>
      <c r="N68" s="5">
        <v>0</v>
      </c>
      <c r="O68" s="1">
        <v>23.95</v>
      </c>
      <c r="P68" s="5">
        <v>0</v>
      </c>
      <c r="Q68" s="12">
        <f>O68/$O$83</f>
        <v>9.5720012528730479E-5</v>
      </c>
      <c r="R68" s="1">
        <v>23.95</v>
      </c>
    </row>
    <row r="69" spans="1:19" x14ac:dyDescent="0.3">
      <c r="A69" s="1" t="s">
        <v>11</v>
      </c>
      <c r="B69" s="5">
        <v>0</v>
      </c>
      <c r="C69" s="5">
        <v>0</v>
      </c>
      <c r="D69" s="5">
        <v>0</v>
      </c>
      <c r="E69" s="5">
        <v>0</v>
      </c>
      <c r="F69" s="5">
        <v>0</v>
      </c>
      <c r="G69" s="5">
        <v>0</v>
      </c>
      <c r="H69" s="5">
        <v>0</v>
      </c>
      <c r="I69" s="5">
        <v>0</v>
      </c>
      <c r="J69" s="5">
        <v>0</v>
      </c>
      <c r="K69" s="5">
        <v>0</v>
      </c>
      <c r="L69" s="5">
        <v>0</v>
      </c>
      <c r="M69" s="5">
        <v>0</v>
      </c>
      <c r="N69" s="5">
        <v>0</v>
      </c>
      <c r="O69" s="5">
        <v>0</v>
      </c>
      <c r="P69" s="1"/>
      <c r="Q69" s="1"/>
      <c r="R69" s="1"/>
    </row>
    <row r="70" spans="1:19" x14ac:dyDescent="0.3">
      <c r="A70" s="1" t="s">
        <v>46</v>
      </c>
      <c r="B70" s="5">
        <v>0</v>
      </c>
      <c r="C70" s="5">
        <v>0</v>
      </c>
      <c r="D70" s="5">
        <v>0</v>
      </c>
      <c r="E70" s="5">
        <v>0</v>
      </c>
      <c r="F70" s="5">
        <v>0</v>
      </c>
      <c r="G70" s="5">
        <v>0</v>
      </c>
      <c r="H70" s="5">
        <v>0</v>
      </c>
      <c r="I70" s="5">
        <v>0</v>
      </c>
      <c r="J70" s="1">
        <v>12518.16</v>
      </c>
      <c r="K70" s="5">
        <v>0</v>
      </c>
      <c r="L70" s="5">
        <v>0</v>
      </c>
      <c r="M70" s="1">
        <v>120.24</v>
      </c>
      <c r="N70" s="1">
        <v>0.04</v>
      </c>
      <c r="O70" s="1">
        <v>12638.44</v>
      </c>
      <c r="P70" s="12">
        <f>(O70-O71)/O71</f>
        <v>8.922584748611162E-2</v>
      </c>
      <c r="Q70" s="12">
        <f>O70/$O$83</f>
        <v>5.0511550527916844E-2</v>
      </c>
      <c r="R70" s="1">
        <v>1035.3</v>
      </c>
    </row>
    <row r="71" spans="1:19" x14ac:dyDescent="0.3">
      <c r="A71" s="1" t="s">
        <v>11</v>
      </c>
      <c r="B71" s="5">
        <v>0</v>
      </c>
      <c r="C71" s="5">
        <v>0</v>
      </c>
      <c r="D71" s="5">
        <v>0</v>
      </c>
      <c r="E71" s="5">
        <v>0</v>
      </c>
      <c r="F71" s="5">
        <v>0</v>
      </c>
      <c r="G71" s="5">
        <v>0</v>
      </c>
      <c r="H71" s="5">
        <v>0</v>
      </c>
      <c r="I71" s="5">
        <v>0</v>
      </c>
      <c r="J71" s="1">
        <v>11466.15</v>
      </c>
      <c r="K71" s="5">
        <v>0</v>
      </c>
      <c r="L71" s="5">
        <v>0</v>
      </c>
      <c r="M71" s="1">
        <v>136.87</v>
      </c>
      <c r="N71" s="1">
        <v>0.12</v>
      </c>
      <c r="O71" s="1">
        <v>11603.14</v>
      </c>
      <c r="P71" s="1"/>
      <c r="Q71" s="1"/>
      <c r="R71" s="1"/>
    </row>
    <row r="72" spans="1:19" x14ac:dyDescent="0.3">
      <c r="A72" s="4" t="s">
        <v>47</v>
      </c>
      <c r="B72" s="6">
        <v>0</v>
      </c>
      <c r="C72" s="6">
        <v>0</v>
      </c>
      <c r="D72" s="6">
        <v>0</v>
      </c>
      <c r="E72" s="6">
        <v>0</v>
      </c>
      <c r="F72" s="6">
        <v>0</v>
      </c>
      <c r="G72" s="6">
        <v>0</v>
      </c>
      <c r="H72" s="6">
        <v>0</v>
      </c>
      <c r="I72" s="6">
        <v>0</v>
      </c>
      <c r="J72" s="4">
        <f>SUM(J58+J60+J62+J64+J66+J68+J70)</f>
        <v>30564.6</v>
      </c>
      <c r="K72" s="6">
        <f t="shared" ref="K72:O72" si="3">SUM(K58+K60+K62+K64+K66+K68+K70)</f>
        <v>0</v>
      </c>
      <c r="L72" s="6">
        <f t="shared" si="3"/>
        <v>0</v>
      </c>
      <c r="M72" s="4">
        <f t="shared" si="3"/>
        <v>722.31</v>
      </c>
      <c r="N72" s="4">
        <f t="shared" si="3"/>
        <v>0.04</v>
      </c>
      <c r="O72" s="4">
        <f t="shared" si="3"/>
        <v>31286.950000000004</v>
      </c>
      <c r="P72" s="15">
        <f>(O72-O73)/O73</f>
        <v>0.17118133893039669</v>
      </c>
      <c r="Q72" s="15">
        <f>O72/$O$83</f>
        <v>0.12504330880942649</v>
      </c>
      <c r="R72" s="4">
        <f t="shared" ref="R72" si="4">SUM(R58+R60+R62+R64+R66+R68+R70)</f>
        <v>4572.9399999999996</v>
      </c>
    </row>
    <row r="73" spans="1:19" x14ac:dyDescent="0.3">
      <c r="A73" s="1" t="s">
        <v>37</v>
      </c>
      <c r="B73" s="5">
        <v>0</v>
      </c>
      <c r="C73" s="5">
        <v>0</v>
      </c>
      <c r="D73" s="5">
        <v>0</v>
      </c>
      <c r="E73" s="5">
        <v>0</v>
      </c>
      <c r="F73" s="5">
        <v>0</v>
      </c>
      <c r="G73" s="5">
        <v>0</v>
      </c>
      <c r="H73" s="5">
        <v>0</v>
      </c>
      <c r="I73" s="5">
        <v>0</v>
      </c>
      <c r="J73" s="1">
        <f>SUM(J59+J61+J63+J65+J67+J69+J71)</f>
        <v>26032.260000000002</v>
      </c>
      <c r="K73" s="5">
        <f t="shared" ref="K73:O73" si="5">SUM(K59+K61+K63+K65+K67+K69+K71)</f>
        <v>0</v>
      </c>
      <c r="L73" s="5">
        <f t="shared" si="5"/>
        <v>0</v>
      </c>
      <c r="M73" s="1">
        <f t="shared" si="5"/>
        <v>681.63</v>
      </c>
      <c r="N73" s="1">
        <f t="shared" si="5"/>
        <v>0.12</v>
      </c>
      <c r="O73" s="1">
        <f t="shared" si="5"/>
        <v>26714.01</v>
      </c>
      <c r="P73" s="1"/>
      <c r="Q73" s="1"/>
      <c r="R73" s="1"/>
    </row>
    <row r="74" spans="1:19" x14ac:dyDescent="0.3">
      <c r="A74" s="1" t="s">
        <v>38</v>
      </c>
      <c r="B74" s="5">
        <v>0</v>
      </c>
      <c r="C74" s="5">
        <v>0</v>
      </c>
      <c r="D74" s="5">
        <v>0</v>
      </c>
      <c r="E74" s="5">
        <v>0</v>
      </c>
      <c r="F74" s="5">
        <v>0</v>
      </c>
      <c r="G74" s="5">
        <v>0</v>
      </c>
      <c r="H74" s="5">
        <v>0</v>
      </c>
      <c r="I74" s="5">
        <v>0</v>
      </c>
      <c r="J74" s="9">
        <f>(J72-J73)/J73</f>
        <v>0.17410474541972137</v>
      </c>
      <c r="K74" s="5">
        <v>0</v>
      </c>
      <c r="L74" s="5">
        <v>0</v>
      </c>
      <c r="M74" s="9">
        <f>(M72-M73)/M73</f>
        <v>5.968047181021955E-2</v>
      </c>
      <c r="N74" s="9">
        <f>(N72-N73)/N73</f>
        <v>-0.66666666666666663</v>
      </c>
      <c r="O74" s="9">
        <f>(O72-O73)/O73</f>
        <v>0.17118133893039669</v>
      </c>
      <c r="P74" s="1"/>
      <c r="Q74" s="1"/>
      <c r="R74" s="1"/>
    </row>
    <row r="75" spans="1:19" x14ac:dyDescent="0.3">
      <c r="A75" s="4" t="s">
        <v>58</v>
      </c>
      <c r="B75" s="5"/>
      <c r="C75" s="5"/>
      <c r="D75" s="5"/>
      <c r="E75" s="5"/>
      <c r="F75" s="5"/>
      <c r="G75" s="5"/>
      <c r="H75" s="5"/>
      <c r="I75" s="5"/>
      <c r="J75" s="1"/>
      <c r="K75" s="1"/>
      <c r="L75" s="1"/>
      <c r="M75" s="1"/>
      <c r="N75" s="1"/>
      <c r="O75" s="1"/>
      <c r="P75" s="1"/>
      <c r="Q75" s="1"/>
      <c r="R75" s="1"/>
    </row>
    <row r="76" spans="1:19" x14ac:dyDescent="0.3">
      <c r="A76" s="1" t="s">
        <v>59</v>
      </c>
      <c r="B76" s="5">
        <v>0</v>
      </c>
      <c r="C76" s="5">
        <v>0</v>
      </c>
      <c r="D76" s="5">
        <v>0</v>
      </c>
      <c r="E76" s="5">
        <v>0</v>
      </c>
      <c r="F76" s="5">
        <v>0</v>
      </c>
      <c r="G76" s="5">
        <v>0</v>
      </c>
      <c r="H76" s="5">
        <v>0</v>
      </c>
      <c r="I76" s="5">
        <v>0</v>
      </c>
      <c r="J76" s="5">
        <v>0</v>
      </c>
      <c r="K76" s="5">
        <v>0</v>
      </c>
      <c r="L76" s="5">
        <v>0</v>
      </c>
      <c r="M76" s="5">
        <v>0</v>
      </c>
      <c r="N76" s="1">
        <v>7977.1</v>
      </c>
      <c r="O76" s="1">
        <v>7977.1</v>
      </c>
      <c r="P76" s="12">
        <f>(O76-O77)/O77</f>
        <v>0.10303888450247721</v>
      </c>
      <c r="Q76" s="12">
        <f>O76/$O$83</f>
        <v>3.1881758327471227E-2</v>
      </c>
      <c r="R76" s="1">
        <v>745.17</v>
      </c>
    </row>
    <row r="77" spans="1:19" x14ac:dyDescent="0.3">
      <c r="A77" s="1" t="s">
        <v>11</v>
      </c>
      <c r="B77" s="5">
        <v>0</v>
      </c>
      <c r="C77" s="5">
        <v>0</v>
      </c>
      <c r="D77" s="5">
        <v>0</v>
      </c>
      <c r="E77" s="5">
        <v>0</v>
      </c>
      <c r="F77" s="5">
        <v>0</v>
      </c>
      <c r="G77" s="5">
        <v>0</v>
      </c>
      <c r="H77" s="5">
        <v>0</v>
      </c>
      <c r="I77" s="5">
        <v>0</v>
      </c>
      <c r="J77" s="5">
        <v>0</v>
      </c>
      <c r="K77" s="5">
        <v>0</v>
      </c>
      <c r="L77" s="5">
        <v>0</v>
      </c>
      <c r="M77" s="5">
        <v>0</v>
      </c>
      <c r="N77" s="1">
        <v>7231.93</v>
      </c>
      <c r="O77" s="1">
        <v>7231.93</v>
      </c>
      <c r="P77" s="1"/>
      <c r="Q77" s="1"/>
      <c r="R77" s="1"/>
    </row>
    <row r="78" spans="1:19" x14ac:dyDescent="0.3">
      <c r="A78" s="1" t="s">
        <v>60</v>
      </c>
      <c r="B78" s="18">
        <v>0</v>
      </c>
      <c r="C78" s="18">
        <v>0</v>
      </c>
      <c r="D78" s="18">
        <v>0</v>
      </c>
      <c r="E78" s="18">
        <v>0</v>
      </c>
      <c r="F78" s="18">
        <v>0</v>
      </c>
      <c r="G78" s="18">
        <v>0</v>
      </c>
      <c r="H78" s="18">
        <v>0</v>
      </c>
      <c r="I78" s="18">
        <v>0</v>
      </c>
      <c r="J78" s="18">
        <v>0</v>
      </c>
      <c r="K78" s="18">
        <v>0</v>
      </c>
      <c r="L78" s="18">
        <v>0</v>
      </c>
      <c r="M78" s="18">
        <v>0</v>
      </c>
      <c r="N78" s="16">
        <v>1024.0899999999999</v>
      </c>
      <c r="O78" s="16">
        <v>1024.0899999999999</v>
      </c>
      <c r="P78" s="17">
        <f>(O78-O79)/O79</f>
        <v>7.08430056256142E-2</v>
      </c>
      <c r="Q78" s="17">
        <f>O78/$O$83</f>
        <v>4.0929397758057446E-3</v>
      </c>
      <c r="R78" s="16">
        <v>67.75</v>
      </c>
      <c r="S78">
        <v>0</v>
      </c>
    </row>
    <row r="79" spans="1:19" x14ac:dyDescent="0.3">
      <c r="A79" s="1" t="s">
        <v>11</v>
      </c>
      <c r="B79" s="18">
        <v>0</v>
      </c>
      <c r="C79" s="18">
        <v>0</v>
      </c>
      <c r="D79" s="18">
        <v>0</v>
      </c>
      <c r="E79" s="18">
        <v>0</v>
      </c>
      <c r="F79" s="18">
        <v>0</v>
      </c>
      <c r="G79" s="18">
        <v>0</v>
      </c>
      <c r="H79" s="18">
        <v>0</v>
      </c>
      <c r="I79" s="18">
        <v>0</v>
      </c>
      <c r="J79" s="18">
        <v>0</v>
      </c>
      <c r="K79" s="18">
        <v>0</v>
      </c>
      <c r="L79" s="18">
        <v>0</v>
      </c>
      <c r="M79" s="18">
        <v>0</v>
      </c>
      <c r="N79" s="16">
        <v>956.34</v>
      </c>
      <c r="O79" s="16">
        <v>956.34</v>
      </c>
      <c r="P79" s="16"/>
      <c r="Q79" s="16"/>
      <c r="R79" s="16"/>
    </row>
    <row r="80" spans="1:19" x14ac:dyDescent="0.3">
      <c r="A80" s="4" t="s">
        <v>61</v>
      </c>
      <c r="B80" s="6">
        <v>0</v>
      </c>
      <c r="C80" s="6">
        <v>0</v>
      </c>
      <c r="D80" s="6">
        <v>0</v>
      </c>
      <c r="E80" s="6">
        <v>0</v>
      </c>
      <c r="F80" s="6">
        <v>0</v>
      </c>
      <c r="G80" s="6">
        <v>0</v>
      </c>
      <c r="H80" s="6">
        <v>0</v>
      </c>
      <c r="I80" s="6">
        <v>0</v>
      </c>
      <c r="J80" s="6">
        <v>0</v>
      </c>
      <c r="K80" s="6">
        <v>0</v>
      </c>
      <c r="L80" s="6">
        <v>0</v>
      </c>
      <c r="M80" s="6">
        <v>0</v>
      </c>
      <c r="N80" s="4">
        <f>SUM(N76+N78)</f>
        <v>9001.19</v>
      </c>
      <c r="O80" s="4">
        <f>SUM(O76+O78)</f>
        <v>9001.19</v>
      </c>
      <c r="P80" s="15">
        <f>(O80-O81)/O81</f>
        <v>9.9278602195579782E-2</v>
      </c>
      <c r="Q80" s="15">
        <f>O80/$O$83</f>
        <v>3.5974698103276977E-2</v>
      </c>
      <c r="R80" s="1">
        <f>SUM(R76+R78)</f>
        <v>812.92</v>
      </c>
    </row>
    <row r="81" spans="1:18" x14ac:dyDescent="0.3">
      <c r="A81" s="1" t="s">
        <v>37</v>
      </c>
      <c r="B81" s="5">
        <v>0</v>
      </c>
      <c r="C81" s="5">
        <v>0</v>
      </c>
      <c r="D81" s="5">
        <v>0</v>
      </c>
      <c r="E81" s="5">
        <v>0</v>
      </c>
      <c r="F81" s="5">
        <v>0</v>
      </c>
      <c r="G81" s="5">
        <v>0</v>
      </c>
      <c r="H81" s="5">
        <v>0</v>
      </c>
      <c r="I81" s="5">
        <v>0</v>
      </c>
      <c r="J81" s="5">
        <v>0</v>
      </c>
      <c r="K81" s="5">
        <v>0</v>
      </c>
      <c r="L81" s="5">
        <v>0</v>
      </c>
      <c r="M81" s="5">
        <v>0</v>
      </c>
      <c r="N81" s="1">
        <f>SUM(N77+N79)</f>
        <v>8188.27</v>
      </c>
      <c r="O81" s="1">
        <f>SUM(O77+O79)</f>
        <v>8188.27</v>
      </c>
      <c r="P81" s="1"/>
      <c r="Q81" s="1"/>
      <c r="R81" s="1"/>
    </row>
    <row r="82" spans="1:18" x14ac:dyDescent="0.3">
      <c r="A82" s="1" t="s">
        <v>38</v>
      </c>
      <c r="B82" s="5">
        <v>0</v>
      </c>
      <c r="C82" s="5">
        <v>0</v>
      </c>
      <c r="D82" s="5">
        <v>0</v>
      </c>
      <c r="E82" s="5">
        <v>0</v>
      </c>
      <c r="F82" s="5">
        <v>0</v>
      </c>
      <c r="G82" s="5">
        <v>0</v>
      </c>
      <c r="H82" s="5">
        <v>0</v>
      </c>
      <c r="I82" s="5">
        <v>0</v>
      </c>
      <c r="J82" s="5"/>
      <c r="K82" s="5">
        <v>0</v>
      </c>
      <c r="L82" s="5">
        <v>0</v>
      </c>
      <c r="M82" s="5"/>
      <c r="N82" s="9">
        <f t="shared" ref="N82:O82" si="6">(N80-N81)/N81</f>
        <v>9.9278602195579782E-2</v>
      </c>
      <c r="O82" s="9">
        <f t="shared" si="6"/>
        <v>9.9278602195579782E-2</v>
      </c>
      <c r="P82" s="1"/>
      <c r="Q82" s="1"/>
      <c r="R82" s="1"/>
    </row>
    <row r="83" spans="1:18" x14ac:dyDescent="0.3">
      <c r="A83" s="4" t="s">
        <v>48</v>
      </c>
      <c r="B83" s="10">
        <f>SUM(B54+B72+B80)</f>
        <v>22769.21</v>
      </c>
      <c r="C83" s="10">
        <f t="shared" ref="C83:O83" si="7">SUM(C54+C72+C80)</f>
        <v>4423.79</v>
      </c>
      <c r="D83" s="10">
        <f t="shared" si="7"/>
        <v>3251.83</v>
      </c>
      <c r="E83" s="10">
        <f t="shared" si="7"/>
        <v>1171.98</v>
      </c>
      <c r="F83" s="10">
        <f t="shared" si="7"/>
        <v>5120.09</v>
      </c>
      <c r="G83" s="10">
        <f t="shared" si="7"/>
        <v>78048.94</v>
      </c>
      <c r="H83" s="10">
        <f t="shared" si="7"/>
        <v>31990.079999999998</v>
      </c>
      <c r="I83" s="10">
        <f t="shared" si="7"/>
        <v>46058.869999999988</v>
      </c>
      <c r="J83" s="10">
        <f t="shared" si="7"/>
        <v>100234.20999999999</v>
      </c>
      <c r="K83" s="10">
        <f t="shared" si="7"/>
        <v>856.58</v>
      </c>
      <c r="L83" s="10">
        <f t="shared" si="7"/>
        <v>4692.7599999999993</v>
      </c>
      <c r="M83" s="10">
        <f t="shared" si="7"/>
        <v>9513.7100000000009</v>
      </c>
      <c r="N83" s="10">
        <f t="shared" si="7"/>
        <v>24549.590000000004</v>
      </c>
      <c r="O83" s="10">
        <f t="shared" si="7"/>
        <v>250208.91000000003</v>
      </c>
      <c r="P83" s="15">
        <f>(O83-O84)/O84</f>
        <v>8.6939509756477074E-2</v>
      </c>
      <c r="Q83" s="15">
        <f>O83/$O$83</f>
        <v>1</v>
      </c>
      <c r="R83" s="10">
        <f>SUM(R54+R72+R80)</f>
        <v>20013.109999999997</v>
      </c>
    </row>
    <row r="84" spans="1:18" x14ac:dyDescent="0.3">
      <c r="A84" s="1" t="s">
        <v>37</v>
      </c>
      <c r="B84" s="11">
        <f t="shared" ref="B84:O84" si="8">SUM(B55+B73+B81)</f>
        <v>18956.150000000001</v>
      </c>
      <c r="C84" s="11">
        <f t="shared" si="8"/>
        <v>4186.5199999999995</v>
      </c>
      <c r="D84" s="11">
        <f t="shared" si="8"/>
        <v>3018.0599999999995</v>
      </c>
      <c r="E84" s="11">
        <f t="shared" si="8"/>
        <v>1168.47</v>
      </c>
      <c r="F84" s="11">
        <f t="shared" si="8"/>
        <v>4533.7500000000009</v>
      </c>
      <c r="G84" s="11">
        <f t="shared" si="8"/>
        <v>71681.27</v>
      </c>
      <c r="H84" s="11">
        <f t="shared" si="8"/>
        <v>29693.48</v>
      </c>
      <c r="I84" s="11">
        <f t="shared" si="8"/>
        <v>41987.82</v>
      </c>
      <c r="J84" s="11">
        <f t="shared" si="8"/>
        <v>88243.459999999992</v>
      </c>
      <c r="K84" s="11">
        <f t="shared" si="8"/>
        <v>834.02</v>
      </c>
      <c r="L84" s="11">
        <f t="shared" si="8"/>
        <v>4391.4100000000017</v>
      </c>
      <c r="M84" s="11">
        <f t="shared" si="8"/>
        <v>6659.2900000000018</v>
      </c>
      <c r="N84" s="11">
        <f t="shared" si="8"/>
        <v>30709.889999999992</v>
      </c>
      <c r="O84" s="11">
        <f t="shared" si="8"/>
        <v>230195.8</v>
      </c>
      <c r="P84" s="1"/>
      <c r="Q84" s="1"/>
      <c r="R84" s="1"/>
    </row>
    <row r="85" spans="1:18" x14ac:dyDescent="0.3">
      <c r="A85" s="1" t="s">
        <v>38</v>
      </c>
      <c r="B85" s="9">
        <f t="shared" ref="B85:O85" si="9">(B83-B84)/B84</f>
        <v>0.20115160515188987</v>
      </c>
      <c r="C85" s="9">
        <f t="shared" si="9"/>
        <v>5.6674756122029865E-2</v>
      </c>
      <c r="D85" s="9">
        <f t="shared" si="9"/>
        <v>7.7457041940849583E-2</v>
      </c>
      <c r="E85" s="9">
        <f t="shared" si="9"/>
        <v>3.0039282138180621E-3</v>
      </c>
      <c r="F85" s="9">
        <f t="shared" si="9"/>
        <v>0.12932781913427055</v>
      </c>
      <c r="G85" s="9">
        <f t="shared" si="9"/>
        <v>8.8833108007154424E-2</v>
      </c>
      <c r="H85" s="9">
        <f t="shared" si="9"/>
        <v>7.7343578455607048E-2</v>
      </c>
      <c r="I85" s="9">
        <f t="shared" si="9"/>
        <v>9.6957879689871684E-2</v>
      </c>
      <c r="J85" s="9">
        <f t="shared" si="9"/>
        <v>0.1358825911857944</v>
      </c>
      <c r="K85" s="9">
        <f t="shared" si="9"/>
        <v>2.7049711038104673E-2</v>
      </c>
      <c r="L85" s="9">
        <f t="shared" si="9"/>
        <v>6.8622606406597772E-2</v>
      </c>
      <c r="M85" s="9">
        <f t="shared" si="9"/>
        <v>0.42863728715824034</v>
      </c>
      <c r="N85" s="9">
        <f t="shared" si="9"/>
        <v>-0.2005966156179651</v>
      </c>
      <c r="O85" s="9">
        <f t="shared" si="9"/>
        <v>8.6939509756477074E-2</v>
      </c>
      <c r="P85" s="1"/>
      <c r="Q85" s="1"/>
      <c r="R85" s="1"/>
    </row>
    <row r="86" spans="1:18" x14ac:dyDescent="0.3">
      <c r="A86" s="1" t="s">
        <v>49</v>
      </c>
      <c r="B86" s="12">
        <f t="shared" ref="B86:O86" si="10">B83/$O$83</f>
        <v>9.1000796094751368E-2</v>
      </c>
      <c r="C86" s="12">
        <f t="shared" si="10"/>
        <v>1.768038556260846E-2</v>
      </c>
      <c r="D86" s="12">
        <f t="shared" si="10"/>
        <v>1.2996459638467709E-2</v>
      </c>
      <c r="E86" s="12">
        <f t="shared" si="10"/>
        <v>4.6840058573453672E-3</v>
      </c>
      <c r="F86" s="12">
        <f t="shared" si="10"/>
        <v>2.0463260081345622E-2</v>
      </c>
      <c r="G86" s="12">
        <f t="shared" si="10"/>
        <v>0.31193509455758389</v>
      </c>
      <c r="H86" s="12">
        <f t="shared" si="10"/>
        <v>0.12785348051754031</v>
      </c>
      <c r="I86" s="12">
        <f t="shared" si="10"/>
        <v>0.18408165400664581</v>
      </c>
      <c r="J86" s="12">
        <f t="shared" si="10"/>
        <v>0.40060208087713572</v>
      </c>
      <c r="K86" s="12">
        <f t="shared" si="10"/>
        <v>3.42345922053695E-3</v>
      </c>
      <c r="L86" s="12">
        <f t="shared" si="10"/>
        <v>1.8755367264898754E-2</v>
      </c>
      <c r="M86" s="12">
        <f t="shared" si="10"/>
        <v>3.8023066404789502E-2</v>
      </c>
      <c r="N86" s="12">
        <f t="shared" si="10"/>
        <v>9.8116370036542666E-2</v>
      </c>
      <c r="O86" s="12">
        <f t="shared" si="10"/>
        <v>1</v>
      </c>
      <c r="P86" s="1"/>
      <c r="Q86" s="1"/>
      <c r="R86" s="1"/>
    </row>
    <row r="87" spans="1:18" x14ac:dyDescent="0.3">
      <c r="A87" s="1" t="s">
        <v>50</v>
      </c>
      <c r="B87" s="12">
        <f t="shared" ref="B87:O87" si="11">B84/$O$84</f>
        <v>8.23479403186331E-2</v>
      </c>
      <c r="C87" s="12">
        <f t="shared" si="11"/>
        <v>1.8186778386052222E-2</v>
      </c>
      <c r="D87" s="12">
        <f t="shared" si="11"/>
        <v>1.3110838686022941E-2</v>
      </c>
      <c r="E87" s="12">
        <f t="shared" si="11"/>
        <v>5.0759831413083999E-3</v>
      </c>
      <c r="F87" s="12">
        <f t="shared" si="11"/>
        <v>1.969518992092819E-2</v>
      </c>
      <c r="G87" s="12">
        <f t="shared" si="11"/>
        <v>0.31139260577299849</v>
      </c>
      <c r="H87" s="12">
        <f t="shared" si="11"/>
        <v>0.12899227527174692</v>
      </c>
      <c r="I87" s="12">
        <f t="shared" si="11"/>
        <v>0.1824004608250889</v>
      </c>
      <c r="J87" s="12">
        <f t="shared" si="11"/>
        <v>0.38334087763547381</v>
      </c>
      <c r="K87" s="12">
        <f t="shared" si="11"/>
        <v>3.6230895611475103E-3</v>
      </c>
      <c r="L87" s="12">
        <f t="shared" si="11"/>
        <v>1.907684675393731E-2</v>
      </c>
      <c r="M87" s="12">
        <f t="shared" si="11"/>
        <v>2.8928807562952939E-2</v>
      </c>
      <c r="N87" s="12">
        <f t="shared" si="11"/>
        <v>0.13340769032275998</v>
      </c>
      <c r="O87" s="12">
        <f t="shared" si="11"/>
        <v>1</v>
      </c>
      <c r="P87" s="1"/>
      <c r="Q87" s="1"/>
      <c r="R87" s="1"/>
    </row>
    <row r="89" spans="1:18" ht="34.799999999999997" customHeight="1" x14ac:dyDescent="0.3">
      <c r="A89" s="20" t="s">
        <v>75</v>
      </c>
      <c r="B89" s="20"/>
      <c r="C89" s="20"/>
      <c r="D89" s="20"/>
      <c r="E89" s="20"/>
      <c r="F89" s="20"/>
      <c r="G89" s="20"/>
      <c r="H89" s="20"/>
      <c r="I89" s="20"/>
      <c r="J89" s="20"/>
      <c r="K89" s="20"/>
      <c r="L89" s="20"/>
      <c r="M89" s="20"/>
      <c r="N89" s="20"/>
      <c r="O89" s="20"/>
      <c r="P89" s="20"/>
      <c r="Q89" s="20"/>
      <c r="R89" s="20"/>
    </row>
  </sheetData>
  <mergeCells count="2">
    <mergeCell ref="A1:R1"/>
    <mergeCell ref="A89:R89"/>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Health Portfolio</vt:lpstr>
      <vt:lpstr>Liability Portfolio</vt:lpstr>
      <vt:lpstr>Miscellaneous portfolio</vt:lpstr>
      <vt:lpstr>Segmentwise Report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Sharad Taware</cp:lastModifiedBy>
  <dcterms:created xsi:type="dcterms:W3CDTF">2026-01-10T20:18:47Z</dcterms:created>
  <dcterms:modified xsi:type="dcterms:W3CDTF">2026-01-13T08:16:31Z</dcterms:modified>
</cp:coreProperties>
</file>