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ara\OneDrive\Desktop\"/>
    </mc:Choice>
  </mc:AlternateContent>
  <xr:revisionPtr revIDLastSave="0" documentId="13_ncr:1_{6E9FD190-B2C3-4CED-8E80-B5FB7F0CECA2}" xr6:coauthVersionLast="47" xr6:coauthVersionMax="47" xr10:uidLastSave="{00000000-0000-0000-0000-000000000000}"/>
  <bookViews>
    <workbookView xWindow="-108" yWindow="-108" windowWidth="23256" windowHeight="13896" activeTab="3" xr2:uid="{00000000-000D-0000-FFFF-FFFF00000000}"/>
  </bookViews>
  <sheets>
    <sheet name="Health Portfolio" sheetId="1" r:id="rId1"/>
    <sheet name="Liability Portfolio" sheetId="2" r:id="rId2"/>
    <sheet name="Miscellaneous portfolio" sheetId="3" r:id="rId3"/>
    <sheet name="Segmentwise Rep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27" i="1"/>
  <c r="G27" i="2"/>
  <c r="H27" i="2"/>
  <c r="G26" i="3"/>
  <c r="F26" i="3"/>
  <c r="Q26" i="4"/>
  <c r="Q24" i="4"/>
  <c r="P26" i="4"/>
  <c r="G15" i="1"/>
  <c r="G73" i="1"/>
  <c r="G71" i="1"/>
  <c r="G67" i="1"/>
  <c r="G63" i="1"/>
  <c r="G61" i="1"/>
  <c r="G59" i="1"/>
  <c r="G53" i="1"/>
  <c r="G51" i="1"/>
  <c r="G49" i="1"/>
  <c r="G47" i="1"/>
  <c r="G45" i="1"/>
  <c r="G43" i="1"/>
  <c r="G41" i="1"/>
  <c r="G39" i="1"/>
  <c r="G37" i="1"/>
  <c r="G35" i="1"/>
  <c r="G33" i="1"/>
  <c r="G31" i="1"/>
  <c r="G29" i="1"/>
  <c r="G25" i="1"/>
  <c r="G23" i="1"/>
  <c r="G19" i="1"/>
  <c r="G17" i="1"/>
  <c r="G13" i="1"/>
  <c r="G11" i="1"/>
  <c r="G9" i="1"/>
  <c r="G7" i="1"/>
  <c r="G5" i="1"/>
  <c r="F77" i="1"/>
  <c r="F80" i="1" s="1"/>
  <c r="E77" i="1"/>
  <c r="E80" i="1" s="1"/>
  <c r="C76" i="1"/>
  <c r="B76" i="1"/>
  <c r="F75" i="1"/>
  <c r="E75" i="1"/>
  <c r="C75" i="1"/>
  <c r="B75" i="1"/>
  <c r="F74" i="1"/>
  <c r="E74" i="1"/>
  <c r="C74" i="1"/>
  <c r="B74" i="1"/>
  <c r="I73" i="1"/>
  <c r="F73" i="1"/>
  <c r="E73" i="1"/>
  <c r="C73" i="1"/>
  <c r="B73" i="1"/>
  <c r="F57" i="1"/>
  <c r="E57" i="1"/>
  <c r="F56" i="1"/>
  <c r="E56" i="1"/>
  <c r="D56" i="1"/>
  <c r="D77" i="1" s="1"/>
  <c r="D80" i="1" s="1"/>
  <c r="C56" i="1"/>
  <c r="C77" i="1" s="1"/>
  <c r="B56" i="1"/>
  <c r="B77" i="1" s="1"/>
  <c r="I55" i="1"/>
  <c r="I76" i="1" s="1"/>
  <c r="F55" i="1"/>
  <c r="E55" i="1"/>
  <c r="E76" i="1" s="1"/>
  <c r="D55" i="1"/>
  <c r="D57" i="1" s="1"/>
  <c r="C55" i="1"/>
  <c r="B55" i="1"/>
  <c r="B57" i="1" s="1"/>
  <c r="G53" i="2"/>
  <c r="G51" i="2"/>
  <c r="G49" i="2"/>
  <c r="G47" i="2"/>
  <c r="G45" i="2"/>
  <c r="G43" i="2"/>
  <c r="G41" i="2"/>
  <c r="G39" i="2"/>
  <c r="G37" i="2"/>
  <c r="G35" i="2"/>
  <c r="G33" i="2"/>
  <c r="G31" i="2"/>
  <c r="G25" i="2"/>
  <c r="G23" i="2"/>
  <c r="G19" i="2"/>
  <c r="G17" i="2"/>
  <c r="G15" i="2"/>
  <c r="G13" i="2"/>
  <c r="G11" i="2"/>
  <c r="G9" i="2"/>
  <c r="G7" i="2"/>
  <c r="G5" i="2"/>
  <c r="F56" i="2"/>
  <c r="F59" i="2" s="1"/>
  <c r="E56" i="2"/>
  <c r="E57" i="2" s="1"/>
  <c r="D56" i="2"/>
  <c r="D57" i="2" s="1"/>
  <c r="C56" i="2"/>
  <c r="C57" i="2" s="1"/>
  <c r="B56" i="2"/>
  <c r="B57" i="2" s="1"/>
  <c r="I55" i="2"/>
  <c r="F55" i="2"/>
  <c r="H39" i="2" s="1"/>
  <c r="E55" i="2"/>
  <c r="D55" i="2"/>
  <c r="C55" i="2"/>
  <c r="B55" i="2"/>
  <c r="P80" i="4"/>
  <c r="P78" i="4"/>
  <c r="P76" i="4"/>
  <c r="P72" i="4"/>
  <c r="P70" i="4"/>
  <c r="P66" i="4"/>
  <c r="P62" i="4"/>
  <c r="P60" i="4"/>
  <c r="P58" i="4"/>
  <c r="P52" i="4"/>
  <c r="P50" i="4"/>
  <c r="P48" i="4"/>
  <c r="P46" i="4"/>
  <c r="P44" i="4"/>
  <c r="P42" i="4"/>
  <c r="P40" i="4"/>
  <c r="P38" i="4"/>
  <c r="P36" i="4"/>
  <c r="P34" i="4"/>
  <c r="P32" i="4"/>
  <c r="P30" i="4"/>
  <c r="P28" i="4"/>
  <c r="P24" i="4"/>
  <c r="P22" i="4"/>
  <c r="P20" i="4"/>
  <c r="P18" i="4"/>
  <c r="P16" i="4"/>
  <c r="P14" i="4"/>
  <c r="P12" i="4"/>
  <c r="P10" i="4"/>
  <c r="P8" i="4"/>
  <c r="P6" i="4"/>
  <c r="P4" i="4"/>
  <c r="F62" i="3"/>
  <c r="F60" i="3"/>
  <c r="F58" i="3"/>
  <c r="F52" i="3"/>
  <c r="F50" i="3"/>
  <c r="F48" i="3"/>
  <c r="F46" i="3"/>
  <c r="F44" i="3"/>
  <c r="F42" i="3"/>
  <c r="F40" i="3"/>
  <c r="F38" i="3"/>
  <c r="F36" i="3"/>
  <c r="F34" i="3"/>
  <c r="F32" i="3"/>
  <c r="F30" i="3"/>
  <c r="F24" i="3"/>
  <c r="F22" i="3"/>
  <c r="F20" i="3"/>
  <c r="F18" i="3"/>
  <c r="F16" i="3"/>
  <c r="F14" i="3"/>
  <c r="F12" i="3"/>
  <c r="F10" i="3"/>
  <c r="F8" i="3"/>
  <c r="F6" i="3"/>
  <c r="F4" i="3"/>
  <c r="H62" i="3"/>
  <c r="H65" i="3"/>
  <c r="D65" i="3"/>
  <c r="E64" i="3"/>
  <c r="D64" i="3"/>
  <c r="C64" i="3"/>
  <c r="B64" i="3"/>
  <c r="E63" i="3"/>
  <c r="D63" i="3"/>
  <c r="C63" i="3"/>
  <c r="B63" i="3"/>
  <c r="E62" i="3"/>
  <c r="D62" i="3"/>
  <c r="C62" i="3"/>
  <c r="B62" i="3"/>
  <c r="E55" i="3"/>
  <c r="E66" i="3" s="1"/>
  <c r="E69" i="3" s="1"/>
  <c r="D55" i="3"/>
  <c r="D56" i="3" s="1"/>
  <c r="C55" i="3"/>
  <c r="C56" i="3" s="1"/>
  <c r="B55" i="3"/>
  <c r="B56" i="3" s="1"/>
  <c r="H54" i="3"/>
  <c r="E54" i="3"/>
  <c r="E65" i="3" s="1"/>
  <c r="D54" i="3"/>
  <c r="C54" i="3"/>
  <c r="C65" i="3" s="1"/>
  <c r="B54" i="3"/>
  <c r="B65" i="3" s="1"/>
  <c r="N84" i="4"/>
  <c r="M84" i="4"/>
  <c r="I84" i="4"/>
  <c r="H84" i="4"/>
  <c r="H87" i="4" s="1"/>
  <c r="G84" i="4"/>
  <c r="B84" i="4"/>
  <c r="R83" i="4"/>
  <c r="L83" i="4"/>
  <c r="L86" i="4" s="1"/>
  <c r="K83" i="4"/>
  <c r="K86" i="4" s="1"/>
  <c r="J83" i="4"/>
  <c r="J85" i="4" s="1"/>
  <c r="E83" i="4"/>
  <c r="E86" i="4" s="1"/>
  <c r="D83" i="4"/>
  <c r="D86" i="4" s="1"/>
  <c r="O82" i="4"/>
  <c r="N82" i="4"/>
  <c r="O81" i="4"/>
  <c r="N81" i="4"/>
  <c r="R80" i="4"/>
  <c r="O80" i="4"/>
  <c r="N80" i="4"/>
  <c r="O74" i="4"/>
  <c r="N74" i="4"/>
  <c r="M74" i="4"/>
  <c r="J74" i="4"/>
  <c r="O73" i="4"/>
  <c r="N73" i="4"/>
  <c r="M73" i="4"/>
  <c r="J73" i="4"/>
  <c r="R72" i="4"/>
  <c r="O72" i="4"/>
  <c r="N72" i="4"/>
  <c r="M72" i="4"/>
  <c r="J72" i="4"/>
  <c r="N56" i="4"/>
  <c r="I56" i="4"/>
  <c r="H56" i="4"/>
  <c r="B56" i="4"/>
  <c r="O55" i="4"/>
  <c r="O84" i="4" s="1"/>
  <c r="N55" i="4"/>
  <c r="M55" i="4"/>
  <c r="L55" i="4"/>
  <c r="L84" i="4" s="1"/>
  <c r="K55" i="4"/>
  <c r="K84" i="4" s="1"/>
  <c r="J55" i="4"/>
  <c r="J84" i="4" s="1"/>
  <c r="I55" i="4"/>
  <c r="H55" i="4"/>
  <c r="G55" i="4"/>
  <c r="F55" i="4"/>
  <c r="F84" i="4" s="1"/>
  <c r="E55" i="4"/>
  <c r="E84" i="4" s="1"/>
  <c r="D55" i="4"/>
  <c r="D84" i="4" s="1"/>
  <c r="C55" i="4"/>
  <c r="C84" i="4" s="1"/>
  <c r="C87" i="4" s="1"/>
  <c r="B55" i="4"/>
  <c r="R54" i="4"/>
  <c r="O54" i="4"/>
  <c r="O83" i="4" s="1"/>
  <c r="N54" i="4"/>
  <c r="N83" i="4" s="1"/>
  <c r="M54" i="4"/>
  <c r="M56" i="4" s="1"/>
  <c r="L54" i="4"/>
  <c r="K54" i="4"/>
  <c r="K56" i="4" s="1"/>
  <c r="J54" i="4"/>
  <c r="I54" i="4"/>
  <c r="I83" i="4" s="1"/>
  <c r="H54" i="4"/>
  <c r="H83" i="4" s="1"/>
  <c r="G54" i="4"/>
  <c r="G56" i="4" s="1"/>
  <c r="F54" i="4"/>
  <c r="F83" i="4" s="1"/>
  <c r="E54" i="4"/>
  <c r="E56" i="4" s="1"/>
  <c r="D54" i="4"/>
  <c r="D56" i="4" s="1"/>
  <c r="C54" i="4"/>
  <c r="C83" i="4" s="1"/>
  <c r="B54" i="4"/>
  <c r="B83" i="4" s="1"/>
  <c r="B78" i="1" l="1"/>
  <c r="B80" i="1"/>
  <c r="C78" i="1"/>
  <c r="C80" i="1"/>
  <c r="E78" i="1"/>
  <c r="G55" i="1"/>
  <c r="D76" i="1"/>
  <c r="F76" i="1"/>
  <c r="C57" i="1"/>
  <c r="B58" i="2"/>
  <c r="H11" i="2"/>
  <c r="H41" i="2"/>
  <c r="C58" i="2"/>
  <c r="H13" i="2"/>
  <c r="H43" i="2"/>
  <c r="D58" i="2"/>
  <c r="H15" i="2"/>
  <c r="H45" i="2"/>
  <c r="E58" i="2"/>
  <c r="H17" i="2"/>
  <c r="H47" i="2"/>
  <c r="F58" i="2"/>
  <c r="H19" i="2"/>
  <c r="H49" i="2"/>
  <c r="B59" i="2"/>
  <c r="H23" i="2"/>
  <c r="H53" i="2"/>
  <c r="C59" i="2"/>
  <c r="H25" i="2"/>
  <c r="H55" i="2"/>
  <c r="D59" i="2"/>
  <c r="H31" i="2"/>
  <c r="E59" i="2"/>
  <c r="G55" i="2"/>
  <c r="H33" i="2"/>
  <c r="H5" i="2"/>
  <c r="H35" i="2"/>
  <c r="H7" i="2"/>
  <c r="H37" i="2"/>
  <c r="F57" i="2"/>
  <c r="H9" i="2"/>
  <c r="B68" i="3"/>
  <c r="C68" i="3"/>
  <c r="C67" i="3"/>
  <c r="G60" i="3"/>
  <c r="G34" i="3"/>
  <c r="G6" i="3"/>
  <c r="G58" i="3"/>
  <c r="G30" i="3"/>
  <c r="F65" i="3"/>
  <c r="E67" i="3"/>
  <c r="G52" i="3"/>
  <c r="G24" i="3"/>
  <c r="G48" i="3"/>
  <c r="G20" i="3"/>
  <c r="G46" i="3"/>
  <c r="G18" i="3"/>
  <c r="G44" i="3"/>
  <c r="G16" i="3"/>
  <c r="G42" i="3"/>
  <c r="G14" i="3"/>
  <c r="G12" i="3"/>
  <c r="G38" i="3"/>
  <c r="G10" i="3"/>
  <c r="E68" i="3"/>
  <c r="G62" i="3"/>
  <c r="G8" i="3"/>
  <c r="G32" i="3"/>
  <c r="G4" i="3"/>
  <c r="G50" i="3"/>
  <c r="G22" i="3"/>
  <c r="G40" i="3"/>
  <c r="G65" i="3"/>
  <c r="G36" i="3"/>
  <c r="D67" i="3"/>
  <c r="D68" i="3"/>
  <c r="E56" i="3"/>
  <c r="B66" i="3"/>
  <c r="B69" i="3" s="1"/>
  <c r="C66" i="3"/>
  <c r="C69" i="3" s="1"/>
  <c r="D66" i="3"/>
  <c r="D69" i="3" s="1"/>
  <c r="F54" i="3"/>
  <c r="G54" i="3"/>
  <c r="F85" i="4"/>
  <c r="F86" i="4"/>
  <c r="B87" i="4"/>
  <c r="M87" i="4"/>
  <c r="O87" i="4"/>
  <c r="N87" i="4"/>
  <c r="D87" i="4"/>
  <c r="H86" i="4"/>
  <c r="H85" i="4"/>
  <c r="E87" i="4"/>
  <c r="E85" i="4"/>
  <c r="I85" i="4"/>
  <c r="I86" i="4"/>
  <c r="F87" i="4"/>
  <c r="J87" i="4"/>
  <c r="B86" i="4"/>
  <c r="B85" i="4"/>
  <c r="N86" i="4"/>
  <c r="N85" i="4"/>
  <c r="K87" i="4"/>
  <c r="K85" i="4"/>
  <c r="G87" i="4"/>
  <c r="C86" i="4"/>
  <c r="C85" i="4"/>
  <c r="Q76" i="4"/>
  <c r="Q72" i="4"/>
  <c r="Q46" i="4"/>
  <c r="Q20" i="4"/>
  <c r="Q44" i="4"/>
  <c r="Q18" i="4"/>
  <c r="Q14" i="4"/>
  <c r="Q12" i="4"/>
  <c r="Q36" i="4"/>
  <c r="Q70" i="4"/>
  <c r="Q68" i="4"/>
  <c r="Q42" i="4"/>
  <c r="Q16" i="4"/>
  <c r="Q66" i="4"/>
  <c r="Q40" i="4"/>
  <c r="Q38" i="4"/>
  <c r="Q62" i="4"/>
  <c r="Q10" i="4"/>
  <c r="O86" i="4"/>
  <c r="Q64" i="4"/>
  <c r="Q60" i="4"/>
  <c r="Q34" i="4"/>
  <c r="Q8" i="4"/>
  <c r="Q32" i="4"/>
  <c r="Q6" i="4"/>
  <c r="O85" i="4"/>
  <c r="Q58" i="4"/>
  <c r="Q83" i="4"/>
  <c r="Q30" i="4"/>
  <c r="Q4" i="4"/>
  <c r="Q78" i="4"/>
  <c r="Q50" i="4"/>
  <c r="Q48" i="4"/>
  <c r="Q22" i="4"/>
  <c r="Q80" i="4"/>
  <c r="Q52" i="4"/>
  <c r="Q28" i="4"/>
  <c r="P83" i="4"/>
  <c r="L87" i="4"/>
  <c r="I87" i="4"/>
  <c r="C56" i="4"/>
  <c r="O56" i="4"/>
  <c r="L85" i="4"/>
  <c r="J86" i="4"/>
  <c r="G83" i="4"/>
  <c r="Q54" i="4"/>
  <c r="F56" i="4"/>
  <c r="P54" i="4"/>
  <c r="D85" i="4"/>
  <c r="J56" i="4"/>
  <c r="M83" i="4"/>
  <c r="L56" i="4"/>
  <c r="H31" i="1" l="1"/>
  <c r="H5" i="1"/>
  <c r="F79" i="1"/>
  <c r="H53" i="1"/>
  <c r="H29" i="1"/>
  <c r="G76" i="1"/>
  <c r="H73" i="1"/>
  <c r="H47" i="1"/>
  <c r="H19" i="1"/>
  <c r="H45" i="1"/>
  <c r="H69" i="1"/>
  <c r="H41" i="1"/>
  <c r="H15" i="1"/>
  <c r="H37" i="1"/>
  <c r="H11" i="1"/>
  <c r="H61" i="1"/>
  <c r="H59" i="1"/>
  <c r="H51" i="1"/>
  <c r="H25" i="1"/>
  <c r="H76" i="1"/>
  <c r="H49" i="1"/>
  <c r="H23" i="1"/>
  <c r="H71" i="1"/>
  <c r="H17" i="1"/>
  <c r="F78" i="1"/>
  <c r="H43" i="1"/>
  <c r="H67" i="1"/>
  <c r="H65" i="1"/>
  <c r="H39" i="1"/>
  <c r="H13" i="1"/>
  <c r="H63" i="1"/>
  <c r="H35" i="1"/>
  <c r="H9" i="1"/>
  <c r="H33" i="1"/>
  <c r="H7" i="1"/>
  <c r="D78" i="1"/>
  <c r="D79" i="1"/>
  <c r="H55" i="1"/>
  <c r="C79" i="1"/>
  <c r="E79" i="1"/>
  <c r="B79" i="1"/>
  <c r="B67" i="3"/>
  <c r="G86" i="4"/>
  <c r="G85" i="4"/>
  <c r="M86" i="4"/>
  <c r="M85" i="4"/>
</calcChain>
</file>

<file path=xl/sharedStrings.xml><?xml version="1.0" encoding="utf-8"?>
<sst xmlns="http://schemas.openxmlformats.org/spreadsheetml/2006/main" count="333" uniqueCount="76">
  <si>
    <t>GROSS DIRECT PREMIUM INCOME UNDERWRITTEN BY NON-LIFE INSURERS WITHIN INDIA  (SEGMENT WISE) : FOR THE PERIOD UPTO November 2025 (PROVISIONAL &amp; UNAUDITED ) IN FY 2025-26  (Rs. In Crs.)</t>
  </si>
  <si>
    <t>Health-Retail</t>
  </si>
  <si>
    <t>Health-Group</t>
  </si>
  <si>
    <t>Health-Government schemes</t>
  </si>
  <si>
    <t>Overseas Medical</t>
  </si>
  <si>
    <t>Grand Total</t>
  </si>
  <si>
    <t>Growth %</t>
  </si>
  <si>
    <t>Market %</t>
  </si>
  <si>
    <t>Accretion</t>
  </si>
  <si>
    <t>General Insurers</t>
  </si>
  <si>
    <t>Acko General Insurance Ltd</t>
  </si>
  <si>
    <t>Previous Year</t>
  </si>
  <si>
    <t xml:space="preserve">Bajaj General Insurance Limited </t>
  </si>
  <si>
    <t>Cholamandalam MS General Insurance Co Ltd</t>
  </si>
  <si>
    <t>Generali Central Insurance Company Limited</t>
  </si>
  <si>
    <t>Go Digit General Insurance Ltd</t>
  </si>
  <si>
    <t>HDFC Ergo General Insurance Co Ltd</t>
  </si>
  <si>
    <t>ICICI Lombard General Insurance Co Ltd</t>
  </si>
  <si>
    <t>IFFCO-Tokio General Insurance Co Ltd</t>
  </si>
  <si>
    <t>Kshema General insurance</t>
  </si>
  <si>
    <t>Liberty  General Insurance Co. Ltd</t>
  </si>
  <si>
    <t>Magma General Insurance Limited</t>
  </si>
  <si>
    <t>National Insurance Co Ltd</t>
  </si>
  <si>
    <t>Navi General Insurance Co. Ltd</t>
  </si>
  <si>
    <t>Raheja QBE General Insurance Co Ltd</t>
  </si>
  <si>
    <t>Reliance General Insurance Co Ltd</t>
  </si>
  <si>
    <t>Royal Sundaram General Insurance Co Ltd</t>
  </si>
  <si>
    <t>SBI General Insurance Co Ltd</t>
  </si>
  <si>
    <t>Shriram General Insurance Co Ltd</t>
  </si>
  <si>
    <t>Tata AIG General Insurance Co Ltd</t>
  </si>
  <si>
    <t>The New India Assurance Co Ltd</t>
  </si>
  <si>
    <t>The Oriental Insurance Co Ltd</t>
  </si>
  <si>
    <t>United India Insurance Co Ltd</t>
  </si>
  <si>
    <t>Universal Sompo General Insurance Co Ltd</t>
  </si>
  <si>
    <t>Zuno General Insurance Co Ltd</t>
  </si>
  <si>
    <t>Zurich Kotak Mahindra General Insurance Co Ltd</t>
  </si>
  <si>
    <t>General Insurers Sub Total</t>
  </si>
  <si>
    <t>Previous Year Sub Total</t>
  </si>
  <si>
    <t>% Growth</t>
  </si>
  <si>
    <t>Stand-alone Health Insurers</t>
  </si>
  <si>
    <t xml:space="preserve"> Niva bupa health insurance company limited</t>
  </si>
  <si>
    <t>Aditya Birla Health Insurance Co Ltd</t>
  </si>
  <si>
    <t>Care Health Insurance Ltd</t>
  </si>
  <si>
    <t>Galaxy Health Insurance Company Ltd</t>
  </si>
  <si>
    <t>ManipalCigna Health Insurance Co Ltd</t>
  </si>
  <si>
    <t>Narayana Health Insurance Ltd</t>
  </si>
  <si>
    <t>Star Health &amp; Allied Insurance Co Ltd</t>
  </si>
  <si>
    <t>Stand-alone Health sub Total</t>
  </si>
  <si>
    <t>Industry Total</t>
  </si>
  <si>
    <t>% Market Share</t>
  </si>
  <si>
    <t>Previous Year Market Share</t>
  </si>
  <si>
    <t>Workmen's compensation/Employers' liability</t>
  </si>
  <si>
    <t>Public Liability (Act)</t>
  </si>
  <si>
    <t>Product Liability</t>
  </si>
  <si>
    <t>Other liability covers</t>
  </si>
  <si>
    <t>Crop Insurance</t>
  </si>
  <si>
    <t>Credit Guarantee</t>
  </si>
  <si>
    <t>All Other miscellaneous</t>
  </si>
  <si>
    <t>Specialised Insurers</t>
  </si>
  <si>
    <t>Agriculture Insurance Co Of India Ltd</t>
  </si>
  <si>
    <t>ECGC Ltd</t>
  </si>
  <si>
    <t>Specialised sub Total</t>
  </si>
  <si>
    <t>Fire</t>
  </si>
  <si>
    <t>Marine Total</t>
  </si>
  <si>
    <t>Marine  Cargo</t>
  </si>
  <si>
    <t>Marine  Hull</t>
  </si>
  <si>
    <t>Engineering</t>
  </si>
  <si>
    <t>Motor Total</t>
  </si>
  <si>
    <t>Motor OD</t>
  </si>
  <si>
    <t>Motor TP</t>
  </si>
  <si>
    <t xml:space="preserve">Health </t>
  </si>
  <si>
    <t xml:space="preserve">Aviation </t>
  </si>
  <si>
    <t>Liability</t>
  </si>
  <si>
    <t>P.A.</t>
  </si>
  <si>
    <t>All Other Misc (Crop Insurance + Credit Guarantee+All other misc)</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</si>
  <si>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Therefore the growth rates reported for the current year cannot be compared with the previous year's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</si>
</sst>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2"/>
      <color theme="3"/>
      <name val="Calibri"/>
      <family val="2"/>
      <scheme val="minor"/>
    </font>
    <font>
      <b/>
      <sz val="10"/>
      <color theme="1"/>
      <name val="Calibri"/>
      <family val="2"/>
      <scheme val="minor"/>
    </font>
    <font>
      <sz val="10"/>
      <color theme="1"/>
      <name val="Calibri"/>
      <family val="2"/>
      <scheme val="minor"/>
    </font>
    <font>
      <b/>
      <sz val="11"/>
      <color theme="1"/>
      <name val="Aptos"/>
      <family val="2"/>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2" xfId="0" applyBorder="1"/>
    <xf numFmtId="0" fontId="3" fillId="0" borderId="2" xfId="0" applyFont="1" applyBorder="1"/>
    <xf numFmtId="0" fontId="3" fillId="0" borderId="2" xfId="0" applyFont="1" applyBorder="1" applyAlignment="1">
      <alignment vertical="top" wrapText="1"/>
    </xf>
    <xf numFmtId="43" fontId="0" fillId="0" borderId="2" xfId="1" applyFont="1" applyBorder="1"/>
    <xf numFmtId="43" fontId="3" fillId="0" borderId="2" xfId="1" applyFont="1" applyBorder="1"/>
    <xf numFmtId="43" fontId="5" fillId="0" borderId="2" xfId="1" applyFont="1" applyBorder="1"/>
    <xf numFmtId="43" fontId="6" fillId="0" borderId="2" xfId="1" applyFont="1" applyBorder="1"/>
    <xf numFmtId="10" fontId="1" fillId="0" borderId="2" xfId="2" applyNumberFormat="1" applyFont="1" applyBorder="1"/>
    <xf numFmtId="164" fontId="3" fillId="0" borderId="2" xfId="0" applyNumberFormat="1" applyFont="1" applyBorder="1"/>
    <xf numFmtId="164" fontId="0" fillId="0" borderId="2" xfId="0" applyNumberFormat="1" applyBorder="1"/>
    <xf numFmtId="10" fontId="0" fillId="0" borderId="2" xfId="2" applyNumberFormat="1" applyFont="1" applyBorder="1"/>
    <xf numFmtId="43" fontId="1" fillId="0" borderId="2" xfId="1" applyFont="1" applyBorder="1"/>
    <xf numFmtId="43" fontId="3" fillId="0" borderId="2" xfId="0" applyNumberFormat="1" applyFont="1" applyBorder="1"/>
    <xf numFmtId="10" fontId="3" fillId="0" borderId="2" xfId="2" applyNumberFormat="1" applyFont="1" applyBorder="1"/>
    <xf numFmtId="0" fontId="2" fillId="0" borderId="1" xfId="0" applyFont="1" applyBorder="1" applyAlignment="1">
      <alignment horizontal="center" vertical="center" wrapText="1"/>
    </xf>
    <xf numFmtId="0" fontId="7" fillId="0" borderId="0" xfId="0" applyFont="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82"/>
  <sheetViews>
    <sheetView workbookViewId="0">
      <selection activeCell="N39" sqref="N39"/>
    </sheetView>
  </sheetViews>
  <sheetFormatPr defaultRowHeight="14.4" x14ac:dyDescent="0.3"/>
  <cols>
    <col min="1" max="1" width="39.5546875" customWidth="1"/>
    <col min="2" max="2" width="11.6640625" customWidth="1"/>
    <col min="3" max="3" width="12.21875" customWidth="1"/>
    <col min="4" max="4" width="11.77734375" customWidth="1"/>
    <col min="6" max="6" width="11" customWidth="1"/>
    <col min="9" max="9" width="11.5546875" customWidth="1"/>
  </cols>
  <sheetData>
    <row r="2" spans="1:9" ht="72" customHeight="1" x14ac:dyDescent="0.3">
      <c r="A2" s="15" t="s">
        <v>0</v>
      </c>
      <c r="B2" s="15"/>
      <c r="C2" s="15"/>
      <c r="D2" s="15"/>
      <c r="E2" s="15"/>
      <c r="F2" s="15"/>
      <c r="G2" s="15"/>
      <c r="H2" s="15"/>
      <c r="I2" s="15"/>
    </row>
    <row r="3" spans="1:9" ht="57.6" x14ac:dyDescent="0.3">
      <c r="A3" s="3"/>
      <c r="B3" s="3" t="s">
        <v>1</v>
      </c>
      <c r="C3" s="3" t="s">
        <v>2</v>
      </c>
      <c r="D3" s="3" t="s">
        <v>3</v>
      </c>
      <c r="E3" s="3" t="s">
        <v>4</v>
      </c>
      <c r="F3" s="3" t="s">
        <v>5</v>
      </c>
      <c r="G3" s="3" t="s">
        <v>6</v>
      </c>
      <c r="H3" s="3" t="s">
        <v>7</v>
      </c>
      <c r="I3" s="3" t="s">
        <v>8</v>
      </c>
    </row>
    <row r="4" spans="1:9" x14ac:dyDescent="0.3">
      <c r="A4" s="2" t="s">
        <v>9</v>
      </c>
      <c r="B4" s="1"/>
      <c r="C4" s="1"/>
      <c r="D4" s="1"/>
      <c r="E4" s="1"/>
      <c r="F4" s="1"/>
      <c r="G4" s="1"/>
      <c r="H4" s="1"/>
      <c r="I4" s="1"/>
    </row>
    <row r="5" spans="1:9" x14ac:dyDescent="0.3">
      <c r="A5" s="1" t="s">
        <v>10</v>
      </c>
      <c r="B5" s="1">
        <v>95.27</v>
      </c>
      <c r="C5" s="1">
        <v>673.29</v>
      </c>
      <c r="D5" s="4">
        <v>0</v>
      </c>
      <c r="E5" s="1">
        <v>36.46</v>
      </c>
      <c r="F5" s="1">
        <v>805.02</v>
      </c>
      <c r="G5" s="11">
        <f>(F5-F6)/F6</f>
        <v>0.22909446234178657</v>
      </c>
      <c r="H5" s="11">
        <f>F5/$F$76</f>
        <v>9.136828380349564E-3</v>
      </c>
      <c r="I5" s="1">
        <v>150.05000000000001</v>
      </c>
    </row>
    <row r="6" spans="1:9" x14ac:dyDescent="0.3">
      <c r="A6" s="1" t="s">
        <v>11</v>
      </c>
      <c r="B6" s="1">
        <v>58.41</v>
      </c>
      <c r="C6" s="1">
        <v>573.57000000000005</v>
      </c>
      <c r="D6" s="4">
        <v>0</v>
      </c>
      <c r="E6" s="1">
        <v>22.99</v>
      </c>
      <c r="F6" s="1">
        <v>654.97</v>
      </c>
      <c r="G6" s="1"/>
      <c r="H6" s="1"/>
      <c r="I6" s="1"/>
    </row>
    <row r="7" spans="1:9" x14ac:dyDescent="0.3">
      <c r="A7" s="1" t="s">
        <v>12</v>
      </c>
      <c r="B7" s="1">
        <v>751.83</v>
      </c>
      <c r="C7" s="1">
        <v>2682.12</v>
      </c>
      <c r="D7" s="1">
        <v>3500.32</v>
      </c>
      <c r="E7" s="1">
        <v>132.6</v>
      </c>
      <c r="F7" s="1">
        <v>7066.87</v>
      </c>
      <c r="G7" s="11">
        <f>(F7-F8)/F8</f>
        <v>5.5005508761767671E-2</v>
      </c>
      <c r="H7" s="11">
        <f>F7/$F$76</f>
        <v>8.0207669842042348E-2</v>
      </c>
      <c r="I7" s="1">
        <v>368.45</v>
      </c>
    </row>
    <row r="8" spans="1:9" x14ac:dyDescent="0.3">
      <c r="A8" s="1" t="s">
        <v>11</v>
      </c>
      <c r="B8" s="1">
        <v>681.14</v>
      </c>
      <c r="C8" s="1">
        <v>2609.19</v>
      </c>
      <c r="D8" s="1">
        <v>3260.29</v>
      </c>
      <c r="E8" s="1">
        <v>147.80000000000001</v>
      </c>
      <c r="F8" s="1">
        <v>6698.42</v>
      </c>
      <c r="G8" s="1"/>
      <c r="H8" s="1"/>
      <c r="I8" s="1"/>
    </row>
    <row r="9" spans="1:9" x14ac:dyDescent="0.3">
      <c r="A9" s="1" t="s">
        <v>13</v>
      </c>
      <c r="B9" s="1">
        <v>246.8</v>
      </c>
      <c r="C9" s="1">
        <v>403.54</v>
      </c>
      <c r="D9" s="4">
        <v>0</v>
      </c>
      <c r="E9" s="1">
        <v>0.63</v>
      </c>
      <c r="F9" s="1">
        <v>650.97</v>
      </c>
      <c r="G9" s="11">
        <f>(F9-F10)/F10</f>
        <v>-2.4091508755097052E-2</v>
      </c>
      <c r="H9" s="11">
        <f>F9/$F$76</f>
        <v>7.3883893204593131E-3</v>
      </c>
      <c r="I9" s="1">
        <v>-16.07</v>
      </c>
    </row>
    <row r="10" spans="1:9" x14ac:dyDescent="0.3">
      <c r="A10" s="1" t="s">
        <v>11</v>
      </c>
      <c r="B10" s="1">
        <v>360.74</v>
      </c>
      <c r="C10" s="1">
        <v>299.13</v>
      </c>
      <c r="D10" s="1">
        <v>6.26</v>
      </c>
      <c r="E10" s="1">
        <v>0.91</v>
      </c>
      <c r="F10" s="1">
        <v>667.04</v>
      </c>
      <c r="G10" s="1"/>
      <c r="H10" s="1"/>
      <c r="I10" s="1"/>
    </row>
    <row r="11" spans="1:9" x14ac:dyDescent="0.3">
      <c r="A11" s="1" t="s">
        <v>14</v>
      </c>
      <c r="B11" s="1">
        <v>122.71</v>
      </c>
      <c r="C11" s="1">
        <v>807.66</v>
      </c>
      <c r="D11" s="4">
        <v>0</v>
      </c>
      <c r="E11" s="1">
        <v>4.45</v>
      </c>
      <c r="F11" s="1">
        <v>934.82</v>
      </c>
      <c r="G11" s="11">
        <f>(F11-F12)/F12</f>
        <v>-0.16274529121474562</v>
      </c>
      <c r="H11" s="11">
        <f>F11/$F$76</f>
        <v>1.061003441718017E-2</v>
      </c>
      <c r="I11" s="1">
        <v>-181.71</v>
      </c>
    </row>
    <row r="12" spans="1:9" x14ac:dyDescent="0.3">
      <c r="A12" s="1" t="s">
        <v>11</v>
      </c>
      <c r="B12" s="1">
        <v>122.58</v>
      </c>
      <c r="C12" s="1">
        <v>941.19</v>
      </c>
      <c r="D12" s="1">
        <v>46.91</v>
      </c>
      <c r="E12" s="1">
        <v>5.85</v>
      </c>
      <c r="F12" s="1">
        <v>1116.53</v>
      </c>
      <c r="G12" s="1"/>
      <c r="H12" s="1"/>
      <c r="I12" s="1"/>
    </row>
    <row r="13" spans="1:9" x14ac:dyDescent="0.3">
      <c r="A13" s="1" t="s">
        <v>15</v>
      </c>
      <c r="B13" s="1">
        <v>44.69</v>
      </c>
      <c r="C13" s="1">
        <v>878.25</v>
      </c>
      <c r="D13" s="4">
        <v>0</v>
      </c>
      <c r="E13" s="1">
        <v>11.37</v>
      </c>
      <c r="F13" s="1">
        <v>934.31</v>
      </c>
      <c r="G13" s="11">
        <f>(F13-F14)/F14</f>
        <v>7.4537090281771065E-2</v>
      </c>
      <c r="H13" s="11">
        <f>F13/$F$76</f>
        <v>1.0604246011334379E-2</v>
      </c>
      <c r="I13" s="1">
        <v>64.81</v>
      </c>
    </row>
    <row r="14" spans="1:9" x14ac:dyDescent="0.3">
      <c r="A14" s="1" t="s">
        <v>11</v>
      </c>
      <c r="B14" s="1">
        <v>41.62</v>
      </c>
      <c r="C14" s="1">
        <v>823.31</v>
      </c>
      <c r="D14" s="4">
        <v>0</v>
      </c>
      <c r="E14" s="1">
        <v>4.57</v>
      </c>
      <c r="F14" s="1">
        <v>869.5</v>
      </c>
      <c r="G14" s="1"/>
      <c r="H14" s="1"/>
      <c r="I14" s="1"/>
    </row>
    <row r="15" spans="1:9" x14ac:dyDescent="0.3">
      <c r="A15" s="1" t="s">
        <v>16</v>
      </c>
      <c r="B15" s="1">
        <v>2836.66</v>
      </c>
      <c r="C15" s="1">
        <v>979.32</v>
      </c>
      <c r="D15" s="4">
        <v>0</v>
      </c>
      <c r="E15" s="1">
        <v>43.37</v>
      </c>
      <c r="F15" s="1">
        <v>3859.35</v>
      </c>
      <c r="G15" s="11">
        <f>(F15-F16)/F16</f>
        <v>3.3821847316833978E-2</v>
      </c>
      <c r="H15" s="11">
        <f>F15/$F$76</f>
        <v>4.3802910001865904E-2</v>
      </c>
      <c r="I15" s="1">
        <v>126.26</v>
      </c>
    </row>
    <row r="16" spans="1:9" x14ac:dyDescent="0.3">
      <c r="A16" s="1" t="s">
        <v>11</v>
      </c>
      <c r="B16" s="1">
        <v>2528.73</v>
      </c>
      <c r="C16" s="1">
        <v>1178.77</v>
      </c>
      <c r="D16" s="4">
        <v>0</v>
      </c>
      <c r="E16" s="1">
        <v>25.59</v>
      </c>
      <c r="F16" s="1">
        <v>3733.09</v>
      </c>
      <c r="G16" s="1"/>
      <c r="H16" s="1"/>
      <c r="I16" s="1"/>
    </row>
    <row r="17" spans="1:9" x14ac:dyDescent="0.3">
      <c r="A17" s="1" t="s">
        <v>17</v>
      </c>
      <c r="B17" s="1">
        <v>1300.8699999999999</v>
      </c>
      <c r="C17" s="1">
        <v>3979.75</v>
      </c>
      <c r="D17" s="4">
        <v>0</v>
      </c>
      <c r="E17" s="1">
        <v>208.85</v>
      </c>
      <c r="F17" s="1">
        <v>5489.47</v>
      </c>
      <c r="G17" s="11">
        <f>(F17-F18)/F18</f>
        <v>0.11989546633154957</v>
      </c>
      <c r="H17" s="11">
        <f>F17/$F$76</f>
        <v>6.2304471055473813E-2</v>
      </c>
      <c r="I17" s="1">
        <v>587.70000000000005</v>
      </c>
    </row>
    <row r="18" spans="1:9" x14ac:dyDescent="0.3">
      <c r="A18" s="1" t="s">
        <v>11</v>
      </c>
      <c r="B18" s="1">
        <v>930.9</v>
      </c>
      <c r="C18" s="1">
        <v>3794.75</v>
      </c>
      <c r="D18" s="4">
        <v>0</v>
      </c>
      <c r="E18" s="1">
        <v>176.12</v>
      </c>
      <c r="F18" s="1">
        <v>4901.7700000000004</v>
      </c>
      <c r="G18" s="1"/>
      <c r="H18" s="1"/>
      <c r="I18" s="1"/>
    </row>
    <row r="19" spans="1:9" x14ac:dyDescent="0.3">
      <c r="A19" s="1" t="s">
        <v>18</v>
      </c>
      <c r="B19" s="1">
        <v>195.51</v>
      </c>
      <c r="C19" s="1">
        <v>389.6</v>
      </c>
      <c r="D19" s="4">
        <v>0</v>
      </c>
      <c r="E19" s="1">
        <v>1.28</v>
      </c>
      <c r="F19" s="1">
        <v>586.39</v>
      </c>
      <c r="G19" s="11">
        <f>(F19-F20)/F20</f>
        <v>8.3439572824861821E-2</v>
      </c>
      <c r="H19" s="11">
        <f>F19/$F$76</f>
        <v>6.6554182429668591E-3</v>
      </c>
      <c r="I19" s="1">
        <v>45.16</v>
      </c>
    </row>
    <row r="20" spans="1:9" x14ac:dyDescent="0.3">
      <c r="A20" s="1" t="s">
        <v>11</v>
      </c>
      <c r="B20" s="1">
        <v>171.4</v>
      </c>
      <c r="C20" s="1">
        <v>367.27</v>
      </c>
      <c r="D20" s="1">
        <v>0.95</v>
      </c>
      <c r="E20" s="1">
        <v>1.61</v>
      </c>
      <c r="F20" s="1">
        <v>541.23</v>
      </c>
      <c r="G20" s="1"/>
      <c r="H20" s="1"/>
      <c r="I20" s="1"/>
    </row>
    <row r="21" spans="1:9" x14ac:dyDescent="0.3">
      <c r="A21" s="1" t="s">
        <v>19</v>
      </c>
      <c r="B21" s="1">
        <v>0.04</v>
      </c>
      <c r="C21" s="4">
        <v>0</v>
      </c>
      <c r="D21" s="4">
        <v>0</v>
      </c>
      <c r="E21" s="4">
        <v>0</v>
      </c>
      <c r="F21" s="1">
        <v>0.04</v>
      </c>
      <c r="G21" s="4">
        <v>0</v>
      </c>
      <c r="H21" s="4">
        <v>0</v>
      </c>
      <c r="I21" s="1">
        <v>0.04</v>
      </c>
    </row>
    <row r="22" spans="1:9" x14ac:dyDescent="0.3">
      <c r="A22" s="1" t="s">
        <v>11</v>
      </c>
      <c r="B22" s="4">
        <v>0</v>
      </c>
      <c r="C22" s="4">
        <v>0</v>
      </c>
      <c r="D22" s="4">
        <v>0</v>
      </c>
      <c r="E22" s="4">
        <v>0</v>
      </c>
      <c r="F22" s="4">
        <v>0</v>
      </c>
      <c r="G22" s="1"/>
      <c r="H22" s="1"/>
      <c r="I22" s="1"/>
    </row>
    <row r="23" spans="1:9" x14ac:dyDescent="0.3">
      <c r="A23" s="1" t="s">
        <v>20</v>
      </c>
      <c r="B23" s="1">
        <v>40.630000000000003</v>
      </c>
      <c r="C23" s="1">
        <v>290.11</v>
      </c>
      <c r="D23" s="4">
        <v>0</v>
      </c>
      <c r="E23" s="1">
        <v>22.06</v>
      </c>
      <c r="F23" s="1">
        <v>352.8</v>
      </c>
      <c r="G23" s="11">
        <f>(F23-F24)/F24</f>
        <v>0.49821640903686099</v>
      </c>
      <c r="H23" s="11">
        <f>F23/$F$76</f>
        <v>4.0042148674409661E-3</v>
      </c>
      <c r="I23" s="1">
        <v>117.32</v>
      </c>
    </row>
    <row r="24" spans="1:9" x14ac:dyDescent="0.3">
      <c r="A24" s="1" t="s">
        <v>11</v>
      </c>
      <c r="B24" s="1">
        <v>38.25</v>
      </c>
      <c r="C24" s="1">
        <v>187.08</v>
      </c>
      <c r="D24" s="4">
        <v>0</v>
      </c>
      <c r="E24" s="1">
        <v>10.15</v>
      </c>
      <c r="F24" s="1">
        <v>235.48</v>
      </c>
      <c r="G24" s="1"/>
      <c r="H24" s="1"/>
      <c r="I24" s="1"/>
    </row>
    <row r="25" spans="1:9" x14ac:dyDescent="0.3">
      <c r="A25" s="1" t="s">
        <v>21</v>
      </c>
      <c r="B25" s="1">
        <v>39.68</v>
      </c>
      <c r="C25" s="1">
        <v>557.58000000000004</v>
      </c>
      <c r="D25" s="4">
        <v>0</v>
      </c>
      <c r="E25" s="4">
        <v>0</v>
      </c>
      <c r="F25" s="1">
        <v>597.26</v>
      </c>
      <c r="G25" s="11">
        <f>(F25-F26)/F26</f>
        <v>0.34059077033578744</v>
      </c>
      <c r="H25" s="11">
        <f>F25/$F$76</f>
        <v>6.7787907361898849E-3</v>
      </c>
      <c r="I25" s="1">
        <v>151.74</v>
      </c>
    </row>
    <row r="26" spans="1:9" x14ac:dyDescent="0.3">
      <c r="A26" s="1" t="s">
        <v>11</v>
      </c>
      <c r="B26" s="1">
        <v>37.54</v>
      </c>
      <c r="C26" s="1">
        <v>407.98</v>
      </c>
      <c r="D26" s="4">
        <v>0</v>
      </c>
      <c r="E26" s="4">
        <v>0</v>
      </c>
      <c r="F26" s="1">
        <v>445.52</v>
      </c>
      <c r="G26" s="1"/>
      <c r="H26" s="1"/>
      <c r="I26" s="1"/>
    </row>
    <row r="27" spans="1:9" x14ac:dyDescent="0.3">
      <c r="A27" s="1" t="s">
        <v>22</v>
      </c>
      <c r="B27" s="1">
        <v>1621.33</v>
      </c>
      <c r="C27" s="1">
        <v>3792.35</v>
      </c>
      <c r="D27" s="4">
        <v>546.88</v>
      </c>
      <c r="E27" s="1">
        <v>2.74</v>
      </c>
      <c r="F27" s="1">
        <v>5963.3</v>
      </c>
      <c r="G27" s="11">
        <f>(F27-F28)/F28</f>
        <v>-1.0810371454116894E-2</v>
      </c>
      <c r="H27" s="11">
        <f>F27/$F$76</f>
        <v>6.7682354078828555E-2</v>
      </c>
      <c r="I27" s="1">
        <v>-65.17</v>
      </c>
    </row>
    <row r="28" spans="1:9" x14ac:dyDescent="0.3">
      <c r="A28" s="1" t="s">
        <v>11</v>
      </c>
      <c r="B28" s="1">
        <v>1486.21</v>
      </c>
      <c r="C28" s="1">
        <v>4143.79</v>
      </c>
      <c r="D28" s="4">
        <v>394.97</v>
      </c>
      <c r="E28" s="1">
        <v>3.5</v>
      </c>
      <c r="F28" s="1">
        <v>6028.47</v>
      </c>
      <c r="G28" s="1"/>
      <c r="H28" s="1"/>
      <c r="I28" s="1"/>
    </row>
    <row r="29" spans="1:9" x14ac:dyDescent="0.3">
      <c r="A29" s="1" t="s">
        <v>23</v>
      </c>
      <c r="B29" s="1">
        <v>42.32</v>
      </c>
      <c r="C29" s="1">
        <v>22.1</v>
      </c>
      <c r="D29" s="4">
        <v>0</v>
      </c>
      <c r="E29" s="4">
        <v>0</v>
      </c>
      <c r="F29" s="1">
        <v>64.42</v>
      </c>
      <c r="G29" s="11">
        <f>(F29-F30)/F30</f>
        <v>0.85488050676648453</v>
      </c>
      <c r="H29" s="11">
        <f>F29/$F$76</f>
        <v>7.3115510703102905E-4</v>
      </c>
      <c r="I29" s="1">
        <v>29.69</v>
      </c>
    </row>
    <row r="30" spans="1:9" x14ac:dyDescent="0.3">
      <c r="A30" s="1" t="s">
        <v>11</v>
      </c>
      <c r="B30" s="1">
        <v>34.79</v>
      </c>
      <c r="C30" s="1">
        <v>-0.06</v>
      </c>
      <c r="D30" s="4">
        <v>0</v>
      </c>
      <c r="E30" s="4">
        <v>0</v>
      </c>
      <c r="F30" s="1">
        <v>34.729999999999997</v>
      </c>
      <c r="G30" s="1"/>
      <c r="H30" s="1"/>
      <c r="I30" s="1"/>
    </row>
    <row r="31" spans="1:9" x14ac:dyDescent="0.3">
      <c r="A31" s="1" t="s">
        <v>24</v>
      </c>
      <c r="B31" s="1">
        <v>1.64</v>
      </c>
      <c r="C31" s="1">
        <v>3.17</v>
      </c>
      <c r="D31" s="4">
        <v>0</v>
      </c>
      <c r="E31" s="4">
        <v>0</v>
      </c>
      <c r="F31" s="1">
        <v>4.8099999999999996</v>
      </c>
      <c r="G31" s="11">
        <f>(F31-F32)/F32</f>
        <v>-0.81320388349514572</v>
      </c>
      <c r="H31" s="11">
        <f>F31/$F$76</f>
        <v>5.459261199657326E-5</v>
      </c>
      <c r="I31" s="1">
        <v>-20.94</v>
      </c>
    </row>
    <row r="32" spans="1:9" x14ac:dyDescent="0.3">
      <c r="A32" s="1" t="s">
        <v>11</v>
      </c>
      <c r="B32" s="1">
        <v>2.12</v>
      </c>
      <c r="C32" s="1">
        <v>23.63</v>
      </c>
      <c r="D32" s="4">
        <v>0</v>
      </c>
      <c r="E32" s="4">
        <v>0</v>
      </c>
      <c r="F32" s="1">
        <v>25.75</v>
      </c>
      <c r="G32" s="1"/>
      <c r="H32" s="1"/>
      <c r="I32" s="1"/>
    </row>
    <row r="33" spans="1:9" x14ac:dyDescent="0.3">
      <c r="A33" s="1" t="s">
        <v>25</v>
      </c>
      <c r="B33" s="1">
        <v>299.76</v>
      </c>
      <c r="C33" s="1">
        <v>1145.0899999999999</v>
      </c>
      <c r="D33" s="1">
        <v>346.44</v>
      </c>
      <c r="E33" s="1">
        <v>107.83</v>
      </c>
      <c r="F33" s="1">
        <v>1899.12</v>
      </c>
      <c r="G33" s="11">
        <f>(F33-F34)/F34</f>
        <v>0.23826041598748116</v>
      </c>
      <c r="H33" s="11">
        <f>F33/$F$76</f>
        <v>2.1554661391877797E-2</v>
      </c>
      <c r="I33" s="1">
        <v>365.42</v>
      </c>
    </row>
    <row r="34" spans="1:9" x14ac:dyDescent="0.3">
      <c r="A34" s="1" t="s">
        <v>11</v>
      </c>
      <c r="B34" s="1">
        <v>272.89999999999998</v>
      </c>
      <c r="C34" s="1">
        <v>985.84</v>
      </c>
      <c r="D34" s="1">
        <v>186.9</v>
      </c>
      <c r="E34" s="1">
        <v>88.06</v>
      </c>
      <c r="F34" s="1">
        <v>1533.7</v>
      </c>
      <c r="G34" s="1"/>
      <c r="H34" s="1"/>
      <c r="I34" s="1"/>
    </row>
    <row r="35" spans="1:9" x14ac:dyDescent="0.3">
      <c r="A35" s="1" t="s">
        <v>26</v>
      </c>
      <c r="B35" s="1">
        <v>110.08</v>
      </c>
      <c r="C35" s="1">
        <v>547.32000000000005</v>
      </c>
      <c r="D35" s="4">
        <v>0</v>
      </c>
      <c r="E35" s="1">
        <v>1.29</v>
      </c>
      <c r="F35" s="1">
        <v>658.69</v>
      </c>
      <c r="G35" s="11">
        <f>(F35-F36)/F36</f>
        <v>0.39730589732711091</v>
      </c>
      <c r="H35" s="11">
        <f>F35/$F$76</f>
        <v>7.4760098952230446E-3</v>
      </c>
      <c r="I35" s="1">
        <v>187.29</v>
      </c>
    </row>
    <row r="36" spans="1:9" x14ac:dyDescent="0.3">
      <c r="A36" s="1" t="s">
        <v>11</v>
      </c>
      <c r="B36" s="1">
        <v>123.2</v>
      </c>
      <c r="C36" s="1">
        <v>345.55</v>
      </c>
      <c r="D36" s="4">
        <v>0</v>
      </c>
      <c r="E36" s="1">
        <v>2.65</v>
      </c>
      <c r="F36" s="1">
        <v>471.4</v>
      </c>
      <c r="G36" s="1"/>
      <c r="H36" s="1"/>
      <c r="I36" s="1"/>
    </row>
    <row r="37" spans="1:9" x14ac:dyDescent="0.3">
      <c r="A37" s="1" t="s">
        <v>27</v>
      </c>
      <c r="B37" s="1">
        <v>236.38</v>
      </c>
      <c r="C37" s="1">
        <v>2014.33</v>
      </c>
      <c r="D37" s="4">
        <v>0</v>
      </c>
      <c r="E37" s="1">
        <v>0.8</v>
      </c>
      <c r="F37" s="1">
        <v>2251.5100000000002</v>
      </c>
      <c r="G37" s="11">
        <f>(F37-F38)/F38</f>
        <v>0.34877493560174938</v>
      </c>
      <c r="H37" s="11">
        <f>F37/$F$76</f>
        <v>2.5554222835011367E-2</v>
      </c>
      <c r="I37" s="1">
        <v>582.21</v>
      </c>
    </row>
    <row r="38" spans="1:9" x14ac:dyDescent="0.3">
      <c r="A38" s="1" t="s">
        <v>11</v>
      </c>
      <c r="B38" s="1">
        <v>265.58999999999997</v>
      </c>
      <c r="C38" s="1">
        <v>1402.84</v>
      </c>
      <c r="D38" s="4">
        <v>0</v>
      </c>
      <c r="E38" s="1">
        <v>0.87</v>
      </c>
      <c r="F38" s="1">
        <v>1669.3</v>
      </c>
      <c r="G38" s="1"/>
      <c r="H38" s="1"/>
      <c r="I38" s="1"/>
    </row>
    <row r="39" spans="1:9" x14ac:dyDescent="0.3">
      <c r="A39" s="1" t="s">
        <v>28</v>
      </c>
      <c r="B39" s="1">
        <v>4.96</v>
      </c>
      <c r="C39" s="1">
        <v>2.1800000000000002</v>
      </c>
      <c r="D39" s="4">
        <v>0</v>
      </c>
      <c r="E39" s="1">
        <v>0</v>
      </c>
      <c r="F39" s="1">
        <v>7.14</v>
      </c>
      <c r="G39" s="11">
        <f>(F39-F40)/F40</f>
        <v>2.7978723404255321</v>
      </c>
      <c r="H39" s="11">
        <f>F39/$F$76</f>
        <v>8.1037681841067172E-5</v>
      </c>
      <c r="I39" s="1">
        <v>5.26</v>
      </c>
    </row>
    <row r="40" spans="1:9" x14ac:dyDescent="0.3">
      <c r="A40" s="1" t="s">
        <v>11</v>
      </c>
      <c r="B40" s="1">
        <v>1.86</v>
      </c>
      <c r="C40" s="1">
        <v>0.01</v>
      </c>
      <c r="D40" s="4">
        <v>0</v>
      </c>
      <c r="E40" s="1">
        <v>0.01</v>
      </c>
      <c r="F40" s="1">
        <v>1.88</v>
      </c>
      <c r="G40" s="1"/>
      <c r="H40" s="1"/>
      <c r="I40" s="1"/>
    </row>
    <row r="41" spans="1:9" x14ac:dyDescent="0.3">
      <c r="A41" s="1" t="s">
        <v>29</v>
      </c>
      <c r="B41" s="1">
        <v>970.16</v>
      </c>
      <c r="C41" s="1">
        <v>1364.11</v>
      </c>
      <c r="D41" s="1">
        <v>-2.3199999999999998</v>
      </c>
      <c r="E41" s="1">
        <v>346.01</v>
      </c>
      <c r="F41" s="1">
        <v>2677.96</v>
      </c>
      <c r="G41" s="11">
        <f>(F41-F42)/F42</f>
        <v>0.1891685465105952</v>
      </c>
      <c r="H41" s="11">
        <f>F41/$F$76</f>
        <v>3.0394351605476783E-2</v>
      </c>
      <c r="I41" s="1">
        <v>426</v>
      </c>
    </row>
    <row r="42" spans="1:9" x14ac:dyDescent="0.3">
      <c r="A42" s="1" t="s">
        <v>11</v>
      </c>
      <c r="B42" s="1">
        <v>717.84</v>
      </c>
      <c r="C42" s="1">
        <v>1211.42</v>
      </c>
      <c r="D42" s="4">
        <v>0</v>
      </c>
      <c r="E42" s="1">
        <v>322.7</v>
      </c>
      <c r="F42" s="1">
        <v>2251.96</v>
      </c>
      <c r="G42" s="1"/>
      <c r="H42" s="1"/>
      <c r="I42" s="1"/>
    </row>
    <row r="43" spans="1:9" x14ac:dyDescent="0.3">
      <c r="A43" s="1" t="s">
        <v>30</v>
      </c>
      <c r="B43" s="1">
        <v>2241.46</v>
      </c>
      <c r="C43" s="1">
        <v>10061</v>
      </c>
      <c r="D43" s="1">
        <v>2435.38</v>
      </c>
      <c r="E43" s="1">
        <v>4.63</v>
      </c>
      <c r="F43" s="1">
        <v>14742.47</v>
      </c>
      <c r="G43" s="11">
        <f>(F43-F44)/F44</f>
        <v>0.1531708057310964</v>
      </c>
      <c r="H43" s="11">
        <f>F43/$F$76</f>
        <v>0.16732431280272794</v>
      </c>
      <c r="I43" s="1">
        <v>1958.18</v>
      </c>
    </row>
    <row r="44" spans="1:9" x14ac:dyDescent="0.3">
      <c r="A44" s="1" t="s">
        <v>11</v>
      </c>
      <c r="B44" s="1">
        <v>2082.2800000000002</v>
      </c>
      <c r="C44" s="1">
        <v>8726.32</v>
      </c>
      <c r="D44" s="1">
        <v>1970.42</v>
      </c>
      <c r="E44" s="1">
        <v>5.27</v>
      </c>
      <c r="F44" s="1">
        <v>12784.29</v>
      </c>
      <c r="G44" s="1"/>
      <c r="H44" s="1"/>
      <c r="I44" s="1"/>
    </row>
    <row r="45" spans="1:9" x14ac:dyDescent="0.3">
      <c r="A45" s="1" t="s">
        <v>31</v>
      </c>
      <c r="B45" s="1">
        <v>1243.3699999999999</v>
      </c>
      <c r="C45" s="1">
        <v>4227.66</v>
      </c>
      <c r="D45" s="1">
        <v>299.24</v>
      </c>
      <c r="E45" s="1">
        <v>2.2799999999999998</v>
      </c>
      <c r="F45" s="1">
        <v>5772.55</v>
      </c>
      <c r="G45" s="11">
        <f>(F45-F46)/F46</f>
        <v>4.8671754504844116E-2</v>
      </c>
      <c r="H45" s="11">
        <f>F45/$F$76</f>
        <v>6.5517376794349061E-2</v>
      </c>
      <c r="I45" s="1">
        <v>267.92</v>
      </c>
    </row>
    <row r="46" spans="1:9" x14ac:dyDescent="0.3">
      <c r="A46" s="1" t="s">
        <v>11</v>
      </c>
      <c r="B46" s="1">
        <v>1137.8599999999999</v>
      </c>
      <c r="C46" s="1">
        <v>4073.19</v>
      </c>
      <c r="D46" s="1">
        <v>290.88</v>
      </c>
      <c r="E46" s="1">
        <v>2.7</v>
      </c>
      <c r="F46" s="1">
        <v>5504.63</v>
      </c>
      <c r="G46" s="1"/>
      <c r="H46" s="1"/>
      <c r="I46" s="1"/>
    </row>
    <row r="47" spans="1:9" x14ac:dyDescent="0.3">
      <c r="A47" s="1" t="s">
        <v>32</v>
      </c>
      <c r="B47" s="1">
        <v>1145.8900000000001</v>
      </c>
      <c r="C47" s="1">
        <v>3154</v>
      </c>
      <c r="D47" s="1">
        <v>301.11</v>
      </c>
      <c r="E47" s="1">
        <v>2.64</v>
      </c>
      <c r="F47" s="1">
        <v>4603.6400000000003</v>
      </c>
      <c r="G47" s="11">
        <f>(F47-F48)/F48</f>
        <v>2.7802398244294216E-2</v>
      </c>
      <c r="H47" s="11">
        <f>F47/$F$76</f>
        <v>5.2250464093951052E-2</v>
      </c>
      <c r="I47" s="1">
        <v>124.53</v>
      </c>
    </row>
    <row r="48" spans="1:9" x14ac:dyDescent="0.3">
      <c r="A48" s="1" t="s">
        <v>11</v>
      </c>
      <c r="B48" s="1">
        <v>1074.56</v>
      </c>
      <c r="C48" s="1">
        <v>2679.01</v>
      </c>
      <c r="D48" s="1">
        <v>722.4</v>
      </c>
      <c r="E48" s="1">
        <v>3.14</v>
      </c>
      <c r="F48" s="1">
        <v>4479.1099999999997</v>
      </c>
      <c r="G48" s="1"/>
      <c r="H48" s="1"/>
      <c r="I48" s="1"/>
    </row>
    <row r="49" spans="1:9" x14ac:dyDescent="0.3">
      <c r="A49" s="1" t="s">
        <v>33</v>
      </c>
      <c r="B49" s="1">
        <v>67.92</v>
      </c>
      <c r="C49" s="1">
        <v>886.47</v>
      </c>
      <c r="D49" s="1">
        <v>1.51</v>
      </c>
      <c r="E49" s="1">
        <v>14.99</v>
      </c>
      <c r="F49" s="1">
        <v>970.89</v>
      </c>
      <c r="G49" s="11">
        <f>(F49-F50)/F50</f>
        <v>0.36491311927121395</v>
      </c>
      <c r="H49" s="11">
        <f>F49/$F$76</f>
        <v>1.101942225807755E-2</v>
      </c>
      <c r="I49" s="1">
        <v>259.57</v>
      </c>
    </row>
    <row r="50" spans="1:9" x14ac:dyDescent="0.3">
      <c r="A50" s="1" t="s">
        <v>11</v>
      </c>
      <c r="B50" s="1">
        <v>63.73</v>
      </c>
      <c r="C50" s="1">
        <v>633.77</v>
      </c>
      <c r="D50" s="1">
        <v>1.28</v>
      </c>
      <c r="E50" s="1">
        <v>12.54</v>
      </c>
      <c r="F50" s="1">
        <v>711.32</v>
      </c>
      <c r="G50" s="1"/>
      <c r="H50" s="1"/>
      <c r="I50" s="1"/>
    </row>
    <row r="51" spans="1:9" x14ac:dyDescent="0.3">
      <c r="A51" s="1" t="s">
        <v>34</v>
      </c>
      <c r="B51" s="1">
        <v>4.87</v>
      </c>
      <c r="C51" s="1">
        <v>249.81</v>
      </c>
      <c r="D51" s="4">
        <v>0</v>
      </c>
      <c r="E51" s="1">
        <v>0.99</v>
      </c>
      <c r="F51" s="1">
        <v>255.67</v>
      </c>
      <c r="G51" s="11">
        <f>(F51-F52)/F52</f>
        <v>0.10521765443306089</v>
      </c>
      <c r="H51" s="11">
        <f>F51/$F$76</f>
        <v>2.9018072992024711E-3</v>
      </c>
      <c r="I51" s="1">
        <v>24.34</v>
      </c>
    </row>
    <row r="52" spans="1:9" x14ac:dyDescent="0.3">
      <c r="A52" s="1" t="s">
        <v>11</v>
      </c>
      <c r="B52" s="1">
        <v>5.78</v>
      </c>
      <c r="C52" s="1">
        <v>221.91</v>
      </c>
      <c r="D52" s="4">
        <v>0</v>
      </c>
      <c r="E52" s="1">
        <v>3.64</v>
      </c>
      <c r="F52" s="1">
        <v>231.33</v>
      </c>
      <c r="G52" s="1"/>
      <c r="H52" s="1"/>
      <c r="I52" s="1"/>
    </row>
    <row r="53" spans="1:9" x14ac:dyDescent="0.3">
      <c r="A53" s="1" t="s">
        <v>35</v>
      </c>
      <c r="B53" s="1">
        <v>52.05</v>
      </c>
      <c r="C53" s="1">
        <v>452.64</v>
      </c>
      <c r="D53" s="4">
        <v>0</v>
      </c>
      <c r="E53" s="1">
        <v>1.22</v>
      </c>
      <c r="F53" s="1">
        <v>505.91</v>
      </c>
      <c r="G53" s="11">
        <f>(F53-F54)/F54</f>
        <v>8.1350860318478144E-2</v>
      </c>
      <c r="H53" s="11">
        <f>F53/$F$76</f>
        <v>5.7419851008703492E-3</v>
      </c>
      <c r="I53" s="1">
        <v>38.06</v>
      </c>
    </row>
    <row r="54" spans="1:9" x14ac:dyDescent="0.3">
      <c r="A54" s="1" t="s">
        <v>11</v>
      </c>
      <c r="B54" s="1">
        <v>62.45</v>
      </c>
      <c r="C54" s="1">
        <v>405.18</v>
      </c>
      <c r="D54" s="4">
        <v>0</v>
      </c>
      <c r="E54" s="1">
        <v>0.22</v>
      </c>
      <c r="F54" s="1">
        <v>467.85</v>
      </c>
      <c r="G54" s="1"/>
      <c r="H54" s="1"/>
      <c r="I54" s="1"/>
    </row>
    <row r="55" spans="1:9" x14ac:dyDescent="0.3">
      <c r="A55" s="2" t="s">
        <v>36</v>
      </c>
      <c r="B55" s="5">
        <f t="shared" ref="B55:F56" si="0">SUM(B5+B7+B9+B11+B13+B15+B17+B19+B21+B23+B25+B27+B29+B31+B33+B35+B37+B39+B41+B43+B45+B47+B49+B51+B53)</f>
        <v>13716.880000000001</v>
      </c>
      <c r="C55" s="5">
        <f t="shared" si="0"/>
        <v>39563.449999999997</v>
      </c>
      <c r="D55" s="5">
        <f t="shared" si="0"/>
        <v>7428.56</v>
      </c>
      <c r="E55" s="5">
        <f t="shared" si="0"/>
        <v>946.4899999999999</v>
      </c>
      <c r="F55" s="5">
        <f t="shared" si="0"/>
        <v>61655.38</v>
      </c>
      <c r="G55" s="14">
        <f>(F55-F56)/F56</f>
        <v>9.9824881772452634E-2</v>
      </c>
      <c r="H55" s="14">
        <f>F55/$F$76</f>
        <v>0.69977718042438319</v>
      </c>
      <c r="I55" s="5">
        <f t="shared" ref="I55" si="1">SUM(I5+I7+I9+I11+I13+I15+I17+I19+I21+I23+I25+I27+I29+I31+I33+I35+I37+I39+I41+I43+I45+I47+I49+I51+I53)</f>
        <v>5596.1100000000006</v>
      </c>
    </row>
    <row r="56" spans="1:9" x14ac:dyDescent="0.3">
      <c r="A56" s="1" t="s">
        <v>37</v>
      </c>
      <c r="B56" s="4">
        <f t="shared" si="0"/>
        <v>12302.48</v>
      </c>
      <c r="C56" s="4">
        <f t="shared" si="0"/>
        <v>36034.639999999992</v>
      </c>
      <c r="D56" s="4">
        <f t="shared" si="0"/>
        <v>6881.26</v>
      </c>
      <c r="E56" s="4">
        <f t="shared" si="0"/>
        <v>840.89</v>
      </c>
      <c r="F56" s="4">
        <f t="shared" si="0"/>
        <v>56059.27</v>
      </c>
      <c r="G56" s="1"/>
      <c r="H56" s="1"/>
      <c r="I56" s="1"/>
    </row>
    <row r="57" spans="1:9" x14ac:dyDescent="0.3">
      <c r="A57" s="1" t="s">
        <v>38</v>
      </c>
      <c r="B57" s="8">
        <f t="shared" ref="B57:F57" si="2">(B55-B56)/B56</f>
        <v>0.11496868923989322</v>
      </c>
      <c r="C57" s="8">
        <f t="shared" si="2"/>
        <v>9.7928271241228049E-2</v>
      </c>
      <c r="D57" s="8">
        <f t="shared" si="2"/>
        <v>7.9534852628733721E-2</v>
      </c>
      <c r="E57" s="8">
        <f t="shared" si="2"/>
        <v>0.12558122941169464</v>
      </c>
      <c r="F57" s="8">
        <f t="shared" si="2"/>
        <v>9.9824881772452634E-2</v>
      </c>
      <c r="G57" s="1"/>
      <c r="H57" s="1"/>
      <c r="I57" s="1"/>
    </row>
    <row r="58" spans="1:9" x14ac:dyDescent="0.3">
      <c r="A58" s="2" t="s">
        <v>39</v>
      </c>
      <c r="B58" s="1"/>
      <c r="C58" s="1"/>
      <c r="D58" s="1"/>
      <c r="E58" s="1"/>
      <c r="F58" s="1"/>
      <c r="G58" s="1"/>
      <c r="H58" s="1"/>
      <c r="I58" s="1"/>
    </row>
    <row r="59" spans="1:9" x14ac:dyDescent="0.3">
      <c r="A59" s="1" t="s">
        <v>40</v>
      </c>
      <c r="B59" s="1">
        <v>3272.4</v>
      </c>
      <c r="C59" s="1">
        <v>1553.08</v>
      </c>
      <c r="D59" s="4">
        <v>0</v>
      </c>
      <c r="E59" s="1">
        <v>10.73</v>
      </c>
      <c r="F59" s="1">
        <v>4836.21</v>
      </c>
      <c r="G59" s="11">
        <f>(F59-F60)/F60</f>
        <v>0.18637494296521981</v>
      </c>
      <c r="H59" s="11">
        <f>F59/$F$76</f>
        <v>5.4890090657785356E-2</v>
      </c>
      <c r="I59" s="1">
        <v>759.75</v>
      </c>
    </row>
    <row r="60" spans="1:9" x14ac:dyDescent="0.3">
      <c r="A60" s="1" t="s">
        <v>11</v>
      </c>
      <c r="B60" s="1">
        <v>2780.37</v>
      </c>
      <c r="C60" s="1">
        <v>1282.3399999999999</v>
      </c>
      <c r="D60" s="4">
        <v>0</v>
      </c>
      <c r="E60" s="1">
        <v>13.75</v>
      </c>
      <c r="F60" s="1">
        <v>4076.46</v>
      </c>
      <c r="G60" s="1"/>
      <c r="H60" s="1"/>
      <c r="I60" s="1"/>
    </row>
    <row r="61" spans="1:9" x14ac:dyDescent="0.3">
      <c r="A61" s="1" t="s">
        <v>41</v>
      </c>
      <c r="B61" s="1">
        <v>1169.93</v>
      </c>
      <c r="C61" s="1">
        <v>2344.89</v>
      </c>
      <c r="D61" s="4">
        <v>0</v>
      </c>
      <c r="E61" s="1">
        <v>22.59</v>
      </c>
      <c r="F61" s="1">
        <v>3537.41</v>
      </c>
      <c r="G61" s="11">
        <f>(F61-F62)/F62</f>
        <v>0.36246023248110787</v>
      </c>
      <c r="H61" s="11">
        <f>F61/$F$76</f>
        <v>4.0148950437172183E-2</v>
      </c>
      <c r="I61" s="1">
        <v>941.07</v>
      </c>
    </row>
    <row r="62" spans="1:9" x14ac:dyDescent="0.3">
      <c r="A62" s="1" t="s">
        <v>11</v>
      </c>
      <c r="B62" s="1">
        <v>883.35</v>
      </c>
      <c r="C62" s="1">
        <v>1675.25</v>
      </c>
      <c r="D62" s="4">
        <v>0</v>
      </c>
      <c r="E62" s="1">
        <v>37.74</v>
      </c>
      <c r="F62" s="1">
        <v>2596.34</v>
      </c>
      <c r="G62" s="1"/>
      <c r="H62" s="1"/>
      <c r="I62" s="1"/>
    </row>
    <row r="63" spans="1:9" x14ac:dyDescent="0.3">
      <c r="A63" s="1" t="s">
        <v>42</v>
      </c>
      <c r="B63" s="1">
        <v>3749.62</v>
      </c>
      <c r="C63" s="1">
        <v>2015.41</v>
      </c>
      <c r="D63" s="4">
        <v>0</v>
      </c>
      <c r="E63" s="1">
        <v>81.040000000000006</v>
      </c>
      <c r="F63" s="1">
        <v>5846.07</v>
      </c>
      <c r="G63" s="11">
        <f>(F63-F64)/F64</f>
        <v>0.11410374418990225</v>
      </c>
      <c r="H63" s="11">
        <f>F63/$F$76</f>
        <v>6.6351815221373608E-2</v>
      </c>
      <c r="I63" s="1">
        <v>598.74</v>
      </c>
    </row>
    <row r="64" spans="1:9" x14ac:dyDescent="0.3">
      <c r="A64" s="1" t="s">
        <v>11</v>
      </c>
      <c r="B64" s="1">
        <v>3117.42</v>
      </c>
      <c r="C64" s="1">
        <v>2042.34</v>
      </c>
      <c r="D64" s="4">
        <v>0</v>
      </c>
      <c r="E64" s="1">
        <v>87.57</v>
      </c>
      <c r="F64" s="1">
        <v>5247.33</v>
      </c>
      <c r="G64" s="1"/>
      <c r="H64" s="1"/>
      <c r="I64" s="1"/>
    </row>
    <row r="65" spans="1:12" x14ac:dyDescent="0.3">
      <c r="A65" s="1" t="s">
        <v>43</v>
      </c>
      <c r="B65" s="1">
        <v>38.090000000000003</v>
      </c>
      <c r="C65" s="1">
        <v>20.38</v>
      </c>
      <c r="D65" s="4">
        <v>0</v>
      </c>
      <c r="E65" s="1">
        <v>0</v>
      </c>
      <c r="F65" s="1">
        <v>58.47</v>
      </c>
      <c r="G65" s="4">
        <v>0</v>
      </c>
      <c r="H65" s="11">
        <f>F65/$F$76</f>
        <v>6.6362370549680639E-4</v>
      </c>
      <c r="I65" s="1">
        <v>58.47</v>
      </c>
    </row>
    <row r="66" spans="1:12" x14ac:dyDescent="0.3">
      <c r="A66" s="1" t="s">
        <v>11</v>
      </c>
      <c r="B66" s="4">
        <v>0</v>
      </c>
      <c r="C66" s="4">
        <v>0</v>
      </c>
      <c r="D66" s="4">
        <v>0</v>
      </c>
      <c r="E66" s="4">
        <v>0</v>
      </c>
      <c r="F66" s="4">
        <v>0</v>
      </c>
      <c r="G66" s="1"/>
      <c r="H66" s="1"/>
      <c r="I66" s="1"/>
    </row>
    <row r="67" spans="1:12" x14ac:dyDescent="0.3">
      <c r="A67" s="1" t="s">
        <v>44</v>
      </c>
      <c r="B67" s="1">
        <v>623.88</v>
      </c>
      <c r="C67" s="1">
        <v>704.41</v>
      </c>
      <c r="D67" s="4">
        <v>0</v>
      </c>
      <c r="E67" s="1">
        <v>0.77</v>
      </c>
      <c r="F67" s="1">
        <v>1329.06</v>
      </c>
      <c r="G67" s="11">
        <f>(F67-F68)/F68</f>
        <v>0.25276651899330743</v>
      </c>
      <c r="H67" s="11">
        <f>F67/$F$76</f>
        <v>1.5084585634130074E-2</v>
      </c>
      <c r="I67" s="1">
        <v>268.16000000000003</v>
      </c>
    </row>
    <row r="68" spans="1:12" x14ac:dyDescent="0.3">
      <c r="A68" s="1" t="s">
        <v>11</v>
      </c>
      <c r="B68" s="1">
        <v>508.08</v>
      </c>
      <c r="C68" s="1">
        <v>551.11</v>
      </c>
      <c r="D68" s="4">
        <v>0</v>
      </c>
      <c r="E68" s="1">
        <v>1.71</v>
      </c>
      <c r="F68" s="1">
        <v>1060.9000000000001</v>
      </c>
      <c r="G68" s="1"/>
      <c r="H68" s="1"/>
      <c r="I68" s="1"/>
    </row>
    <row r="69" spans="1:12" x14ac:dyDescent="0.3">
      <c r="A69" s="1" t="s">
        <v>45</v>
      </c>
      <c r="B69" s="1">
        <v>3.23</v>
      </c>
      <c r="C69" s="1">
        <v>19.350000000000001</v>
      </c>
      <c r="D69" s="4">
        <v>0</v>
      </c>
      <c r="E69" s="4">
        <v>0</v>
      </c>
      <c r="F69" s="1">
        <v>22.58</v>
      </c>
      <c r="G69" s="4">
        <v>0</v>
      </c>
      <c r="H69" s="11">
        <f>F69/$F$76</f>
        <v>2.5627883136852895E-4</v>
      </c>
      <c r="I69" s="1">
        <v>22.58</v>
      </c>
    </row>
    <row r="70" spans="1:12" x14ac:dyDescent="0.3">
      <c r="A70" s="1" t="s">
        <v>11</v>
      </c>
      <c r="B70" s="4">
        <v>0</v>
      </c>
      <c r="C70" s="4">
        <v>0</v>
      </c>
      <c r="D70" s="4">
        <v>0</v>
      </c>
      <c r="E70" s="4">
        <v>0</v>
      </c>
      <c r="F70" s="4">
        <v>0</v>
      </c>
      <c r="G70" s="1"/>
      <c r="H70" s="1"/>
      <c r="I70" s="1"/>
    </row>
    <row r="71" spans="1:12" x14ac:dyDescent="0.3">
      <c r="A71" s="1" t="s">
        <v>46</v>
      </c>
      <c r="B71" s="1">
        <v>10336.700000000001</v>
      </c>
      <c r="C71" s="1">
        <v>478.7</v>
      </c>
      <c r="D71" s="4">
        <v>0</v>
      </c>
      <c r="E71" s="1">
        <v>6.58</v>
      </c>
      <c r="F71" s="1">
        <v>10821.98</v>
      </c>
      <c r="G71" s="11">
        <f>(F71-F72)/F72</f>
        <v>7.1626405509647328E-2</v>
      </c>
      <c r="H71" s="11">
        <f>F71/$F$76</f>
        <v>0.1228274750882902</v>
      </c>
      <c r="I71" s="1">
        <v>723.33</v>
      </c>
    </row>
    <row r="72" spans="1:12" x14ac:dyDescent="0.3">
      <c r="A72" s="1" t="s">
        <v>11</v>
      </c>
      <c r="B72" s="1">
        <v>9257.92</v>
      </c>
      <c r="C72" s="1">
        <v>833.68</v>
      </c>
      <c r="D72" s="4">
        <v>0</v>
      </c>
      <c r="E72" s="1">
        <v>7.05</v>
      </c>
      <c r="F72" s="1">
        <v>10098.65</v>
      </c>
      <c r="G72" s="1"/>
      <c r="H72" s="1"/>
      <c r="I72" s="1"/>
    </row>
    <row r="73" spans="1:12" x14ac:dyDescent="0.3">
      <c r="A73" s="2" t="s">
        <v>47</v>
      </c>
      <c r="B73" s="2">
        <f>SUM(B59+B61+B63+B65+B67+B69+B71)</f>
        <v>19193.849999999999</v>
      </c>
      <c r="C73" s="2">
        <f>SUM(C59+C61+C63+C65+C67+C69+C71)</f>
        <v>7136.22</v>
      </c>
      <c r="D73" s="5">
        <v>0</v>
      </c>
      <c r="E73" s="2">
        <f>SUM(E59+E61+E63+E65+E67+E69+E71)</f>
        <v>121.71000000000001</v>
      </c>
      <c r="F73" s="2">
        <f>SUM(F59+F61+F63+F65+F67+F69+F71)</f>
        <v>26451.78</v>
      </c>
      <c r="G73" s="14">
        <f>(F73-F74)/F74</f>
        <v>0.14610687843158998</v>
      </c>
      <c r="H73" s="14">
        <f>F73/$F$76</f>
        <v>0.30022281957561675</v>
      </c>
      <c r="I73" s="2">
        <f>SUM(I59+I61+I63+I65+I67+I69+I71)</f>
        <v>3372.1</v>
      </c>
      <c r="L73" s="11"/>
    </row>
    <row r="74" spans="1:12" x14ac:dyDescent="0.3">
      <c r="A74" s="1" t="s">
        <v>37</v>
      </c>
      <c r="B74" s="1">
        <f>SUM(B60+B62+B64+B66+B68+B70+B72)</f>
        <v>16547.14</v>
      </c>
      <c r="C74" s="1">
        <f>SUM(C60+C62+C64+C66+C68+C70+C72)</f>
        <v>6384.72</v>
      </c>
      <c r="D74" s="4">
        <v>0</v>
      </c>
      <c r="E74" s="1">
        <f>SUM(E60+E62+E64+E66+E68+E70+E72)</f>
        <v>147.82000000000002</v>
      </c>
      <c r="F74" s="1">
        <f>SUM(F60+F62+F64+F66+F68+F70+F72)</f>
        <v>23079.68</v>
      </c>
      <c r="G74" s="1"/>
      <c r="H74" s="1"/>
      <c r="I74" s="1"/>
    </row>
    <row r="75" spans="1:12" x14ac:dyDescent="0.3">
      <c r="A75" s="1" t="s">
        <v>38</v>
      </c>
      <c r="B75" s="8">
        <f t="shared" ref="B75:C75" si="3">(B73-B74)/B74</f>
        <v>0.15994969523434258</v>
      </c>
      <c r="C75" s="8">
        <f t="shared" si="3"/>
        <v>0.11770289065143029</v>
      </c>
      <c r="D75" s="4">
        <v>0</v>
      </c>
      <c r="E75" s="8">
        <f t="shared" ref="E75:F75" si="4">(E73-E74)/E74</f>
        <v>-0.17663374374238947</v>
      </c>
      <c r="F75" s="8">
        <f t="shared" si="4"/>
        <v>0.14610687843158998</v>
      </c>
      <c r="G75" s="1"/>
      <c r="H75" s="1"/>
      <c r="I75" s="1"/>
    </row>
    <row r="76" spans="1:12" x14ac:dyDescent="0.3">
      <c r="A76" s="2" t="s">
        <v>48</v>
      </c>
      <c r="B76" s="9">
        <f t="shared" ref="B76:F77" si="5">SUM(B55+B73)</f>
        <v>32910.729999999996</v>
      </c>
      <c r="C76" s="9">
        <f t="shared" si="5"/>
        <v>46699.67</v>
      </c>
      <c r="D76" s="9">
        <f t="shared" si="5"/>
        <v>7428.56</v>
      </c>
      <c r="E76" s="9">
        <f t="shared" si="5"/>
        <v>1068.1999999999998</v>
      </c>
      <c r="F76" s="9">
        <f t="shared" si="5"/>
        <v>88107.16</v>
      </c>
      <c r="G76" s="14">
        <f>(F76-F77)/F77</f>
        <v>0.11332232737482627</v>
      </c>
      <c r="H76" s="14">
        <f>F76/$F$76</f>
        <v>1</v>
      </c>
      <c r="I76" s="9">
        <f t="shared" ref="I76" si="6">SUM(I55+I73)</f>
        <v>8968.2100000000009</v>
      </c>
    </row>
    <row r="77" spans="1:12" x14ac:dyDescent="0.3">
      <c r="A77" s="1" t="s">
        <v>37</v>
      </c>
      <c r="B77" s="4">
        <f t="shared" si="5"/>
        <v>28849.62</v>
      </c>
      <c r="C77" s="4">
        <f t="shared" si="5"/>
        <v>42419.359999999993</v>
      </c>
      <c r="D77" s="4">
        <f t="shared" si="5"/>
        <v>6881.26</v>
      </c>
      <c r="E77" s="4">
        <f t="shared" si="5"/>
        <v>988.71</v>
      </c>
      <c r="F77" s="4">
        <f t="shared" si="5"/>
        <v>79138.95</v>
      </c>
      <c r="G77" s="1"/>
      <c r="H77" s="1"/>
      <c r="I77" s="1"/>
    </row>
    <row r="78" spans="1:12" x14ac:dyDescent="0.3">
      <c r="A78" s="1" t="s">
        <v>38</v>
      </c>
      <c r="B78" s="8">
        <f t="shared" ref="B78:F78" si="7">(B76-B77)/B77</f>
        <v>0.14076823195591473</v>
      </c>
      <c r="C78" s="8">
        <f t="shared" si="7"/>
        <v>0.1009046341104629</v>
      </c>
      <c r="D78" s="8">
        <f t="shared" si="7"/>
        <v>7.9534852628733721E-2</v>
      </c>
      <c r="E78" s="8">
        <f t="shared" si="7"/>
        <v>8.0397689919187401E-2</v>
      </c>
      <c r="F78" s="8">
        <f t="shared" si="7"/>
        <v>0.11332232737482627</v>
      </c>
      <c r="G78" s="1"/>
      <c r="H78" s="1"/>
      <c r="I78" s="1"/>
    </row>
    <row r="79" spans="1:12" x14ac:dyDescent="0.3">
      <c r="A79" s="1" t="s">
        <v>49</v>
      </c>
      <c r="B79" s="11">
        <f>B76/$F$76</f>
        <v>0.37353070964947677</v>
      </c>
      <c r="C79" s="11">
        <f>C76/$F$76</f>
        <v>0.53003263298919179</v>
      </c>
      <c r="D79" s="11">
        <f>D76/$F$76</f>
        <v>8.4312784568246216E-2</v>
      </c>
      <c r="E79" s="11">
        <f>E76/$F$76</f>
        <v>1.2123872793085145E-2</v>
      </c>
      <c r="F79" s="11">
        <f>F76/$F$76</f>
        <v>1</v>
      </c>
      <c r="G79" s="1"/>
      <c r="H79" s="1"/>
      <c r="I79" s="1"/>
    </row>
    <row r="80" spans="1:12" x14ac:dyDescent="0.3">
      <c r="A80" s="1" t="s">
        <v>50</v>
      </c>
      <c r="B80" s="11">
        <f>B77/$F$77</f>
        <v>0.36454388136309618</v>
      </c>
      <c r="C80" s="11">
        <f>C77/$F$77</f>
        <v>0.53601115506334107</v>
      </c>
      <c r="D80" s="11">
        <f>D77/$F$77</f>
        <v>8.6951621167579304E-2</v>
      </c>
      <c r="E80" s="11">
        <f>E77/$F$77</f>
        <v>1.2493342405983401E-2</v>
      </c>
      <c r="F80" s="11">
        <f>F77/$F$77</f>
        <v>1</v>
      </c>
      <c r="G80" s="1"/>
      <c r="H80" s="1"/>
      <c r="I80" s="1"/>
    </row>
    <row r="82" spans="1:9" ht="58.8" customHeight="1" x14ac:dyDescent="0.3">
      <c r="A82" s="16" t="s">
        <v>75</v>
      </c>
      <c r="B82" s="16"/>
      <c r="C82" s="16"/>
      <c r="D82" s="16"/>
      <c r="E82" s="16"/>
      <c r="F82" s="16"/>
      <c r="G82" s="16"/>
      <c r="H82" s="16"/>
      <c r="I82" s="16"/>
    </row>
  </sheetData>
  <mergeCells count="2">
    <mergeCell ref="A2:I2"/>
    <mergeCell ref="A82:I8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1"/>
  <sheetViews>
    <sheetView topLeftCell="A17" workbookViewId="0">
      <selection activeCell="M31" sqref="M31"/>
    </sheetView>
  </sheetViews>
  <sheetFormatPr defaultRowHeight="14.4" x14ac:dyDescent="0.3"/>
  <cols>
    <col min="1" max="1" width="39" customWidth="1"/>
    <col min="2" max="2" width="12.44140625" customWidth="1"/>
    <col min="5" max="5" width="11" customWidth="1"/>
    <col min="6" max="6" width="10.44140625" customWidth="1"/>
  </cols>
  <sheetData>
    <row r="2" spans="1:9" ht="45.6" customHeight="1" x14ac:dyDescent="0.3">
      <c r="A2" s="17" t="s">
        <v>0</v>
      </c>
      <c r="B2" s="18"/>
      <c r="C2" s="18"/>
      <c r="D2" s="18"/>
      <c r="E2" s="18"/>
      <c r="F2" s="18"/>
      <c r="G2" s="18"/>
      <c r="H2" s="18"/>
      <c r="I2" s="19"/>
    </row>
    <row r="3" spans="1:9" ht="46.8" customHeight="1" x14ac:dyDescent="0.3">
      <c r="A3" s="1"/>
      <c r="B3" s="3" t="s">
        <v>51</v>
      </c>
      <c r="C3" s="3" t="s">
        <v>52</v>
      </c>
      <c r="D3" s="3" t="s">
        <v>53</v>
      </c>
      <c r="E3" s="3" t="s">
        <v>54</v>
      </c>
      <c r="F3" s="3" t="s">
        <v>5</v>
      </c>
      <c r="G3" s="3" t="s">
        <v>6</v>
      </c>
      <c r="H3" s="3" t="s">
        <v>7</v>
      </c>
      <c r="I3" s="3" t="s">
        <v>8</v>
      </c>
    </row>
    <row r="4" spans="1:9" x14ac:dyDescent="0.3">
      <c r="A4" s="2" t="s">
        <v>9</v>
      </c>
      <c r="B4" s="1"/>
      <c r="C4" s="1"/>
      <c r="D4" s="1"/>
      <c r="E4" s="1"/>
      <c r="F4" s="1"/>
      <c r="G4" s="1"/>
      <c r="H4" s="1"/>
      <c r="I4" s="1"/>
    </row>
    <row r="5" spans="1:9" x14ac:dyDescent="0.3">
      <c r="A5" s="1" t="s">
        <v>10</v>
      </c>
      <c r="B5" s="4">
        <v>0</v>
      </c>
      <c r="C5" s="4">
        <v>0</v>
      </c>
      <c r="D5" s="4">
        <v>0</v>
      </c>
      <c r="E5" s="1">
        <v>27.11</v>
      </c>
      <c r="F5" s="1">
        <v>27.11</v>
      </c>
      <c r="G5" s="11">
        <f>(F5-F6)/F6</f>
        <v>-0.41573275862068965</v>
      </c>
      <c r="H5" s="11">
        <f>F5/$F$55</f>
        <v>6.4219183793361558E-3</v>
      </c>
      <c r="I5" s="1">
        <v>-19.29</v>
      </c>
    </row>
    <row r="6" spans="1:9" x14ac:dyDescent="0.3">
      <c r="A6" s="1" t="s">
        <v>11</v>
      </c>
      <c r="B6" s="4">
        <v>0</v>
      </c>
      <c r="C6" s="4">
        <v>0</v>
      </c>
      <c r="D6" s="4">
        <v>0</v>
      </c>
      <c r="E6" s="1">
        <v>46.4</v>
      </c>
      <c r="F6" s="1">
        <v>46.4</v>
      </c>
      <c r="G6" s="1"/>
      <c r="H6" s="1"/>
      <c r="I6" s="1"/>
    </row>
    <row r="7" spans="1:9" x14ac:dyDescent="0.3">
      <c r="A7" s="1" t="s">
        <v>12</v>
      </c>
      <c r="B7" s="1">
        <v>57.2</v>
      </c>
      <c r="C7" s="1">
        <v>7.98</v>
      </c>
      <c r="D7" s="1">
        <v>72.510000000000005</v>
      </c>
      <c r="E7" s="1">
        <v>450.13</v>
      </c>
      <c r="F7" s="1">
        <v>587.82000000000005</v>
      </c>
      <c r="G7" s="11">
        <f>(F7-F8)/F8</f>
        <v>0.1508957415565346</v>
      </c>
      <c r="H7" s="11">
        <f>F7/$F$55</f>
        <v>0.1392450041217772</v>
      </c>
      <c r="I7" s="1">
        <v>77.069999999999993</v>
      </c>
    </row>
    <row r="8" spans="1:9" x14ac:dyDescent="0.3">
      <c r="A8" s="1" t="s">
        <v>11</v>
      </c>
      <c r="B8" s="1">
        <v>49.84</v>
      </c>
      <c r="C8" s="1">
        <v>0.4</v>
      </c>
      <c r="D8" s="1">
        <v>69.209999999999994</v>
      </c>
      <c r="E8" s="1">
        <v>391.3</v>
      </c>
      <c r="F8" s="1">
        <v>510.75</v>
      </c>
      <c r="G8" s="1"/>
      <c r="H8" s="1"/>
      <c r="I8" s="1"/>
    </row>
    <row r="9" spans="1:9" x14ac:dyDescent="0.3">
      <c r="A9" s="1" t="s">
        <v>13</v>
      </c>
      <c r="B9" s="1">
        <v>7.62</v>
      </c>
      <c r="C9" s="1">
        <v>11.31</v>
      </c>
      <c r="D9" s="1">
        <v>1.06</v>
      </c>
      <c r="E9" s="4">
        <v>0</v>
      </c>
      <c r="F9" s="1">
        <v>19.989999999999998</v>
      </c>
      <c r="G9" s="11">
        <f>(F9-F10)/F10</f>
        <v>0.10381004969630034</v>
      </c>
      <c r="H9" s="11">
        <f>F9/$F$55</f>
        <v>4.7353061011777848E-3</v>
      </c>
      <c r="I9" s="1">
        <v>1.88</v>
      </c>
    </row>
    <row r="10" spans="1:9" x14ac:dyDescent="0.3">
      <c r="A10" s="1" t="s">
        <v>11</v>
      </c>
      <c r="B10" s="1">
        <v>6.81</v>
      </c>
      <c r="C10" s="1">
        <v>10.06</v>
      </c>
      <c r="D10" s="1">
        <v>1.24</v>
      </c>
      <c r="E10" s="4">
        <v>0</v>
      </c>
      <c r="F10" s="1">
        <v>18.11</v>
      </c>
      <c r="G10" s="1"/>
      <c r="H10" s="1"/>
      <c r="I10" s="1"/>
    </row>
    <row r="11" spans="1:9" x14ac:dyDescent="0.3">
      <c r="A11" s="1" t="s">
        <v>14</v>
      </c>
      <c r="B11" s="1">
        <v>25.56</v>
      </c>
      <c r="C11" s="1">
        <v>0.43</v>
      </c>
      <c r="D11" s="1">
        <v>25.16</v>
      </c>
      <c r="E11" s="4">
        <v>0</v>
      </c>
      <c r="F11" s="1">
        <v>51.15</v>
      </c>
      <c r="G11" s="11">
        <f>(F11-F12)/F12</f>
        <v>1.5082357610636992E-2</v>
      </c>
      <c r="H11" s="11">
        <f>F11/$F$55</f>
        <v>1.2116603655589982E-2</v>
      </c>
      <c r="I11" s="1">
        <v>0.76</v>
      </c>
    </row>
    <row r="12" spans="1:9" x14ac:dyDescent="0.3">
      <c r="A12" s="1" t="s">
        <v>11</v>
      </c>
      <c r="B12" s="1">
        <v>25.88</v>
      </c>
      <c r="C12" s="1">
        <v>0.13</v>
      </c>
      <c r="D12" s="1">
        <v>24.38</v>
      </c>
      <c r="E12" s="4">
        <v>0</v>
      </c>
      <c r="F12" s="1">
        <v>50.39</v>
      </c>
      <c r="G12" s="1"/>
      <c r="H12" s="1"/>
      <c r="I12" s="1"/>
    </row>
    <row r="13" spans="1:9" x14ac:dyDescent="0.3">
      <c r="A13" s="1" t="s">
        <v>15</v>
      </c>
      <c r="B13" s="1">
        <v>55.83</v>
      </c>
      <c r="C13" s="1">
        <v>0.96</v>
      </c>
      <c r="D13" s="4">
        <v>0</v>
      </c>
      <c r="E13" s="1">
        <v>110.87</v>
      </c>
      <c r="F13" s="1">
        <v>167.66</v>
      </c>
      <c r="G13" s="11">
        <f>(F13-F14)/F14</f>
        <v>0.83555944821545858</v>
      </c>
      <c r="H13" s="11">
        <f>F13/$F$55</f>
        <v>3.9715929010678712E-2</v>
      </c>
      <c r="I13" s="1">
        <v>76.319999999999993</v>
      </c>
    </row>
    <row r="14" spans="1:9" x14ac:dyDescent="0.3">
      <c r="A14" s="1" t="s">
        <v>11</v>
      </c>
      <c r="B14" s="1">
        <v>49.15</v>
      </c>
      <c r="C14" s="1">
        <v>0.13</v>
      </c>
      <c r="D14" s="4">
        <v>0</v>
      </c>
      <c r="E14" s="1">
        <v>42.06</v>
      </c>
      <c r="F14" s="1">
        <v>91.34</v>
      </c>
      <c r="G14" s="1"/>
      <c r="H14" s="1"/>
      <c r="I14" s="1"/>
    </row>
    <row r="15" spans="1:9" x14ac:dyDescent="0.3">
      <c r="A15" s="1" t="s">
        <v>16</v>
      </c>
      <c r="B15" s="1">
        <v>26.5</v>
      </c>
      <c r="C15" s="1">
        <v>6.66</v>
      </c>
      <c r="D15" s="1">
        <v>0.09</v>
      </c>
      <c r="E15" s="1">
        <v>504.7</v>
      </c>
      <c r="F15" s="1">
        <v>537.95000000000005</v>
      </c>
      <c r="G15" s="11">
        <f>(F15-F16)/F16</f>
        <v>-1.2247071352502588E-2</v>
      </c>
      <c r="H15" s="11">
        <f>F15/$F$55</f>
        <v>0.12743161166226064</v>
      </c>
      <c r="I15" s="1">
        <v>-6.67</v>
      </c>
    </row>
    <row r="16" spans="1:9" x14ac:dyDescent="0.3">
      <c r="A16" s="1" t="s">
        <v>11</v>
      </c>
      <c r="B16" s="1">
        <v>22.35</v>
      </c>
      <c r="C16" s="1">
        <v>2.27</v>
      </c>
      <c r="D16" s="1">
        <v>0.13</v>
      </c>
      <c r="E16" s="1">
        <v>519.87</v>
      </c>
      <c r="F16" s="1">
        <v>544.62</v>
      </c>
      <c r="G16" s="1"/>
      <c r="H16" s="1"/>
      <c r="I16" s="1"/>
    </row>
    <row r="17" spans="1:9" x14ac:dyDescent="0.3">
      <c r="A17" s="1" t="s">
        <v>17</v>
      </c>
      <c r="B17" s="1">
        <v>144.16999999999999</v>
      </c>
      <c r="C17" s="1">
        <v>10.46</v>
      </c>
      <c r="D17" s="1">
        <v>0.11</v>
      </c>
      <c r="E17" s="1">
        <v>558.51</v>
      </c>
      <c r="F17" s="1">
        <v>713.25</v>
      </c>
      <c r="G17" s="11">
        <f>(F17-F18)/F18</f>
        <v>-7.2195121951219507E-2</v>
      </c>
      <c r="H17" s="11">
        <f>F17/$F$55</f>
        <v>0.16895733249950254</v>
      </c>
      <c r="I17" s="1">
        <v>-55.5</v>
      </c>
    </row>
    <row r="18" spans="1:9" x14ac:dyDescent="0.3">
      <c r="A18" s="1" t="s">
        <v>11</v>
      </c>
      <c r="B18" s="1">
        <v>119.41</v>
      </c>
      <c r="C18" s="1">
        <v>0.57999999999999996</v>
      </c>
      <c r="D18" s="1">
        <v>0.05</v>
      </c>
      <c r="E18" s="1">
        <v>648.71</v>
      </c>
      <c r="F18" s="1">
        <v>768.75</v>
      </c>
      <c r="G18" s="1"/>
      <c r="H18" s="1"/>
      <c r="I18" s="1"/>
    </row>
    <row r="19" spans="1:9" x14ac:dyDescent="0.3">
      <c r="A19" s="1" t="s">
        <v>18</v>
      </c>
      <c r="B19" s="1">
        <v>48.73</v>
      </c>
      <c r="C19" s="1">
        <v>46.42</v>
      </c>
      <c r="D19" s="1">
        <v>3.91</v>
      </c>
      <c r="E19" s="1">
        <v>143.58000000000001</v>
      </c>
      <c r="F19" s="1">
        <v>242.64</v>
      </c>
      <c r="G19" s="11">
        <f>(F19-F20)/F20</f>
        <v>0.38746569075937781</v>
      </c>
      <c r="H19" s="11">
        <f>F19/$F$55</f>
        <v>5.747747235566672E-2</v>
      </c>
      <c r="I19" s="1">
        <v>67.760000000000005</v>
      </c>
    </row>
    <row r="20" spans="1:9" x14ac:dyDescent="0.3">
      <c r="A20" s="1" t="s">
        <v>11</v>
      </c>
      <c r="B20" s="1">
        <v>39.9</v>
      </c>
      <c r="C20" s="1">
        <v>43.15</v>
      </c>
      <c r="D20" s="1">
        <v>3.66</v>
      </c>
      <c r="E20" s="1">
        <v>88.17</v>
      </c>
      <c r="F20" s="1">
        <v>174.88</v>
      </c>
      <c r="G20" s="1"/>
      <c r="H20" s="1"/>
      <c r="I20" s="1"/>
    </row>
    <row r="21" spans="1:9" x14ac:dyDescent="0.3">
      <c r="A21" s="1" t="s">
        <v>19</v>
      </c>
      <c r="B21" s="4">
        <v>0</v>
      </c>
      <c r="C21" s="4">
        <v>0</v>
      </c>
      <c r="D21" s="4">
        <v>0</v>
      </c>
      <c r="E21" s="4">
        <v>0</v>
      </c>
      <c r="F21" s="4">
        <v>0</v>
      </c>
      <c r="G21" s="4">
        <v>0</v>
      </c>
      <c r="H21" s="4">
        <v>0</v>
      </c>
      <c r="I21" s="4">
        <v>0</v>
      </c>
    </row>
    <row r="22" spans="1:9" x14ac:dyDescent="0.3">
      <c r="A22" s="1" t="s">
        <v>11</v>
      </c>
      <c r="B22" s="4">
        <v>0</v>
      </c>
      <c r="C22" s="4">
        <v>0</v>
      </c>
      <c r="D22" s="4">
        <v>0</v>
      </c>
      <c r="E22" s="4">
        <v>0</v>
      </c>
      <c r="F22" s="4">
        <v>0</v>
      </c>
      <c r="G22" s="4"/>
      <c r="H22" s="4"/>
      <c r="I22" s="4"/>
    </row>
    <row r="23" spans="1:9" x14ac:dyDescent="0.3">
      <c r="A23" s="1" t="s">
        <v>20</v>
      </c>
      <c r="B23" s="1">
        <v>5.54</v>
      </c>
      <c r="C23" s="1">
        <v>0.39</v>
      </c>
      <c r="D23" s="4">
        <v>0</v>
      </c>
      <c r="E23" s="1">
        <v>27.09</v>
      </c>
      <c r="F23" s="1">
        <v>33.020000000000003</v>
      </c>
      <c r="G23" s="11">
        <f>(F23-F24)/F24</f>
        <v>1.3468372423596306</v>
      </c>
      <c r="H23" s="11">
        <f>F23/$F$55</f>
        <v>7.8219013237063786E-3</v>
      </c>
      <c r="I23" s="1">
        <v>18.95</v>
      </c>
    </row>
    <row r="24" spans="1:9" x14ac:dyDescent="0.3">
      <c r="A24" s="1" t="s">
        <v>11</v>
      </c>
      <c r="B24" s="1">
        <v>3.83</v>
      </c>
      <c r="C24" s="1">
        <v>0.01</v>
      </c>
      <c r="D24" s="4">
        <v>0</v>
      </c>
      <c r="E24" s="1">
        <v>10.23</v>
      </c>
      <c r="F24" s="1">
        <v>14.07</v>
      </c>
      <c r="G24" s="1"/>
      <c r="H24" s="1"/>
      <c r="I24" s="1"/>
    </row>
    <row r="25" spans="1:9" x14ac:dyDescent="0.3">
      <c r="A25" s="1" t="s">
        <v>21</v>
      </c>
      <c r="B25" s="1">
        <v>7.64</v>
      </c>
      <c r="C25" s="1">
        <v>0.44</v>
      </c>
      <c r="D25" s="1">
        <v>0.2</v>
      </c>
      <c r="E25" s="1">
        <v>57.11</v>
      </c>
      <c r="F25" s="1">
        <v>65.39</v>
      </c>
      <c r="G25" s="11">
        <f>(F25-F26)/F26</f>
        <v>8.8019966722129764E-2</v>
      </c>
      <c r="H25" s="11">
        <f>F25/$F$55</f>
        <v>1.5489828211906724E-2</v>
      </c>
      <c r="I25" s="1">
        <v>5.29</v>
      </c>
    </row>
    <row r="26" spans="1:9" x14ac:dyDescent="0.3">
      <c r="A26" s="1" t="s">
        <v>11</v>
      </c>
      <c r="B26" s="1">
        <v>6.48</v>
      </c>
      <c r="C26" s="1">
        <v>0.02</v>
      </c>
      <c r="D26" s="1">
        <v>0.01</v>
      </c>
      <c r="E26" s="1">
        <v>53.59</v>
      </c>
      <c r="F26" s="1">
        <v>60.1</v>
      </c>
      <c r="G26" s="1"/>
      <c r="H26" s="1"/>
      <c r="I26" s="1"/>
    </row>
    <row r="27" spans="1:9" x14ac:dyDescent="0.3">
      <c r="A27" s="1" t="s">
        <v>22</v>
      </c>
      <c r="B27" s="1">
        <v>37.43</v>
      </c>
      <c r="C27" s="1">
        <v>1.18</v>
      </c>
      <c r="D27" s="1">
        <v>3.19</v>
      </c>
      <c r="E27" s="1">
        <v>156.32</v>
      </c>
      <c r="F27" s="1">
        <v>198.12</v>
      </c>
      <c r="G27" s="11">
        <f>(F27-F28)/F28</f>
        <v>-0.20529482551143202</v>
      </c>
      <c r="H27" s="11">
        <f>F27/$F$55</f>
        <v>4.6931407942238261E-2</v>
      </c>
      <c r="I27" s="1">
        <v>-51.18</v>
      </c>
    </row>
    <row r="28" spans="1:9" x14ac:dyDescent="0.3">
      <c r="A28" s="1" t="s">
        <v>11</v>
      </c>
      <c r="B28" s="1">
        <v>35.56</v>
      </c>
      <c r="C28" s="1">
        <v>0.64</v>
      </c>
      <c r="D28" s="1">
        <v>2.5099999999999998</v>
      </c>
      <c r="E28" s="1">
        <v>210.59</v>
      </c>
      <c r="F28" s="1">
        <v>249.3</v>
      </c>
      <c r="G28" s="1"/>
      <c r="H28" s="1"/>
      <c r="I28" s="1"/>
    </row>
    <row r="29" spans="1:9" x14ac:dyDescent="0.3">
      <c r="A29" s="1" t="s">
        <v>23</v>
      </c>
      <c r="B29" s="4">
        <v>0</v>
      </c>
      <c r="C29" s="4">
        <v>0</v>
      </c>
      <c r="D29" s="4">
        <v>0</v>
      </c>
      <c r="E29" s="4">
        <v>0</v>
      </c>
      <c r="F29" s="4">
        <v>0</v>
      </c>
      <c r="G29" s="4">
        <v>0</v>
      </c>
      <c r="H29" s="4">
        <v>0</v>
      </c>
      <c r="I29" s="4">
        <v>0</v>
      </c>
    </row>
    <row r="30" spans="1:9" x14ac:dyDescent="0.3">
      <c r="A30" s="1" t="s">
        <v>11</v>
      </c>
      <c r="B30" s="4">
        <v>0</v>
      </c>
      <c r="C30" s="4">
        <v>0</v>
      </c>
      <c r="D30" s="4">
        <v>0</v>
      </c>
      <c r="E30" s="4">
        <v>0</v>
      </c>
      <c r="F30" s="4">
        <v>0</v>
      </c>
      <c r="G30" s="4"/>
      <c r="H30" s="4"/>
      <c r="I30" s="4"/>
    </row>
    <row r="31" spans="1:9" x14ac:dyDescent="0.3">
      <c r="A31" s="1" t="s">
        <v>24</v>
      </c>
      <c r="B31" s="1">
        <v>4.6100000000000003</v>
      </c>
      <c r="C31" s="1">
        <v>0.02</v>
      </c>
      <c r="D31" s="1">
        <v>2.89</v>
      </c>
      <c r="E31" s="1">
        <v>42.85</v>
      </c>
      <c r="F31" s="1">
        <v>50.37</v>
      </c>
      <c r="G31" s="11">
        <f>(F31-F32)/F32</f>
        <v>0.19275396637461523</v>
      </c>
      <c r="H31" s="11">
        <f>F31/$F$55</f>
        <v>1.1931834332982743E-2</v>
      </c>
      <c r="I31" s="1">
        <v>8.14</v>
      </c>
    </row>
    <row r="32" spans="1:9" x14ac:dyDescent="0.3">
      <c r="A32" s="1" t="s">
        <v>11</v>
      </c>
      <c r="B32" s="1">
        <v>3.22</v>
      </c>
      <c r="C32" s="1">
        <v>0.02</v>
      </c>
      <c r="D32" s="1">
        <v>2.25</v>
      </c>
      <c r="E32" s="1">
        <v>36.74</v>
      </c>
      <c r="F32" s="1">
        <v>42.23</v>
      </c>
      <c r="G32" s="1"/>
      <c r="H32" s="1"/>
      <c r="I32" s="1"/>
    </row>
    <row r="33" spans="1:9" x14ac:dyDescent="0.3">
      <c r="A33" s="1" t="s">
        <v>25</v>
      </c>
      <c r="B33" s="1">
        <v>17.73</v>
      </c>
      <c r="C33" s="1">
        <v>3.09</v>
      </c>
      <c r="D33" s="1">
        <v>0.85</v>
      </c>
      <c r="E33" s="1">
        <v>52.88</v>
      </c>
      <c r="F33" s="1">
        <v>74.55</v>
      </c>
      <c r="G33" s="11">
        <f>(F33-F34)/F34</f>
        <v>4.1928721174004195E-2</v>
      </c>
      <c r="H33" s="11">
        <f>F33/$F$55</f>
        <v>1.7659683333807099E-2</v>
      </c>
      <c r="I33" s="1">
        <v>3</v>
      </c>
    </row>
    <row r="34" spans="1:9" x14ac:dyDescent="0.3">
      <c r="A34" s="1" t="s">
        <v>11</v>
      </c>
      <c r="B34" s="1">
        <v>20.37</v>
      </c>
      <c r="C34" s="1">
        <v>1.1299999999999999</v>
      </c>
      <c r="D34" s="1">
        <v>0.75</v>
      </c>
      <c r="E34" s="1">
        <v>49.3</v>
      </c>
      <c r="F34" s="1">
        <v>71.55</v>
      </c>
      <c r="G34" s="1"/>
      <c r="H34" s="1"/>
      <c r="I34" s="1"/>
    </row>
    <row r="35" spans="1:9" x14ac:dyDescent="0.3">
      <c r="A35" s="1" t="s">
        <v>26</v>
      </c>
      <c r="B35" s="1">
        <v>10.97</v>
      </c>
      <c r="C35" s="1">
        <v>7.4</v>
      </c>
      <c r="D35" s="1">
        <v>0.89</v>
      </c>
      <c r="E35" s="4">
        <v>0</v>
      </c>
      <c r="F35" s="1">
        <v>19.260000000000002</v>
      </c>
      <c r="G35" s="11">
        <f>(F35-F36)/F36</f>
        <v>0.4394618834080718</v>
      </c>
      <c r="H35" s="11">
        <f>F35/$F$55</f>
        <v>4.5623809659171661E-3</v>
      </c>
      <c r="I35" s="1">
        <v>5.88</v>
      </c>
    </row>
    <row r="36" spans="1:9" x14ac:dyDescent="0.3">
      <c r="A36" s="1" t="s">
        <v>11</v>
      </c>
      <c r="B36" s="1">
        <v>7.35</v>
      </c>
      <c r="C36" s="1">
        <v>4.9400000000000004</v>
      </c>
      <c r="D36" s="1">
        <v>1.0900000000000001</v>
      </c>
      <c r="E36" s="4">
        <v>0</v>
      </c>
      <c r="F36" s="1">
        <v>13.38</v>
      </c>
      <c r="G36" s="1"/>
      <c r="H36" s="1"/>
      <c r="I36" s="1"/>
    </row>
    <row r="37" spans="1:9" x14ac:dyDescent="0.3">
      <c r="A37" s="1" t="s">
        <v>27</v>
      </c>
      <c r="B37" s="1">
        <v>6.89</v>
      </c>
      <c r="C37" s="1">
        <v>3</v>
      </c>
      <c r="D37" s="1">
        <v>0.36</v>
      </c>
      <c r="E37" s="1">
        <v>78.349999999999994</v>
      </c>
      <c r="F37" s="1">
        <v>88.6</v>
      </c>
      <c r="G37" s="11">
        <f>(F37-F38)/F38</f>
        <v>0.39220615964802003</v>
      </c>
      <c r="H37" s="11">
        <f>F37/$F$55</f>
        <v>2.098789997820669E-2</v>
      </c>
      <c r="I37" s="1">
        <v>24.96</v>
      </c>
    </row>
    <row r="38" spans="1:9" x14ac:dyDescent="0.3">
      <c r="A38" s="1" t="s">
        <v>11</v>
      </c>
      <c r="B38" s="1">
        <v>6.36</v>
      </c>
      <c r="C38" s="1">
        <v>0.13</v>
      </c>
      <c r="D38" s="1">
        <v>0.31</v>
      </c>
      <c r="E38" s="1">
        <v>56.84</v>
      </c>
      <c r="F38" s="1">
        <v>63.64</v>
      </c>
      <c r="G38" s="1"/>
      <c r="H38" s="1"/>
      <c r="I38" s="1"/>
    </row>
    <row r="39" spans="1:9" x14ac:dyDescent="0.3">
      <c r="A39" s="1" t="s">
        <v>28</v>
      </c>
      <c r="B39" s="1">
        <v>4.46</v>
      </c>
      <c r="C39" s="1">
        <v>0.03</v>
      </c>
      <c r="D39" s="4">
        <v>0</v>
      </c>
      <c r="E39" s="1">
        <v>2.54</v>
      </c>
      <c r="F39" s="1">
        <v>7.03</v>
      </c>
      <c r="G39" s="11">
        <f>(F39-F40)/F40</f>
        <v>0.13570274636510499</v>
      </c>
      <c r="H39" s="11">
        <f>F39/$F$55</f>
        <v>1.6652927409344588E-3</v>
      </c>
      <c r="I39" s="1">
        <v>0.84</v>
      </c>
    </row>
    <row r="40" spans="1:9" x14ac:dyDescent="0.3">
      <c r="A40" s="1" t="s">
        <v>11</v>
      </c>
      <c r="B40" s="1">
        <v>4.32</v>
      </c>
      <c r="C40" s="1">
        <v>0.02</v>
      </c>
      <c r="D40" s="4">
        <v>0</v>
      </c>
      <c r="E40" s="1">
        <v>1.85</v>
      </c>
      <c r="F40" s="1">
        <v>6.19</v>
      </c>
      <c r="G40" s="1"/>
      <c r="H40" s="1"/>
      <c r="I40" s="1"/>
    </row>
    <row r="41" spans="1:9" x14ac:dyDescent="0.3">
      <c r="A41" s="1" t="s">
        <v>29</v>
      </c>
      <c r="B41" s="1">
        <v>56.91</v>
      </c>
      <c r="C41" s="4">
        <v>0</v>
      </c>
      <c r="D41" s="1">
        <v>12.61</v>
      </c>
      <c r="E41" s="1">
        <v>540.59</v>
      </c>
      <c r="F41" s="1">
        <v>610.11</v>
      </c>
      <c r="G41" s="11">
        <f>(F41-F42)/F42</f>
        <v>9.0007682275382764E-2</v>
      </c>
      <c r="H41" s="11">
        <f>F41/$F$55</f>
        <v>0.1445251428408994</v>
      </c>
      <c r="I41" s="1">
        <v>50.38</v>
      </c>
    </row>
    <row r="42" spans="1:9" x14ac:dyDescent="0.3">
      <c r="A42" s="1" t="s">
        <v>11</v>
      </c>
      <c r="B42" s="1">
        <v>50.04</v>
      </c>
      <c r="C42" s="4">
        <v>0</v>
      </c>
      <c r="D42" s="1">
        <v>9.92</v>
      </c>
      <c r="E42" s="1">
        <v>499.77</v>
      </c>
      <c r="F42" s="1">
        <v>559.73</v>
      </c>
      <c r="G42" s="1"/>
      <c r="H42" s="1"/>
      <c r="I42" s="1"/>
    </row>
    <row r="43" spans="1:9" x14ac:dyDescent="0.3">
      <c r="A43" s="1" t="s">
        <v>30</v>
      </c>
      <c r="B43" s="1">
        <v>89</v>
      </c>
      <c r="C43" s="1">
        <v>17.22</v>
      </c>
      <c r="D43" s="1">
        <v>9.31</v>
      </c>
      <c r="E43" s="1">
        <v>283.33</v>
      </c>
      <c r="F43" s="1">
        <v>398.86</v>
      </c>
      <c r="G43" s="11">
        <f>(F43-F44)/F44</f>
        <v>5.8995327102803814E-2</v>
      </c>
      <c r="H43" s="11">
        <f>F43/$F$55</f>
        <v>9.44834513014393E-2</v>
      </c>
      <c r="I43" s="1">
        <v>22.22</v>
      </c>
    </row>
    <row r="44" spans="1:9" x14ac:dyDescent="0.3">
      <c r="A44" s="1" t="s">
        <v>11</v>
      </c>
      <c r="B44" s="1">
        <v>88.42</v>
      </c>
      <c r="C44" s="1">
        <v>11.6</v>
      </c>
      <c r="D44" s="1">
        <v>12.49</v>
      </c>
      <c r="E44" s="1">
        <v>264.13</v>
      </c>
      <c r="F44" s="1">
        <v>376.64</v>
      </c>
      <c r="G44" s="1"/>
      <c r="H44" s="1"/>
      <c r="I44" s="1"/>
    </row>
    <row r="45" spans="1:9" x14ac:dyDescent="0.3">
      <c r="A45" s="1" t="s">
        <v>31</v>
      </c>
      <c r="B45" s="1">
        <v>35.65</v>
      </c>
      <c r="C45" s="1">
        <v>1.6</v>
      </c>
      <c r="D45" s="1">
        <v>6.61</v>
      </c>
      <c r="E45" s="1">
        <v>53.63</v>
      </c>
      <c r="F45" s="1">
        <v>97.49</v>
      </c>
      <c r="G45" s="11">
        <f>(F45-F46)/F46</f>
        <v>1.5309310560299926E-2</v>
      </c>
      <c r="H45" s="11">
        <f>F45/$F$55</f>
        <v>2.309379648843533E-2</v>
      </c>
      <c r="I45" s="1">
        <v>1.47</v>
      </c>
    </row>
    <row r="46" spans="1:9" x14ac:dyDescent="0.3">
      <c r="A46" s="1" t="s">
        <v>11</v>
      </c>
      <c r="B46" s="1">
        <v>35.32</v>
      </c>
      <c r="C46" s="1">
        <v>0.57999999999999996</v>
      </c>
      <c r="D46" s="1">
        <v>7.02</v>
      </c>
      <c r="E46" s="1">
        <v>53.1</v>
      </c>
      <c r="F46" s="1">
        <v>96.02</v>
      </c>
      <c r="G46" s="1"/>
      <c r="H46" s="1"/>
      <c r="I46" s="1"/>
    </row>
    <row r="47" spans="1:9" x14ac:dyDescent="0.3">
      <c r="A47" s="1" t="s">
        <v>32</v>
      </c>
      <c r="B47" s="1">
        <v>47.23</v>
      </c>
      <c r="C47" s="1">
        <v>2.42</v>
      </c>
      <c r="D47" s="1">
        <v>26.55</v>
      </c>
      <c r="E47" s="1">
        <v>116.99</v>
      </c>
      <c r="F47" s="1">
        <v>193.19</v>
      </c>
      <c r="G47" s="11">
        <f>(F47-F48)/F48</f>
        <v>1.4866568606850095E-2</v>
      </c>
      <c r="H47" s="11">
        <f>F47/$F$55</f>
        <v>4.5763571069861751E-2</v>
      </c>
      <c r="I47" s="1">
        <v>2.83</v>
      </c>
    </row>
    <row r="48" spans="1:9" x14ac:dyDescent="0.3">
      <c r="A48" s="1" t="s">
        <v>11</v>
      </c>
      <c r="B48" s="1">
        <v>44.9</v>
      </c>
      <c r="C48" s="1">
        <v>0.78</v>
      </c>
      <c r="D48" s="1">
        <v>26.95</v>
      </c>
      <c r="E48" s="1">
        <v>117.73</v>
      </c>
      <c r="F48" s="1">
        <v>190.36</v>
      </c>
      <c r="G48" s="1"/>
      <c r="H48" s="1"/>
      <c r="I48" s="1"/>
    </row>
    <row r="49" spans="1:9" x14ac:dyDescent="0.3">
      <c r="A49" s="1" t="s">
        <v>33</v>
      </c>
      <c r="B49" s="1">
        <v>1.5</v>
      </c>
      <c r="C49" s="1">
        <v>0.14000000000000001</v>
      </c>
      <c r="D49" s="1">
        <v>0.39</v>
      </c>
      <c r="E49" s="1">
        <v>15.09</v>
      </c>
      <c r="F49" s="1">
        <v>17.12</v>
      </c>
      <c r="G49" s="11">
        <f>(F49-F50)/F50</f>
        <v>0.22285714285714292</v>
      </c>
      <c r="H49" s="11">
        <f>F49/$F$55</f>
        <v>4.0554497474819253E-3</v>
      </c>
      <c r="I49" s="1">
        <v>3.12</v>
      </c>
    </row>
    <row r="50" spans="1:9" x14ac:dyDescent="0.3">
      <c r="A50" s="1" t="s">
        <v>11</v>
      </c>
      <c r="B50" s="1">
        <v>1.37</v>
      </c>
      <c r="C50" s="1">
        <v>0.02</v>
      </c>
      <c r="D50" s="1">
        <v>0.34</v>
      </c>
      <c r="E50" s="1">
        <v>12.27</v>
      </c>
      <c r="F50" s="1">
        <v>14</v>
      </c>
      <c r="G50" s="1"/>
      <c r="H50" s="1"/>
      <c r="I50" s="1"/>
    </row>
    <row r="51" spans="1:9" x14ac:dyDescent="0.3">
      <c r="A51" s="1" t="s">
        <v>34</v>
      </c>
      <c r="B51" s="1">
        <v>0.03</v>
      </c>
      <c r="C51" s="4">
        <v>0</v>
      </c>
      <c r="D51" s="4">
        <v>0</v>
      </c>
      <c r="E51" s="4">
        <v>0</v>
      </c>
      <c r="F51" s="1">
        <v>0.03</v>
      </c>
      <c r="G51" s="11">
        <f>(F51-F52)/F52</f>
        <v>-0.70000000000000007</v>
      </c>
      <c r="H51" s="4">
        <v>0</v>
      </c>
      <c r="I51" s="1">
        <v>-7.0000000000000007E-2</v>
      </c>
    </row>
    <row r="52" spans="1:9" x14ac:dyDescent="0.3">
      <c r="A52" s="1" t="s">
        <v>11</v>
      </c>
      <c r="B52" s="1">
        <v>0.05</v>
      </c>
      <c r="C52" s="4">
        <v>0</v>
      </c>
      <c r="D52" s="4">
        <v>0</v>
      </c>
      <c r="E52" s="1">
        <v>0.05</v>
      </c>
      <c r="F52" s="1">
        <v>0.1</v>
      </c>
      <c r="G52" s="1"/>
      <c r="H52" s="1"/>
      <c r="I52" s="1"/>
    </row>
    <row r="53" spans="1:9" x14ac:dyDescent="0.3">
      <c r="A53" s="1" t="s">
        <v>35</v>
      </c>
      <c r="B53" s="1">
        <v>2.5099999999999998</v>
      </c>
      <c r="C53" s="4">
        <v>0</v>
      </c>
      <c r="D53" s="4">
        <v>0</v>
      </c>
      <c r="E53" s="1">
        <v>18.260000000000002</v>
      </c>
      <c r="F53" s="1">
        <v>20.77</v>
      </c>
      <c r="G53" s="11">
        <f>(F53-F54)/F54</f>
        <v>13.835714285714287</v>
      </c>
      <c r="H53" s="11">
        <f>F53/$F$55</f>
        <v>4.920075423785023E-3</v>
      </c>
      <c r="I53" s="1">
        <v>19.37</v>
      </c>
    </row>
    <row r="54" spans="1:9" x14ac:dyDescent="0.3">
      <c r="A54" s="1" t="s">
        <v>11</v>
      </c>
      <c r="B54" s="1">
        <v>1.01</v>
      </c>
      <c r="C54" s="4">
        <v>0</v>
      </c>
      <c r="D54" s="4">
        <v>0</v>
      </c>
      <c r="E54" s="1">
        <v>0.39</v>
      </c>
      <c r="F54" s="1">
        <v>1.4</v>
      </c>
      <c r="G54" s="1"/>
      <c r="H54" s="1"/>
      <c r="I54" s="1"/>
    </row>
    <row r="55" spans="1:9" x14ac:dyDescent="0.3">
      <c r="A55" s="2" t="s">
        <v>36</v>
      </c>
      <c r="B55" s="5">
        <f t="shared" ref="B55:F55" si="0">SUM(B5+B7+B9+B11+B13+B15+B17+B19+B21+B23+B25+B27+B29+B31+B33+B35+B37+B39+B41+B43+B45+B47+B49+B51+B53)</f>
        <v>693.71</v>
      </c>
      <c r="C55" s="5">
        <f t="shared" si="0"/>
        <v>121.15</v>
      </c>
      <c r="D55" s="5">
        <f t="shared" si="0"/>
        <v>166.69</v>
      </c>
      <c r="E55" s="5">
        <f t="shared" si="0"/>
        <v>3239.93</v>
      </c>
      <c r="F55" s="5">
        <f t="shared" si="0"/>
        <v>4221.4800000000005</v>
      </c>
      <c r="G55" s="14">
        <f>(F55-F56)/F56</f>
        <v>6.4968024319176504E-2</v>
      </c>
      <c r="H55" s="14">
        <f>F55/$F$55</f>
        <v>1</v>
      </c>
      <c r="I55" s="5">
        <f t="shared" ref="I55" si="1">SUM(I5+I7+I9+I11+I13+I15+I17+I19+I21+I23+I25+I27+I29+I31+I33+I35+I37+I39+I41+I43+I45+I47+I49+I51+I53)</f>
        <v>257.52999999999997</v>
      </c>
    </row>
    <row r="56" spans="1:9" x14ac:dyDescent="0.3">
      <c r="A56" s="1" t="s">
        <v>37</v>
      </c>
      <c r="B56" s="10">
        <f>SUM(B6+B8+B10+B12+B14+B16+B18+B20+B22+B24+B26+B28+B30+B32+B34+B36+B38+B40+B42+B44+B46+B48+B50+B52+B54)</f>
        <v>621.94000000000005</v>
      </c>
      <c r="C56" s="10">
        <f>SUM(C6+C8+C10+C12+C14+C16+C18+C20+C22+C24+C26+C28+C30+C32+C34+C36+C38+C40+C42+C44+C46+C48+C50+C52+C54)</f>
        <v>76.61</v>
      </c>
      <c r="D56" s="10">
        <f>SUM(D6+D8+D10+D12+D14+D16+D18+D20+D22+D24+D26+D28+D30+D32+D34+D36+D38+D40+D42+D44+D46+D48+D50+D52+D54)</f>
        <v>162.30999999999997</v>
      </c>
      <c r="E56" s="10">
        <f>SUM(E6+E8+E10+E12+E14+E16+E18+E20+E22+E24+E26+E28+E30+E32+E34+E36+E38+E40+E42+E44+E46+E48+E50+E52+E54)</f>
        <v>3103.09</v>
      </c>
      <c r="F56" s="10">
        <f>SUM(F6+F8+F10+F12+F14+F16+F18+F20+F22+F24+F26+F28+F30+F32+F34+F36+F38+F40+F42+F44+F46+F48+F50+F52+F54)</f>
        <v>3963.9500000000007</v>
      </c>
      <c r="G56" s="1"/>
      <c r="H56" s="1"/>
      <c r="I56" s="1"/>
    </row>
    <row r="57" spans="1:9" x14ac:dyDescent="0.3">
      <c r="A57" s="1" t="s">
        <v>38</v>
      </c>
      <c r="B57" s="11">
        <f>(B55-B56)/B56</f>
        <v>0.11539698363186156</v>
      </c>
      <c r="C57" s="11">
        <f>(C55-C56)/C56</f>
        <v>0.58138624200496025</v>
      </c>
      <c r="D57" s="11">
        <f>(D55-D56)/D56</f>
        <v>2.6985398311872494E-2</v>
      </c>
      <c r="E57" s="11">
        <f>(E55-E56)/E56</f>
        <v>4.4097979755662799E-2</v>
      </c>
      <c r="F57" s="11">
        <f>(F55-F56)/F56</f>
        <v>6.4968024319176504E-2</v>
      </c>
      <c r="G57" s="1"/>
      <c r="H57" s="1"/>
      <c r="I57" s="1"/>
    </row>
    <row r="58" spans="1:9" x14ac:dyDescent="0.3">
      <c r="A58" s="1" t="s">
        <v>49</v>
      </c>
      <c r="B58" s="11">
        <f>B55/$F$55</f>
        <v>0.16432862408444432</v>
      </c>
      <c r="C58" s="11">
        <f>C55/$F$55</f>
        <v>2.8698465940854866E-2</v>
      </c>
      <c r="D58" s="11">
        <f>D55/$F$55</f>
        <v>3.9486151776154332E-2</v>
      </c>
      <c r="E58" s="11">
        <f>E55/$F$55</f>
        <v>0.76748675819854639</v>
      </c>
      <c r="F58" s="11">
        <f>F55/$F$55</f>
        <v>1</v>
      </c>
      <c r="G58" s="1"/>
      <c r="H58" s="1"/>
      <c r="I58" s="1"/>
    </row>
    <row r="59" spans="1:9" x14ac:dyDescent="0.3">
      <c r="A59" s="1" t="s">
        <v>50</v>
      </c>
      <c r="B59" s="11">
        <f>B56/$F$56</f>
        <v>0.15689905271257204</v>
      </c>
      <c r="C59" s="11">
        <f>C56/$F$56</f>
        <v>1.9326681718992416E-2</v>
      </c>
      <c r="D59" s="11">
        <f>D56/$F$56</f>
        <v>4.0946530607096444E-2</v>
      </c>
      <c r="E59" s="11">
        <f>E56/$F$56</f>
        <v>0.78282773496133895</v>
      </c>
      <c r="F59" s="11">
        <f>F56/$F$56</f>
        <v>1</v>
      </c>
      <c r="G59" s="1"/>
      <c r="H59" s="1"/>
      <c r="I59" s="1"/>
    </row>
    <row r="61" spans="1:9" ht="61.2" customHeight="1" x14ac:dyDescent="0.3">
      <c r="A61" s="16" t="s">
        <v>75</v>
      </c>
      <c r="B61" s="16"/>
      <c r="C61" s="16"/>
      <c r="D61" s="16"/>
      <c r="E61" s="16"/>
      <c r="F61" s="16"/>
      <c r="G61" s="16"/>
      <c r="H61" s="16"/>
      <c r="I61" s="16"/>
    </row>
  </sheetData>
  <mergeCells count="2">
    <mergeCell ref="A2:I2"/>
    <mergeCell ref="A61:I6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2"/>
  <sheetViews>
    <sheetView workbookViewId="0">
      <selection activeCell="L33" sqref="L33"/>
    </sheetView>
  </sheetViews>
  <sheetFormatPr defaultRowHeight="14.4" x14ac:dyDescent="0.3"/>
  <cols>
    <col min="1" max="1" width="42.33203125" customWidth="1"/>
    <col min="2" max="2" width="11" customWidth="1"/>
    <col min="3" max="3" width="9.88671875" customWidth="1"/>
    <col min="4" max="4" width="13.77734375" customWidth="1"/>
    <col min="5" max="5" width="12.109375" customWidth="1"/>
    <col min="6" max="6" width="11.33203125" customWidth="1"/>
    <col min="7" max="7" width="10.44140625" customWidth="1"/>
    <col min="8" max="8" width="11.5546875" customWidth="1"/>
  </cols>
  <sheetData>
    <row r="1" spans="1:8" ht="41.4" customHeight="1" x14ac:dyDescent="0.3">
      <c r="A1" s="20" t="s">
        <v>0</v>
      </c>
      <c r="B1" s="20"/>
      <c r="C1" s="20"/>
      <c r="D1" s="20"/>
      <c r="E1" s="20"/>
      <c r="F1" s="20"/>
      <c r="G1" s="20"/>
      <c r="H1" s="20"/>
    </row>
    <row r="2" spans="1:8" ht="43.2" x14ac:dyDescent="0.3">
      <c r="A2" s="1"/>
      <c r="B2" s="3" t="s">
        <v>55</v>
      </c>
      <c r="C2" s="3" t="s">
        <v>56</v>
      </c>
      <c r="D2" s="3" t="s">
        <v>57</v>
      </c>
      <c r="E2" s="3" t="s">
        <v>5</v>
      </c>
      <c r="F2" s="3" t="s">
        <v>6</v>
      </c>
      <c r="G2" s="3" t="s">
        <v>7</v>
      </c>
      <c r="H2" s="3" t="s">
        <v>8</v>
      </c>
    </row>
    <row r="3" spans="1:8" x14ac:dyDescent="0.3">
      <c r="A3" s="2" t="s">
        <v>9</v>
      </c>
      <c r="B3" s="1"/>
      <c r="C3" s="1"/>
      <c r="D3" s="1"/>
      <c r="E3" s="1"/>
      <c r="F3" s="1"/>
      <c r="G3" s="1"/>
      <c r="H3" s="1"/>
    </row>
    <row r="4" spans="1:8" x14ac:dyDescent="0.3">
      <c r="A4" s="1" t="s">
        <v>10</v>
      </c>
      <c r="B4" s="4">
        <v>0</v>
      </c>
      <c r="C4" s="4">
        <v>0</v>
      </c>
      <c r="D4" s="1">
        <v>58.33</v>
      </c>
      <c r="E4" s="1">
        <v>58.33</v>
      </c>
      <c r="F4" s="11">
        <f>(E4-E5)/E5</f>
        <v>0.19089424254797882</v>
      </c>
      <c r="G4" s="11">
        <f>E4/$E$65</f>
        <v>2.555502106000107E-3</v>
      </c>
      <c r="H4" s="1">
        <v>9.35</v>
      </c>
    </row>
    <row r="5" spans="1:8" x14ac:dyDescent="0.3">
      <c r="A5" s="1" t="s">
        <v>11</v>
      </c>
      <c r="B5" s="4">
        <v>0</v>
      </c>
      <c r="C5" s="4">
        <v>0</v>
      </c>
      <c r="D5" s="1">
        <v>48.98</v>
      </c>
      <c r="E5" s="1">
        <v>48.98</v>
      </c>
      <c r="F5" s="1"/>
      <c r="G5" s="1"/>
      <c r="H5" s="1"/>
    </row>
    <row r="6" spans="1:8" x14ac:dyDescent="0.3">
      <c r="A6" s="1" t="s">
        <v>12</v>
      </c>
      <c r="B6" s="1">
        <v>1382.14</v>
      </c>
      <c r="C6" s="1">
        <v>26.48</v>
      </c>
      <c r="D6" s="1">
        <v>675.26</v>
      </c>
      <c r="E6" s="1">
        <v>2083.88</v>
      </c>
      <c r="F6" s="11">
        <f>(E6-E7)/E7</f>
        <v>4.8851934246685748E-2</v>
      </c>
      <c r="G6" s="11">
        <f>E6/$E$65</f>
        <v>9.1297098039628044E-2</v>
      </c>
      <c r="H6" s="1">
        <v>97.06</v>
      </c>
    </row>
    <row r="7" spans="1:8" x14ac:dyDescent="0.3">
      <c r="A7" s="1" t="s">
        <v>11</v>
      </c>
      <c r="B7" s="1">
        <v>1352.8</v>
      </c>
      <c r="C7" s="1">
        <v>20.62</v>
      </c>
      <c r="D7" s="1">
        <v>613.4</v>
      </c>
      <c r="E7" s="1">
        <v>1986.82</v>
      </c>
      <c r="F7" s="1"/>
      <c r="G7" s="1"/>
      <c r="H7" s="1"/>
    </row>
    <row r="8" spans="1:8" x14ac:dyDescent="0.3">
      <c r="A8" s="1" t="s">
        <v>13</v>
      </c>
      <c r="B8" s="1">
        <v>0.63</v>
      </c>
      <c r="C8" s="4">
        <v>0</v>
      </c>
      <c r="D8" s="1">
        <v>29.9</v>
      </c>
      <c r="E8" s="1">
        <v>30.53</v>
      </c>
      <c r="F8" s="11">
        <f>(E8-E9)/E9</f>
        <v>-0.93819212470897861</v>
      </c>
      <c r="G8" s="11">
        <f>E8/$E$65</f>
        <v>1.337553219547116E-3</v>
      </c>
      <c r="H8" s="1">
        <v>-463.42</v>
      </c>
    </row>
    <row r="9" spans="1:8" x14ac:dyDescent="0.3">
      <c r="A9" s="1" t="s">
        <v>11</v>
      </c>
      <c r="B9" s="1">
        <v>443.46</v>
      </c>
      <c r="C9" s="4">
        <v>0</v>
      </c>
      <c r="D9" s="1">
        <v>50.49</v>
      </c>
      <c r="E9" s="1">
        <v>493.95</v>
      </c>
      <c r="F9" s="1"/>
      <c r="G9" s="1"/>
      <c r="H9" s="1"/>
    </row>
    <row r="10" spans="1:8" x14ac:dyDescent="0.3">
      <c r="A10" s="1" t="s">
        <v>14</v>
      </c>
      <c r="B10" s="1">
        <v>248.57</v>
      </c>
      <c r="C10" s="4">
        <v>0</v>
      </c>
      <c r="D10" s="1">
        <v>173.11</v>
      </c>
      <c r="E10" s="1">
        <v>421.68</v>
      </c>
      <c r="F10" s="11">
        <f>(E10-E11)/E11</f>
        <v>-8.08666463228562E-2</v>
      </c>
      <c r="G10" s="11">
        <f>E10/$E$65</f>
        <v>1.8474269296384797E-2</v>
      </c>
      <c r="H10" s="1">
        <v>-37.1</v>
      </c>
    </row>
    <row r="11" spans="1:8" x14ac:dyDescent="0.3">
      <c r="A11" s="1" t="s">
        <v>11</v>
      </c>
      <c r="B11" s="1">
        <v>242.75</v>
      </c>
      <c r="C11" s="4">
        <v>0</v>
      </c>
      <c r="D11" s="1">
        <v>216.03</v>
      </c>
      <c r="E11" s="1">
        <v>458.78</v>
      </c>
      <c r="F11" s="1"/>
      <c r="G11" s="1"/>
      <c r="H11" s="1"/>
    </row>
    <row r="12" spans="1:8" x14ac:dyDescent="0.3">
      <c r="A12" s="1" t="s">
        <v>15</v>
      </c>
      <c r="B12" s="4">
        <v>0</v>
      </c>
      <c r="C12" s="4">
        <v>0</v>
      </c>
      <c r="D12" s="1">
        <v>157.66</v>
      </c>
      <c r="E12" s="1">
        <v>157.66</v>
      </c>
      <c r="F12" s="11">
        <f>(E12-E13)/E13</f>
        <v>0.31012132291839783</v>
      </c>
      <c r="G12" s="11">
        <f>E12/$E$65</f>
        <v>6.9072597639632588E-3</v>
      </c>
      <c r="H12" s="1">
        <v>37.32</v>
      </c>
    </row>
    <row r="13" spans="1:8" x14ac:dyDescent="0.3">
      <c r="A13" s="1" t="s">
        <v>11</v>
      </c>
      <c r="B13" s="4">
        <v>0</v>
      </c>
      <c r="C13" s="4">
        <v>0</v>
      </c>
      <c r="D13" s="1">
        <v>120.34</v>
      </c>
      <c r="E13" s="1">
        <v>120.34</v>
      </c>
      <c r="F13" s="1"/>
      <c r="G13" s="1"/>
      <c r="H13" s="1"/>
    </row>
    <row r="14" spans="1:8" x14ac:dyDescent="0.3">
      <c r="A14" s="1" t="s">
        <v>16</v>
      </c>
      <c r="B14" s="1">
        <v>1097.1600000000001</v>
      </c>
      <c r="C14" s="1">
        <v>107.44</v>
      </c>
      <c r="D14" s="1">
        <v>176.86</v>
      </c>
      <c r="E14" s="1">
        <v>1381.46</v>
      </c>
      <c r="F14" s="11">
        <f>(E14-E15)/E15</f>
        <v>-0.50248852971470137</v>
      </c>
      <c r="G14" s="11">
        <f>E14/$E$65</f>
        <v>6.0523297434508967E-2</v>
      </c>
      <c r="H14" s="1">
        <v>-1395.28</v>
      </c>
    </row>
    <row r="15" spans="1:8" x14ac:dyDescent="0.3">
      <c r="A15" s="1" t="s">
        <v>11</v>
      </c>
      <c r="B15" s="1">
        <v>2428.25</v>
      </c>
      <c r="C15" s="1">
        <v>87.73</v>
      </c>
      <c r="D15" s="1">
        <v>260.76</v>
      </c>
      <c r="E15" s="1">
        <v>2776.74</v>
      </c>
      <c r="F15" s="1"/>
      <c r="G15" s="1"/>
      <c r="H15" s="1"/>
    </row>
    <row r="16" spans="1:8" x14ac:dyDescent="0.3">
      <c r="A16" s="1" t="s">
        <v>17</v>
      </c>
      <c r="B16" s="1">
        <v>686.43</v>
      </c>
      <c r="C16" s="1">
        <v>100.03</v>
      </c>
      <c r="D16" s="1">
        <v>400.95</v>
      </c>
      <c r="E16" s="1">
        <v>1187.4100000000001</v>
      </c>
      <c r="F16" s="11">
        <f>(E16-E17)/E17</f>
        <v>-0.35887066293748576</v>
      </c>
      <c r="G16" s="11">
        <f>E16/$E$65</f>
        <v>5.2021751340400949E-2</v>
      </c>
      <c r="H16" s="1">
        <v>-664.65</v>
      </c>
    </row>
    <row r="17" spans="1:8" x14ac:dyDescent="0.3">
      <c r="A17" s="1" t="s">
        <v>11</v>
      </c>
      <c r="B17" s="1">
        <v>1333.56</v>
      </c>
      <c r="C17" s="1">
        <v>62.06</v>
      </c>
      <c r="D17" s="1">
        <v>456.44</v>
      </c>
      <c r="E17" s="1">
        <v>1852.06</v>
      </c>
      <c r="F17" s="1"/>
      <c r="G17" s="1"/>
      <c r="H17" s="1"/>
    </row>
    <row r="18" spans="1:8" x14ac:dyDescent="0.3">
      <c r="A18" s="1" t="s">
        <v>18</v>
      </c>
      <c r="B18" s="1">
        <v>568.79999999999995</v>
      </c>
      <c r="C18" s="1">
        <v>23.61</v>
      </c>
      <c r="D18" s="1">
        <v>399.42</v>
      </c>
      <c r="E18" s="1">
        <v>991.83</v>
      </c>
      <c r="F18" s="11">
        <f>(E18-E19)/E19</f>
        <v>-0.10182292374147622</v>
      </c>
      <c r="G18" s="11">
        <f>E18/$E$65</f>
        <v>4.3453174246426987E-2</v>
      </c>
      <c r="H18" s="1">
        <v>-112.44</v>
      </c>
    </row>
    <row r="19" spans="1:8" x14ac:dyDescent="0.3">
      <c r="A19" s="1" t="s">
        <v>11</v>
      </c>
      <c r="B19" s="1">
        <v>693.58</v>
      </c>
      <c r="C19" s="1">
        <v>24.27</v>
      </c>
      <c r="D19" s="1">
        <v>386.42</v>
      </c>
      <c r="E19" s="1">
        <v>1104.27</v>
      </c>
      <c r="F19" s="1"/>
      <c r="G19" s="1"/>
      <c r="H19" s="1"/>
    </row>
    <row r="20" spans="1:8" x14ac:dyDescent="0.3">
      <c r="A20" s="1" t="s">
        <v>19</v>
      </c>
      <c r="B20" s="1">
        <v>524.5</v>
      </c>
      <c r="C20" s="4">
        <v>0</v>
      </c>
      <c r="D20" s="4">
        <v>0</v>
      </c>
      <c r="E20" s="1">
        <v>524.5</v>
      </c>
      <c r="F20" s="11">
        <f>(E20-E21)/E21</f>
        <v>-0.26122598456251062</v>
      </c>
      <c r="G20" s="11">
        <f>E20/$E$65</f>
        <v>2.2978927731819924E-2</v>
      </c>
      <c r="H20" s="1">
        <v>-185.46</v>
      </c>
    </row>
    <row r="21" spans="1:8" x14ac:dyDescent="0.3">
      <c r="A21" s="1" t="s">
        <v>11</v>
      </c>
      <c r="B21" s="1">
        <v>709.96</v>
      </c>
      <c r="C21" s="4">
        <v>0</v>
      </c>
      <c r="D21" s="4">
        <v>0</v>
      </c>
      <c r="E21" s="1">
        <v>709.96</v>
      </c>
      <c r="F21" s="1"/>
      <c r="G21" s="1"/>
      <c r="H21" s="1"/>
    </row>
    <row r="22" spans="1:8" x14ac:dyDescent="0.3">
      <c r="A22" s="1" t="s">
        <v>20</v>
      </c>
      <c r="B22" s="4">
        <v>0</v>
      </c>
      <c r="C22" s="4">
        <v>0</v>
      </c>
      <c r="D22" s="1">
        <v>45.66</v>
      </c>
      <c r="E22" s="1">
        <v>45.66</v>
      </c>
      <c r="F22" s="11">
        <f>(E22-E23)/E23</f>
        <v>7.9687869472688522E-2</v>
      </c>
      <c r="G22" s="11">
        <f>E22/$E$65</f>
        <v>2.0004153293325029E-3</v>
      </c>
      <c r="H22" s="1">
        <v>3.37</v>
      </c>
    </row>
    <row r="23" spans="1:8" x14ac:dyDescent="0.3">
      <c r="A23" s="1" t="s">
        <v>11</v>
      </c>
      <c r="B23" s="4">
        <v>0</v>
      </c>
      <c r="C23" s="4">
        <v>0</v>
      </c>
      <c r="D23" s="1">
        <v>42.29</v>
      </c>
      <c r="E23" s="1">
        <v>42.29</v>
      </c>
      <c r="F23" s="1"/>
      <c r="G23" s="1"/>
      <c r="H23" s="1"/>
    </row>
    <row r="24" spans="1:8" x14ac:dyDescent="0.3">
      <c r="A24" s="1" t="s">
        <v>21</v>
      </c>
      <c r="B24" s="4">
        <v>0</v>
      </c>
      <c r="C24" s="4">
        <v>0</v>
      </c>
      <c r="D24" s="1">
        <v>19.2</v>
      </c>
      <c r="E24" s="1">
        <v>19.2</v>
      </c>
      <c r="F24" s="11">
        <f>(E24-E25)/E25</f>
        <v>5.666666666666667</v>
      </c>
      <c r="G24" s="11">
        <f>E24/$E$65</f>
        <v>8.4117333165098669E-4</v>
      </c>
      <c r="H24" s="1">
        <v>16.32</v>
      </c>
    </row>
    <row r="25" spans="1:8" x14ac:dyDescent="0.3">
      <c r="A25" s="1" t="s">
        <v>11</v>
      </c>
      <c r="B25" s="4">
        <v>0</v>
      </c>
      <c r="C25" s="4">
        <v>0</v>
      </c>
      <c r="D25" s="1">
        <v>2.88</v>
      </c>
      <c r="E25" s="1">
        <v>2.88</v>
      </c>
      <c r="F25" s="1"/>
      <c r="G25" s="1"/>
      <c r="H25" s="1"/>
    </row>
    <row r="26" spans="1:8" x14ac:dyDescent="0.3">
      <c r="A26" s="1" t="s">
        <v>22</v>
      </c>
      <c r="B26" s="1">
        <v>0.08</v>
      </c>
      <c r="C26" s="1">
        <v>0</v>
      </c>
      <c r="D26" s="1">
        <v>336.28</v>
      </c>
      <c r="E26" s="1">
        <v>336.36</v>
      </c>
      <c r="F26" s="11">
        <f>(E26-E27)/E27</f>
        <v>7.2769742161531061E-3</v>
      </c>
      <c r="G26" s="11">
        <f>E26/$E$65</f>
        <v>1.4736305303860725E-2</v>
      </c>
      <c r="H26" s="1">
        <v>2.4300000000000002</v>
      </c>
    </row>
    <row r="27" spans="1:8" x14ac:dyDescent="0.3">
      <c r="A27" s="1" t="s">
        <v>11</v>
      </c>
      <c r="B27" s="1">
        <v>5.47</v>
      </c>
      <c r="C27" s="1">
        <v>0</v>
      </c>
      <c r="D27" s="1">
        <v>328.46</v>
      </c>
      <c r="E27" s="1">
        <v>333.93</v>
      </c>
      <c r="F27" s="1"/>
      <c r="G27" s="1"/>
      <c r="H27" s="1"/>
    </row>
    <row r="28" spans="1:8" x14ac:dyDescent="0.3">
      <c r="A28" s="1" t="s">
        <v>23</v>
      </c>
      <c r="B28" s="4">
        <v>0</v>
      </c>
      <c r="C28" s="4">
        <v>0</v>
      </c>
      <c r="D28" s="4">
        <v>0</v>
      </c>
      <c r="E28" s="4">
        <v>0</v>
      </c>
      <c r="F28" s="4">
        <v>0</v>
      </c>
      <c r="G28" s="4">
        <v>0</v>
      </c>
      <c r="H28" s="4">
        <v>0</v>
      </c>
    </row>
    <row r="29" spans="1:8" x14ac:dyDescent="0.3">
      <c r="A29" s="1" t="s">
        <v>11</v>
      </c>
      <c r="B29" s="4">
        <v>0</v>
      </c>
      <c r="C29" s="4">
        <v>0</v>
      </c>
      <c r="D29" s="4">
        <v>0</v>
      </c>
      <c r="E29" s="4">
        <v>0</v>
      </c>
      <c r="F29" s="4"/>
      <c r="G29" s="4"/>
      <c r="H29" s="4"/>
    </row>
    <row r="30" spans="1:8" x14ac:dyDescent="0.3">
      <c r="A30" s="1" t="s">
        <v>24</v>
      </c>
      <c r="B30" s="4">
        <v>0</v>
      </c>
      <c r="C30" s="4">
        <v>0</v>
      </c>
      <c r="D30" s="1">
        <v>1.77</v>
      </c>
      <c r="E30" s="1">
        <v>1.77</v>
      </c>
      <c r="F30" s="11">
        <f>(E30-E31)/E31</f>
        <v>13.75</v>
      </c>
      <c r="G30" s="11">
        <f>E30/$E$65</f>
        <v>7.7545666511575346E-5</v>
      </c>
      <c r="H30" s="1">
        <v>1.65</v>
      </c>
    </row>
    <row r="31" spans="1:8" x14ac:dyDescent="0.3">
      <c r="A31" s="1" t="s">
        <v>11</v>
      </c>
      <c r="B31" s="4">
        <v>0</v>
      </c>
      <c r="C31" s="4">
        <v>0</v>
      </c>
      <c r="D31" s="1">
        <v>0.12</v>
      </c>
      <c r="E31" s="1">
        <v>0.12</v>
      </c>
      <c r="F31" s="1"/>
      <c r="G31" s="1"/>
      <c r="H31" s="1"/>
    </row>
    <row r="32" spans="1:8" x14ac:dyDescent="0.3">
      <c r="A32" s="1" t="s">
        <v>25</v>
      </c>
      <c r="B32" s="1">
        <v>1904.04</v>
      </c>
      <c r="C32" s="4">
        <v>0</v>
      </c>
      <c r="D32" s="1">
        <v>63.23</v>
      </c>
      <c r="E32" s="1">
        <v>1967.27</v>
      </c>
      <c r="F32" s="11">
        <f>(E32-E33)/E33</f>
        <v>-0.35270136878125818</v>
      </c>
      <c r="G32" s="11">
        <f>E32/$E$65</f>
        <v>8.6188284383178992E-2</v>
      </c>
      <c r="H32" s="1">
        <v>-1071.93</v>
      </c>
    </row>
    <row r="33" spans="1:8" x14ac:dyDescent="0.3">
      <c r="A33" s="1" t="s">
        <v>11</v>
      </c>
      <c r="B33" s="1">
        <v>2976.63</v>
      </c>
      <c r="C33" s="4">
        <v>0</v>
      </c>
      <c r="D33" s="1">
        <v>62.57</v>
      </c>
      <c r="E33" s="1">
        <v>3039.2</v>
      </c>
      <c r="F33" s="1"/>
      <c r="G33" s="1"/>
      <c r="H33" s="1"/>
    </row>
    <row r="34" spans="1:8" x14ac:dyDescent="0.3">
      <c r="A34" s="1" t="s">
        <v>26</v>
      </c>
      <c r="B34" s="4">
        <v>0</v>
      </c>
      <c r="C34" s="4">
        <v>0</v>
      </c>
      <c r="D34" s="1">
        <v>15.48</v>
      </c>
      <c r="E34" s="1">
        <v>15.48</v>
      </c>
      <c r="F34" s="11">
        <f>(E34-E35)/E35</f>
        <v>0.42410303587856502</v>
      </c>
      <c r="G34" s="11">
        <f>E34/$E$65</f>
        <v>6.7819599864360806E-4</v>
      </c>
      <c r="H34" s="1">
        <v>4.6100000000000003</v>
      </c>
    </row>
    <row r="35" spans="1:8" x14ac:dyDescent="0.3">
      <c r="A35" s="1" t="s">
        <v>11</v>
      </c>
      <c r="B35" s="4">
        <v>0</v>
      </c>
      <c r="C35" s="4">
        <v>0</v>
      </c>
      <c r="D35" s="1">
        <v>10.87</v>
      </c>
      <c r="E35" s="1">
        <v>10.87</v>
      </c>
      <c r="F35" s="1"/>
      <c r="G35" s="1"/>
      <c r="H35" s="1"/>
    </row>
    <row r="36" spans="1:8" x14ac:dyDescent="0.3">
      <c r="A36" s="1" t="s">
        <v>27</v>
      </c>
      <c r="B36" s="1">
        <v>1133.8599999999999</v>
      </c>
      <c r="C36" s="1">
        <v>32.85</v>
      </c>
      <c r="D36" s="1">
        <v>178.73</v>
      </c>
      <c r="E36" s="1">
        <v>1345.44</v>
      </c>
      <c r="F36" s="11">
        <f>(E36-E37)/E37</f>
        <v>-0.26739304441576683</v>
      </c>
      <c r="G36" s="11">
        <f>E36/$E$65</f>
        <v>5.8945221215442899E-2</v>
      </c>
      <c r="H36" s="1">
        <v>-491.07</v>
      </c>
    </row>
    <row r="37" spans="1:8" x14ac:dyDescent="0.3">
      <c r="A37" s="1" t="s">
        <v>11</v>
      </c>
      <c r="B37" s="1">
        <v>1701.06</v>
      </c>
      <c r="C37" s="1">
        <v>21.55</v>
      </c>
      <c r="D37" s="1">
        <v>113.9</v>
      </c>
      <c r="E37" s="1">
        <v>1836.51</v>
      </c>
      <c r="F37" s="1"/>
      <c r="G37" s="1"/>
      <c r="H37" s="1"/>
    </row>
    <row r="38" spans="1:8" x14ac:dyDescent="0.3">
      <c r="A38" s="1" t="s">
        <v>28</v>
      </c>
      <c r="B38" s="4">
        <v>0</v>
      </c>
      <c r="C38" s="4">
        <v>0</v>
      </c>
      <c r="D38" s="1">
        <v>33.92</v>
      </c>
      <c r="E38" s="1">
        <v>33.92</v>
      </c>
      <c r="F38" s="11">
        <f>(E38-E39)/E39</f>
        <v>1.3820224719101124</v>
      </c>
      <c r="G38" s="11">
        <f>E38/$E$65</f>
        <v>1.4860728859167434E-3</v>
      </c>
      <c r="H38" s="1">
        <v>19.68</v>
      </c>
    </row>
    <row r="39" spans="1:8" x14ac:dyDescent="0.3">
      <c r="A39" s="1" t="s">
        <v>11</v>
      </c>
      <c r="B39" s="4">
        <v>0</v>
      </c>
      <c r="C39" s="4">
        <v>0</v>
      </c>
      <c r="D39" s="1">
        <v>14.24</v>
      </c>
      <c r="E39" s="1">
        <v>14.24</v>
      </c>
      <c r="F39" s="1"/>
      <c r="G39" s="1"/>
      <c r="H39" s="1"/>
    </row>
    <row r="40" spans="1:8" x14ac:dyDescent="0.3">
      <c r="A40" s="1" t="s">
        <v>29</v>
      </c>
      <c r="B40" s="1">
        <v>445.01</v>
      </c>
      <c r="C40" s="1">
        <v>216.47</v>
      </c>
      <c r="D40" s="1">
        <v>431.7</v>
      </c>
      <c r="E40" s="1">
        <v>1093.18</v>
      </c>
      <c r="F40" s="11">
        <f>(E40-E41)/E41</f>
        <v>0.44805478653650027</v>
      </c>
      <c r="G40" s="11">
        <f>E40/$E$65</f>
        <v>4.789343034865759E-2</v>
      </c>
      <c r="H40" s="1">
        <v>338.25</v>
      </c>
    </row>
    <row r="41" spans="1:8" x14ac:dyDescent="0.3">
      <c r="A41" s="1" t="s">
        <v>11</v>
      </c>
      <c r="B41" s="1">
        <v>388.55</v>
      </c>
      <c r="C41" s="1">
        <v>93.58</v>
      </c>
      <c r="D41" s="1">
        <v>272.8</v>
      </c>
      <c r="E41" s="1">
        <v>754.93</v>
      </c>
      <c r="F41" s="1"/>
      <c r="G41" s="1"/>
      <c r="H41" s="1"/>
    </row>
    <row r="42" spans="1:8" x14ac:dyDescent="0.3">
      <c r="A42" s="1" t="s">
        <v>30</v>
      </c>
      <c r="B42" s="1">
        <v>-0.04</v>
      </c>
      <c r="C42" s="1">
        <v>80.680000000000007</v>
      </c>
      <c r="D42" s="1">
        <v>1187.95</v>
      </c>
      <c r="E42" s="1">
        <v>1268.5899999999999</v>
      </c>
      <c r="F42" s="11">
        <f>(E42-E43)/E43</f>
        <v>0.24033516494260734</v>
      </c>
      <c r="G42" s="11">
        <f>E42/$E$65</f>
        <v>5.5578337333287771E-2</v>
      </c>
      <c r="H42" s="1">
        <v>245.81</v>
      </c>
    </row>
    <row r="43" spans="1:8" x14ac:dyDescent="0.3">
      <c r="A43" s="1" t="s">
        <v>11</v>
      </c>
      <c r="B43" s="4">
        <v>0</v>
      </c>
      <c r="C43" s="1">
        <v>141.97999999999999</v>
      </c>
      <c r="D43" s="1">
        <v>880.8</v>
      </c>
      <c r="E43" s="1">
        <v>1022.78</v>
      </c>
      <c r="F43" s="1"/>
      <c r="G43" s="1"/>
      <c r="H43" s="1"/>
    </row>
    <row r="44" spans="1:8" x14ac:dyDescent="0.3">
      <c r="A44" s="1" t="s">
        <v>31</v>
      </c>
      <c r="B44" s="1">
        <v>267</v>
      </c>
      <c r="C44" s="4">
        <v>0</v>
      </c>
      <c r="D44" s="1">
        <v>249.95</v>
      </c>
      <c r="E44" s="1">
        <v>516.95000000000005</v>
      </c>
      <c r="F44" s="11">
        <f>(E44-E45)/E45</f>
        <v>-0.67666374781085814</v>
      </c>
      <c r="G44" s="11">
        <f>E44/$E$65</f>
        <v>2.2648153843592585E-2</v>
      </c>
      <c r="H44" s="1">
        <v>-1081.8499999999999</v>
      </c>
    </row>
    <row r="45" spans="1:8" x14ac:dyDescent="0.3">
      <c r="A45" s="1" t="s">
        <v>11</v>
      </c>
      <c r="B45" s="1">
        <v>1267.93</v>
      </c>
      <c r="C45" s="4">
        <v>0</v>
      </c>
      <c r="D45" s="1">
        <v>330.87</v>
      </c>
      <c r="E45" s="1">
        <v>1598.8</v>
      </c>
      <c r="F45" s="1"/>
      <c r="G45" s="1"/>
      <c r="H45" s="1"/>
    </row>
    <row r="46" spans="1:8" x14ac:dyDescent="0.3">
      <c r="A46" s="1" t="s">
        <v>32</v>
      </c>
      <c r="B46" s="1">
        <v>-0.03</v>
      </c>
      <c r="C46" s="4">
        <v>0</v>
      </c>
      <c r="D46" s="1">
        <v>388.22</v>
      </c>
      <c r="E46" s="1">
        <v>388.19</v>
      </c>
      <c r="F46" s="11">
        <f>(E46-E47)/E47</f>
        <v>-0.60195439071408063</v>
      </c>
      <c r="G46" s="11">
        <f>E46/$E$65</f>
        <v>1.7007035188208154E-2</v>
      </c>
      <c r="H46" s="1">
        <v>-587.04999999999995</v>
      </c>
    </row>
    <row r="47" spans="1:8" x14ac:dyDescent="0.3">
      <c r="A47" s="1" t="s">
        <v>11</v>
      </c>
      <c r="B47" s="1">
        <v>607.38</v>
      </c>
      <c r="C47" s="4">
        <v>0</v>
      </c>
      <c r="D47" s="1">
        <v>367.86</v>
      </c>
      <c r="E47" s="1">
        <v>975.24</v>
      </c>
      <c r="F47" s="1"/>
      <c r="G47" s="1"/>
      <c r="H47" s="1"/>
    </row>
    <row r="48" spans="1:8" x14ac:dyDescent="0.3">
      <c r="A48" s="1" t="s">
        <v>33</v>
      </c>
      <c r="B48" s="1">
        <v>254.41</v>
      </c>
      <c r="C48" s="1">
        <v>6.79</v>
      </c>
      <c r="D48" s="1">
        <v>62.44</v>
      </c>
      <c r="E48" s="1">
        <v>323.64</v>
      </c>
      <c r="F48" s="11">
        <f>(E48-E49)/E49</f>
        <v>-0.67838616714697408</v>
      </c>
      <c r="G48" s="11">
        <f>E48/$E$65</f>
        <v>1.4179027971641944E-2</v>
      </c>
      <c r="H48" s="1">
        <v>-682.66</v>
      </c>
    </row>
    <row r="49" spans="1:12" x14ac:dyDescent="0.3">
      <c r="A49" s="1" t="s">
        <v>11</v>
      </c>
      <c r="B49" s="1">
        <v>961.14</v>
      </c>
      <c r="C49" s="1">
        <v>7.11</v>
      </c>
      <c r="D49" s="1">
        <v>38.049999999999997</v>
      </c>
      <c r="E49" s="1">
        <v>1006.3</v>
      </c>
      <c r="F49" s="1"/>
      <c r="G49" s="1"/>
      <c r="H49" s="1"/>
    </row>
    <row r="50" spans="1:12" x14ac:dyDescent="0.3">
      <c r="A50" s="1" t="s">
        <v>34</v>
      </c>
      <c r="B50" s="4">
        <v>0</v>
      </c>
      <c r="C50" s="4">
        <v>0</v>
      </c>
      <c r="D50" s="1">
        <v>26.31</v>
      </c>
      <c r="E50" s="1">
        <v>26.31</v>
      </c>
      <c r="F50" s="11">
        <f>(E50-E51)/E51</f>
        <v>18.345588235294116</v>
      </c>
      <c r="G50" s="11">
        <f>E50/$E$65</f>
        <v>1.1526703310279927E-3</v>
      </c>
      <c r="H50" s="1">
        <v>24.95</v>
      </c>
    </row>
    <row r="51" spans="1:12" x14ac:dyDescent="0.3">
      <c r="A51" s="1" t="s">
        <v>11</v>
      </c>
      <c r="B51" s="4">
        <v>0</v>
      </c>
      <c r="C51" s="4">
        <v>0</v>
      </c>
      <c r="D51" s="1">
        <v>1.36</v>
      </c>
      <c r="E51" s="1">
        <v>1.36</v>
      </c>
      <c r="F51" s="1"/>
      <c r="G51" s="1"/>
      <c r="H51" s="1"/>
    </row>
    <row r="52" spans="1:12" x14ac:dyDescent="0.3">
      <c r="A52" s="1" t="s">
        <v>35</v>
      </c>
      <c r="B52" s="4">
        <v>0</v>
      </c>
      <c r="C52" s="4">
        <v>0</v>
      </c>
      <c r="D52" s="1">
        <v>43.63</v>
      </c>
      <c r="E52" s="1">
        <v>43.63</v>
      </c>
      <c r="F52" s="11">
        <f>(E52-E53)/E53</f>
        <v>0.52659202239328218</v>
      </c>
      <c r="G52" s="11">
        <f>E52/$E$65</f>
        <v>1.9114787739548205E-3</v>
      </c>
      <c r="H52" s="1">
        <v>15.05</v>
      </c>
    </row>
    <row r="53" spans="1:12" x14ac:dyDescent="0.3">
      <c r="A53" s="1" t="s">
        <v>11</v>
      </c>
      <c r="B53" s="4">
        <v>0</v>
      </c>
      <c r="C53" s="4">
        <v>0</v>
      </c>
      <c r="D53" s="1">
        <v>28.58</v>
      </c>
      <c r="E53" s="1">
        <v>28.58</v>
      </c>
      <c r="F53" s="1"/>
      <c r="G53" s="1"/>
      <c r="H53" s="1"/>
    </row>
    <row r="54" spans="1:12" x14ac:dyDescent="0.3">
      <c r="A54" s="2" t="s">
        <v>36</v>
      </c>
      <c r="B54" s="5">
        <f t="shared" ref="B54:E54" si="0">SUM(B4+B6+B8+B10+B12+B14+B16+B18+B20+B22+B24+B26+B28+B30+B32+B34+B36+B38+B40+B42+B44+B46+B48+B50+B52)</f>
        <v>8512.56</v>
      </c>
      <c r="C54" s="5">
        <f t="shared" si="0"/>
        <v>594.34999999999991</v>
      </c>
      <c r="D54" s="5">
        <f t="shared" si="0"/>
        <v>5155.9599999999991</v>
      </c>
      <c r="E54" s="5">
        <f t="shared" si="0"/>
        <v>14262.869999999999</v>
      </c>
      <c r="F54" s="14">
        <f>(E54-E55)/E55</f>
        <v>-0.29461328501137274</v>
      </c>
      <c r="G54" s="14">
        <f>E54/$E$65</f>
        <v>0.624872181083589</v>
      </c>
      <c r="H54" s="5">
        <f t="shared" ref="H54" si="1">SUM(H4+H6+H8+H10+H12+H14+H16+H18+H20+H22+H24+H26+H28+H30+H32+H34+H36+H38+H40+H42+H44+H46+H48+H50+H52)</f>
        <v>-5957.0599999999995</v>
      </c>
    </row>
    <row r="55" spans="1:12" x14ac:dyDescent="0.3">
      <c r="A55" s="1" t="s">
        <v>37</v>
      </c>
      <c r="B55" s="12">
        <f>SUM(B5+B7+B9+B11+B13+B15+B17+B19+B21+B23+B25+B27+B29+B31+B33+B35+B37+B39+B41+B43+B45+B47+B49+B51+B53)</f>
        <v>15112.519999999997</v>
      </c>
      <c r="C55" s="12">
        <f>SUM(C5+C7+C9+C11+C13+C15+C17+C19+C21+C23+C25+C27+C29+C31+C33+C35+C37+C39+C41+C43+C45+C47+C49+C51+C53)</f>
        <v>458.90000000000009</v>
      </c>
      <c r="D55" s="12">
        <f>SUM(D5+D7+D9+D11+D13+D15+D17+D19+D21+D23+D25+D27+D29+D31+D33+D35+D37+D39+D41+D43+D45+D47+D49+D51+D53)</f>
        <v>4648.5099999999993</v>
      </c>
      <c r="E55" s="12">
        <f>SUM(E5+E7+E9+E11+E13+E15+E17+E19+E21+E23+E25+E27+E29+E31+E33+E35+E37+E39+E41+E43+E45+E47+E49+E51+E53)</f>
        <v>20219.930000000008</v>
      </c>
      <c r="F55" s="1"/>
      <c r="G55" s="1"/>
      <c r="H55" s="1"/>
    </row>
    <row r="56" spans="1:12" x14ac:dyDescent="0.3">
      <c r="A56" s="1" t="s">
        <v>38</v>
      </c>
      <c r="B56" s="8">
        <f>(B54-B55)/B55</f>
        <v>-0.43672134098085552</v>
      </c>
      <c r="C56" s="8">
        <f>(C54-C55)/C55</f>
        <v>0.29516234473741509</v>
      </c>
      <c r="D56" s="8">
        <f>(D54-D55)/D55</f>
        <v>0.1091640116940697</v>
      </c>
      <c r="E56" s="8">
        <f>(E54-E55)/E55</f>
        <v>-0.29461328501137274</v>
      </c>
      <c r="F56" s="1"/>
      <c r="G56" s="1"/>
      <c r="H56" s="1"/>
    </row>
    <row r="57" spans="1:12" x14ac:dyDescent="0.3">
      <c r="A57" s="2" t="s">
        <v>58</v>
      </c>
      <c r="B57" s="1"/>
      <c r="C57" s="1"/>
      <c r="D57" s="1"/>
      <c r="E57" s="1"/>
      <c r="F57" s="1"/>
      <c r="G57" s="1"/>
      <c r="H57" s="1"/>
    </row>
    <row r="58" spans="1:12" x14ac:dyDescent="0.3">
      <c r="A58" s="1" t="s">
        <v>59</v>
      </c>
      <c r="B58" s="1">
        <v>7605.57</v>
      </c>
      <c r="C58" s="4">
        <v>0</v>
      </c>
      <c r="D58" s="1">
        <v>65.400000000000006</v>
      </c>
      <c r="E58" s="1">
        <v>7670.97</v>
      </c>
      <c r="F58" s="11">
        <f>(E58-E59)/E59</f>
        <v>0.26004789876212253</v>
      </c>
      <c r="G58" s="11">
        <f>E58/$E$65</f>
        <v>0.3360737183278526</v>
      </c>
      <c r="H58" s="1">
        <v>1583.13</v>
      </c>
    </row>
    <row r="59" spans="1:12" x14ac:dyDescent="0.3">
      <c r="A59" s="1" t="s">
        <v>11</v>
      </c>
      <c r="B59" s="1">
        <v>6034.89</v>
      </c>
      <c r="C59" s="4">
        <v>0</v>
      </c>
      <c r="D59" s="1">
        <v>52.95</v>
      </c>
      <c r="E59" s="1">
        <v>6087.84</v>
      </c>
      <c r="F59" s="1"/>
      <c r="G59" s="1"/>
      <c r="H59" s="1"/>
    </row>
    <row r="60" spans="1:12" x14ac:dyDescent="0.3">
      <c r="A60" s="1" t="s">
        <v>60</v>
      </c>
      <c r="B60" s="4">
        <v>0</v>
      </c>
      <c r="C60" s="1">
        <v>891.42</v>
      </c>
      <c r="D60" s="4">
        <v>0</v>
      </c>
      <c r="E60" s="1">
        <v>891.42</v>
      </c>
      <c r="F60" s="11">
        <f>(E60-E61)/E61</f>
        <v>7.4440132102306961E-2</v>
      </c>
      <c r="G60" s="11">
        <f>E60/$E$65</f>
        <v>3.9054100588558467E-2</v>
      </c>
      <c r="H60" s="1">
        <v>61.76</v>
      </c>
    </row>
    <row r="61" spans="1:12" x14ac:dyDescent="0.3">
      <c r="A61" s="1" t="s">
        <v>11</v>
      </c>
      <c r="B61" s="4">
        <v>0</v>
      </c>
      <c r="C61" s="1">
        <v>829.66</v>
      </c>
      <c r="D61" s="4">
        <v>0</v>
      </c>
      <c r="E61" s="1">
        <v>829.66</v>
      </c>
      <c r="F61" s="1"/>
      <c r="G61" s="1"/>
      <c r="H61" s="1"/>
    </row>
    <row r="62" spans="1:12" x14ac:dyDescent="0.3">
      <c r="A62" s="2" t="s">
        <v>61</v>
      </c>
      <c r="B62" s="13">
        <f>SUM(B58+B60)</f>
        <v>7605.57</v>
      </c>
      <c r="C62" s="13">
        <f>SUM(C58+C60)</f>
        <v>891.42</v>
      </c>
      <c r="D62" s="13">
        <f>SUM(D58+D60)</f>
        <v>65.400000000000006</v>
      </c>
      <c r="E62" s="13">
        <f>SUM(E58+E60)</f>
        <v>8562.39</v>
      </c>
      <c r="F62" s="14">
        <f>(E62-E63)/E63</f>
        <v>0.23778677267799053</v>
      </c>
      <c r="G62" s="14">
        <f>E62/$E$65</f>
        <v>0.375127818916411</v>
      </c>
      <c r="H62" s="13">
        <f>SUM(H58+H60)</f>
        <v>1644.89</v>
      </c>
    </row>
    <row r="63" spans="1:12" x14ac:dyDescent="0.3">
      <c r="A63" s="1" t="s">
        <v>37</v>
      </c>
      <c r="B63" s="10">
        <f>B59+B61</f>
        <v>6034.89</v>
      </c>
      <c r="C63" s="10">
        <f>C59+C61</f>
        <v>829.66</v>
      </c>
      <c r="D63" s="10">
        <f>D59+D61</f>
        <v>52.95</v>
      </c>
      <c r="E63" s="10">
        <f>E59+E61</f>
        <v>6917.5</v>
      </c>
      <c r="F63" s="1"/>
      <c r="G63" s="1"/>
      <c r="H63" s="1"/>
    </row>
    <row r="64" spans="1:12" x14ac:dyDescent="0.3">
      <c r="A64" s="1" t="s">
        <v>38</v>
      </c>
      <c r="B64" s="8">
        <f>(B62-B63)/B63</f>
        <v>0.26026655001168197</v>
      </c>
      <c r="C64" s="8">
        <f>(C62-C63)/C63</f>
        <v>7.4440132102306961E-2</v>
      </c>
      <c r="D64" s="8">
        <f>(D62-D63)/D63</f>
        <v>0.23512747875354112</v>
      </c>
      <c r="E64" s="8">
        <f>(E62-E63)/E63</f>
        <v>0.23778677267799053</v>
      </c>
      <c r="F64" s="1"/>
      <c r="G64" s="1"/>
      <c r="H64" s="1"/>
      <c r="L64" s="11"/>
    </row>
    <row r="65" spans="1:9" x14ac:dyDescent="0.3">
      <c r="A65" s="2" t="s">
        <v>48</v>
      </c>
      <c r="B65" s="9">
        <f t="shared" ref="B65:E66" si="2">SUM(B54+B62)</f>
        <v>16118.13</v>
      </c>
      <c r="C65" s="9">
        <f t="shared" si="2"/>
        <v>1485.77</v>
      </c>
      <c r="D65" s="9">
        <f t="shared" si="2"/>
        <v>5221.3599999999988</v>
      </c>
      <c r="E65" s="9">
        <f t="shared" si="2"/>
        <v>22825.26</v>
      </c>
      <c r="F65" s="14">
        <f>(E65-E66)/E66</f>
        <v>-0.15890119292799679</v>
      </c>
      <c r="G65" s="14">
        <f>E65/$E$65</f>
        <v>1</v>
      </c>
      <c r="H65" s="9">
        <f t="shared" ref="H65" si="3">SUM(H54+H62)</f>
        <v>-4312.1699999999992</v>
      </c>
    </row>
    <row r="66" spans="1:9" x14ac:dyDescent="0.3">
      <c r="A66" s="1" t="s">
        <v>37</v>
      </c>
      <c r="B66" s="10">
        <f t="shared" si="2"/>
        <v>21147.409999999996</v>
      </c>
      <c r="C66" s="10">
        <f t="shared" si="2"/>
        <v>1288.56</v>
      </c>
      <c r="D66" s="10">
        <f t="shared" si="2"/>
        <v>4701.4599999999991</v>
      </c>
      <c r="E66" s="10">
        <f t="shared" si="2"/>
        <v>27137.430000000008</v>
      </c>
      <c r="F66" s="1"/>
      <c r="G66" s="1"/>
      <c r="H66" s="1"/>
    </row>
    <row r="67" spans="1:9" x14ac:dyDescent="0.3">
      <c r="A67" s="1" t="s">
        <v>38</v>
      </c>
      <c r="B67" s="11">
        <f>(B65-B66)/B66</f>
        <v>-0.23782013967667898</v>
      </c>
      <c r="C67" s="11">
        <f>(C65-C66)/C66</f>
        <v>0.15304681194511707</v>
      </c>
      <c r="D67" s="11">
        <f>(D65-D66)/D66</f>
        <v>0.11058267006419277</v>
      </c>
      <c r="E67" s="11">
        <f>(E65-E66)/E66</f>
        <v>-0.15890119292799679</v>
      </c>
      <c r="F67" s="1"/>
      <c r="G67" s="1"/>
      <c r="H67" s="1"/>
    </row>
    <row r="68" spans="1:9" x14ac:dyDescent="0.3">
      <c r="A68" s="1" t="s">
        <v>49</v>
      </c>
      <c r="B68" s="11">
        <f>B65/$E$65</f>
        <v>0.70615318292102702</v>
      </c>
      <c r="C68" s="11">
        <f>C65/$E$65</f>
        <v>6.5093234425369087E-2</v>
      </c>
      <c r="D68" s="11">
        <f>D65/$E$65</f>
        <v>0.2287535826536039</v>
      </c>
      <c r="E68" s="11">
        <f>E65/$E$65</f>
        <v>1</v>
      </c>
      <c r="F68" s="1"/>
      <c r="G68" s="1"/>
      <c r="H68" s="1"/>
    </row>
    <row r="69" spans="1:9" x14ac:dyDescent="0.3">
      <c r="A69" s="1" t="s">
        <v>50</v>
      </c>
      <c r="B69" s="11">
        <f>B66/$E$66</f>
        <v>0.77927091843258522</v>
      </c>
      <c r="C69" s="11">
        <f>C66/$E$66</f>
        <v>4.7482757210244288E-2</v>
      </c>
      <c r="D69" s="11">
        <f>D66/$E$66</f>
        <v>0.17324632435717008</v>
      </c>
      <c r="E69" s="11">
        <f>E66/$E$66</f>
        <v>1</v>
      </c>
      <c r="F69" s="1"/>
      <c r="G69" s="1"/>
      <c r="H69" s="1"/>
    </row>
    <row r="72" spans="1:9" ht="55.8" customHeight="1" x14ac:dyDescent="0.3">
      <c r="A72" s="16" t="s">
        <v>75</v>
      </c>
      <c r="B72" s="16"/>
      <c r="C72" s="16"/>
      <c r="D72" s="16"/>
      <c r="E72" s="16"/>
      <c r="F72" s="16"/>
      <c r="G72" s="16"/>
      <c r="H72" s="16"/>
      <c r="I72" s="16"/>
    </row>
  </sheetData>
  <mergeCells count="2">
    <mergeCell ref="A1:H1"/>
    <mergeCell ref="A72:I7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0"/>
  <sheetViews>
    <sheetView tabSelected="1" workbookViewId="0">
      <selection activeCell="M94" sqref="M94"/>
    </sheetView>
  </sheetViews>
  <sheetFormatPr defaultRowHeight="14.4" x14ac:dyDescent="0.3"/>
  <cols>
    <col min="1" max="1" width="38.6640625" customWidth="1"/>
    <col min="2" max="2" width="10.109375" bestFit="1" customWidth="1"/>
    <col min="7" max="10" width="10.109375" bestFit="1" customWidth="1"/>
    <col min="14" max="14" width="10.77734375" customWidth="1"/>
    <col min="15" max="15" width="10.88671875" customWidth="1"/>
    <col min="16" max="16" width="8.88671875" customWidth="1"/>
    <col min="17" max="17" width="10.21875" customWidth="1"/>
    <col min="18" max="18" width="9.88671875" customWidth="1"/>
  </cols>
  <sheetData>
    <row r="1" spans="1:18" ht="45" customHeight="1" x14ac:dyDescent="0.3">
      <c r="A1" s="20" t="s">
        <v>0</v>
      </c>
      <c r="B1" s="20"/>
      <c r="C1" s="20"/>
      <c r="D1" s="20"/>
      <c r="E1" s="20"/>
      <c r="F1" s="20"/>
      <c r="G1" s="20"/>
      <c r="H1" s="20"/>
      <c r="I1" s="20"/>
      <c r="J1" s="20"/>
      <c r="K1" s="20"/>
      <c r="L1" s="20"/>
      <c r="M1" s="20"/>
      <c r="N1" s="20"/>
      <c r="O1" s="20"/>
      <c r="P1" s="20"/>
      <c r="Q1" s="20"/>
      <c r="R1" s="20"/>
    </row>
    <row r="2" spans="1:18" ht="42" customHeight="1" x14ac:dyDescent="0.3">
      <c r="A2" s="1"/>
      <c r="B2" s="3" t="s">
        <v>62</v>
      </c>
      <c r="C2" s="3" t="s">
        <v>63</v>
      </c>
      <c r="D2" s="3" t="s">
        <v>64</v>
      </c>
      <c r="E2" s="3" t="s">
        <v>65</v>
      </c>
      <c r="F2" s="3" t="s">
        <v>66</v>
      </c>
      <c r="G2" s="3" t="s">
        <v>67</v>
      </c>
      <c r="H2" s="3" t="s">
        <v>68</v>
      </c>
      <c r="I2" s="3" t="s">
        <v>69</v>
      </c>
      <c r="J2" s="3" t="s">
        <v>70</v>
      </c>
      <c r="K2" s="3" t="s">
        <v>71</v>
      </c>
      <c r="L2" s="3" t="s">
        <v>72</v>
      </c>
      <c r="M2" s="3" t="s">
        <v>73</v>
      </c>
      <c r="N2" s="3" t="s">
        <v>74</v>
      </c>
      <c r="O2" s="3" t="s">
        <v>5</v>
      </c>
      <c r="P2" s="3" t="s">
        <v>6</v>
      </c>
      <c r="Q2" s="3" t="s">
        <v>7</v>
      </c>
      <c r="R2" s="3" t="s">
        <v>8</v>
      </c>
    </row>
    <row r="3" spans="1:18" x14ac:dyDescent="0.3">
      <c r="A3" s="2" t="s">
        <v>9</v>
      </c>
      <c r="B3" s="1"/>
      <c r="C3" s="1"/>
      <c r="D3" s="1"/>
      <c r="E3" s="1"/>
      <c r="F3" s="1"/>
      <c r="G3" s="1"/>
      <c r="H3" s="1"/>
      <c r="I3" s="1"/>
      <c r="J3" s="1"/>
      <c r="K3" s="1"/>
      <c r="L3" s="1"/>
      <c r="M3" s="1"/>
      <c r="N3" s="1"/>
      <c r="O3" s="1"/>
      <c r="P3" s="1"/>
      <c r="Q3" s="1"/>
      <c r="R3" s="1"/>
    </row>
    <row r="4" spans="1:18" x14ac:dyDescent="0.3">
      <c r="A4" s="1" t="s">
        <v>10</v>
      </c>
      <c r="B4" s="1">
        <v>0.01</v>
      </c>
      <c r="C4" s="4">
        <v>0</v>
      </c>
      <c r="D4" s="4">
        <v>0</v>
      </c>
      <c r="E4" s="4">
        <v>0</v>
      </c>
      <c r="F4" s="4">
        <v>0</v>
      </c>
      <c r="G4" s="1">
        <v>742.62</v>
      </c>
      <c r="H4" s="1">
        <v>305.35000000000002</v>
      </c>
      <c r="I4" s="1">
        <v>437.27</v>
      </c>
      <c r="J4" s="1">
        <v>805.02</v>
      </c>
      <c r="K4" s="4">
        <v>0</v>
      </c>
      <c r="L4" s="1">
        <v>27.11</v>
      </c>
      <c r="M4" s="1">
        <v>7.95</v>
      </c>
      <c r="N4" s="1">
        <v>58.33</v>
      </c>
      <c r="O4" s="1">
        <v>1641.04</v>
      </c>
      <c r="P4" s="11">
        <f>(O4-O5)/O5</f>
        <v>0.18621965852741748</v>
      </c>
      <c r="Q4" s="11">
        <f>O4/$O$83</f>
        <v>7.4061594547430382E-3</v>
      </c>
      <c r="R4" s="1">
        <v>257.62</v>
      </c>
    </row>
    <row r="5" spans="1:18" x14ac:dyDescent="0.3">
      <c r="A5" s="1" t="s">
        <v>11</v>
      </c>
      <c r="B5" s="4">
        <v>0</v>
      </c>
      <c r="C5" s="4">
        <v>0</v>
      </c>
      <c r="D5" s="4">
        <v>0</v>
      </c>
      <c r="E5" s="4">
        <v>0</v>
      </c>
      <c r="F5" s="4">
        <v>0</v>
      </c>
      <c r="G5" s="1">
        <v>627.98</v>
      </c>
      <c r="H5" s="1">
        <v>236.08</v>
      </c>
      <c r="I5" s="1">
        <v>391.89</v>
      </c>
      <c r="J5" s="1">
        <v>654.97</v>
      </c>
      <c r="K5" s="4">
        <v>0</v>
      </c>
      <c r="L5" s="1">
        <v>46.4</v>
      </c>
      <c r="M5" s="1">
        <v>5.0999999999999996</v>
      </c>
      <c r="N5" s="1">
        <v>48.98</v>
      </c>
      <c r="O5" s="1">
        <v>1383.42</v>
      </c>
      <c r="P5" s="1"/>
      <c r="Q5" s="1"/>
      <c r="R5" s="1"/>
    </row>
    <row r="6" spans="1:18" x14ac:dyDescent="0.3">
      <c r="A6" s="1" t="s">
        <v>12</v>
      </c>
      <c r="B6" s="1">
        <v>2145.63</v>
      </c>
      <c r="C6" s="1">
        <v>266.77999999999997</v>
      </c>
      <c r="D6" s="1">
        <v>244.42</v>
      </c>
      <c r="E6" s="1">
        <v>22.36</v>
      </c>
      <c r="F6" s="1">
        <v>362.78</v>
      </c>
      <c r="G6" s="1">
        <v>4805.4799999999996</v>
      </c>
      <c r="H6" s="1">
        <v>2206.52</v>
      </c>
      <c r="I6" s="1">
        <v>2598.96</v>
      </c>
      <c r="J6" s="1">
        <v>7066.87</v>
      </c>
      <c r="K6" s="1">
        <v>10.57</v>
      </c>
      <c r="L6" s="1">
        <v>587.82000000000005</v>
      </c>
      <c r="M6" s="1">
        <v>134.04</v>
      </c>
      <c r="N6" s="1">
        <v>2083.88</v>
      </c>
      <c r="O6" s="1">
        <v>17463.849999999999</v>
      </c>
      <c r="P6" s="11">
        <f>(O6-O7)/O7</f>
        <v>0.10659986287776717</v>
      </c>
      <c r="Q6" s="11">
        <f>O6/$O$83</f>
        <v>7.8815908078848904E-2</v>
      </c>
      <c r="R6" s="1">
        <v>1682.31</v>
      </c>
    </row>
    <row r="7" spans="1:18" x14ac:dyDescent="0.3">
      <c r="A7" s="1" t="s">
        <v>11</v>
      </c>
      <c r="B7" s="1">
        <v>1863.79</v>
      </c>
      <c r="C7" s="1">
        <v>231</v>
      </c>
      <c r="D7" s="1">
        <v>209.69</v>
      </c>
      <c r="E7" s="1">
        <v>21.31</v>
      </c>
      <c r="F7" s="1">
        <v>303.49</v>
      </c>
      <c r="G7" s="1">
        <v>4021.43</v>
      </c>
      <c r="H7" s="1">
        <v>2068.94</v>
      </c>
      <c r="I7" s="1">
        <v>1952.5</v>
      </c>
      <c r="J7" s="1">
        <v>6698.42</v>
      </c>
      <c r="K7" s="1">
        <v>8.83</v>
      </c>
      <c r="L7" s="1">
        <v>510.75</v>
      </c>
      <c r="M7" s="1">
        <v>157</v>
      </c>
      <c r="N7" s="1">
        <v>1986.82</v>
      </c>
      <c r="O7" s="1">
        <v>15781.54</v>
      </c>
      <c r="P7" s="1"/>
      <c r="Q7" s="1"/>
      <c r="R7" s="1"/>
    </row>
    <row r="8" spans="1:18" x14ac:dyDescent="0.3">
      <c r="A8" s="1" t="s">
        <v>13</v>
      </c>
      <c r="B8" s="1">
        <v>475.53</v>
      </c>
      <c r="C8" s="1">
        <v>118.48</v>
      </c>
      <c r="D8" s="1">
        <v>96.95</v>
      </c>
      <c r="E8" s="1">
        <v>21.53</v>
      </c>
      <c r="F8" s="1">
        <v>28.39</v>
      </c>
      <c r="G8" s="1">
        <v>3592.43</v>
      </c>
      <c r="H8" s="1">
        <v>1688.53</v>
      </c>
      <c r="I8" s="1">
        <v>1903.9</v>
      </c>
      <c r="J8" s="1">
        <v>650.97</v>
      </c>
      <c r="K8" s="4">
        <v>0</v>
      </c>
      <c r="L8" s="1">
        <v>19.989999999999998</v>
      </c>
      <c r="M8" s="1">
        <v>146.87</v>
      </c>
      <c r="N8" s="1">
        <v>30.53</v>
      </c>
      <c r="O8" s="1">
        <v>5063.1899999999996</v>
      </c>
      <c r="P8" s="11">
        <f>(O8-O9)/O9</f>
        <v>-7.2776018708601189E-2</v>
      </c>
      <c r="Q8" s="11">
        <f>O8/$O$83</f>
        <v>2.2850626730402914E-2</v>
      </c>
      <c r="R8" s="1">
        <v>-397.4</v>
      </c>
    </row>
    <row r="9" spans="1:18" x14ac:dyDescent="0.3">
      <c r="A9" s="1" t="s">
        <v>11</v>
      </c>
      <c r="B9" s="1">
        <v>476.48</v>
      </c>
      <c r="C9" s="1">
        <v>100.72</v>
      </c>
      <c r="D9" s="1">
        <v>86.5</v>
      </c>
      <c r="E9" s="1">
        <v>14.22</v>
      </c>
      <c r="F9" s="1">
        <v>25.36</v>
      </c>
      <c r="G9" s="1">
        <v>3464.17</v>
      </c>
      <c r="H9" s="1">
        <v>1462.1</v>
      </c>
      <c r="I9" s="1">
        <v>2002.07</v>
      </c>
      <c r="J9" s="1">
        <v>667.04</v>
      </c>
      <c r="K9" s="4">
        <v>0</v>
      </c>
      <c r="L9" s="1">
        <v>18.11</v>
      </c>
      <c r="M9" s="1">
        <v>214.76</v>
      </c>
      <c r="N9" s="1">
        <v>493.95</v>
      </c>
      <c r="O9" s="1">
        <v>5460.59</v>
      </c>
      <c r="P9" s="1"/>
      <c r="Q9" s="1"/>
      <c r="R9" s="1"/>
    </row>
    <row r="10" spans="1:18" x14ac:dyDescent="0.3">
      <c r="A10" s="1" t="s">
        <v>14</v>
      </c>
      <c r="B10" s="1">
        <v>511.62</v>
      </c>
      <c r="C10" s="1">
        <v>98.97</v>
      </c>
      <c r="D10" s="1">
        <v>96.9</v>
      </c>
      <c r="E10" s="1">
        <v>2.0699999999999998</v>
      </c>
      <c r="F10" s="1">
        <v>69.64</v>
      </c>
      <c r="G10" s="1">
        <v>1288.21</v>
      </c>
      <c r="H10" s="1">
        <v>599.57000000000005</v>
      </c>
      <c r="I10" s="1">
        <v>688.64</v>
      </c>
      <c r="J10" s="1">
        <v>934.82</v>
      </c>
      <c r="K10" s="4">
        <v>0</v>
      </c>
      <c r="L10" s="1">
        <v>51.15</v>
      </c>
      <c r="M10" s="1">
        <v>76.78</v>
      </c>
      <c r="N10" s="1">
        <v>421.68</v>
      </c>
      <c r="O10" s="1">
        <v>3452.87</v>
      </c>
      <c r="P10" s="11">
        <f>(O10-O11)/O11</f>
        <v>-7.8472952548431247E-3</v>
      </c>
      <c r="Q10" s="11">
        <f>O10/$O$83</f>
        <v>1.5583109367534365E-2</v>
      </c>
      <c r="R10" s="1">
        <v>-27.31</v>
      </c>
    </row>
    <row r="11" spans="1:18" x14ac:dyDescent="0.3">
      <c r="A11" s="1" t="s">
        <v>11</v>
      </c>
      <c r="B11" s="1">
        <v>394.51</v>
      </c>
      <c r="C11" s="1">
        <v>88.4</v>
      </c>
      <c r="D11" s="1">
        <v>86.52</v>
      </c>
      <c r="E11" s="1">
        <v>1.89</v>
      </c>
      <c r="F11" s="1">
        <v>73.84</v>
      </c>
      <c r="G11" s="1">
        <v>1220.1300000000001</v>
      </c>
      <c r="H11" s="1">
        <v>541.39</v>
      </c>
      <c r="I11" s="1">
        <v>678.74</v>
      </c>
      <c r="J11" s="1">
        <v>1116.53</v>
      </c>
      <c r="K11" s="4">
        <v>0</v>
      </c>
      <c r="L11" s="1">
        <v>50.39</v>
      </c>
      <c r="M11" s="1">
        <v>77.59</v>
      </c>
      <c r="N11" s="1">
        <v>458.78</v>
      </c>
      <c r="O11" s="1">
        <v>3480.18</v>
      </c>
      <c r="P11" s="1"/>
      <c r="Q11" s="1"/>
      <c r="R11" s="1"/>
    </row>
    <row r="12" spans="1:18" x14ac:dyDescent="0.3">
      <c r="A12" s="1" t="s">
        <v>15</v>
      </c>
      <c r="B12" s="1">
        <v>541.32000000000005</v>
      </c>
      <c r="C12" s="1">
        <v>40.090000000000003</v>
      </c>
      <c r="D12" s="1">
        <v>40.06</v>
      </c>
      <c r="E12" s="1">
        <v>0.02</v>
      </c>
      <c r="F12" s="1">
        <v>123.11</v>
      </c>
      <c r="G12" s="1">
        <v>4462.2700000000004</v>
      </c>
      <c r="H12" s="1">
        <v>1706.93</v>
      </c>
      <c r="I12" s="1">
        <v>2755.35</v>
      </c>
      <c r="J12" s="1">
        <v>934.31</v>
      </c>
      <c r="K12" s="1">
        <v>1.03</v>
      </c>
      <c r="L12" s="1">
        <v>167.66</v>
      </c>
      <c r="M12" s="1">
        <v>239.18</v>
      </c>
      <c r="N12" s="1">
        <v>157.66</v>
      </c>
      <c r="O12" s="1">
        <v>6666.63</v>
      </c>
      <c r="P12" s="11">
        <f>(O12-O13)/O13</f>
        <v>0.13861585679321889</v>
      </c>
      <c r="Q12" s="11">
        <f>O12/$O$83</f>
        <v>3.0087094041445415E-2</v>
      </c>
      <c r="R12" s="1">
        <v>811.6</v>
      </c>
    </row>
    <row r="13" spans="1:18" x14ac:dyDescent="0.3">
      <c r="A13" s="1" t="s">
        <v>11</v>
      </c>
      <c r="B13" s="1">
        <v>367.11</v>
      </c>
      <c r="C13" s="1">
        <v>38.409999999999997</v>
      </c>
      <c r="D13" s="1">
        <v>38.4</v>
      </c>
      <c r="E13" s="4">
        <v>0</v>
      </c>
      <c r="F13" s="1">
        <v>83.91</v>
      </c>
      <c r="G13" s="1">
        <v>3907.71</v>
      </c>
      <c r="H13" s="1">
        <v>1508.23</v>
      </c>
      <c r="I13" s="1">
        <v>2399.4699999999998</v>
      </c>
      <c r="J13" s="1">
        <v>869.5</v>
      </c>
      <c r="K13" s="4">
        <v>0</v>
      </c>
      <c r="L13" s="1">
        <v>91.34</v>
      </c>
      <c r="M13" s="1">
        <v>376.73</v>
      </c>
      <c r="N13" s="1">
        <v>120.34</v>
      </c>
      <c r="O13" s="1">
        <v>5855.03</v>
      </c>
      <c r="P13" s="1"/>
      <c r="Q13" s="1"/>
      <c r="R13" s="1"/>
    </row>
    <row r="14" spans="1:18" x14ac:dyDescent="0.3">
      <c r="A14" s="1" t="s">
        <v>16</v>
      </c>
      <c r="B14" s="1">
        <v>1444.34</v>
      </c>
      <c r="C14" s="1">
        <v>108.18</v>
      </c>
      <c r="D14" s="1">
        <v>101.4</v>
      </c>
      <c r="E14" s="1">
        <v>6.77</v>
      </c>
      <c r="F14" s="1">
        <v>261.22000000000003</v>
      </c>
      <c r="G14" s="1">
        <v>1758.68</v>
      </c>
      <c r="H14" s="1">
        <v>1124.6300000000001</v>
      </c>
      <c r="I14" s="1">
        <v>634.04999999999995</v>
      </c>
      <c r="J14" s="1">
        <v>3859.35</v>
      </c>
      <c r="K14" s="1">
        <v>5.39</v>
      </c>
      <c r="L14" s="1">
        <v>537.95000000000005</v>
      </c>
      <c r="M14" s="1">
        <v>340.24</v>
      </c>
      <c r="N14" s="1">
        <v>1381.46</v>
      </c>
      <c r="O14" s="1">
        <v>9696.7999999999993</v>
      </c>
      <c r="P14" s="11">
        <f>(O14-O15)/O15</f>
        <v>-0.13932072658202019</v>
      </c>
      <c r="Q14" s="11">
        <f>O14/$O$83</f>
        <v>4.3762520719027136E-2</v>
      </c>
      <c r="R14" s="1">
        <v>-1569.65</v>
      </c>
    </row>
    <row r="15" spans="1:18" x14ac:dyDescent="0.3">
      <c r="A15" s="1" t="s">
        <v>11</v>
      </c>
      <c r="B15" s="1">
        <v>1377.76</v>
      </c>
      <c r="C15" s="1">
        <v>121.51</v>
      </c>
      <c r="D15" s="1">
        <v>107.59</v>
      </c>
      <c r="E15" s="1">
        <v>13.92</v>
      </c>
      <c r="F15" s="1">
        <v>231.22</v>
      </c>
      <c r="G15" s="1">
        <v>2198.73</v>
      </c>
      <c r="H15" s="1">
        <v>1389.44</v>
      </c>
      <c r="I15" s="1">
        <v>809.29</v>
      </c>
      <c r="J15" s="1">
        <v>3733.09</v>
      </c>
      <c r="K15" s="1">
        <v>17.72</v>
      </c>
      <c r="L15" s="1">
        <v>544.62</v>
      </c>
      <c r="M15" s="1">
        <v>265.06</v>
      </c>
      <c r="N15" s="1">
        <v>2776.74</v>
      </c>
      <c r="O15" s="1">
        <v>11266.45</v>
      </c>
      <c r="P15" s="1"/>
      <c r="Q15" s="1"/>
      <c r="R15" s="1"/>
    </row>
    <row r="16" spans="1:18" x14ac:dyDescent="0.3">
      <c r="A16" s="1" t="s">
        <v>17</v>
      </c>
      <c r="B16" s="1">
        <v>2598.52</v>
      </c>
      <c r="C16" s="1">
        <v>618.84</v>
      </c>
      <c r="D16" s="1">
        <v>553.91999999999996</v>
      </c>
      <c r="E16" s="1">
        <v>64.91</v>
      </c>
      <c r="F16" s="1">
        <v>763.54</v>
      </c>
      <c r="G16" s="1">
        <v>7301.2</v>
      </c>
      <c r="H16" s="1">
        <v>3764.08</v>
      </c>
      <c r="I16" s="1">
        <v>3537.13</v>
      </c>
      <c r="J16" s="1">
        <v>5489.47</v>
      </c>
      <c r="K16" s="1">
        <v>111.69</v>
      </c>
      <c r="L16" s="1">
        <v>713.25</v>
      </c>
      <c r="M16" s="1">
        <v>310.47000000000003</v>
      </c>
      <c r="N16" s="1">
        <v>1187.4100000000001</v>
      </c>
      <c r="O16" s="1">
        <v>19094.39</v>
      </c>
      <c r="P16" s="11">
        <f>(O16-O17)/O17</f>
        <v>2.3245756703558929E-2</v>
      </c>
      <c r="Q16" s="11">
        <f>O16/$O$83</f>
        <v>8.6174680099845774E-2</v>
      </c>
      <c r="R16" s="1">
        <v>433.78</v>
      </c>
    </row>
    <row r="17" spans="1:18" x14ac:dyDescent="0.3">
      <c r="A17" s="1" t="s">
        <v>11</v>
      </c>
      <c r="B17" s="1">
        <v>2244.12</v>
      </c>
      <c r="C17" s="1">
        <v>639.99</v>
      </c>
      <c r="D17" s="1">
        <v>573.74</v>
      </c>
      <c r="E17" s="1">
        <v>66.25</v>
      </c>
      <c r="F17" s="1">
        <v>685.33</v>
      </c>
      <c r="G17" s="1">
        <v>7053.15</v>
      </c>
      <c r="H17" s="1">
        <v>3579.22</v>
      </c>
      <c r="I17" s="1">
        <v>3473.93</v>
      </c>
      <c r="J17" s="1">
        <v>4901.7700000000004</v>
      </c>
      <c r="K17" s="1">
        <v>125.68</v>
      </c>
      <c r="L17" s="1">
        <v>768.75</v>
      </c>
      <c r="M17" s="1">
        <v>389.76</v>
      </c>
      <c r="N17" s="1">
        <v>1852.06</v>
      </c>
      <c r="O17" s="1">
        <v>18660.61</v>
      </c>
      <c r="P17" s="1"/>
      <c r="Q17" s="1"/>
      <c r="R17" s="1"/>
    </row>
    <row r="18" spans="1:18" x14ac:dyDescent="0.3">
      <c r="A18" s="1" t="s">
        <v>18</v>
      </c>
      <c r="B18" s="1">
        <v>786.87</v>
      </c>
      <c r="C18" s="1">
        <v>262</v>
      </c>
      <c r="D18" s="1">
        <v>246.84</v>
      </c>
      <c r="E18" s="1">
        <v>15.16</v>
      </c>
      <c r="F18" s="1">
        <v>230.66</v>
      </c>
      <c r="G18" s="1">
        <v>2656.83</v>
      </c>
      <c r="H18" s="1">
        <v>1254.8</v>
      </c>
      <c r="I18" s="1">
        <v>1402.02</v>
      </c>
      <c r="J18" s="1">
        <v>586.39</v>
      </c>
      <c r="K18" s="1">
        <v>-7.0000000000000007E-2</v>
      </c>
      <c r="L18" s="1">
        <v>242.64</v>
      </c>
      <c r="M18" s="1">
        <v>75.180000000000007</v>
      </c>
      <c r="N18" s="1">
        <v>991.83</v>
      </c>
      <c r="O18" s="1">
        <v>5832.32</v>
      </c>
      <c r="P18" s="11">
        <f>(O18-O19)/O19</f>
        <v>4.4034276528597448E-2</v>
      </c>
      <c r="Q18" s="11">
        <f>O18/$O$83</f>
        <v>2.6321778817753935E-2</v>
      </c>
      <c r="R18" s="1">
        <v>245.99</v>
      </c>
    </row>
    <row r="19" spans="1:18" x14ac:dyDescent="0.3">
      <c r="A19" s="1" t="s">
        <v>11</v>
      </c>
      <c r="B19" s="1">
        <v>658.44</v>
      </c>
      <c r="C19" s="1">
        <v>223.64</v>
      </c>
      <c r="D19" s="1">
        <v>210.95</v>
      </c>
      <c r="E19" s="1">
        <v>12.69</v>
      </c>
      <c r="F19" s="1">
        <v>182.03</v>
      </c>
      <c r="G19" s="1">
        <v>2617.38</v>
      </c>
      <c r="H19" s="1">
        <v>1266.02</v>
      </c>
      <c r="I19" s="1">
        <v>1351.36</v>
      </c>
      <c r="J19" s="1">
        <v>541.23</v>
      </c>
      <c r="K19" s="4">
        <v>0</v>
      </c>
      <c r="L19" s="1">
        <v>174.88</v>
      </c>
      <c r="M19" s="1">
        <v>84.46</v>
      </c>
      <c r="N19" s="1">
        <v>1104.27</v>
      </c>
      <c r="O19" s="1">
        <v>5586.33</v>
      </c>
      <c r="P19" s="1"/>
      <c r="Q19" s="1"/>
      <c r="R19" s="1"/>
    </row>
    <row r="20" spans="1:18" x14ac:dyDescent="0.3">
      <c r="A20" s="1" t="s">
        <v>19</v>
      </c>
      <c r="B20" s="4">
        <v>0</v>
      </c>
      <c r="C20" s="4">
        <v>0</v>
      </c>
      <c r="D20" s="4">
        <v>0</v>
      </c>
      <c r="E20" s="4">
        <v>0</v>
      </c>
      <c r="F20" s="4">
        <v>0</v>
      </c>
      <c r="G20" s="4">
        <v>0</v>
      </c>
      <c r="H20" s="4">
        <v>0</v>
      </c>
      <c r="I20" s="4">
        <v>0</v>
      </c>
      <c r="J20" s="1">
        <v>0.04</v>
      </c>
      <c r="K20" s="4">
        <v>0</v>
      </c>
      <c r="L20" s="4">
        <v>0</v>
      </c>
      <c r="M20" s="1">
        <v>0.01</v>
      </c>
      <c r="N20" s="1">
        <v>524.5</v>
      </c>
      <c r="O20" s="1">
        <v>524.54999999999995</v>
      </c>
      <c r="P20" s="11">
        <f>(O20-O21)/O21</f>
        <v>-0.26115555805960911</v>
      </c>
      <c r="Q20" s="11">
        <f>O20/$O$83</f>
        <v>2.3673407972904137E-3</v>
      </c>
      <c r="R20" s="1">
        <v>-185.41</v>
      </c>
    </row>
    <row r="21" spans="1:18" x14ac:dyDescent="0.3">
      <c r="A21" s="1" t="s">
        <v>11</v>
      </c>
      <c r="B21" s="4">
        <v>0</v>
      </c>
      <c r="C21" s="4">
        <v>0</v>
      </c>
      <c r="D21" s="4">
        <v>0</v>
      </c>
      <c r="E21" s="4">
        <v>0</v>
      </c>
      <c r="F21" s="4">
        <v>0</v>
      </c>
      <c r="G21" s="4">
        <v>0</v>
      </c>
      <c r="H21" s="4">
        <v>0</v>
      </c>
      <c r="I21" s="4">
        <v>0</v>
      </c>
      <c r="J21" s="4">
        <v>0</v>
      </c>
      <c r="K21" s="4">
        <v>0</v>
      </c>
      <c r="L21" s="4">
        <v>0</v>
      </c>
      <c r="M21" s="4">
        <v>0</v>
      </c>
      <c r="N21" s="1">
        <v>709.96</v>
      </c>
      <c r="O21" s="1">
        <v>709.96</v>
      </c>
      <c r="P21" s="1"/>
      <c r="Q21" s="1"/>
      <c r="R21" s="1"/>
    </row>
    <row r="22" spans="1:18" x14ac:dyDescent="0.3">
      <c r="A22" s="1" t="s">
        <v>20</v>
      </c>
      <c r="B22" s="1">
        <v>55.77</v>
      </c>
      <c r="C22" s="1">
        <v>13.74</v>
      </c>
      <c r="D22" s="1">
        <v>13.74</v>
      </c>
      <c r="E22" s="4">
        <v>0</v>
      </c>
      <c r="F22" s="1">
        <v>28.41</v>
      </c>
      <c r="G22" s="1">
        <v>1320</v>
      </c>
      <c r="H22" s="1">
        <v>693.55</v>
      </c>
      <c r="I22" s="1">
        <v>626.45000000000005</v>
      </c>
      <c r="J22" s="1">
        <v>352.8</v>
      </c>
      <c r="K22" s="4">
        <v>0</v>
      </c>
      <c r="L22" s="1">
        <v>33.020000000000003</v>
      </c>
      <c r="M22" s="1">
        <v>11.85</v>
      </c>
      <c r="N22" s="1">
        <v>45.66</v>
      </c>
      <c r="O22" s="1">
        <v>1861.25</v>
      </c>
      <c r="P22" s="11">
        <f>(O22-O23)/O23</f>
        <v>0.20242778972937697</v>
      </c>
      <c r="Q22" s="11">
        <f>O22/$O$83</f>
        <v>8.3999867676232635E-3</v>
      </c>
      <c r="R22" s="1">
        <v>313.33999999999997</v>
      </c>
    </row>
    <row r="23" spans="1:18" x14ac:dyDescent="0.3">
      <c r="A23" s="1" t="s">
        <v>11</v>
      </c>
      <c r="B23" s="1">
        <v>43.85</v>
      </c>
      <c r="C23" s="1">
        <v>19.399999999999999</v>
      </c>
      <c r="D23" s="1">
        <v>19.399999999999999</v>
      </c>
      <c r="E23" s="4">
        <v>0</v>
      </c>
      <c r="F23" s="1">
        <v>26.92</v>
      </c>
      <c r="G23" s="1">
        <v>1149.6400000000001</v>
      </c>
      <c r="H23" s="1">
        <v>670.83</v>
      </c>
      <c r="I23" s="1">
        <v>478.81</v>
      </c>
      <c r="J23" s="1">
        <v>235.48</v>
      </c>
      <c r="K23" s="4">
        <v>0</v>
      </c>
      <c r="L23" s="1">
        <v>14.07</v>
      </c>
      <c r="M23" s="1">
        <v>16.260000000000002</v>
      </c>
      <c r="N23" s="1">
        <v>42.29</v>
      </c>
      <c r="O23" s="1">
        <v>1547.91</v>
      </c>
      <c r="P23" s="1"/>
      <c r="Q23" s="1"/>
      <c r="R23" s="1"/>
    </row>
    <row r="24" spans="1:18" x14ac:dyDescent="0.3">
      <c r="A24" s="1" t="s">
        <v>21</v>
      </c>
      <c r="B24" s="1">
        <v>185.68</v>
      </c>
      <c r="C24" s="1">
        <v>26.64</v>
      </c>
      <c r="D24" s="1">
        <v>26.64</v>
      </c>
      <c r="E24" s="4">
        <v>0</v>
      </c>
      <c r="F24" s="1">
        <v>24.08</v>
      </c>
      <c r="G24" s="1">
        <v>1299.01</v>
      </c>
      <c r="H24" s="1">
        <v>317.89</v>
      </c>
      <c r="I24" s="1">
        <v>981.12</v>
      </c>
      <c r="J24" s="1">
        <v>597.26</v>
      </c>
      <c r="K24" s="4">
        <v>0</v>
      </c>
      <c r="L24" s="1">
        <v>65.39</v>
      </c>
      <c r="M24" s="1">
        <v>31.39</v>
      </c>
      <c r="N24" s="1">
        <v>19.2</v>
      </c>
      <c r="O24" s="1">
        <v>2248.65</v>
      </c>
      <c r="P24" s="11">
        <f>(O24-O25)/O25</f>
        <v>0.10780758885024296</v>
      </c>
      <c r="Q24" s="11">
        <f>O24/$O$83</f>
        <v>1.0148357418410235E-2</v>
      </c>
      <c r="R24" s="1">
        <v>218.83</v>
      </c>
    </row>
    <row r="25" spans="1:18" x14ac:dyDescent="0.3">
      <c r="A25" s="1" t="s">
        <v>11</v>
      </c>
      <c r="B25" s="1">
        <v>190.07</v>
      </c>
      <c r="C25" s="1">
        <v>29</v>
      </c>
      <c r="D25" s="1">
        <v>29</v>
      </c>
      <c r="E25" s="4">
        <v>0</v>
      </c>
      <c r="F25" s="1">
        <v>14.83</v>
      </c>
      <c r="G25" s="1">
        <v>1269.0899999999999</v>
      </c>
      <c r="H25" s="1">
        <v>336.22</v>
      </c>
      <c r="I25" s="1">
        <v>932.87</v>
      </c>
      <c r="J25" s="1">
        <v>445.52</v>
      </c>
      <c r="K25" s="4">
        <v>0</v>
      </c>
      <c r="L25" s="1">
        <v>60.1</v>
      </c>
      <c r="M25" s="1">
        <v>18.329999999999998</v>
      </c>
      <c r="N25" s="1">
        <v>2.88</v>
      </c>
      <c r="O25" s="1">
        <v>2029.82</v>
      </c>
      <c r="P25" s="1"/>
      <c r="Q25" s="1"/>
      <c r="R25" s="1"/>
    </row>
    <row r="26" spans="1:18" x14ac:dyDescent="0.3">
      <c r="A26" s="1" t="s">
        <v>22</v>
      </c>
      <c r="B26" s="1">
        <v>1121.78</v>
      </c>
      <c r="C26" s="1">
        <v>191.5</v>
      </c>
      <c r="D26" s="1">
        <v>84.19</v>
      </c>
      <c r="E26" s="1">
        <v>107.31</v>
      </c>
      <c r="F26" s="1">
        <v>334.72</v>
      </c>
      <c r="G26" s="1">
        <v>3502.31</v>
      </c>
      <c r="H26" s="1">
        <v>1076.68</v>
      </c>
      <c r="I26" s="1">
        <v>2425.63</v>
      </c>
      <c r="J26" s="1">
        <v>5963.3</v>
      </c>
      <c r="K26" s="4">
        <v>33.29</v>
      </c>
      <c r="L26" s="1">
        <v>198.12</v>
      </c>
      <c r="M26" s="1">
        <v>515.61</v>
      </c>
      <c r="N26" s="1">
        <v>336.36</v>
      </c>
      <c r="O26" s="1">
        <v>12196.99</v>
      </c>
      <c r="P26" s="11">
        <f>(O26-O27)/O27</f>
        <v>3.593984630333006E-2</v>
      </c>
      <c r="Q26" s="11">
        <f>O26/$O$83</f>
        <v>5.5046100526438289E-2</v>
      </c>
      <c r="R26" s="1">
        <v>423.15</v>
      </c>
    </row>
    <row r="27" spans="1:18" x14ac:dyDescent="0.3">
      <c r="A27" s="1" t="s">
        <v>11</v>
      </c>
      <c r="B27" s="1">
        <v>805.56</v>
      </c>
      <c r="C27" s="1">
        <v>213.46</v>
      </c>
      <c r="D27" s="1">
        <v>88.62</v>
      </c>
      <c r="E27" s="1">
        <v>124.84</v>
      </c>
      <c r="F27" s="1">
        <v>309.58999999999997</v>
      </c>
      <c r="G27" s="1">
        <v>3265.5</v>
      </c>
      <c r="H27" s="1">
        <v>1012.69</v>
      </c>
      <c r="I27" s="1">
        <v>2252.81</v>
      </c>
      <c r="J27" s="1">
        <v>6028.47</v>
      </c>
      <c r="K27" s="4">
        <v>49.33</v>
      </c>
      <c r="L27" s="1">
        <v>249.3</v>
      </c>
      <c r="M27" s="1">
        <v>518.70000000000005</v>
      </c>
      <c r="N27" s="1">
        <v>333.93</v>
      </c>
      <c r="O27" s="1">
        <v>11773.84</v>
      </c>
      <c r="P27" s="1"/>
      <c r="Q27" s="1"/>
      <c r="R27" s="1"/>
    </row>
    <row r="28" spans="1:18" x14ac:dyDescent="0.3">
      <c r="A28" s="1" t="s">
        <v>23</v>
      </c>
      <c r="B28" s="1">
        <v>-0.45</v>
      </c>
      <c r="C28" s="4">
        <v>0</v>
      </c>
      <c r="D28" s="4">
        <v>0</v>
      </c>
      <c r="E28" s="4">
        <v>0</v>
      </c>
      <c r="F28" s="4">
        <v>0</v>
      </c>
      <c r="G28" s="1">
        <v>1.1299999999999999</v>
      </c>
      <c r="H28" s="1">
        <v>0.08</v>
      </c>
      <c r="I28" s="1">
        <v>1.06</v>
      </c>
      <c r="J28" s="1">
        <v>64.42</v>
      </c>
      <c r="K28" s="4">
        <v>0</v>
      </c>
      <c r="L28" s="4">
        <v>0</v>
      </c>
      <c r="M28" s="1">
        <v>6.12</v>
      </c>
      <c r="N28" s="4">
        <v>0</v>
      </c>
      <c r="O28" s="1">
        <v>71.23</v>
      </c>
      <c r="P28" s="11">
        <f>(O28-O29)/O29</f>
        <v>0.9246149689273172</v>
      </c>
      <c r="Q28" s="11">
        <f>O28/$O$83</f>
        <v>3.2146732435610749E-4</v>
      </c>
      <c r="R28" s="1">
        <v>34.22</v>
      </c>
    </row>
    <row r="29" spans="1:18" x14ac:dyDescent="0.3">
      <c r="A29" s="1" t="s">
        <v>11</v>
      </c>
      <c r="B29" s="1">
        <v>-0.45</v>
      </c>
      <c r="C29" s="4">
        <v>0</v>
      </c>
      <c r="D29" s="4">
        <v>0</v>
      </c>
      <c r="E29" s="4">
        <v>0</v>
      </c>
      <c r="F29" s="4">
        <v>0</v>
      </c>
      <c r="G29" s="1">
        <v>2.75</v>
      </c>
      <c r="H29" s="1">
        <v>0.04</v>
      </c>
      <c r="I29" s="1">
        <v>2.71</v>
      </c>
      <c r="J29" s="1">
        <v>34.729999999999997</v>
      </c>
      <c r="K29" s="4">
        <v>0</v>
      </c>
      <c r="L29" s="4">
        <v>0</v>
      </c>
      <c r="M29" s="1">
        <v>-0.02</v>
      </c>
      <c r="N29" s="4">
        <v>0</v>
      </c>
      <c r="O29" s="1">
        <v>37.01</v>
      </c>
      <c r="P29" s="1"/>
      <c r="Q29" s="1"/>
      <c r="R29" s="1"/>
    </row>
    <row r="30" spans="1:18" x14ac:dyDescent="0.3">
      <c r="A30" s="1" t="s">
        <v>24</v>
      </c>
      <c r="B30" s="1">
        <v>12.3</v>
      </c>
      <c r="C30" s="1">
        <v>-0.09</v>
      </c>
      <c r="D30" s="1">
        <v>-0.09</v>
      </c>
      <c r="E30" s="4">
        <v>0</v>
      </c>
      <c r="F30" s="1">
        <v>0.77</v>
      </c>
      <c r="G30" s="1">
        <v>77.209999999999994</v>
      </c>
      <c r="H30" s="1">
        <v>23.9</v>
      </c>
      <c r="I30" s="1">
        <v>53.31</v>
      </c>
      <c r="J30" s="1">
        <v>4.8099999999999996</v>
      </c>
      <c r="K30" s="4">
        <v>0</v>
      </c>
      <c r="L30" s="1">
        <v>50.37</v>
      </c>
      <c r="M30" s="1">
        <v>0.85</v>
      </c>
      <c r="N30" s="1">
        <v>1.77</v>
      </c>
      <c r="O30" s="1">
        <v>147.99</v>
      </c>
      <c r="P30" s="11">
        <f>(O30-O31)/O31</f>
        <v>-0.5021864908503767</v>
      </c>
      <c r="Q30" s="11">
        <f>O30/$O$83</f>
        <v>6.678920304851937E-4</v>
      </c>
      <c r="R30" s="1">
        <v>-149.29</v>
      </c>
    </row>
    <row r="31" spans="1:18" x14ac:dyDescent="0.3">
      <c r="A31" s="1" t="s">
        <v>11</v>
      </c>
      <c r="B31" s="1">
        <v>9.8699999999999992</v>
      </c>
      <c r="C31" s="1">
        <v>7.0000000000000007E-2</v>
      </c>
      <c r="D31" s="1">
        <v>7.0000000000000007E-2</v>
      </c>
      <c r="E31" s="4">
        <v>0</v>
      </c>
      <c r="F31" s="1">
        <v>0.86</v>
      </c>
      <c r="G31" s="1">
        <v>218.02</v>
      </c>
      <c r="H31" s="1">
        <v>70.16</v>
      </c>
      <c r="I31" s="1">
        <v>147.86000000000001</v>
      </c>
      <c r="J31" s="1">
        <v>25.75</v>
      </c>
      <c r="K31" s="4">
        <v>0</v>
      </c>
      <c r="L31" s="1">
        <v>42.23</v>
      </c>
      <c r="M31" s="1">
        <v>0.36</v>
      </c>
      <c r="N31" s="1">
        <v>0.12</v>
      </c>
      <c r="O31" s="1">
        <v>297.27999999999997</v>
      </c>
      <c r="P31" s="1"/>
      <c r="Q31" s="1"/>
      <c r="R31" s="1"/>
    </row>
    <row r="32" spans="1:18" x14ac:dyDescent="0.3">
      <c r="A32" s="1" t="s">
        <v>25</v>
      </c>
      <c r="B32" s="1">
        <v>1062.04</v>
      </c>
      <c r="C32" s="1">
        <v>125.44</v>
      </c>
      <c r="D32" s="1">
        <v>112.41</v>
      </c>
      <c r="E32" s="1">
        <v>13.02</v>
      </c>
      <c r="F32" s="1">
        <v>346.17</v>
      </c>
      <c r="G32" s="1">
        <v>3155.63</v>
      </c>
      <c r="H32" s="1">
        <v>1537.72</v>
      </c>
      <c r="I32" s="1">
        <v>1617.92</v>
      </c>
      <c r="J32" s="1">
        <v>1899.12</v>
      </c>
      <c r="K32" s="1">
        <v>1.7</v>
      </c>
      <c r="L32" s="1">
        <v>74.55</v>
      </c>
      <c r="M32" s="1">
        <v>277.58</v>
      </c>
      <c r="N32" s="1">
        <v>1967.27</v>
      </c>
      <c r="O32" s="1">
        <v>8909.5</v>
      </c>
      <c r="P32" s="11">
        <f>(O32-O33)/O33</f>
        <v>-3.8903403832088776E-2</v>
      </c>
      <c r="Q32" s="11">
        <f>O32/$O$83</f>
        <v>4.0209365805850619E-2</v>
      </c>
      <c r="R32" s="1">
        <v>-360.64</v>
      </c>
    </row>
    <row r="33" spans="1:18" x14ac:dyDescent="0.3">
      <c r="A33" s="1" t="s">
        <v>11</v>
      </c>
      <c r="B33" s="1">
        <v>949.73</v>
      </c>
      <c r="C33" s="1">
        <v>119.78</v>
      </c>
      <c r="D33" s="1">
        <v>105.33</v>
      </c>
      <c r="E33" s="1">
        <v>14.45</v>
      </c>
      <c r="F33" s="1">
        <v>318.35000000000002</v>
      </c>
      <c r="G33" s="1">
        <v>3019.24</v>
      </c>
      <c r="H33" s="1">
        <v>1322.55</v>
      </c>
      <c r="I33" s="1">
        <v>1696.69</v>
      </c>
      <c r="J33" s="1">
        <v>1533.7</v>
      </c>
      <c r="K33" s="1">
        <v>13.36</v>
      </c>
      <c r="L33" s="1">
        <v>71.55</v>
      </c>
      <c r="M33" s="1">
        <v>205.23</v>
      </c>
      <c r="N33" s="1">
        <v>3039.2</v>
      </c>
      <c r="O33" s="1">
        <v>9270.14</v>
      </c>
      <c r="P33" s="1"/>
      <c r="Q33" s="1"/>
      <c r="R33" s="1"/>
    </row>
    <row r="34" spans="1:18" x14ac:dyDescent="0.3">
      <c r="A34" s="1" t="s">
        <v>26</v>
      </c>
      <c r="B34" s="1">
        <v>278.39999999999998</v>
      </c>
      <c r="C34" s="1">
        <v>52.49</v>
      </c>
      <c r="D34" s="1">
        <v>52.29</v>
      </c>
      <c r="E34" s="1">
        <v>0.2</v>
      </c>
      <c r="F34" s="1">
        <v>54.84</v>
      </c>
      <c r="G34" s="1">
        <v>1724.85</v>
      </c>
      <c r="H34" s="1">
        <v>577.95000000000005</v>
      </c>
      <c r="I34" s="1">
        <v>1146.9000000000001</v>
      </c>
      <c r="J34" s="1">
        <v>658.69</v>
      </c>
      <c r="K34" s="4">
        <v>0</v>
      </c>
      <c r="L34" s="1">
        <v>19.260000000000002</v>
      </c>
      <c r="M34" s="1">
        <v>48.71</v>
      </c>
      <c r="N34" s="1">
        <v>15.48</v>
      </c>
      <c r="O34" s="1">
        <v>2852.72</v>
      </c>
      <c r="P34" s="11">
        <f>(O34-O35)/O35</f>
        <v>0.12725433480329398</v>
      </c>
      <c r="Q34" s="11">
        <f>O34/$O$83</f>
        <v>1.2874579047271583E-2</v>
      </c>
      <c r="R34" s="1">
        <v>322.04000000000002</v>
      </c>
    </row>
    <row r="35" spans="1:18" x14ac:dyDescent="0.3">
      <c r="A35" s="1" t="s">
        <v>11</v>
      </c>
      <c r="B35" s="1">
        <v>206.36</v>
      </c>
      <c r="C35" s="1">
        <v>42.85</v>
      </c>
      <c r="D35" s="1">
        <v>42.75</v>
      </c>
      <c r="E35" s="1">
        <v>0.11</v>
      </c>
      <c r="F35" s="1">
        <v>47.34</v>
      </c>
      <c r="G35" s="1">
        <v>1688.96</v>
      </c>
      <c r="H35" s="1">
        <v>541.54</v>
      </c>
      <c r="I35" s="1">
        <v>1147.42</v>
      </c>
      <c r="J35" s="1">
        <v>471.4</v>
      </c>
      <c r="K35" s="4">
        <v>0</v>
      </c>
      <c r="L35" s="1">
        <v>13.38</v>
      </c>
      <c r="M35" s="1">
        <v>49.51</v>
      </c>
      <c r="N35" s="1">
        <v>10.87</v>
      </c>
      <c r="O35" s="1">
        <v>2530.6799999999998</v>
      </c>
      <c r="P35" s="1"/>
      <c r="Q35" s="1"/>
      <c r="R35" s="1"/>
    </row>
    <row r="36" spans="1:18" x14ac:dyDescent="0.3">
      <c r="A36" s="1" t="s">
        <v>27</v>
      </c>
      <c r="B36" s="1">
        <v>1199.3599999999999</v>
      </c>
      <c r="C36" s="1">
        <v>69.069999999999993</v>
      </c>
      <c r="D36" s="1">
        <v>69.069999999999993</v>
      </c>
      <c r="E36" s="4">
        <v>0</v>
      </c>
      <c r="F36" s="1">
        <v>139.44999999999999</v>
      </c>
      <c r="G36" s="1">
        <v>3265.72</v>
      </c>
      <c r="H36" s="1">
        <v>1477.53</v>
      </c>
      <c r="I36" s="1">
        <v>1788.19</v>
      </c>
      <c r="J36" s="1">
        <v>2251.5100000000002</v>
      </c>
      <c r="K36" s="1">
        <v>0.21</v>
      </c>
      <c r="L36" s="1">
        <v>88.6</v>
      </c>
      <c r="M36" s="1">
        <v>1150.02</v>
      </c>
      <c r="N36" s="1">
        <v>1345.44</v>
      </c>
      <c r="O36" s="1">
        <v>9509.3799999999992</v>
      </c>
      <c r="P36" s="11">
        <f>(O36-O37)/O37</f>
        <v>0.13402388879878632</v>
      </c>
      <c r="Q36" s="11">
        <f>O36/$O$83</f>
        <v>4.2916677592102784E-2</v>
      </c>
      <c r="R36" s="1">
        <v>1123.8599999999999</v>
      </c>
    </row>
    <row r="37" spans="1:18" x14ac:dyDescent="0.3">
      <c r="A37" s="1" t="s">
        <v>11</v>
      </c>
      <c r="B37" s="1">
        <v>1089.55</v>
      </c>
      <c r="C37" s="1">
        <v>70.33</v>
      </c>
      <c r="D37" s="1">
        <v>70.33</v>
      </c>
      <c r="E37" s="4">
        <v>0</v>
      </c>
      <c r="F37" s="1">
        <v>108.57</v>
      </c>
      <c r="G37" s="1">
        <v>2768.83</v>
      </c>
      <c r="H37" s="1">
        <v>1240.72</v>
      </c>
      <c r="I37" s="1">
        <v>1528.11</v>
      </c>
      <c r="J37" s="1">
        <v>1669.3</v>
      </c>
      <c r="K37" s="1">
        <v>0.12</v>
      </c>
      <c r="L37" s="1">
        <v>63.64</v>
      </c>
      <c r="M37" s="1">
        <v>778.67</v>
      </c>
      <c r="N37" s="1">
        <v>1836.51</v>
      </c>
      <c r="O37" s="1">
        <v>8385.52</v>
      </c>
      <c r="P37" s="1"/>
      <c r="Q37" s="1"/>
      <c r="R37" s="1"/>
    </row>
    <row r="38" spans="1:18" x14ac:dyDescent="0.3">
      <c r="A38" s="1" t="s">
        <v>28</v>
      </c>
      <c r="B38" s="1">
        <v>74.77</v>
      </c>
      <c r="C38" s="1">
        <v>2.91</v>
      </c>
      <c r="D38" s="1">
        <v>2.91</v>
      </c>
      <c r="E38" s="4">
        <v>0</v>
      </c>
      <c r="F38" s="1">
        <v>18.440000000000001</v>
      </c>
      <c r="G38" s="1">
        <v>2641.99</v>
      </c>
      <c r="H38" s="1">
        <v>632.67999999999995</v>
      </c>
      <c r="I38" s="1">
        <v>2009.31</v>
      </c>
      <c r="J38" s="1">
        <v>7.14</v>
      </c>
      <c r="K38" s="4">
        <v>0</v>
      </c>
      <c r="L38" s="1">
        <v>7.03</v>
      </c>
      <c r="M38" s="1">
        <v>95.67</v>
      </c>
      <c r="N38" s="1">
        <v>33.92</v>
      </c>
      <c r="O38" s="1">
        <v>2881.87</v>
      </c>
      <c r="P38" s="11">
        <f>(O38-O39)/O39</f>
        <v>0.25167541836597307</v>
      </c>
      <c r="Q38" s="11">
        <f>O38/$O$83</f>
        <v>1.3006135589528785E-2</v>
      </c>
      <c r="R38" s="1">
        <v>579.46</v>
      </c>
    </row>
    <row r="39" spans="1:18" x14ac:dyDescent="0.3">
      <c r="A39" s="1" t="s">
        <v>11</v>
      </c>
      <c r="B39" s="1">
        <v>65.510000000000005</v>
      </c>
      <c r="C39" s="1">
        <v>2.5099999999999998</v>
      </c>
      <c r="D39" s="1">
        <v>2.5099999999999998</v>
      </c>
      <c r="E39" s="4">
        <v>0</v>
      </c>
      <c r="F39" s="1">
        <v>15</v>
      </c>
      <c r="G39" s="1">
        <v>2114.87</v>
      </c>
      <c r="H39" s="1">
        <v>482.11</v>
      </c>
      <c r="I39" s="1">
        <v>1632.76</v>
      </c>
      <c r="J39" s="1">
        <v>1.88</v>
      </c>
      <c r="K39" s="4">
        <v>0</v>
      </c>
      <c r="L39" s="1">
        <v>6.19</v>
      </c>
      <c r="M39" s="1">
        <v>82.21</v>
      </c>
      <c r="N39" s="1">
        <v>14.24</v>
      </c>
      <c r="O39" s="1">
        <v>2302.41</v>
      </c>
      <c r="P39" s="1"/>
      <c r="Q39" s="1"/>
      <c r="R39" s="1"/>
    </row>
    <row r="40" spans="1:18" x14ac:dyDescent="0.3">
      <c r="A40" s="1" t="s">
        <v>29</v>
      </c>
      <c r="B40" s="1">
        <v>1605.04</v>
      </c>
      <c r="C40" s="1">
        <v>543.69000000000005</v>
      </c>
      <c r="D40" s="1">
        <v>517.12</v>
      </c>
      <c r="E40" s="1">
        <v>26.57</v>
      </c>
      <c r="F40" s="1">
        <v>271.88</v>
      </c>
      <c r="G40" s="1">
        <v>6232.41</v>
      </c>
      <c r="H40" s="1">
        <v>2903.13</v>
      </c>
      <c r="I40" s="1">
        <v>3329.28</v>
      </c>
      <c r="J40" s="1">
        <v>2677.96</v>
      </c>
      <c r="K40" s="1">
        <v>114.13</v>
      </c>
      <c r="L40" s="1">
        <v>610.11</v>
      </c>
      <c r="M40" s="1">
        <v>151.56</v>
      </c>
      <c r="N40" s="1">
        <v>1093.18</v>
      </c>
      <c r="O40" s="1">
        <v>13299.96</v>
      </c>
      <c r="P40" s="11">
        <f>(O40-O41)/O41</f>
        <v>0.13289011358748185</v>
      </c>
      <c r="Q40" s="11">
        <f>O40/$O$83</f>
        <v>6.0023902221581563E-2</v>
      </c>
      <c r="R40" s="1">
        <v>1560.11</v>
      </c>
    </row>
    <row r="41" spans="1:18" x14ac:dyDescent="0.3">
      <c r="A41" s="1" t="s">
        <v>11</v>
      </c>
      <c r="B41" s="1">
        <v>1470</v>
      </c>
      <c r="C41" s="1">
        <v>479.53</v>
      </c>
      <c r="D41" s="1">
        <v>468.54</v>
      </c>
      <c r="E41" s="1">
        <v>10.99</v>
      </c>
      <c r="F41" s="1">
        <v>220.15</v>
      </c>
      <c r="G41" s="1">
        <v>5733.09</v>
      </c>
      <c r="H41" s="1">
        <v>2574.94</v>
      </c>
      <c r="I41" s="1">
        <v>3158.15</v>
      </c>
      <c r="J41" s="1">
        <v>2251.96</v>
      </c>
      <c r="K41" s="1">
        <v>114.98</v>
      </c>
      <c r="L41" s="1">
        <v>559.73</v>
      </c>
      <c r="M41" s="1">
        <v>155.47999999999999</v>
      </c>
      <c r="N41" s="1">
        <v>754.93</v>
      </c>
      <c r="O41" s="1">
        <v>11739.85</v>
      </c>
      <c r="P41" s="1"/>
      <c r="Q41" s="1"/>
      <c r="R41" s="1"/>
    </row>
    <row r="42" spans="1:18" x14ac:dyDescent="0.3">
      <c r="A42" s="1" t="s">
        <v>30</v>
      </c>
      <c r="B42" s="1">
        <v>3396.51</v>
      </c>
      <c r="C42" s="1">
        <v>696.35</v>
      </c>
      <c r="D42" s="1">
        <v>344.4</v>
      </c>
      <c r="E42" s="1">
        <v>351.94</v>
      </c>
      <c r="F42" s="1">
        <v>774.19</v>
      </c>
      <c r="G42" s="1">
        <v>6465.62</v>
      </c>
      <c r="H42" s="1">
        <v>2415.2800000000002</v>
      </c>
      <c r="I42" s="1">
        <v>4050.34</v>
      </c>
      <c r="J42" s="1">
        <v>14742.47</v>
      </c>
      <c r="K42" s="1">
        <v>253.03</v>
      </c>
      <c r="L42" s="1">
        <v>398.86</v>
      </c>
      <c r="M42" s="1">
        <v>438.64</v>
      </c>
      <c r="N42" s="1">
        <v>1268.5899999999999</v>
      </c>
      <c r="O42" s="1">
        <v>28434.25</v>
      </c>
      <c r="P42" s="11">
        <f>(O42-O43)/O43</f>
        <v>0.13225221996575479</v>
      </c>
      <c r="Q42" s="11">
        <f>O42/$O$83</f>
        <v>0.1283262988568391</v>
      </c>
      <c r="R42" s="1">
        <v>3321.25</v>
      </c>
    </row>
    <row r="43" spans="1:18" x14ac:dyDescent="0.3">
      <c r="A43" s="1" t="s">
        <v>11</v>
      </c>
      <c r="B43" s="1">
        <v>2424.62</v>
      </c>
      <c r="C43" s="1">
        <v>654.30999999999995</v>
      </c>
      <c r="D43" s="1">
        <v>281.04000000000002</v>
      </c>
      <c r="E43" s="1">
        <v>373.27</v>
      </c>
      <c r="F43" s="1">
        <v>667.19</v>
      </c>
      <c r="G43" s="1">
        <v>6517.76</v>
      </c>
      <c r="H43" s="1">
        <v>2402.71</v>
      </c>
      <c r="I43" s="1">
        <v>4115.05</v>
      </c>
      <c r="J43" s="1">
        <v>12784.29</v>
      </c>
      <c r="K43" s="1">
        <v>257.61</v>
      </c>
      <c r="L43" s="1">
        <v>376.64</v>
      </c>
      <c r="M43" s="1">
        <v>407.8</v>
      </c>
      <c r="N43" s="1">
        <v>1022.78</v>
      </c>
      <c r="O43" s="1">
        <v>25113</v>
      </c>
      <c r="P43" s="1"/>
      <c r="Q43" s="1"/>
      <c r="R43" s="1"/>
    </row>
    <row r="44" spans="1:18" x14ac:dyDescent="0.3">
      <c r="A44" s="1" t="s">
        <v>31</v>
      </c>
      <c r="B44" s="1">
        <v>1377.17</v>
      </c>
      <c r="C44" s="1">
        <v>362.83</v>
      </c>
      <c r="D44" s="1">
        <v>149.81</v>
      </c>
      <c r="E44" s="1">
        <v>213.02</v>
      </c>
      <c r="F44" s="1">
        <v>301.11</v>
      </c>
      <c r="G44" s="1">
        <v>2768.16</v>
      </c>
      <c r="H44" s="1">
        <v>874.11</v>
      </c>
      <c r="I44" s="1">
        <v>1894.05</v>
      </c>
      <c r="J44" s="1">
        <v>5772.55</v>
      </c>
      <c r="K44" s="1">
        <v>120.44</v>
      </c>
      <c r="L44" s="1">
        <v>97.49</v>
      </c>
      <c r="M44" s="1">
        <v>2919.72</v>
      </c>
      <c r="N44" s="1">
        <v>516.95000000000005</v>
      </c>
      <c r="O44" s="1">
        <v>14236.42</v>
      </c>
      <c r="P44" s="11">
        <f>(O44-O45)/O45</f>
        <v>9.4096770450114192E-2</v>
      </c>
      <c r="Q44" s="11">
        <f>O44/$O$83</f>
        <v>6.4250229479289281E-2</v>
      </c>
      <c r="R44" s="1">
        <v>1224.3900000000001</v>
      </c>
    </row>
    <row r="45" spans="1:18" x14ac:dyDescent="0.3">
      <c r="A45" s="1" t="s">
        <v>11</v>
      </c>
      <c r="B45" s="1">
        <v>1112.8599999999999</v>
      </c>
      <c r="C45" s="1">
        <v>355.67</v>
      </c>
      <c r="D45" s="1">
        <v>150.07</v>
      </c>
      <c r="E45" s="1">
        <v>205.6</v>
      </c>
      <c r="F45" s="1">
        <v>285.57</v>
      </c>
      <c r="G45" s="1">
        <v>2654.96</v>
      </c>
      <c r="H45" s="1">
        <v>809.76</v>
      </c>
      <c r="I45" s="1">
        <v>1845.2</v>
      </c>
      <c r="J45" s="1">
        <v>5504.63</v>
      </c>
      <c r="K45" s="1">
        <v>118.53</v>
      </c>
      <c r="L45" s="1">
        <v>96.02</v>
      </c>
      <c r="M45" s="1">
        <v>1284.99</v>
      </c>
      <c r="N45" s="1">
        <v>1598.8</v>
      </c>
      <c r="O45" s="1">
        <v>13012.03</v>
      </c>
      <c r="P45" s="1"/>
      <c r="Q45" s="1"/>
      <c r="R45" s="1"/>
    </row>
    <row r="46" spans="1:18" x14ac:dyDescent="0.3">
      <c r="A46" s="1" t="s">
        <v>32</v>
      </c>
      <c r="B46" s="1">
        <v>1498.93</v>
      </c>
      <c r="C46" s="1">
        <v>282.04000000000002</v>
      </c>
      <c r="D46" s="1">
        <v>131.44</v>
      </c>
      <c r="E46" s="1">
        <v>150.6</v>
      </c>
      <c r="F46" s="1">
        <v>343.51</v>
      </c>
      <c r="G46" s="1">
        <v>6046.36</v>
      </c>
      <c r="H46" s="1">
        <v>1291.46</v>
      </c>
      <c r="I46" s="1">
        <v>4754.8999999999996</v>
      </c>
      <c r="J46" s="1">
        <v>4603.6400000000003</v>
      </c>
      <c r="K46" s="1">
        <v>21.23</v>
      </c>
      <c r="L46" s="1">
        <v>193.19</v>
      </c>
      <c r="M46" s="1">
        <v>505.34</v>
      </c>
      <c r="N46" s="1">
        <v>388.19</v>
      </c>
      <c r="O46" s="1">
        <v>13882.43</v>
      </c>
      <c r="P46" s="11">
        <f>(O46-O47)/O47</f>
        <v>7.7983250699828838E-2</v>
      </c>
      <c r="Q46" s="11">
        <f>O46/$O$83</f>
        <v>6.2652641129593664E-2</v>
      </c>
      <c r="R46" s="1">
        <v>1004.28</v>
      </c>
    </row>
    <row r="47" spans="1:18" x14ac:dyDescent="0.3">
      <c r="A47" s="1" t="s">
        <v>11</v>
      </c>
      <c r="B47" s="1">
        <v>1179.5999999999999</v>
      </c>
      <c r="C47" s="1">
        <v>271.52</v>
      </c>
      <c r="D47" s="1">
        <v>121.6</v>
      </c>
      <c r="E47" s="1">
        <v>149.91999999999999</v>
      </c>
      <c r="F47" s="1">
        <v>396.66</v>
      </c>
      <c r="G47" s="1">
        <v>5001.6499999999996</v>
      </c>
      <c r="H47" s="1">
        <v>1407.75</v>
      </c>
      <c r="I47" s="1">
        <v>3593.9</v>
      </c>
      <c r="J47" s="1">
        <v>4479.1099999999997</v>
      </c>
      <c r="K47" s="1">
        <v>42.59</v>
      </c>
      <c r="L47" s="1">
        <v>190.36</v>
      </c>
      <c r="M47" s="1">
        <v>341.42</v>
      </c>
      <c r="N47" s="1">
        <v>975.24</v>
      </c>
      <c r="O47" s="1">
        <v>12878.15</v>
      </c>
      <c r="P47" s="1"/>
      <c r="Q47" s="1"/>
      <c r="R47" s="1"/>
    </row>
    <row r="48" spans="1:18" x14ac:dyDescent="0.3">
      <c r="A48" s="1" t="s">
        <v>33</v>
      </c>
      <c r="B48" s="1">
        <v>236.62</v>
      </c>
      <c r="C48" s="1">
        <v>47.42</v>
      </c>
      <c r="D48" s="1">
        <v>29.57</v>
      </c>
      <c r="E48" s="1">
        <v>17.850000000000001</v>
      </c>
      <c r="F48" s="1">
        <v>10.49</v>
      </c>
      <c r="G48" s="1">
        <v>2224.71</v>
      </c>
      <c r="H48" s="1">
        <v>986.36</v>
      </c>
      <c r="I48" s="1">
        <v>1238.3499999999999</v>
      </c>
      <c r="J48" s="1">
        <v>970.89</v>
      </c>
      <c r="K48" s="4">
        <v>0</v>
      </c>
      <c r="L48" s="1">
        <v>17.12</v>
      </c>
      <c r="M48" s="1">
        <v>100.55</v>
      </c>
      <c r="N48" s="1">
        <v>323.64</v>
      </c>
      <c r="O48" s="1">
        <v>3931.44</v>
      </c>
      <c r="P48" s="11">
        <f>(O48-O49)/O49</f>
        <v>8.5520375734114557E-2</v>
      </c>
      <c r="Q48" s="11">
        <f>O48/$O$83</f>
        <v>1.7742938335905872E-2</v>
      </c>
      <c r="R48" s="1">
        <v>309.73</v>
      </c>
    </row>
    <row r="49" spans="1:18" x14ac:dyDescent="0.3">
      <c r="A49" s="1" t="s">
        <v>11</v>
      </c>
      <c r="B49" s="1">
        <v>202.45</v>
      </c>
      <c r="C49" s="1">
        <v>57.94</v>
      </c>
      <c r="D49" s="1">
        <v>38.15</v>
      </c>
      <c r="E49" s="1">
        <v>19.79</v>
      </c>
      <c r="F49" s="1">
        <v>12.02</v>
      </c>
      <c r="G49" s="1">
        <v>1534.94</v>
      </c>
      <c r="H49" s="1">
        <v>674.21</v>
      </c>
      <c r="I49" s="1">
        <v>860.73</v>
      </c>
      <c r="J49" s="1">
        <v>711.32</v>
      </c>
      <c r="K49" s="4">
        <v>0</v>
      </c>
      <c r="L49" s="1">
        <v>14</v>
      </c>
      <c r="M49" s="1">
        <v>82.74</v>
      </c>
      <c r="N49" s="1">
        <v>1006.3</v>
      </c>
      <c r="O49" s="1">
        <v>3621.71</v>
      </c>
      <c r="P49" s="1"/>
      <c r="Q49" s="1"/>
      <c r="R49" s="1"/>
    </row>
    <row r="50" spans="1:18" x14ac:dyDescent="0.3">
      <c r="A50" s="1" t="s">
        <v>34</v>
      </c>
      <c r="B50" s="1">
        <v>45.25</v>
      </c>
      <c r="C50" s="1">
        <v>1.08</v>
      </c>
      <c r="D50" s="1">
        <v>1.08</v>
      </c>
      <c r="E50" s="1">
        <v>0</v>
      </c>
      <c r="F50" s="1">
        <v>3.16</v>
      </c>
      <c r="G50" s="1">
        <v>380.59</v>
      </c>
      <c r="H50" s="1">
        <v>178.94</v>
      </c>
      <c r="I50" s="1">
        <v>201.65</v>
      </c>
      <c r="J50" s="1">
        <v>255.67</v>
      </c>
      <c r="K50" s="4">
        <v>0</v>
      </c>
      <c r="L50" s="1">
        <v>0.03</v>
      </c>
      <c r="M50" s="1">
        <v>14.02</v>
      </c>
      <c r="N50" s="1">
        <v>26.31</v>
      </c>
      <c r="O50" s="1">
        <v>726.11</v>
      </c>
      <c r="P50" s="11">
        <f>(O50-O51)/O51</f>
        <v>0.13341346153846159</v>
      </c>
      <c r="Q50" s="11">
        <f>O50/$O$83</f>
        <v>3.2769990016595987E-3</v>
      </c>
      <c r="R50" s="1">
        <v>85.47</v>
      </c>
    </row>
    <row r="51" spans="1:18" x14ac:dyDescent="0.3">
      <c r="A51" s="1" t="s">
        <v>11</v>
      </c>
      <c r="B51" s="1">
        <v>37.28</v>
      </c>
      <c r="C51" s="1">
        <v>0.78</v>
      </c>
      <c r="D51" s="1">
        <v>0.78</v>
      </c>
      <c r="E51" s="1">
        <v>0</v>
      </c>
      <c r="F51" s="1">
        <v>2.2200000000000002</v>
      </c>
      <c r="G51" s="1">
        <v>354.51</v>
      </c>
      <c r="H51" s="1">
        <v>186.2</v>
      </c>
      <c r="I51" s="1">
        <v>168.31</v>
      </c>
      <c r="J51" s="1">
        <v>231.33</v>
      </c>
      <c r="K51" s="4">
        <v>0</v>
      </c>
      <c r="L51" s="1">
        <v>0.1</v>
      </c>
      <c r="M51" s="1">
        <v>13.06</v>
      </c>
      <c r="N51" s="1">
        <v>1.36</v>
      </c>
      <c r="O51" s="1">
        <v>640.64</v>
      </c>
      <c r="P51" s="1"/>
      <c r="Q51" s="1"/>
      <c r="R51" s="1"/>
    </row>
    <row r="52" spans="1:18" x14ac:dyDescent="0.3">
      <c r="A52" s="1" t="s">
        <v>35</v>
      </c>
      <c r="B52" s="1">
        <v>113.26</v>
      </c>
      <c r="C52" s="1">
        <v>19.54</v>
      </c>
      <c r="D52" s="1">
        <v>19.54</v>
      </c>
      <c r="E52" s="1">
        <v>0</v>
      </c>
      <c r="F52" s="1">
        <v>19.84</v>
      </c>
      <c r="G52" s="1">
        <v>599.80999999999995</v>
      </c>
      <c r="H52" s="1">
        <v>315.42</v>
      </c>
      <c r="I52" s="1">
        <v>284.39999999999998</v>
      </c>
      <c r="J52" s="1">
        <v>505.91</v>
      </c>
      <c r="K52" s="4">
        <v>0</v>
      </c>
      <c r="L52" s="1">
        <v>20.77</v>
      </c>
      <c r="M52" s="1">
        <v>39.83</v>
      </c>
      <c r="N52" s="1">
        <v>43.63</v>
      </c>
      <c r="O52" s="1">
        <v>1362.6</v>
      </c>
      <c r="P52" s="11">
        <f>(O52-O53)/O53</f>
        <v>9.944729091862671E-2</v>
      </c>
      <c r="Q52" s="8">
        <f>O52/$O$83</f>
        <v>6.1495349735733824E-3</v>
      </c>
      <c r="R52" s="1">
        <v>123.25</v>
      </c>
    </row>
    <row r="53" spans="1:18" x14ac:dyDescent="0.3">
      <c r="A53" s="1" t="s">
        <v>11</v>
      </c>
      <c r="B53" s="1">
        <v>57.29</v>
      </c>
      <c r="C53" s="1">
        <v>9.7899999999999991</v>
      </c>
      <c r="D53" s="1">
        <v>9.7899999999999991</v>
      </c>
      <c r="E53" s="1">
        <v>0</v>
      </c>
      <c r="F53" s="1">
        <v>7.84</v>
      </c>
      <c r="G53" s="1">
        <v>618.57000000000005</v>
      </c>
      <c r="H53" s="1">
        <v>362.4</v>
      </c>
      <c r="I53" s="1">
        <v>256.17</v>
      </c>
      <c r="J53" s="1">
        <v>467.85</v>
      </c>
      <c r="K53" s="1">
        <v>0</v>
      </c>
      <c r="L53" s="1">
        <v>1.4</v>
      </c>
      <c r="M53" s="1">
        <v>48.03</v>
      </c>
      <c r="N53" s="1">
        <v>28.58</v>
      </c>
      <c r="O53" s="1">
        <v>1239.3499999999999</v>
      </c>
      <c r="P53" s="1"/>
      <c r="Q53" s="1"/>
      <c r="R53" s="1"/>
    </row>
    <row r="54" spans="1:18" x14ac:dyDescent="0.3">
      <c r="A54" s="2" t="s">
        <v>36</v>
      </c>
      <c r="B54" s="6">
        <f t="shared" ref="B54:O55" si="0">SUM(B4+B6+B8+B10+B12+B14+B16+B18+B20+B22+B24+B26+B28+B30+B32+B34+B36+B38+B40+B42+B44+B46+B48+B50+B52)</f>
        <v>20766.269999999997</v>
      </c>
      <c r="C54" s="6">
        <f t="shared" si="0"/>
        <v>3947.9900000000002</v>
      </c>
      <c r="D54" s="6">
        <f t="shared" si="0"/>
        <v>2934.6100000000006</v>
      </c>
      <c r="E54" s="6">
        <f t="shared" si="0"/>
        <v>1013.33</v>
      </c>
      <c r="F54" s="6">
        <f t="shared" si="0"/>
        <v>4510.4000000000005</v>
      </c>
      <c r="G54" s="6">
        <f t="shared" si="0"/>
        <v>68313.23</v>
      </c>
      <c r="H54" s="6">
        <f t="shared" si="0"/>
        <v>27953.089999999993</v>
      </c>
      <c r="I54" s="6">
        <f t="shared" si="0"/>
        <v>40360.180000000008</v>
      </c>
      <c r="J54" s="6">
        <f t="shared" si="0"/>
        <v>61655.38</v>
      </c>
      <c r="K54" s="6">
        <f t="shared" si="0"/>
        <v>672.6400000000001</v>
      </c>
      <c r="L54" s="6">
        <f t="shared" si="0"/>
        <v>4221.4800000000005</v>
      </c>
      <c r="M54" s="6">
        <f t="shared" si="0"/>
        <v>7638.18</v>
      </c>
      <c r="N54" s="6">
        <f t="shared" si="0"/>
        <v>14262.869999999999</v>
      </c>
      <c r="O54" s="6">
        <f t="shared" si="0"/>
        <v>185988.43</v>
      </c>
      <c r="P54" s="14">
        <f>(O54-O55)/O55</f>
        <v>6.5204782608820053E-2</v>
      </c>
      <c r="Q54" s="14">
        <f>O54/$O$83</f>
        <v>0.83938232420740122</v>
      </c>
      <c r="R54" s="6">
        <f t="shared" ref="R54" si="1">SUM(R4+R6+R8+R10+R12+R14+R16+R18+R20+R22+R24+R26+R28+R30+R32+R34+R36+R38+R40+R42+R44+R46+R48+R50+R52)</f>
        <v>11384.979999999998</v>
      </c>
    </row>
    <row r="55" spans="1:18" x14ac:dyDescent="0.3">
      <c r="A55" s="1" t="s">
        <v>37</v>
      </c>
      <c r="B55" s="7">
        <f t="shared" si="0"/>
        <v>17226.359999999997</v>
      </c>
      <c r="C55" s="7">
        <f t="shared" si="0"/>
        <v>3770.61</v>
      </c>
      <c r="D55" s="7">
        <f t="shared" si="0"/>
        <v>2741.3700000000003</v>
      </c>
      <c r="E55" s="7">
        <f t="shared" si="0"/>
        <v>1029.25</v>
      </c>
      <c r="F55" s="7">
        <f t="shared" si="0"/>
        <v>4018.2900000000004</v>
      </c>
      <c r="G55" s="7">
        <f t="shared" si="0"/>
        <v>63023.060000000005</v>
      </c>
      <c r="H55" s="7">
        <f t="shared" si="0"/>
        <v>26146.25</v>
      </c>
      <c r="I55" s="7">
        <f t="shared" si="0"/>
        <v>36876.799999999996</v>
      </c>
      <c r="J55" s="7">
        <f t="shared" si="0"/>
        <v>56059.27</v>
      </c>
      <c r="K55" s="7">
        <f t="shared" si="0"/>
        <v>748.75000000000011</v>
      </c>
      <c r="L55" s="7">
        <f t="shared" si="0"/>
        <v>3963.9500000000007</v>
      </c>
      <c r="M55" s="7">
        <f t="shared" si="0"/>
        <v>5573.2300000000005</v>
      </c>
      <c r="N55" s="7">
        <f t="shared" si="0"/>
        <v>20219.930000000008</v>
      </c>
      <c r="O55" s="7">
        <f t="shared" si="0"/>
        <v>174603.45</v>
      </c>
      <c r="P55" s="1"/>
      <c r="Q55" s="1"/>
      <c r="R55" s="1"/>
    </row>
    <row r="56" spans="1:18" x14ac:dyDescent="0.3">
      <c r="A56" s="1" t="s">
        <v>38</v>
      </c>
      <c r="B56" s="8">
        <f t="shared" ref="B56:O56" si="2">(B54-B55)/B55</f>
        <v>0.20549378975012716</v>
      </c>
      <c r="C56" s="8">
        <f t="shared" si="2"/>
        <v>4.7042786180485414E-2</v>
      </c>
      <c r="D56" s="8">
        <f t="shared" si="2"/>
        <v>7.0490302294108492E-2</v>
      </c>
      <c r="E56" s="8">
        <f t="shared" si="2"/>
        <v>-1.5467573475831877E-2</v>
      </c>
      <c r="F56" s="8">
        <f t="shared" si="2"/>
        <v>0.12246751727724979</v>
      </c>
      <c r="G56" s="8">
        <f t="shared" si="2"/>
        <v>8.3940227592884109E-2</v>
      </c>
      <c r="H56" s="8">
        <f t="shared" si="2"/>
        <v>6.9105129798728029E-2</v>
      </c>
      <c r="I56" s="8">
        <f t="shared" si="2"/>
        <v>9.4459931447414422E-2</v>
      </c>
      <c r="J56" s="8">
        <f t="shared" si="2"/>
        <v>9.9824881772452634E-2</v>
      </c>
      <c r="K56" s="8">
        <f t="shared" si="2"/>
        <v>-0.10164941569282138</v>
      </c>
      <c r="L56" s="8">
        <f t="shared" si="2"/>
        <v>6.4968024319176504E-2</v>
      </c>
      <c r="M56" s="8">
        <f t="shared" si="2"/>
        <v>0.37051225232046758</v>
      </c>
      <c r="N56" s="8">
        <f t="shared" si="2"/>
        <v>-0.29461328501137274</v>
      </c>
      <c r="O56" s="8">
        <f t="shared" si="2"/>
        <v>6.5204782608820053E-2</v>
      </c>
      <c r="P56" s="1"/>
      <c r="Q56" s="1"/>
      <c r="R56" s="1"/>
    </row>
    <row r="57" spans="1:18" x14ac:dyDescent="0.3">
      <c r="A57" s="2" t="s">
        <v>39</v>
      </c>
      <c r="B57" s="1"/>
      <c r="C57" s="1"/>
      <c r="D57" s="1"/>
      <c r="E57" s="1"/>
      <c r="F57" s="1"/>
      <c r="G57" s="1"/>
      <c r="H57" s="1"/>
      <c r="I57" s="1"/>
      <c r="J57" s="1"/>
      <c r="K57" s="1"/>
      <c r="L57" s="1"/>
      <c r="M57" s="1"/>
      <c r="N57" s="1"/>
      <c r="O57" s="1"/>
      <c r="P57" s="1"/>
      <c r="Q57" s="1"/>
      <c r="R57" s="1"/>
    </row>
    <row r="58" spans="1:18" x14ac:dyDescent="0.3">
      <c r="A58" s="1" t="s">
        <v>40</v>
      </c>
      <c r="B58" s="4">
        <v>0</v>
      </c>
      <c r="C58" s="4">
        <v>0</v>
      </c>
      <c r="D58" s="4">
        <v>0</v>
      </c>
      <c r="E58" s="4">
        <v>0</v>
      </c>
      <c r="F58" s="4">
        <v>0</v>
      </c>
      <c r="G58" s="4">
        <v>0</v>
      </c>
      <c r="H58" s="4">
        <v>0</v>
      </c>
      <c r="I58" s="4">
        <v>0</v>
      </c>
      <c r="J58" s="1">
        <v>4836.21</v>
      </c>
      <c r="K58" s="4">
        <v>0</v>
      </c>
      <c r="L58" s="4">
        <v>0</v>
      </c>
      <c r="M58" s="1">
        <v>64.56</v>
      </c>
      <c r="N58" s="4">
        <v>0</v>
      </c>
      <c r="O58" s="1">
        <v>4900.7700000000004</v>
      </c>
      <c r="P58" s="11">
        <f>(O58-O59)/O59</f>
        <v>0.17913830562793709</v>
      </c>
      <c r="Q58" s="11">
        <f>O58/$O$83</f>
        <v>2.2117610826683714E-2</v>
      </c>
      <c r="R58" s="1">
        <v>744.54</v>
      </c>
    </row>
    <row r="59" spans="1:18" x14ac:dyDescent="0.3">
      <c r="A59" s="1" t="s">
        <v>11</v>
      </c>
      <c r="B59" s="4">
        <v>0</v>
      </c>
      <c r="C59" s="4">
        <v>0</v>
      </c>
      <c r="D59" s="4">
        <v>0</v>
      </c>
      <c r="E59" s="4">
        <v>0</v>
      </c>
      <c r="F59" s="4">
        <v>0</v>
      </c>
      <c r="G59" s="4">
        <v>0</v>
      </c>
      <c r="H59" s="4">
        <v>0</v>
      </c>
      <c r="I59" s="4">
        <v>0</v>
      </c>
      <c r="J59" s="1">
        <v>4076.46</v>
      </c>
      <c r="K59" s="4">
        <v>0</v>
      </c>
      <c r="L59" s="4">
        <v>0</v>
      </c>
      <c r="M59" s="1">
        <v>79.77</v>
      </c>
      <c r="N59" s="4">
        <v>0</v>
      </c>
      <c r="O59" s="1">
        <v>4156.2299999999996</v>
      </c>
      <c r="P59" s="1"/>
      <c r="Q59" s="1"/>
      <c r="R59" s="1"/>
    </row>
    <row r="60" spans="1:18" x14ac:dyDescent="0.3">
      <c r="A60" s="1" t="s">
        <v>41</v>
      </c>
      <c r="B60" s="4">
        <v>0</v>
      </c>
      <c r="C60" s="4">
        <v>0</v>
      </c>
      <c r="D60" s="4">
        <v>0</v>
      </c>
      <c r="E60" s="4">
        <v>0</v>
      </c>
      <c r="F60" s="4">
        <v>0</v>
      </c>
      <c r="G60" s="4">
        <v>0</v>
      </c>
      <c r="H60" s="4">
        <v>0</v>
      </c>
      <c r="I60" s="4">
        <v>0</v>
      </c>
      <c r="J60" s="1">
        <v>3537.41</v>
      </c>
      <c r="K60" s="4">
        <v>0</v>
      </c>
      <c r="L60" s="4">
        <v>0</v>
      </c>
      <c r="M60" s="1">
        <v>220.26</v>
      </c>
      <c r="N60" s="4">
        <v>0</v>
      </c>
      <c r="O60" s="1">
        <v>3757.67</v>
      </c>
      <c r="P60" s="11">
        <f>(O60-O61)/O61</f>
        <v>0.33381252573440684</v>
      </c>
      <c r="Q60" s="11">
        <f>O60/$O$83</f>
        <v>1.6958698872851528E-2</v>
      </c>
      <c r="R60" s="1">
        <v>940.43</v>
      </c>
    </row>
    <row r="61" spans="1:18" x14ac:dyDescent="0.3">
      <c r="A61" s="1" t="s">
        <v>11</v>
      </c>
      <c r="B61" s="4">
        <v>0</v>
      </c>
      <c r="C61" s="4">
        <v>0</v>
      </c>
      <c r="D61" s="4">
        <v>0</v>
      </c>
      <c r="E61" s="4">
        <v>0</v>
      </c>
      <c r="F61" s="4">
        <v>0</v>
      </c>
      <c r="G61" s="4">
        <v>0</v>
      </c>
      <c r="H61" s="4">
        <v>0</v>
      </c>
      <c r="I61" s="4">
        <v>0</v>
      </c>
      <c r="J61" s="1">
        <v>2596.34</v>
      </c>
      <c r="K61" s="4">
        <v>0</v>
      </c>
      <c r="L61" s="4">
        <v>0</v>
      </c>
      <c r="M61" s="1">
        <v>220.9</v>
      </c>
      <c r="N61" s="4">
        <v>0</v>
      </c>
      <c r="O61" s="1">
        <v>2817.24</v>
      </c>
      <c r="P61" s="1"/>
      <c r="Q61" s="1"/>
      <c r="R61" s="1"/>
    </row>
    <row r="62" spans="1:18" x14ac:dyDescent="0.3">
      <c r="A62" s="1" t="s">
        <v>42</v>
      </c>
      <c r="B62" s="4">
        <v>0</v>
      </c>
      <c r="C62" s="4">
        <v>0</v>
      </c>
      <c r="D62" s="4">
        <v>0</v>
      </c>
      <c r="E62" s="4">
        <v>0</v>
      </c>
      <c r="F62" s="4">
        <v>0</v>
      </c>
      <c r="G62" s="4">
        <v>0</v>
      </c>
      <c r="H62" s="4">
        <v>0</v>
      </c>
      <c r="I62" s="4">
        <v>0</v>
      </c>
      <c r="J62" s="1">
        <v>5846.07</v>
      </c>
      <c r="K62" s="4">
        <v>0</v>
      </c>
      <c r="L62" s="4">
        <v>0</v>
      </c>
      <c r="M62" s="1">
        <v>153.87</v>
      </c>
      <c r="N62" s="4">
        <v>0</v>
      </c>
      <c r="O62" s="1">
        <v>5999.94</v>
      </c>
      <c r="P62" s="11">
        <f>(O62-O63)/O63</f>
        <v>0.11698901430318734</v>
      </c>
      <c r="Q62" s="11">
        <f>O62/$O$83</f>
        <v>2.7078262783899808E-2</v>
      </c>
      <c r="R62" s="1">
        <v>628.41</v>
      </c>
    </row>
    <row r="63" spans="1:18" x14ac:dyDescent="0.3">
      <c r="A63" s="1" t="s">
        <v>11</v>
      </c>
      <c r="B63" s="4">
        <v>0</v>
      </c>
      <c r="C63" s="4">
        <v>0</v>
      </c>
      <c r="D63" s="4">
        <v>0</v>
      </c>
      <c r="E63" s="4">
        <v>0</v>
      </c>
      <c r="F63" s="4">
        <v>0</v>
      </c>
      <c r="G63" s="4">
        <v>0</v>
      </c>
      <c r="H63" s="4">
        <v>0</v>
      </c>
      <c r="I63" s="4">
        <v>0</v>
      </c>
      <c r="J63" s="1">
        <v>5247.33</v>
      </c>
      <c r="K63" s="4">
        <v>0</v>
      </c>
      <c r="L63" s="4">
        <v>0</v>
      </c>
      <c r="M63" s="1">
        <v>124.2</v>
      </c>
      <c r="N63" s="4">
        <v>0</v>
      </c>
      <c r="O63" s="1">
        <v>5371.53</v>
      </c>
      <c r="P63" s="1"/>
      <c r="Q63" s="1"/>
      <c r="R63" s="1"/>
    </row>
    <row r="64" spans="1:18" x14ac:dyDescent="0.3">
      <c r="A64" s="1" t="s">
        <v>43</v>
      </c>
      <c r="B64" s="4">
        <v>0</v>
      </c>
      <c r="C64" s="4">
        <v>0</v>
      </c>
      <c r="D64" s="4">
        <v>0</v>
      </c>
      <c r="E64" s="4">
        <v>0</v>
      </c>
      <c r="F64" s="4">
        <v>0</v>
      </c>
      <c r="G64" s="4">
        <v>0</v>
      </c>
      <c r="H64" s="4">
        <v>0</v>
      </c>
      <c r="I64" s="4">
        <v>0</v>
      </c>
      <c r="J64" s="1">
        <v>58.47</v>
      </c>
      <c r="K64" s="4">
        <v>0</v>
      </c>
      <c r="L64" s="4">
        <v>0</v>
      </c>
      <c r="M64" s="1">
        <v>3.46</v>
      </c>
      <c r="N64" s="4">
        <v>0</v>
      </c>
      <c r="O64" s="1">
        <v>61.93</v>
      </c>
      <c r="P64" s="1">
        <v>0</v>
      </c>
      <c r="Q64" s="11">
        <f>O64/$O$83</f>
        <v>2.7949559732379242E-4</v>
      </c>
      <c r="R64" s="1">
        <v>61.93</v>
      </c>
    </row>
    <row r="65" spans="1:18" x14ac:dyDescent="0.3">
      <c r="A65" s="1" t="s">
        <v>11</v>
      </c>
      <c r="B65" s="4">
        <v>0</v>
      </c>
      <c r="C65" s="4">
        <v>0</v>
      </c>
      <c r="D65" s="4">
        <v>0</v>
      </c>
      <c r="E65" s="4">
        <v>0</v>
      </c>
      <c r="F65" s="4">
        <v>0</v>
      </c>
      <c r="G65" s="4">
        <v>0</v>
      </c>
      <c r="H65" s="4">
        <v>0</v>
      </c>
      <c r="I65" s="4">
        <v>0</v>
      </c>
      <c r="J65" s="4">
        <v>0</v>
      </c>
      <c r="K65" s="4">
        <v>0</v>
      </c>
      <c r="L65" s="4">
        <v>0</v>
      </c>
      <c r="M65" s="4">
        <v>0</v>
      </c>
      <c r="N65" s="4">
        <v>0</v>
      </c>
      <c r="O65" s="4">
        <v>0</v>
      </c>
      <c r="P65" s="1"/>
      <c r="Q65" s="1"/>
      <c r="R65" s="1"/>
    </row>
    <row r="66" spans="1:18" x14ac:dyDescent="0.3">
      <c r="A66" s="1" t="s">
        <v>44</v>
      </c>
      <c r="B66" s="4">
        <v>0</v>
      </c>
      <c r="C66" s="4">
        <v>0</v>
      </c>
      <c r="D66" s="4">
        <v>0</v>
      </c>
      <c r="E66" s="4">
        <v>0</v>
      </c>
      <c r="F66" s="4">
        <v>0</v>
      </c>
      <c r="G66" s="4">
        <v>0</v>
      </c>
      <c r="H66" s="4">
        <v>0</v>
      </c>
      <c r="I66" s="4">
        <v>0</v>
      </c>
      <c r="J66" s="1">
        <v>1329.06</v>
      </c>
      <c r="K66" s="4">
        <v>0</v>
      </c>
      <c r="L66" s="4">
        <v>0</v>
      </c>
      <c r="M66" s="1">
        <v>28.72</v>
      </c>
      <c r="N66" s="4">
        <v>0</v>
      </c>
      <c r="O66" s="1">
        <v>1357.78</v>
      </c>
      <c r="P66" s="11">
        <f>(O66-O67)/O67</f>
        <v>0.2559361385268572</v>
      </c>
      <c r="Q66" s="11">
        <f>O66/$O$83</f>
        <v>6.1277818849394296E-3</v>
      </c>
      <c r="R66" s="1">
        <v>276.69</v>
      </c>
    </row>
    <row r="67" spans="1:18" x14ac:dyDescent="0.3">
      <c r="A67" s="1" t="s">
        <v>11</v>
      </c>
      <c r="B67" s="4">
        <v>0</v>
      </c>
      <c r="C67" s="4">
        <v>0</v>
      </c>
      <c r="D67" s="4">
        <v>0</v>
      </c>
      <c r="E67" s="4">
        <v>0</v>
      </c>
      <c r="F67" s="4">
        <v>0</v>
      </c>
      <c r="G67" s="4">
        <v>0</v>
      </c>
      <c r="H67" s="4">
        <v>0</v>
      </c>
      <c r="I67" s="4">
        <v>0</v>
      </c>
      <c r="J67" s="1">
        <v>1060.9000000000001</v>
      </c>
      <c r="K67" s="4">
        <v>0</v>
      </c>
      <c r="L67" s="4">
        <v>0</v>
      </c>
      <c r="M67" s="1">
        <v>20.190000000000001</v>
      </c>
      <c r="N67" s="4">
        <v>0</v>
      </c>
      <c r="O67" s="1">
        <v>1081.0899999999999</v>
      </c>
      <c r="P67" s="1"/>
      <c r="Q67" s="1"/>
      <c r="R67" s="1"/>
    </row>
    <row r="68" spans="1:18" x14ac:dyDescent="0.3">
      <c r="A68" s="1" t="s">
        <v>45</v>
      </c>
      <c r="B68" s="4">
        <v>0</v>
      </c>
      <c r="C68" s="4">
        <v>0</v>
      </c>
      <c r="D68" s="4">
        <v>0</v>
      </c>
      <c r="E68" s="4">
        <v>0</v>
      </c>
      <c r="F68" s="4">
        <v>0</v>
      </c>
      <c r="G68" s="4">
        <v>0</v>
      </c>
      <c r="H68" s="4">
        <v>0</v>
      </c>
      <c r="I68" s="4">
        <v>0</v>
      </c>
      <c r="J68" s="1">
        <v>22.58</v>
      </c>
      <c r="K68" s="4">
        <v>0</v>
      </c>
      <c r="L68" s="4">
        <v>0</v>
      </c>
      <c r="M68" s="4">
        <v>0</v>
      </c>
      <c r="N68" s="4">
        <v>0</v>
      </c>
      <c r="O68" s="1">
        <v>22.58</v>
      </c>
      <c r="P68" s="4">
        <v>0</v>
      </c>
      <c r="Q68" s="11">
        <f>O68/$O$83</f>
        <v>1.019055479988896E-4</v>
      </c>
      <c r="R68" s="1">
        <v>22.58</v>
      </c>
    </row>
    <row r="69" spans="1:18" x14ac:dyDescent="0.3">
      <c r="A69" s="1" t="s">
        <v>11</v>
      </c>
      <c r="B69" s="4">
        <v>0</v>
      </c>
      <c r="C69" s="4">
        <v>0</v>
      </c>
      <c r="D69" s="4">
        <v>0</v>
      </c>
      <c r="E69" s="4">
        <v>0</v>
      </c>
      <c r="F69" s="4">
        <v>0</v>
      </c>
      <c r="G69" s="4">
        <v>0</v>
      </c>
      <c r="H69" s="4">
        <v>0</v>
      </c>
      <c r="I69" s="4">
        <v>0</v>
      </c>
      <c r="J69" s="1">
        <v>0</v>
      </c>
      <c r="K69" s="4">
        <v>0</v>
      </c>
      <c r="L69" s="4">
        <v>0</v>
      </c>
      <c r="M69" s="4">
        <v>0</v>
      </c>
      <c r="N69" s="4">
        <v>0</v>
      </c>
      <c r="O69" s="4">
        <v>0</v>
      </c>
      <c r="P69" s="1"/>
      <c r="Q69" s="1"/>
      <c r="R69" s="1"/>
    </row>
    <row r="70" spans="1:18" x14ac:dyDescent="0.3">
      <c r="A70" s="1" t="s">
        <v>46</v>
      </c>
      <c r="B70" s="4">
        <v>0</v>
      </c>
      <c r="C70" s="4">
        <v>0</v>
      </c>
      <c r="D70" s="4">
        <v>0</v>
      </c>
      <c r="E70" s="4">
        <v>0</v>
      </c>
      <c r="F70" s="4">
        <v>0</v>
      </c>
      <c r="G70" s="4">
        <v>0</v>
      </c>
      <c r="H70" s="4">
        <v>0</v>
      </c>
      <c r="I70" s="4">
        <v>0</v>
      </c>
      <c r="J70" s="1">
        <v>10821.98</v>
      </c>
      <c r="K70" s="4">
        <v>0</v>
      </c>
      <c r="L70" s="4">
        <v>0</v>
      </c>
      <c r="M70" s="1">
        <v>104.22</v>
      </c>
      <c r="N70" s="1">
        <v>0.04</v>
      </c>
      <c r="O70" s="1">
        <v>10926.24</v>
      </c>
      <c r="P70" s="11">
        <f>(O70-O71)/O71</f>
        <v>6.9256469123769038E-2</v>
      </c>
      <c r="Q70" s="11">
        <f>O70/$O$83</f>
        <v>4.931109277092062E-2</v>
      </c>
      <c r="R70" s="1">
        <v>707.7</v>
      </c>
    </row>
    <row r="71" spans="1:18" x14ac:dyDescent="0.3">
      <c r="A71" s="1" t="s">
        <v>11</v>
      </c>
      <c r="B71" s="4">
        <v>0</v>
      </c>
      <c r="C71" s="4">
        <v>0</v>
      </c>
      <c r="D71" s="4">
        <v>0</v>
      </c>
      <c r="E71" s="4">
        <v>0</v>
      </c>
      <c r="F71" s="4">
        <v>0</v>
      </c>
      <c r="G71" s="4">
        <v>0</v>
      </c>
      <c r="H71" s="4">
        <v>0</v>
      </c>
      <c r="I71" s="4">
        <v>0</v>
      </c>
      <c r="J71" s="1">
        <v>10098.65</v>
      </c>
      <c r="K71" s="4">
        <v>0</v>
      </c>
      <c r="L71" s="4">
        <v>0</v>
      </c>
      <c r="M71" s="1">
        <v>119.74</v>
      </c>
      <c r="N71" s="1">
        <v>0.15</v>
      </c>
      <c r="O71" s="1">
        <v>10218.540000000001</v>
      </c>
      <c r="P71" s="1"/>
      <c r="Q71" s="1"/>
      <c r="R71" s="1"/>
    </row>
    <row r="72" spans="1:18" x14ac:dyDescent="0.3">
      <c r="A72" s="2" t="s">
        <v>47</v>
      </c>
      <c r="B72" s="5">
        <v>0</v>
      </c>
      <c r="C72" s="5">
        <v>0</v>
      </c>
      <c r="D72" s="5">
        <v>0</v>
      </c>
      <c r="E72" s="5">
        <v>0</v>
      </c>
      <c r="F72" s="5">
        <v>0</v>
      </c>
      <c r="G72" s="5">
        <v>0</v>
      </c>
      <c r="H72" s="5">
        <v>0</v>
      </c>
      <c r="I72" s="5">
        <v>0</v>
      </c>
      <c r="J72" s="2">
        <f>SUM(J58+J60+J62+J64+J66+J68+J70)</f>
        <v>26451.78</v>
      </c>
      <c r="K72" s="5">
        <v>0</v>
      </c>
      <c r="L72" s="5">
        <v>0</v>
      </c>
      <c r="M72" s="2">
        <f t="shared" ref="M72:O73" si="3">SUM(M58+M60+M62+M64+M66+M68+M70)</f>
        <v>575.09</v>
      </c>
      <c r="N72" s="2">
        <f t="shared" si="3"/>
        <v>0.04</v>
      </c>
      <c r="O72" s="2">
        <f t="shared" si="3"/>
        <v>27026.910000000003</v>
      </c>
      <c r="P72" s="14">
        <f>(O72-O73)/O73</f>
        <v>0.14304643379913334</v>
      </c>
      <c r="Q72" s="14">
        <f>O72/$O$83</f>
        <v>0.1219748482846178</v>
      </c>
      <c r="R72" s="2">
        <f>SUM(R58+R60+R62+R64+R66+R68+R70)</f>
        <v>3382.2799999999997</v>
      </c>
    </row>
    <row r="73" spans="1:18" x14ac:dyDescent="0.3">
      <c r="A73" s="1" t="s">
        <v>37</v>
      </c>
      <c r="B73" s="4">
        <v>0</v>
      </c>
      <c r="C73" s="4">
        <v>0</v>
      </c>
      <c r="D73" s="4">
        <v>0</v>
      </c>
      <c r="E73" s="4">
        <v>0</v>
      </c>
      <c r="F73" s="4">
        <v>0</v>
      </c>
      <c r="G73" s="4">
        <v>0</v>
      </c>
      <c r="H73" s="4">
        <v>0</v>
      </c>
      <c r="I73" s="4">
        <v>0</v>
      </c>
      <c r="J73" s="1">
        <f>SUM(J59+J61+J63+J65+J67+J69+J71)</f>
        <v>23079.68</v>
      </c>
      <c r="K73" s="4">
        <v>0</v>
      </c>
      <c r="L73" s="4">
        <v>0</v>
      </c>
      <c r="M73" s="1">
        <f t="shared" si="3"/>
        <v>564.79999999999995</v>
      </c>
      <c r="N73" s="1">
        <f t="shared" si="3"/>
        <v>0.15</v>
      </c>
      <c r="O73" s="1">
        <f t="shared" si="3"/>
        <v>23644.63</v>
      </c>
      <c r="P73" s="1"/>
      <c r="Q73" s="1"/>
      <c r="R73" s="1"/>
    </row>
    <row r="74" spans="1:18" x14ac:dyDescent="0.3">
      <c r="A74" s="1" t="s">
        <v>38</v>
      </c>
      <c r="B74" s="4">
        <v>0</v>
      </c>
      <c r="C74" s="4">
        <v>0</v>
      </c>
      <c r="D74" s="4">
        <v>0</v>
      </c>
      <c r="E74" s="4">
        <v>0</v>
      </c>
      <c r="F74" s="4">
        <v>0</v>
      </c>
      <c r="G74" s="4">
        <v>0</v>
      </c>
      <c r="H74" s="4">
        <v>0</v>
      </c>
      <c r="I74" s="4">
        <v>0</v>
      </c>
      <c r="J74" s="8">
        <f>(J72-J73)/J73</f>
        <v>0.14610687843158998</v>
      </c>
      <c r="K74" s="4">
        <v>0</v>
      </c>
      <c r="L74" s="4">
        <v>0</v>
      </c>
      <c r="M74" s="8">
        <f>(M72-M73)/M73</f>
        <v>1.821883852691232E-2</v>
      </c>
      <c r="N74" s="8">
        <f>(N72-N73)/N73</f>
        <v>-0.73333333333333328</v>
      </c>
      <c r="O74" s="8">
        <f>(O72-O73)/O73</f>
        <v>0.14304643379913334</v>
      </c>
      <c r="P74" s="1"/>
      <c r="Q74" s="1"/>
      <c r="R74" s="1"/>
    </row>
    <row r="75" spans="1:18" x14ac:dyDescent="0.3">
      <c r="A75" s="2" t="s">
        <v>58</v>
      </c>
      <c r="B75" s="4"/>
      <c r="C75" s="4"/>
      <c r="D75" s="4"/>
      <c r="E75" s="4"/>
      <c r="F75" s="4"/>
      <c r="G75" s="4"/>
      <c r="H75" s="4"/>
      <c r="I75" s="4"/>
      <c r="J75" s="1"/>
      <c r="K75" s="4"/>
      <c r="L75" s="4"/>
      <c r="M75" s="1"/>
      <c r="N75" s="1"/>
      <c r="O75" s="1"/>
      <c r="P75" s="1"/>
      <c r="Q75" s="1"/>
      <c r="R75" s="1"/>
    </row>
    <row r="76" spans="1:18" x14ac:dyDescent="0.3">
      <c r="A76" s="1" t="s">
        <v>59</v>
      </c>
      <c r="B76" s="4">
        <v>0</v>
      </c>
      <c r="C76" s="4">
        <v>0</v>
      </c>
      <c r="D76" s="4">
        <v>0</v>
      </c>
      <c r="E76" s="4">
        <v>0</v>
      </c>
      <c r="F76" s="4">
        <v>0</v>
      </c>
      <c r="G76" s="4">
        <v>0</v>
      </c>
      <c r="H76" s="4">
        <v>0</v>
      </c>
      <c r="I76" s="4">
        <v>0</v>
      </c>
      <c r="J76" s="4">
        <v>0</v>
      </c>
      <c r="K76" s="4">
        <v>0</v>
      </c>
      <c r="L76" s="4">
        <v>0</v>
      </c>
      <c r="M76" s="4">
        <v>0</v>
      </c>
      <c r="N76" s="1">
        <v>7670.97</v>
      </c>
      <c r="O76" s="1">
        <v>7670.97</v>
      </c>
      <c r="P76" s="11">
        <f>(O76-O77)/O77</f>
        <v>0.26004789876212253</v>
      </c>
      <c r="Q76" s="11">
        <f>O76/$O$83</f>
        <v>3.4619769775599746E-2</v>
      </c>
      <c r="R76" s="1">
        <v>1583.13</v>
      </c>
    </row>
    <row r="77" spans="1:18" x14ac:dyDescent="0.3">
      <c r="A77" s="1" t="s">
        <v>11</v>
      </c>
      <c r="B77" s="4">
        <v>0</v>
      </c>
      <c r="C77" s="4">
        <v>0</v>
      </c>
      <c r="D77" s="4">
        <v>0</v>
      </c>
      <c r="E77" s="4">
        <v>0</v>
      </c>
      <c r="F77" s="4">
        <v>0</v>
      </c>
      <c r="G77" s="4">
        <v>0</v>
      </c>
      <c r="H77" s="4">
        <v>0</v>
      </c>
      <c r="I77" s="4">
        <v>0</v>
      </c>
      <c r="J77" s="4">
        <v>0</v>
      </c>
      <c r="K77" s="4">
        <v>0</v>
      </c>
      <c r="L77" s="4">
        <v>0</v>
      </c>
      <c r="M77" s="4">
        <v>0</v>
      </c>
      <c r="N77" s="1">
        <v>6087.84</v>
      </c>
      <c r="O77" s="1">
        <v>6087.84</v>
      </c>
      <c r="P77" s="1"/>
      <c r="Q77" s="1"/>
      <c r="R77" s="1"/>
    </row>
    <row r="78" spans="1:18" x14ac:dyDescent="0.3">
      <c r="A78" s="1" t="s">
        <v>60</v>
      </c>
      <c r="B78" s="4">
        <v>0</v>
      </c>
      <c r="C78" s="4">
        <v>0</v>
      </c>
      <c r="D78" s="4">
        <v>0</v>
      </c>
      <c r="E78" s="4">
        <v>0</v>
      </c>
      <c r="F78" s="4">
        <v>0</v>
      </c>
      <c r="G78" s="4">
        <v>0</v>
      </c>
      <c r="H78" s="4">
        <v>0</v>
      </c>
      <c r="I78" s="4">
        <v>0</v>
      </c>
      <c r="J78" s="4">
        <v>0</v>
      </c>
      <c r="K78" s="4">
        <v>0</v>
      </c>
      <c r="L78" s="4">
        <v>0</v>
      </c>
      <c r="M78" s="4">
        <v>0</v>
      </c>
      <c r="N78" s="1">
        <v>891.42</v>
      </c>
      <c r="O78" s="1">
        <v>891.42</v>
      </c>
      <c r="P78" s="11">
        <f>(O78-O79)/O79</f>
        <v>7.4440132102306961E-2</v>
      </c>
      <c r="Q78" s="11">
        <f>O78/$O$83</f>
        <v>4.0230577323813188E-3</v>
      </c>
      <c r="R78" s="1">
        <v>61.76</v>
      </c>
    </row>
    <row r="79" spans="1:18" x14ac:dyDescent="0.3">
      <c r="A79" s="1" t="s">
        <v>11</v>
      </c>
      <c r="B79" s="4">
        <v>0</v>
      </c>
      <c r="C79" s="4">
        <v>0</v>
      </c>
      <c r="D79" s="4">
        <v>0</v>
      </c>
      <c r="E79" s="4">
        <v>0</v>
      </c>
      <c r="F79" s="4">
        <v>0</v>
      </c>
      <c r="G79" s="4">
        <v>0</v>
      </c>
      <c r="H79" s="4">
        <v>0</v>
      </c>
      <c r="I79" s="4">
        <v>0</v>
      </c>
      <c r="J79" s="4">
        <v>0</v>
      </c>
      <c r="K79" s="4">
        <v>0</v>
      </c>
      <c r="L79" s="4">
        <v>0</v>
      </c>
      <c r="M79" s="4">
        <v>0</v>
      </c>
      <c r="N79" s="1">
        <v>829.66</v>
      </c>
      <c r="O79" s="1">
        <v>829.66</v>
      </c>
      <c r="P79" s="1"/>
      <c r="Q79" s="1"/>
      <c r="R79" s="1"/>
    </row>
    <row r="80" spans="1:18" x14ac:dyDescent="0.3">
      <c r="A80" s="2" t="s">
        <v>61</v>
      </c>
      <c r="B80" s="5">
        <v>0</v>
      </c>
      <c r="C80" s="5">
        <v>0</v>
      </c>
      <c r="D80" s="5">
        <v>0</v>
      </c>
      <c r="E80" s="5">
        <v>0</v>
      </c>
      <c r="F80" s="5">
        <v>0</v>
      </c>
      <c r="G80" s="5">
        <v>0</v>
      </c>
      <c r="H80" s="5">
        <v>0</v>
      </c>
      <c r="I80" s="5">
        <v>0</v>
      </c>
      <c r="J80" s="5">
        <v>0</v>
      </c>
      <c r="K80" s="5">
        <v>0</v>
      </c>
      <c r="L80" s="5">
        <v>0</v>
      </c>
      <c r="M80" s="5">
        <v>0</v>
      </c>
      <c r="N80" s="2">
        <f>SUM(N76+N78)</f>
        <v>8562.39</v>
      </c>
      <c r="O80" s="2">
        <f>SUM(O76+O78)</f>
        <v>8562.39</v>
      </c>
      <c r="P80" s="14">
        <f>(O80-O81)/O81</f>
        <v>0.23778677267799053</v>
      </c>
      <c r="Q80" s="14">
        <f>O80/$O$83</f>
        <v>3.8642827507981058E-2</v>
      </c>
      <c r="R80" s="2">
        <f>SUM(R76+R78)</f>
        <v>1644.89</v>
      </c>
    </row>
    <row r="81" spans="1:18" x14ac:dyDescent="0.3">
      <c r="A81" s="1" t="s">
        <v>37</v>
      </c>
      <c r="B81" s="4">
        <v>0</v>
      </c>
      <c r="C81" s="4">
        <v>0</v>
      </c>
      <c r="D81" s="4">
        <v>0</v>
      </c>
      <c r="E81" s="4">
        <v>0</v>
      </c>
      <c r="F81" s="4">
        <v>0</v>
      </c>
      <c r="G81" s="4">
        <v>0</v>
      </c>
      <c r="H81" s="4">
        <v>0</v>
      </c>
      <c r="I81" s="4">
        <v>0</v>
      </c>
      <c r="J81" s="4">
        <v>0</v>
      </c>
      <c r="K81" s="4">
        <v>0</v>
      </c>
      <c r="L81" s="4">
        <v>0</v>
      </c>
      <c r="M81" s="4">
        <v>0</v>
      </c>
      <c r="N81" s="1">
        <f>SUM(N77+N79)</f>
        <v>6917.5</v>
      </c>
      <c r="O81" s="1">
        <f>SUM(O77+O79)</f>
        <v>6917.5</v>
      </c>
      <c r="P81" s="1"/>
      <c r="Q81" s="1"/>
      <c r="R81" s="1"/>
    </row>
    <row r="82" spans="1:18" x14ac:dyDescent="0.3">
      <c r="A82" s="1" t="s">
        <v>38</v>
      </c>
      <c r="B82" s="4">
        <v>0</v>
      </c>
      <c r="C82" s="4">
        <v>0</v>
      </c>
      <c r="D82" s="4">
        <v>0</v>
      </c>
      <c r="E82" s="4">
        <v>0</v>
      </c>
      <c r="F82" s="4">
        <v>0</v>
      </c>
      <c r="G82" s="4">
        <v>0</v>
      </c>
      <c r="H82" s="4">
        <v>0</v>
      </c>
      <c r="I82" s="4">
        <v>0</v>
      </c>
      <c r="J82" s="1"/>
      <c r="K82" s="4">
        <v>0</v>
      </c>
      <c r="L82" s="4">
        <v>0</v>
      </c>
      <c r="M82" s="1"/>
      <c r="N82" s="8">
        <f t="shared" ref="N82:O82" si="4">(N80-N81)/N81</f>
        <v>0.23778677267799053</v>
      </c>
      <c r="O82" s="8">
        <f t="shared" si="4"/>
        <v>0.23778677267799053</v>
      </c>
      <c r="P82" s="1"/>
      <c r="Q82" s="1"/>
      <c r="R82" s="1"/>
    </row>
    <row r="83" spans="1:18" x14ac:dyDescent="0.3">
      <c r="A83" s="2" t="s">
        <v>48</v>
      </c>
      <c r="B83" s="9">
        <f>SUM(B54+B72+B80)</f>
        <v>20766.269999999997</v>
      </c>
      <c r="C83" s="9">
        <f t="shared" ref="C83:O83" si="5">SUM(C54+C72+C80)</f>
        <v>3947.9900000000002</v>
      </c>
      <c r="D83" s="9">
        <f t="shared" si="5"/>
        <v>2934.6100000000006</v>
      </c>
      <c r="E83" s="9">
        <f t="shared" si="5"/>
        <v>1013.33</v>
      </c>
      <c r="F83" s="9">
        <f t="shared" si="5"/>
        <v>4510.4000000000005</v>
      </c>
      <c r="G83" s="9">
        <f t="shared" si="5"/>
        <v>68313.23</v>
      </c>
      <c r="H83" s="9">
        <f t="shared" si="5"/>
        <v>27953.089999999993</v>
      </c>
      <c r="I83" s="9">
        <f t="shared" si="5"/>
        <v>40360.180000000008</v>
      </c>
      <c r="J83" s="9">
        <f t="shared" si="5"/>
        <v>88107.16</v>
      </c>
      <c r="K83" s="9">
        <f t="shared" si="5"/>
        <v>672.6400000000001</v>
      </c>
      <c r="L83" s="9">
        <f t="shared" si="5"/>
        <v>4221.4800000000005</v>
      </c>
      <c r="M83" s="9">
        <f t="shared" si="5"/>
        <v>8213.27</v>
      </c>
      <c r="N83" s="9">
        <f t="shared" si="5"/>
        <v>22825.3</v>
      </c>
      <c r="O83" s="9">
        <f t="shared" si="5"/>
        <v>221577.72999999998</v>
      </c>
      <c r="P83" s="14">
        <f>(O83-O84)/O84</f>
        <v>7.9994656023685662E-2</v>
      </c>
      <c r="Q83" s="14">
        <f>O83/$O$83</f>
        <v>1</v>
      </c>
      <c r="R83" s="9">
        <f>SUM(R54+R72+R80)</f>
        <v>16412.149999999998</v>
      </c>
    </row>
    <row r="84" spans="1:18" x14ac:dyDescent="0.3">
      <c r="A84" s="1" t="s">
        <v>37</v>
      </c>
      <c r="B84" s="10">
        <f t="shared" ref="B84:O84" si="6">SUM(B55+B73+B81)</f>
        <v>17226.359999999997</v>
      </c>
      <c r="C84" s="10">
        <f t="shared" si="6"/>
        <v>3770.61</v>
      </c>
      <c r="D84" s="10">
        <f t="shared" si="6"/>
        <v>2741.3700000000003</v>
      </c>
      <c r="E84" s="10">
        <f t="shared" si="6"/>
        <v>1029.25</v>
      </c>
      <c r="F84" s="10">
        <f t="shared" si="6"/>
        <v>4018.2900000000004</v>
      </c>
      <c r="G84" s="10">
        <f t="shared" si="6"/>
        <v>63023.060000000005</v>
      </c>
      <c r="H84" s="10">
        <f t="shared" si="6"/>
        <v>26146.25</v>
      </c>
      <c r="I84" s="10">
        <f t="shared" si="6"/>
        <v>36876.799999999996</v>
      </c>
      <c r="J84" s="10">
        <f t="shared" si="6"/>
        <v>79138.95</v>
      </c>
      <c r="K84" s="10">
        <f t="shared" si="6"/>
        <v>748.75000000000011</v>
      </c>
      <c r="L84" s="10">
        <f t="shared" si="6"/>
        <v>3963.9500000000007</v>
      </c>
      <c r="M84" s="10">
        <f t="shared" si="6"/>
        <v>6138.0300000000007</v>
      </c>
      <c r="N84" s="10">
        <f t="shared" si="6"/>
        <v>27137.580000000009</v>
      </c>
      <c r="O84" s="10">
        <f t="shared" si="6"/>
        <v>205165.58000000002</v>
      </c>
      <c r="P84" s="1"/>
      <c r="Q84" s="1"/>
      <c r="R84" s="1"/>
    </row>
    <row r="85" spans="1:18" x14ac:dyDescent="0.3">
      <c r="A85" s="1" t="s">
        <v>38</v>
      </c>
      <c r="B85" s="8">
        <f t="shared" ref="B85:O85" si="7">(B83-B84)/B84</f>
        <v>0.20549378975012716</v>
      </c>
      <c r="C85" s="8">
        <f t="shared" si="7"/>
        <v>4.7042786180485414E-2</v>
      </c>
      <c r="D85" s="8">
        <f t="shared" si="7"/>
        <v>7.0490302294108492E-2</v>
      </c>
      <c r="E85" s="8">
        <f t="shared" si="7"/>
        <v>-1.5467573475831877E-2</v>
      </c>
      <c r="F85" s="8">
        <f t="shared" si="7"/>
        <v>0.12246751727724979</v>
      </c>
      <c r="G85" s="8">
        <f t="shared" si="7"/>
        <v>8.3940227592884109E-2</v>
      </c>
      <c r="H85" s="8">
        <f t="shared" si="7"/>
        <v>6.9105129798728029E-2</v>
      </c>
      <c r="I85" s="8">
        <f t="shared" si="7"/>
        <v>9.4459931447414422E-2</v>
      </c>
      <c r="J85" s="8">
        <f t="shared" si="7"/>
        <v>0.11332232737482627</v>
      </c>
      <c r="K85" s="8">
        <f t="shared" si="7"/>
        <v>-0.10164941569282138</v>
      </c>
      <c r="L85" s="8">
        <f t="shared" si="7"/>
        <v>6.4968024319176504E-2</v>
      </c>
      <c r="M85" s="8">
        <f t="shared" si="7"/>
        <v>0.33809544756216564</v>
      </c>
      <c r="N85" s="8">
        <f t="shared" si="7"/>
        <v>-0.15890436803871266</v>
      </c>
      <c r="O85" s="8">
        <f t="shared" si="7"/>
        <v>7.9994656023685662E-2</v>
      </c>
      <c r="P85" s="1"/>
      <c r="Q85" s="1"/>
      <c r="R85" s="1"/>
    </row>
    <row r="86" spans="1:18" x14ac:dyDescent="0.3">
      <c r="A86" s="1" t="s">
        <v>49</v>
      </c>
      <c r="B86" s="11">
        <f t="shared" ref="B86:O86" si="8">B83/$O$83</f>
        <v>9.3720023217134671E-2</v>
      </c>
      <c r="C86" s="11">
        <f t="shared" si="8"/>
        <v>1.7817629957667679E-2</v>
      </c>
      <c r="D86" s="11">
        <f t="shared" si="8"/>
        <v>1.3244155899602369E-2</v>
      </c>
      <c r="E86" s="11">
        <f t="shared" si="8"/>
        <v>4.5732484036189024E-3</v>
      </c>
      <c r="F86" s="11">
        <f t="shared" si="8"/>
        <v>2.0355836301779971E-2</v>
      </c>
      <c r="G86" s="11">
        <f t="shared" si="8"/>
        <v>0.3083036819629843</v>
      </c>
      <c r="H86" s="11">
        <f t="shared" si="8"/>
        <v>0.12615478098814351</v>
      </c>
      <c r="I86" s="11">
        <f t="shared" si="8"/>
        <v>0.18214908149839792</v>
      </c>
      <c r="J86" s="11">
        <f t="shared" si="8"/>
        <v>0.39763544829166725</v>
      </c>
      <c r="K86" s="11">
        <f t="shared" si="8"/>
        <v>3.0356841366684286E-3</v>
      </c>
      <c r="L86" s="11">
        <f t="shared" si="8"/>
        <v>1.9051914648642716E-2</v>
      </c>
      <c r="M86" s="11">
        <f t="shared" si="8"/>
        <v>3.7067217901365815E-2</v>
      </c>
      <c r="N86" s="11">
        <f t="shared" si="8"/>
        <v>0.10301260871297852</v>
      </c>
      <c r="O86" s="11">
        <f t="shared" si="8"/>
        <v>1</v>
      </c>
      <c r="P86" s="1"/>
      <c r="Q86" s="1"/>
      <c r="R86" s="1"/>
    </row>
    <row r="87" spans="1:18" x14ac:dyDescent="0.3">
      <c r="A87" s="1" t="s">
        <v>50</v>
      </c>
      <c r="B87" s="11">
        <f t="shared" ref="B87:O87" si="9">B84/$O$84</f>
        <v>8.3963206693832351E-2</v>
      </c>
      <c r="C87" s="11">
        <f t="shared" si="9"/>
        <v>1.8378375164099164E-2</v>
      </c>
      <c r="D87" s="11">
        <f t="shared" si="9"/>
        <v>1.3361744206801161E-2</v>
      </c>
      <c r="E87" s="11">
        <f t="shared" si="9"/>
        <v>5.016679698417249E-3</v>
      </c>
      <c r="F87" s="11">
        <f t="shared" si="9"/>
        <v>1.9585595205589553E-2</v>
      </c>
      <c r="G87" s="11">
        <f t="shared" si="9"/>
        <v>0.3071814482721712</v>
      </c>
      <c r="H87" s="11">
        <f t="shared" si="9"/>
        <v>0.12743974890914936</v>
      </c>
      <c r="I87" s="11">
        <f t="shared" si="9"/>
        <v>0.17974165062190253</v>
      </c>
      <c r="J87" s="11">
        <f t="shared" si="9"/>
        <v>0.38573209989706847</v>
      </c>
      <c r="K87" s="11">
        <f t="shared" si="9"/>
        <v>3.6494913035607633E-3</v>
      </c>
      <c r="L87" s="11">
        <f t="shared" si="9"/>
        <v>1.9320735963605593E-2</v>
      </c>
      <c r="M87" s="11">
        <f t="shared" si="9"/>
        <v>2.9917445216687908E-2</v>
      </c>
      <c r="N87" s="11">
        <f t="shared" si="9"/>
        <v>0.132271602283385</v>
      </c>
      <c r="O87" s="11">
        <f t="shared" si="9"/>
        <v>1</v>
      </c>
      <c r="P87" s="1"/>
      <c r="Q87" s="1"/>
      <c r="R87" s="1"/>
    </row>
    <row r="90" spans="1:18" ht="34.799999999999997" customHeight="1" x14ac:dyDescent="0.3">
      <c r="A90" s="16" t="s">
        <v>75</v>
      </c>
      <c r="B90" s="16"/>
      <c r="C90" s="16"/>
      <c r="D90" s="16"/>
      <c r="E90" s="16"/>
      <c r="F90" s="16"/>
      <c r="G90" s="16"/>
      <c r="H90" s="16"/>
      <c r="I90" s="16"/>
      <c r="J90" s="16"/>
      <c r="K90" s="16"/>
      <c r="L90" s="16"/>
      <c r="M90" s="16"/>
      <c r="N90" s="16"/>
      <c r="O90" s="16"/>
      <c r="P90" s="16"/>
      <c r="Q90" s="16"/>
      <c r="R90" s="16"/>
    </row>
  </sheetData>
  <mergeCells count="2">
    <mergeCell ref="A1:R1"/>
    <mergeCell ref="A90:R9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Health Portfolio</vt:lpstr>
      <vt:lpstr>Liability Portfolio</vt:lpstr>
      <vt:lpstr>Miscellaneous portfolio</vt:lpstr>
      <vt:lpstr>Segmentwise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Sharad Taware</cp:lastModifiedBy>
  <dcterms:created xsi:type="dcterms:W3CDTF">2025-12-12T13:08:40Z</dcterms:created>
  <dcterms:modified xsi:type="dcterms:W3CDTF">2025-12-15T11:38:22Z</dcterms:modified>
</cp:coreProperties>
</file>