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shara\Downloads\"/>
    </mc:Choice>
  </mc:AlternateContent>
  <xr:revisionPtr revIDLastSave="0" documentId="13_ncr:1_{54386770-AFD9-468E-A5CC-EF6501F4B0F2}" xr6:coauthVersionLast="47" xr6:coauthVersionMax="47" xr10:uidLastSave="{00000000-0000-0000-0000-000000000000}"/>
  <bookViews>
    <workbookView xWindow="-108" yWindow="-108" windowWidth="23256" windowHeight="13896" activeTab="3" xr2:uid="{00000000-000D-0000-FFFF-FFFF00000000}"/>
  </bookViews>
  <sheets>
    <sheet name="Health Portfolio" sheetId="1" r:id="rId1"/>
    <sheet name="Liability Portfolio" sheetId="2" r:id="rId2"/>
    <sheet name="Miscellaneous portfolio" sheetId="3" r:id="rId3"/>
    <sheet name="Segmentwise Report"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3" i="4" l="1"/>
  <c r="Q80" i="4"/>
  <c r="Q78" i="4"/>
  <c r="Q76" i="4"/>
  <c r="Q72" i="4"/>
  <c r="Q70" i="4"/>
  <c r="Q66" i="4"/>
  <c r="Q64" i="4"/>
  <c r="Q62" i="4"/>
  <c r="Q60" i="4"/>
  <c r="Q58" i="4"/>
  <c r="Q54" i="4"/>
  <c r="Q52" i="4"/>
  <c r="Q50" i="4"/>
  <c r="Q48" i="4"/>
  <c r="Q46" i="4"/>
  <c r="Q44" i="4"/>
  <c r="Q42" i="4"/>
  <c r="Q40" i="4"/>
  <c r="Q38" i="4"/>
  <c r="Q36" i="4"/>
  <c r="Q34" i="4"/>
  <c r="Q32" i="4"/>
  <c r="Q30" i="4"/>
  <c r="Q28" i="4"/>
  <c r="Q26" i="4"/>
  <c r="Q24" i="4"/>
  <c r="Q22" i="4"/>
  <c r="Q20" i="4"/>
  <c r="Q18" i="4"/>
  <c r="Q16" i="4"/>
  <c r="Q14" i="4"/>
  <c r="Q12" i="4"/>
  <c r="Q10" i="4"/>
  <c r="Q8" i="4"/>
  <c r="Q6" i="4"/>
  <c r="Q4" i="4"/>
  <c r="P83" i="4"/>
  <c r="P80" i="4"/>
  <c r="P78" i="4"/>
  <c r="P76" i="4"/>
  <c r="P72" i="4"/>
  <c r="P70" i="4"/>
  <c r="P66" i="4"/>
  <c r="P62" i="4"/>
  <c r="P60" i="4"/>
  <c r="P58" i="4"/>
  <c r="P54" i="4"/>
  <c r="P52" i="4"/>
  <c r="P50" i="4"/>
  <c r="P48" i="4"/>
  <c r="P46" i="4"/>
  <c r="P44" i="4"/>
  <c r="P42" i="4"/>
  <c r="P40" i="4"/>
  <c r="P38" i="4"/>
  <c r="P36" i="4"/>
  <c r="P34" i="4"/>
  <c r="P32" i="4"/>
  <c r="P30" i="4"/>
  <c r="P28" i="4"/>
  <c r="P26" i="4"/>
  <c r="P24" i="4"/>
  <c r="P22" i="4"/>
  <c r="P20" i="4"/>
  <c r="P18" i="4"/>
  <c r="P16" i="4"/>
  <c r="P14" i="4"/>
  <c r="P12" i="4"/>
  <c r="P10" i="4"/>
  <c r="P8" i="4"/>
  <c r="P6" i="4"/>
  <c r="P4" i="4"/>
  <c r="O87" i="4"/>
  <c r="N87" i="4"/>
  <c r="M87" i="4"/>
  <c r="L87" i="4"/>
  <c r="K87" i="4"/>
  <c r="J87" i="4"/>
  <c r="I87" i="4"/>
  <c r="H87" i="4"/>
  <c r="G87" i="4"/>
  <c r="F87" i="4"/>
  <c r="E87" i="4"/>
  <c r="D87" i="4"/>
  <c r="C87" i="4"/>
  <c r="B87" i="4"/>
  <c r="O86" i="4"/>
  <c r="N86" i="4"/>
  <c r="M86" i="4"/>
  <c r="L86" i="4"/>
  <c r="K86" i="4"/>
  <c r="J86" i="4"/>
  <c r="I86" i="4"/>
  <c r="H86" i="4"/>
  <c r="G86" i="4"/>
  <c r="F86" i="4"/>
  <c r="E86" i="4"/>
  <c r="D86" i="4"/>
  <c r="C86" i="4"/>
  <c r="B86" i="4"/>
  <c r="O85" i="4"/>
  <c r="N85" i="4"/>
  <c r="M85" i="4"/>
  <c r="L85" i="4"/>
  <c r="K85" i="4"/>
  <c r="J85" i="4"/>
  <c r="I85" i="4"/>
  <c r="H85" i="4"/>
  <c r="G85" i="4"/>
  <c r="F85" i="4"/>
  <c r="E85" i="4"/>
  <c r="D85" i="4"/>
  <c r="C85" i="4"/>
  <c r="B85" i="4"/>
  <c r="O84" i="4"/>
  <c r="N84" i="4"/>
  <c r="M84" i="4"/>
  <c r="L84" i="4"/>
  <c r="K84" i="4"/>
  <c r="J84" i="4"/>
  <c r="I84" i="4"/>
  <c r="H84" i="4"/>
  <c r="G84" i="4"/>
  <c r="F84" i="4"/>
  <c r="E84" i="4"/>
  <c r="D84" i="4"/>
  <c r="C84" i="4"/>
  <c r="B84" i="4"/>
  <c r="R83" i="4"/>
  <c r="O83" i="4"/>
  <c r="N83" i="4"/>
  <c r="M83" i="4"/>
  <c r="L83" i="4"/>
  <c r="K83" i="4"/>
  <c r="J83" i="4"/>
  <c r="I83" i="4"/>
  <c r="H83" i="4"/>
  <c r="G83" i="4"/>
  <c r="F83" i="4"/>
  <c r="E83" i="4"/>
  <c r="D83" i="4"/>
  <c r="C83" i="4"/>
  <c r="B83" i="4"/>
  <c r="O74" i="4"/>
  <c r="N74" i="4"/>
  <c r="M74" i="4"/>
  <c r="J74" i="4"/>
  <c r="O73" i="4"/>
  <c r="N73" i="4"/>
  <c r="M73" i="4"/>
  <c r="J73" i="4"/>
  <c r="R72" i="4"/>
  <c r="O72" i="4"/>
  <c r="M72" i="4"/>
  <c r="J72" i="4"/>
  <c r="O56" i="4"/>
  <c r="N56" i="4"/>
  <c r="M56" i="4"/>
  <c r="L56" i="4"/>
  <c r="K56" i="4"/>
  <c r="J56" i="4"/>
  <c r="I56" i="4"/>
  <c r="H56" i="4"/>
  <c r="G56" i="4"/>
  <c r="F56" i="4"/>
  <c r="E56" i="4"/>
  <c r="D56" i="4"/>
  <c r="C56" i="4"/>
  <c r="B56" i="4"/>
  <c r="O55" i="4"/>
  <c r="N55" i="4"/>
  <c r="M55" i="4"/>
  <c r="L55" i="4"/>
  <c r="K55" i="4"/>
  <c r="J55" i="4"/>
  <c r="I55" i="4"/>
  <c r="H55" i="4"/>
  <c r="G55" i="4"/>
  <c r="F55" i="4"/>
  <c r="E55" i="4"/>
  <c r="D55" i="4"/>
  <c r="C55" i="4"/>
  <c r="B55" i="4"/>
  <c r="R54" i="4"/>
  <c r="O54" i="4"/>
  <c r="N54" i="4"/>
  <c r="M54" i="4"/>
  <c r="L54" i="4"/>
  <c r="K54" i="4"/>
  <c r="J54" i="4"/>
  <c r="I54" i="4"/>
  <c r="H54" i="4"/>
  <c r="G54" i="4"/>
  <c r="F54" i="4"/>
  <c r="E54" i="4"/>
  <c r="D54" i="4"/>
  <c r="C54" i="4"/>
  <c r="B54" i="4"/>
  <c r="G65" i="3"/>
  <c r="G62" i="3"/>
  <c r="G60" i="3"/>
  <c r="G58" i="3"/>
  <c r="G54" i="3"/>
  <c r="G52" i="3"/>
  <c r="G50" i="3"/>
  <c r="G48" i="3"/>
  <c r="G46" i="3"/>
  <c r="G44" i="3"/>
  <c r="G42" i="3"/>
  <c r="G40" i="3"/>
  <c r="G38" i="3"/>
  <c r="G36" i="3"/>
  <c r="G34" i="3"/>
  <c r="G32" i="3"/>
  <c r="G26" i="3"/>
  <c r="G24" i="3"/>
  <c r="G22" i="3"/>
  <c r="G20" i="3"/>
  <c r="G18" i="3"/>
  <c r="G16" i="3"/>
  <c r="G14" i="3"/>
  <c r="G12" i="3"/>
  <c r="G10" i="3"/>
  <c r="G8" i="3"/>
  <c r="G6" i="3"/>
  <c r="G4" i="3"/>
  <c r="F65" i="3"/>
  <c r="F62" i="3"/>
  <c r="F60" i="3"/>
  <c r="F58" i="3"/>
  <c r="F54" i="3"/>
  <c r="F52" i="3"/>
  <c r="F48" i="3"/>
  <c r="F46" i="3"/>
  <c r="F44" i="3"/>
  <c r="F42" i="3"/>
  <c r="F40" i="3"/>
  <c r="F38" i="3"/>
  <c r="F36" i="3"/>
  <c r="F34" i="3"/>
  <c r="F32" i="3"/>
  <c r="F30" i="3"/>
  <c r="F26" i="3"/>
  <c r="F24" i="3"/>
  <c r="F22" i="3"/>
  <c r="F20" i="3"/>
  <c r="F18" i="3"/>
  <c r="F16" i="3"/>
  <c r="F14" i="3"/>
  <c r="F12" i="3"/>
  <c r="F10" i="3"/>
  <c r="F8" i="3"/>
  <c r="F6" i="3"/>
  <c r="F4" i="3"/>
  <c r="E69" i="3"/>
  <c r="D69" i="3"/>
  <c r="C69" i="3"/>
  <c r="B69" i="3"/>
  <c r="E68" i="3"/>
  <c r="D68" i="3"/>
  <c r="C68" i="3"/>
  <c r="B68" i="3"/>
  <c r="E67" i="3"/>
  <c r="D67" i="3"/>
  <c r="C67" i="3"/>
  <c r="B67" i="3"/>
  <c r="E66" i="3"/>
  <c r="D66" i="3"/>
  <c r="C66" i="3"/>
  <c r="B66" i="3"/>
  <c r="H65" i="3"/>
  <c r="E65" i="3"/>
  <c r="D65" i="3"/>
  <c r="C65" i="3"/>
  <c r="B65" i="3"/>
  <c r="E64" i="3"/>
  <c r="D64" i="3"/>
  <c r="C64" i="3"/>
  <c r="B64" i="3"/>
  <c r="E63" i="3"/>
  <c r="D63" i="3"/>
  <c r="C63" i="3"/>
  <c r="B63" i="3"/>
  <c r="H62" i="3"/>
  <c r="E62" i="3"/>
  <c r="D62" i="3"/>
  <c r="C62" i="3"/>
  <c r="B62" i="3"/>
  <c r="E56" i="3"/>
  <c r="D56" i="3"/>
  <c r="C56" i="3"/>
  <c r="B56" i="3"/>
  <c r="E55" i="3"/>
  <c r="D55" i="3"/>
  <c r="C55" i="3"/>
  <c r="B55" i="3"/>
  <c r="H54" i="3"/>
  <c r="E54" i="3"/>
  <c r="D54" i="3"/>
  <c r="C54" i="3"/>
  <c r="B54" i="3"/>
  <c r="H55" i="2"/>
  <c r="H53" i="2"/>
  <c r="H49" i="2"/>
  <c r="H47" i="2"/>
  <c r="H45" i="2"/>
  <c r="H43" i="2"/>
  <c r="H41" i="2"/>
  <c r="H39" i="2"/>
  <c r="H37" i="2"/>
  <c r="H35" i="2"/>
  <c r="H33" i="2"/>
  <c r="H31" i="2"/>
  <c r="H27" i="2"/>
  <c r="H25" i="2"/>
  <c r="H23" i="2"/>
  <c r="H19" i="2"/>
  <c r="H17" i="2"/>
  <c r="H15" i="2"/>
  <c r="H13" i="2"/>
  <c r="H11" i="2"/>
  <c r="H9" i="2"/>
  <c r="H7" i="2"/>
  <c r="H5" i="2"/>
  <c r="G55" i="2"/>
  <c r="G53" i="2"/>
  <c r="G51" i="2"/>
  <c r="G49" i="2"/>
  <c r="G47" i="2"/>
  <c r="G45" i="2"/>
  <c r="G43" i="2"/>
  <c r="G41" i="2"/>
  <c r="G39" i="2"/>
  <c r="G37" i="2"/>
  <c r="G35" i="2"/>
  <c r="G33" i="2"/>
  <c r="G31" i="2"/>
  <c r="G27" i="2"/>
  <c r="G25" i="2"/>
  <c r="G23" i="2"/>
  <c r="G19" i="2"/>
  <c r="G17" i="2"/>
  <c r="G15" i="2"/>
  <c r="G13" i="2"/>
  <c r="G11" i="2"/>
  <c r="G9" i="2"/>
  <c r="G7" i="2"/>
  <c r="G5" i="2"/>
  <c r="F59" i="2"/>
  <c r="E59" i="2"/>
  <c r="D59" i="2"/>
  <c r="C59" i="2"/>
  <c r="B59" i="2"/>
  <c r="F58" i="2"/>
  <c r="E58" i="2"/>
  <c r="D58" i="2"/>
  <c r="C58" i="2"/>
  <c r="B58" i="2"/>
  <c r="D57" i="2"/>
  <c r="B57" i="2"/>
  <c r="F56" i="2"/>
  <c r="E56" i="2"/>
  <c r="D56" i="2"/>
  <c r="C56" i="2"/>
  <c r="B56" i="2"/>
  <c r="I55" i="2"/>
  <c r="F55" i="2"/>
  <c r="F57" i="2" s="1"/>
  <c r="E55" i="2"/>
  <c r="E57" i="2" s="1"/>
  <c r="D55" i="2"/>
  <c r="C55" i="2"/>
  <c r="C57" i="2" s="1"/>
  <c r="B55" i="2"/>
  <c r="F80" i="1" l="1"/>
  <c r="E80" i="1"/>
  <c r="D80" i="1"/>
  <c r="C80" i="1"/>
  <c r="F79" i="1"/>
  <c r="E79" i="1"/>
  <c r="D79" i="1"/>
  <c r="C79" i="1"/>
  <c r="F78" i="1"/>
  <c r="E78" i="1"/>
  <c r="D78" i="1"/>
  <c r="C78" i="1"/>
  <c r="F77" i="1"/>
  <c r="E77" i="1"/>
  <c r="D77" i="1"/>
  <c r="C77" i="1"/>
  <c r="I76" i="1"/>
  <c r="F76" i="1"/>
  <c r="H65" i="1" s="1"/>
  <c r="E76" i="1"/>
  <c r="D76" i="1"/>
  <c r="C76" i="1"/>
  <c r="B80" i="1"/>
  <c r="B78" i="1"/>
  <c r="B77" i="1"/>
  <c r="B76" i="1"/>
  <c r="H67" i="1"/>
  <c r="G73" i="1"/>
  <c r="G71" i="1"/>
  <c r="G67" i="1"/>
  <c r="G63" i="1"/>
  <c r="G61" i="1"/>
  <c r="G59" i="1"/>
  <c r="F75" i="1"/>
  <c r="E75" i="1"/>
  <c r="C75" i="1"/>
  <c r="F74" i="1"/>
  <c r="E74" i="1"/>
  <c r="C74" i="1"/>
  <c r="I73" i="1"/>
  <c r="F73" i="1"/>
  <c r="E73" i="1"/>
  <c r="C73" i="1"/>
  <c r="B75" i="1"/>
  <c r="B74" i="1"/>
  <c r="B73" i="1"/>
  <c r="H55" i="1"/>
  <c r="H53" i="1"/>
  <c r="H51" i="1"/>
  <c r="H45" i="1"/>
  <c r="H33" i="1"/>
  <c r="H29" i="1"/>
  <c r="H27" i="1"/>
  <c r="H25" i="1"/>
  <c r="H17" i="1"/>
  <c r="H5" i="1"/>
  <c r="G55" i="1"/>
  <c r="G53" i="1"/>
  <c r="G51" i="1"/>
  <c r="G49" i="1"/>
  <c r="G47" i="1"/>
  <c r="G45" i="1"/>
  <c r="G43" i="1"/>
  <c r="G41" i="1"/>
  <c r="G39" i="1"/>
  <c r="G37" i="1"/>
  <c r="G35" i="1"/>
  <c r="G33" i="1"/>
  <c r="G31" i="1"/>
  <c r="G29" i="1"/>
  <c r="G27" i="1"/>
  <c r="G25" i="1"/>
  <c r="G23" i="1"/>
  <c r="G19" i="1"/>
  <c r="G17" i="1"/>
  <c r="G15" i="1"/>
  <c r="G13" i="1"/>
  <c r="G11" i="1"/>
  <c r="G9" i="1"/>
  <c r="G7" i="1"/>
  <c r="G5" i="1"/>
  <c r="F57" i="1"/>
  <c r="E57" i="1"/>
  <c r="D57" i="1"/>
  <c r="C57" i="1"/>
  <c r="F56" i="1"/>
  <c r="E56" i="1"/>
  <c r="D56" i="1"/>
  <c r="C56" i="1"/>
  <c r="B57" i="1"/>
  <c r="B56" i="1"/>
  <c r="I55" i="1"/>
  <c r="F55" i="1"/>
  <c r="E55" i="1"/>
  <c r="D55" i="1"/>
  <c r="C55" i="1"/>
  <c r="B55" i="1"/>
  <c r="H71" i="1" l="1"/>
  <c r="H7" i="1"/>
  <c r="H69" i="1"/>
  <c r="H9" i="1"/>
  <c r="H37" i="1"/>
  <c r="H11" i="1"/>
  <c r="H39" i="1"/>
  <c r="H73" i="1"/>
  <c r="H76" i="1"/>
  <c r="H35" i="1"/>
  <c r="H13" i="1"/>
  <c r="H41" i="1"/>
  <c r="H15" i="1"/>
  <c r="H43" i="1"/>
  <c r="H19" i="1"/>
  <c r="H47" i="1"/>
  <c r="G76" i="1"/>
  <c r="H23" i="1"/>
  <c r="H49" i="1"/>
  <c r="H59" i="1"/>
  <c r="B79" i="1"/>
  <c r="H61" i="1"/>
  <c r="H63" i="1"/>
</calcChain>
</file>

<file path=xl/sharedStrings.xml><?xml version="1.0" encoding="utf-8"?>
<sst xmlns="http://schemas.openxmlformats.org/spreadsheetml/2006/main" count="333" uniqueCount="77">
  <si>
    <t>GROSS DIRECT PREMIUM INCOME UNDERWRITTEN BY NON-LIFE INSURERS WITHIN INDIA  (SEGMENT WISE) : FOR THE PERIOD UPTO July 2025 (PROVISIONAL &amp; UNAUDITED ) IN FY 2025-26  (Rs. In Crs.)</t>
  </si>
  <si>
    <t>Health-Retail</t>
  </si>
  <si>
    <t>Health-Group</t>
  </si>
  <si>
    <t>Health-Government schemes</t>
  </si>
  <si>
    <t>Overseas Medical</t>
  </si>
  <si>
    <t>Grand Total</t>
  </si>
  <si>
    <t>Growth %</t>
  </si>
  <si>
    <t>Market %</t>
  </si>
  <si>
    <t>Accretion</t>
  </si>
  <si>
    <t>General Insurers</t>
  </si>
  <si>
    <t>Acko General Insurance Ltd</t>
  </si>
  <si>
    <t>Previous Year</t>
  </si>
  <si>
    <t>Bajaj Allianz General Insurance Co Ltd</t>
  </si>
  <si>
    <t>Cholamandalam MS General Insurance Co Ltd</t>
  </si>
  <si>
    <t>Generali Central Insurance Company Limited</t>
  </si>
  <si>
    <t>Go Digit General Insurance Ltd</t>
  </si>
  <si>
    <t>HDFC Ergo General Insurance Co Ltd</t>
  </si>
  <si>
    <t>ICICI Lombard General Insurance Co Ltd</t>
  </si>
  <si>
    <t>IFFCO-Tokio General Insurance Co Ltd</t>
  </si>
  <si>
    <t>Kshema General insurance</t>
  </si>
  <si>
    <t>Liberty  General Insurance Co. Ltd</t>
  </si>
  <si>
    <t>Magma General Insurance Limited</t>
  </si>
  <si>
    <t>National Insurance Co Ltd</t>
  </si>
  <si>
    <t>Navi General Insurance Co. Ltd</t>
  </si>
  <si>
    <t>Raheja QBE General Insurance Co Ltd</t>
  </si>
  <si>
    <t>Reliance General Insurance Co Ltd</t>
  </si>
  <si>
    <t>Royal Sundaram General Insurance Co Ltd</t>
  </si>
  <si>
    <t>SBI General Insurance Co Ltd</t>
  </si>
  <si>
    <t>Shriram General Insurance Co Ltd</t>
  </si>
  <si>
    <t>Tata AIG General Insurance Co Ltd</t>
  </si>
  <si>
    <t>The New India Assurance Co Ltd</t>
  </si>
  <si>
    <t>The Oriental Insurance Co Ltd</t>
  </si>
  <si>
    <t>United India Insurance Co Ltd</t>
  </si>
  <si>
    <t>Universal Sompo General Insurance Co Ltd</t>
  </si>
  <si>
    <t>Zuno General Insurance Co Ltd</t>
  </si>
  <si>
    <t>Zurich Kotak Mahindra General Insurance Co Ltd</t>
  </si>
  <si>
    <t>General Insurers Sub Total</t>
  </si>
  <si>
    <t>Previous Year Sub Total</t>
  </si>
  <si>
    <t>% Growth</t>
  </si>
  <si>
    <t>Stand-alone Health Insurers</t>
  </si>
  <si>
    <t xml:space="preserve"> Niva bupa health insurance company limited</t>
  </si>
  <si>
    <t>Aditya Birla Health Insurance Co Ltd</t>
  </si>
  <si>
    <t>Care Health Insurance Ltd</t>
  </si>
  <si>
    <t>Galaxy Health Insurance Company Ltd</t>
  </si>
  <si>
    <t>ManipalCigna Health Insurance Co Ltd</t>
  </si>
  <si>
    <t>Narayana Health Insurance Ltd</t>
  </si>
  <si>
    <t>Star Health &amp; Allied Insurance Co Ltd</t>
  </si>
  <si>
    <t>Stand-alone Health sub Total</t>
  </si>
  <si>
    <t>Industry Total</t>
  </si>
  <si>
    <t>% Market Share</t>
  </si>
  <si>
    <t>Previous Year Market Share</t>
  </si>
  <si>
    <t>Workmen's compensation/Employers' liability</t>
  </si>
  <si>
    <t>Public Liability (Act)</t>
  </si>
  <si>
    <t>Product Liability</t>
  </si>
  <si>
    <t>Other liability covers</t>
  </si>
  <si>
    <t>Crop Insurance</t>
  </si>
  <si>
    <t>Credit Guarantee</t>
  </si>
  <si>
    <t>All Other miscellaneous</t>
  </si>
  <si>
    <t>Specialised Insurers</t>
  </si>
  <si>
    <t>Agriculture Insurance Co Of India Ltd</t>
  </si>
  <si>
    <t>ECGC Ltd</t>
  </si>
  <si>
    <t>Specialised sub Total</t>
  </si>
  <si>
    <t>Fire</t>
  </si>
  <si>
    <t>Marine Total</t>
  </si>
  <si>
    <t>Marine  Cargo</t>
  </si>
  <si>
    <t>Marine  Hull</t>
  </si>
  <si>
    <t>Engineering</t>
  </si>
  <si>
    <t>Motor Total</t>
  </si>
  <si>
    <t>Motor OD</t>
  </si>
  <si>
    <t>Motor TP</t>
  </si>
  <si>
    <t xml:space="preserve">Health </t>
  </si>
  <si>
    <t xml:space="preserve">Aviation </t>
  </si>
  <si>
    <t>Liability</t>
  </si>
  <si>
    <t>P.A.</t>
  </si>
  <si>
    <t>All Other Misc (Crop Insurance + Credit Guarantee+All other misc)</t>
  </si>
  <si>
    <t>Niva bupa health insurance company limited</t>
  </si>
  <si>
    <t>“IRDAI has recently revised the formats for reporting and they have excluded premium from long term policies from reporting of premiums with effect from October 1, 2024. It is assumed that all companies have deducted the long term premiums accordingly for the current year only following IRDAI formats. Therefore the growth rates reported for the current year cannot be compared with the previous year's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</si>
</sst>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 #,##0.00_ ;_ * \-#,##0.00_ ;_ * &quot;-&quot;??_ ;_ @_ "/>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1"/>
      <color theme="3"/>
      <name val="Calibri"/>
      <family val="2"/>
      <scheme val="minor"/>
    </font>
    <font>
      <b/>
      <sz val="10"/>
      <color theme="1"/>
      <name val="Calibri"/>
      <family val="2"/>
      <scheme val="minor"/>
    </font>
    <font>
      <sz val="10"/>
      <color theme="1"/>
      <name val="Calibri"/>
      <family val="2"/>
      <scheme val="minor"/>
    </font>
    <font>
      <b/>
      <sz val="11"/>
      <color theme="1"/>
      <name val="Aptos"/>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1">
    <xf numFmtId="0" fontId="0" fillId="0" borderId="0" xfId="0"/>
    <xf numFmtId="0" fontId="0" fillId="0" borderId="1" xfId="0" applyBorder="1"/>
    <xf numFmtId="0" fontId="0" fillId="0" borderId="1" xfId="0" applyBorder="1" applyAlignment="1">
      <alignment vertical="top" wrapText="1"/>
    </xf>
    <xf numFmtId="0" fontId="2" fillId="0" borderId="1" xfId="0" applyFont="1" applyBorder="1" applyAlignment="1">
      <alignment vertical="top" wrapText="1"/>
    </xf>
    <xf numFmtId="0" fontId="2" fillId="0" borderId="1" xfId="0" applyFont="1" applyBorder="1"/>
    <xf numFmtId="43" fontId="0" fillId="0" borderId="1" xfId="1" applyFont="1" applyBorder="1"/>
    <xf numFmtId="43" fontId="2" fillId="0" borderId="1" xfId="1" applyFont="1" applyBorder="1"/>
    <xf numFmtId="10" fontId="1" fillId="0" borderId="1" xfId="2" applyNumberFormat="1" applyFont="1" applyBorder="1"/>
    <xf numFmtId="10" fontId="0" fillId="0" borderId="1" xfId="2" applyNumberFormat="1" applyFont="1" applyBorder="1"/>
    <xf numFmtId="10" fontId="2" fillId="0" borderId="1" xfId="2" applyNumberFormat="1" applyFont="1" applyBorder="1"/>
    <xf numFmtId="164" fontId="2" fillId="0" borderId="1" xfId="0" applyNumberFormat="1" applyFont="1" applyBorder="1"/>
    <xf numFmtId="164" fontId="0" fillId="0" borderId="1" xfId="0" applyNumberFormat="1" applyBorder="1"/>
    <xf numFmtId="43" fontId="1" fillId="0" borderId="1" xfId="1" applyFont="1" applyBorder="1"/>
    <xf numFmtId="43" fontId="2" fillId="0" borderId="1" xfId="0" applyNumberFormat="1" applyFont="1" applyBorder="1"/>
    <xf numFmtId="43" fontId="4" fillId="0" borderId="1" xfId="1" applyFont="1" applyBorder="1"/>
    <xf numFmtId="43" fontId="5" fillId="0" borderId="1" xfId="1" applyFont="1" applyBorder="1"/>
    <xf numFmtId="0" fontId="3" fillId="0" borderId="2" xfId="0" applyFont="1" applyBorder="1" applyAlignment="1">
      <alignment horizontal="center" vertical="center" wrapText="1"/>
    </xf>
    <xf numFmtId="0" fontId="6" fillId="0" borderId="0" xfId="0" applyFont="1" applyAlignment="1">
      <alignment horizontal="left" vertical="top" wrapText="1"/>
    </xf>
    <xf numFmtId="0" fontId="6" fillId="0" borderId="0" xfId="0" applyFont="1" applyAlignment="1">
      <alignment horizontal="center" vertical="top" wrapText="1"/>
    </xf>
    <xf numFmtId="0" fontId="3" fillId="0" borderId="2" xfId="0" applyFont="1" applyBorder="1" applyAlignment="1">
      <alignment horizontal="center" vertical="center"/>
    </xf>
    <xf numFmtId="0" fontId="3" fillId="0" borderId="0" xfId="0" applyFont="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82"/>
  <sheetViews>
    <sheetView workbookViewId="0">
      <selection activeCell="A82" sqref="A82:I82"/>
    </sheetView>
  </sheetViews>
  <sheetFormatPr defaultRowHeight="14.4" x14ac:dyDescent="0.3"/>
  <cols>
    <col min="1" max="1" width="41.33203125" customWidth="1"/>
    <col min="2" max="2" width="11.109375" customWidth="1"/>
    <col min="3" max="3" width="10.6640625" customWidth="1"/>
    <col min="4" max="4" width="11.88671875" customWidth="1"/>
    <col min="5" max="5" width="10.77734375" customWidth="1"/>
    <col min="6" max="6" width="11.21875" customWidth="1"/>
    <col min="7" max="7" width="10.77734375" customWidth="1"/>
    <col min="8" max="8" width="9.88671875" customWidth="1"/>
    <col min="9" max="9" width="10.109375" customWidth="1"/>
  </cols>
  <sheetData>
    <row r="2" spans="1:9" ht="37.200000000000003" customHeight="1" x14ac:dyDescent="0.3">
      <c r="A2" s="16" t="s">
        <v>0</v>
      </c>
      <c r="B2" s="16"/>
      <c r="C2" s="16"/>
      <c r="D2" s="16"/>
      <c r="E2" s="16"/>
      <c r="F2" s="16"/>
      <c r="G2" s="16"/>
      <c r="H2" s="16"/>
      <c r="I2" s="16"/>
    </row>
    <row r="3" spans="1:9" ht="57.6" x14ac:dyDescent="0.3">
      <c r="A3" s="1"/>
      <c r="B3" s="3" t="s">
        <v>1</v>
      </c>
      <c r="C3" s="3" t="s">
        <v>2</v>
      </c>
      <c r="D3" s="3" t="s">
        <v>3</v>
      </c>
      <c r="E3" s="3" t="s">
        <v>4</v>
      </c>
      <c r="F3" s="3" t="s">
        <v>5</v>
      </c>
      <c r="G3" s="3" t="s">
        <v>6</v>
      </c>
      <c r="H3" s="3" t="s">
        <v>7</v>
      </c>
      <c r="I3" s="3" t="s">
        <v>8</v>
      </c>
    </row>
    <row r="4" spans="1:9" x14ac:dyDescent="0.3">
      <c r="A4" s="4" t="s">
        <v>9</v>
      </c>
      <c r="B4" s="1"/>
      <c r="C4" s="1"/>
      <c r="D4" s="1"/>
      <c r="E4" s="1"/>
      <c r="F4" s="1"/>
      <c r="G4" s="1"/>
      <c r="H4" s="1"/>
      <c r="I4" s="1"/>
    </row>
    <row r="5" spans="1:9" x14ac:dyDescent="0.3">
      <c r="A5" s="1" t="s">
        <v>10</v>
      </c>
      <c r="B5" s="1">
        <v>43.69</v>
      </c>
      <c r="C5" s="1">
        <v>290.12</v>
      </c>
      <c r="D5" s="5">
        <v>0</v>
      </c>
      <c r="E5" s="1">
        <v>15.6</v>
      </c>
      <c r="F5" s="1">
        <v>349.41</v>
      </c>
      <c r="G5" s="8">
        <f>(F5-F6)/F6</f>
        <v>1.1258393146561829E-2</v>
      </c>
      <c r="H5" s="8">
        <f>F5/$F$76</f>
        <v>7.8916235997511987E-3</v>
      </c>
      <c r="I5" s="1">
        <v>3.89</v>
      </c>
    </row>
    <row r="6" spans="1:9" x14ac:dyDescent="0.3">
      <c r="A6" s="1" t="s">
        <v>11</v>
      </c>
      <c r="B6" s="1">
        <v>27.77</v>
      </c>
      <c r="C6" s="1">
        <v>305.99</v>
      </c>
      <c r="D6" s="5">
        <v>0</v>
      </c>
      <c r="E6" s="1">
        <v>11.76</v>
      </c>
      <c r="F6" s="1">
        <v>345.52</v>
      </c>
      <c r="G6" s="1"/>
      <c r="H6" s="1"/>
      <c r="I6" s="1"/>
    </row>
    <row r="7" spans="1:9" x14ac:dyDescent="0.3">
      <c r="A7" s="1" t="s">
        <v>12</v>
      </c>
      <c r="B7" s="1">
        <v>370.07</v>
      </c>
      <c r="C7" s="1">
        <v>1478.37</v>
      </c>
      <c r="D7" s="1">
        <v>275.58</v>
      </c>
      <c r="E7" s="1">
        <v>77.569999999999993</v>
      </c>
      <c r="F7" s="1">
        <v>2201.59</v>
      </c>
      <c r="G7" s="8">
        <f>(F7-F8)/F8</f>
        <v>-0.20216636588317999</v>
      </c>
      <c r="H7" s="8">
        <f>F7/$F$76</f>
        <v>4.9724162448058842E-2</v>
      </c>
      <c r="I7" s="1">
        <v>-557.87</v>
      </c>
    </row>
    <row r="8" spans="1:9" x14ac:dyDescent="0.3">
      <c r="A8" s="1" t="s">
        <v>11</v>
      </c>
      <c r="B8" s="1">
        <v>326.75</v>
      </c>
      <c r="C8" s="1">
        <v>1459.96</v>
      </c>
      <c r="D8" s="1">
        <v>885.84</v>
      </c>
      <c r="E8" s="1">
        <v>86.91</v>
      </c>
      <c r="F8" s="1">
        <v>2759.46</v>
      </c>
      <c r="G8" s="1"/>
      <c r="H8" s="1"/>
      <c r="I8" s="1"/>
    </row>
    <row r="9" spans="1:9" x14ac:dyDescent="0.3">
      <c r="A9" s="1" t="s">
        <v>13</v>
      </c>
      <c r="B9" s="1">
        <v>118.12</v>
      </c>
      <c r="C9" s="1">
        <v>212.15</v>
      </c>
      <c r="D9" s="5">
        <v>0</v>
      </c>
      <c r="E9" s="1">
        <v>0.32</v>
      </c>
      <c r="F9" s="1">
        <v>330.59</v>
      </c>
      <c r="G9" s="8">
        <f>(F9-F10)/F10</f>
        <v>-0.11462545863574282</v>
      </c>
      <c r="H9" s="8">
        <f>F9/$F$76</f>
        <v>7.4665631946474005E-3</v>
      </c>
      <c r="I9" s="1">
        <v>-42.8</v>
      </c>
    </row>
    <row r="10" spans="1:9" x14ac:dyDescent="0.3">
      <c r="A10" s="1" t="s">
        <v>11</v>
      </c>
      <c r="B10" s="1">
        <v>195.5</v>
      </c>
      <c r="C10" s="1">
        <v>177.43</v>
      </c>
      <c r="D10" s="5">
        <v>0</v>
      </c>
      <c r="E10" s="1">
        <v>0.46</v>
      </c>
      <c r="F10" s="1">
        <v>373.39</v>
      </c>
      <c r="G10" s="1"/>
      <c r="H10" s="1"/>
      <c r="I10" s="1"/>
    </row>
    <row r="11" spans="1:9" x14ac:dyDescent="0.3">
      <c r="A11" s="1" t="s">
        <v>14</v>
      </c>
      <c r="B11" s="1">
        <v>59.93</v>
      </c>
      <c r="C11" s="1">
        <v>506.24</v>
      </c>
      <c r="D11" s="5">
        <v>0</v>
      </c>
      <c r="E11" s="1">
        <v>2.86</v>
      </c>
      <c r="F11" s="1">
        <v>569.03</v>
      </c>
      <c r="G11" s="8">
        <f>(F11-F12)/F12</f>
        <v>-0.33803701678668235</v>
      </c>
      <c r="H11" s="8">
        <f>F11/$F$76</f>
        <v>1.2851866222965639E-2</v>
      </c>
      <c r="I11" s="1">
        <v>-290.58</v>
      </c>
    </row>
    <row r="12" spans="1:9" x14ac:dyDescent="0.3">
      <c r="A12" s="1" t="s">
        <v>11</v>
      </c>
      <c r="B12" s="1">
        <v>60.92</v>
      </c>
      <c r="C12" s="1">
        <v>753.46</v>
      </c>
      <c r="D12" s="1">
        <v>41.39</v>
      </c>
      <c r="E12" s="1">
        <v>3.84</v>
      </c>
      <c r="F12" s="1">
        <v>859.61</v>
      </c>
      <c r="G12" s="1"/>
      <c r="H12" s="1"/>
      <c r="I12" s="1"/>
    </row>
    <row r="13" spans="1:9" x14ac:dyDescent="0.3">
      <c r="A13" s="1" t="s">
        <v>15</v>
      </c>
      <c r="B13" s="1">
        <v>19.829999999999998</v>
      </c>
      <c r="C13" s="1">
        <v>468.84</v>
      </c>
      <c r="D13" s="5">
        <v>0</v>
      </c>
      <c r="E13" s="1">
        <v>6.25</v>
      </c>
      <c r="F13" s="1">
        <v>494.92</v>
      </c>
      <c r="G13" s="8">
        <f>(F13-F14)/F14</f>
        <v>1.515804155641713E-2</v>
      </c>
      <c r="H13" s="8">
        <f>F13/$F$76</f>
        <v>1.1178049718064345E-2</v>
      </c>
      <c r="I13" s="1">
        <v>7.39</v>
      </c>
    </row>
    <row r="14" spans="1:9" x14ac:dyDescent="0.3">
      <c r="A14" s="1" t="s">
        <v>11</v>
      </c>
      <c r="B14" s="1">
        <v>19.87</v>
      </c>
      <c r="C14" s="1">
        <v>465.23</v>
      </c>
      <c r="D14" s="5">
        <v>0</v>
      </c>
      <c r="E14" s="1">
        <v>2.4300000000000002</v>
      </c>
      <c r="F14" s="1">
        <v>487.53</v>
      </c>
      <c r="G14" s="1"/>
      <c r="H14" s="1"/>
      <c r="I14" s="1"/>
    </row>
    <row r="15" spans="1:9" x14ac:dyDescent="0.3">
      <c r="A15" s="1" t="s">
        <v>16</v>
      </c>
      <c r="B15" s="1">
        <v>1314.9</v>
      </c>
      <c r="C15" s="1">
        <v>601.39</v>
      </c>
      <c r="D15" s="5">
        <v>0</v>
      </c>
      <c r="E15" s="1">
        <v>21.66</v>
      </c>
      <c r="F15" s="1">
        <v>1937.95</v>
      </c>
      <c r="G15" s="8">
        <f>(F15-F16)/F16</f>
        <v>-4.5594007475880646E-2</v>
      </c>
      <c r="H15" s="8">
        <f>F15/$F$76</f>
        <v>4.3769703085595246E-2</v>
      </c>
      <c r="I15" s="1">
        <v>-92.58</v>
      </c>
    </row>
    <row r="16" spans="1:9" x14ac:dyDescent="0.3">
      <c r="A16" s="1" t="s">
        <v>11</v>
      </c>
      <c r="B16" s="1">
        <v>1277.5899999999999</v>
      </c>
      <c r="C16" s="1">
        <v>740.82</v>
      </c>
      <c r="D16" s="5">
        <v>0</v>
      </c>
      <c r="E16" s="1">
        <v>12.12</v>
      </c>
      <c r="F16" s="1">
        <v>2030.53</v>
      </c>
      <c r="G16" s="1"/>
      <c r="H16" s="1"/>
      <c r="I16" s="1"/>
    </row>
    <row r="17" spans="1:9" x14ac:dyDescent="0.3">
      <c r="A17" s="1" t="s">
        <v>17</v>
      </c>
      <c r="B17" s="1">
        <v>556.77</v>
      </c>
      <c r="C17" s="1">
        <v>2396.96</v>
      </c>
      <c r="D17" s="5">
        <v>0</v>
      </c>
      <c r="E17" s="1">
        <v>112.23</v>
      </c>
      <c r="F17" s="1">
        <v>3065.96</v>
      </c>
      <c r="G17" s="8">
        <f>(F17-F18)/F18</f>
        <v>2.8572962201295654E-2</v>
      </c>
      <c r="H17" s="8">
        <f>F17/$F$76</f>
        <v>6.9246450564932838E-2</v>
      </c>
      <c r="I17" s="1">
        <v>85.17</v>
      </c>
    </row>
    <row r="18" spans="1:9" x14ac:dyDescent="0.3">
      <c r="A18" s="1" t="s">
        <v>11</v>
      </c>
      <c r="B18" s="1">
        <v>433.5</v>
      </c>
      <c r="C18" s="1">
        <v>2452.0500000000002</v>
      </c>
      <c r="D18" s="5">
        <v>0</v>
      </c>
      <c r="E18" s="1">
        <v>95.24</v>
      </c>
      <c r="F18" s="1">
        <v>2980.79</v>
      </c>
      <c r="G18" s="1"/>
      <c r="H18" s="1"/>
      <c r="I18" s="1"/>
    </row>
    <row r="19" spans="1:9" x14ac:dyDescent="0.3">
      <c r="A19" s="1" t="s">
        <v>18</v>
      </c>
      <c r="B19" s="1">
        <v>91.3</v>
      </c>
      <c r="C19" s="1">
        <v>218.04</v>
      </c>
      <c r="D19" s="5">
        <v>0</v>
      </c>
      <c r="E19" s="1">
        <v>0.75</v>
      </c>
      <c r="F19" s="1">
        <v>310.08999999999997</v>
      </c>
      <c r="G19" s="8">
        <f>(F19-F20)/F20</f>
        <v>1.3796711021021906E-2</v>
      </c>
      <c r="H19" s="8">
        <f>F19/$F$76</f>
        <v>7.0035590339339133E-3</v>
      </c>
      <c r="I19" s="1">
        <v>4.22</v>
      </c>
    </row>
    <row r="20" spans="1:9" x14ac:dyDescent="0.3">
      <c r="A20" s="1" t="s">
        <v>11</v>
      </c>
      <c r="B20" s="1">
        <v>82.84</v>
      </c>
      <c r="C20" s="1">
        <v>221.14</v>
      </c>
      <c r="D20" s="1">
        <v>0.95</v>
      </c>
      <c r="E20" s="1">
        <v>0.94</v>
      </c>
      <c r="F20" s="1">
        <v>305.87</v>
      </c>
      <c r="G20" s="1"/>
      <c r="H20" s="1"/>
      <c r="I20" s="1"/>
    </row>
    <row r="21" spans="1:9" x14ac:dyDescent="0.3">
      <c r="A21" s="1" t="s">
        <v>19</v>
      </c>
      <c r="B21" s="5">
        <v>0</v>
      </c>
      <c r="C21" s="5">
        <v>0</v>
      </c>
      <c r="D21" s="5">
        <v>0</v>
      </c>
      <c r="E21" s="5">
        <v>0</v>
      </c>
      <c r="F21" s="5">
        <v>0</v>
      </c>
      <c r="G21" s="5">
        <v>0</v>
      </c>
      <c r="H21" s="5">
        <v>0</v>
      </c>
      <c r="I21" s="5">
        <v>0</v>
      </c>
    </row>
    <row r="22" spans="1:9" x14ac:dyDescent="0.3">
      <c r="A22" s="1" t="s">
        <v>11</v>
      </c>
      <c r="B22" s="5">
        <v>0</v>
      </c>
      <c r="C22" s="5">
        <v>0</v>
      </c>
      <c r="D22" s="5">
        <v>0</v>
      </c>
      <c r="E22" s="5">
        <v>0</v>
      </c>
      <c r="F22" s="5">
        <v>0</v>
      </c>
      <c r="G22" s="5"/>
      <c r="H22" s="5"/>
      <c r="I22" s="5"/>
    </row>
    <row r="23" spans="1:9" x14ac:dyDescent="0.3">
      <c r="A23" s="1" t="s">
        <v>20</v>
      </c>
      <c r="B23" s="1">
        <v>20.34</v>
      </c>
      <c r="C23" s="1">
        <v>184.96</v>
      </c>
      <c r="D23" s="5">
        <v>0</v>
      </c>
      <c r="E23" s="1">
        <v>7.35</v>
      </c>
      <c r="F23" s="1">
        <v>212.65</v>
      </c>
      <c r="G23" s="8">
        <f>(F23-F24)/F24</f>
        <v>0.898999821396678</v>
      </c>
      <c r="H23" s="8">
        <f>F23/$F$76</f>
        <v>4.8028212085718565E-3</v>
      </c>
      <c r="I23" s="1">
        <v>100.67</v>
      </c>
    </row>
    <row r="24" spans="1:9" x14ac:dyDescent="0.3">
      <c r="A24" s="1" t="s">
        <v>11</v>
      </c>
      <c r="B24" s="1">
        <v>20.329999999999998</v>
      </c>
      <c r="C24" s="1">
        <v>86.1</v>
      </c>
      <c r="D24" s="5">
        <v>0</v>
      </c>
      <c r="E24" s="1">
        <v>5.55</v>
      </c>
      <c r="F24" s="1">
        <v>111.98</v>
      </c>
      <c r="G24" s="1"/>
      <c r="H24" s="1"/>
      <c r="I24" s="1"/>
    </row>
    <row r="25" spans="1:9" x14ac:dyDescent="0.3">
      <c r="A25" s="1" t="s">
        <v>21</v>
      </c>
      <c r="B25" s="1">
        <v>17.36</v>
      </c>
      <c r="C25" s="1">
        <v>294.39</v>
      </c>
      <c r="D25" s="5">
        <v>0</v>
      </c>
      <c r="E25" s="5">
        <v>0</v>
      </c>
      <c r="F25" s="1">
        <v>311.75</v>
      </c>
      <c r="G25" s="8">
        <f>(F25-F26)/F26</f>
        <v>0.19339279562071729</v>
      </c>
      <c r="H25" s="8">
        <f>F25/$F$76</f>
        <v>7.0410510781672986E-3</v>
      </c>
      <c r="I25" s="1">
        <v>50.52</v>
      </c>
    </row>
    <row r="26" spans="1:9" x14ac:dyDescent="0.3">
      <c r="A26" s="1" t="s">
        <v>11</v>
      </c>
      <c r="B26" s="1">
        <v>15.39</v>
      </c>
      <c r="C26" s="1">
        <v>245.84</v>
      </c>
      <c r="D26" s="5">
        <v>0</v>
      </c>
      <c r="E26" s="5">
        <v>0</v>
      </c>
      <c r="F26" s="1">
        <v>261.23</v>
      </c>
      <c r="G26" s="1"/>
      <c r="H26" s="1"/>
      <c r="I26" s="1"/>
    </row>
    <row r="27" spans="1:9" x14ac:dyDescent="0.3">
      <c r="A27" s="1" t="s">
        <v>22</v>
      </c>
      <c r="B27" s="1">
        <v>813.64</v>
      </c>
      <c r="C27" s="1">
        <v>1198.94</v>
      </c>
      <c r="D27" s="1">
        <v>9.09</v>
      </c>
      <c r="E27" s="1">
        <v>1.76</v>
      </c>
      <c r="F27" s="1">
        <v>2023.43</v>
      </c>
      <c r="G27" s="8">
        <f>(F27-F28)/F28</f>
        <v>-6.2805982316132769E-2</v>
      </c>
      <c r="H27" s="8">
        <f>F27/$F$76</f>
        <v>4.5700317507926407E-2</v>
      </c>
      <c r="I27" s="1">
        <v>-135.6</v>
      </c>
    </row>
    <row r="28" spans="1:9" x14ac:dyDescent="0.3">
      <c r="A28" s="1" t="s">
        <v>11</v>
      </c>
      <c r="B28" s="1">
        <v>754.45</v>
      </c>
      <c r="C28" s="1">
        <v>1279.75</v>
      </c>
      <c r="D28" s="1">
        <v>123.75</v>
      </c>
      <c r="E28" s="1">
        <v>1.08</v>
      </c>
      <c r="F28" s="1">
        <v>2159.0300000000002</v>
      </c>
      <c r="G28" s="1"/>
      <c r="H28" s="1"/>
      <c r="I28" s="1"/>
    </row>
    <row r="29" spans="1:9" x14ac:dyDescent="0.3">
      <c r="A29" s="1" t="s">
        <v>23</v>
      </c>
      <c r="B29" s="1">
        <v>19.91</v>
      </c>
      <c r="C29" s="1">
        <v>20.309999999999999</v>
      </c>
      <c r="D29" s="5">
        <v>0</v>
      </c>
      <c r="E29" s="5">
        <v>0</v>
      </c>
      <c r="F29" s="1">
        <v>40.22</v>
      </c>
      <c r="G29" s="8">
        <f>(F29-F30)/F30</f>
        <v>1.4331518451300662</v>
      </c>
      <c r="H29" s="8">
        <f>F29/$F$76</f>
        <v>9.0839157775104648E-4</v>
      </c>
      <c r="I29" s="1">
        <v>23.69</v>
      </c>
    </row>
    <row r="30" spans="1:9" x14ac:dyDescent="0.3">
      <c r="A30" s="1" t="s">
        <v>11</v>
      </c>
      <c r="B30" s="1">
        <v>16.57</v>
      </c>
      <c r="C30" s="1">
        <v>-0.04</v>
      </c>
      <c r="D30" s="5">
        <v>0</v>
      </c>
      <c r="E30" s="5">
        <v>0</v>
      </c>
      <c r="F30" s="1">
        <v>16.53</v>
      </c>
      <c r="G30" s="1"/>
      <c r="H30" s="1"/>
      <c r="I30" s="1"/>
    </row>
    <row r="31" spans="1:9" x14ac:dyDescent="0.3">
      <c r="A31" s="1" t="s">
        <v>24</v>
      </c>
      <c r="B31" s="1">
        <v>0.69</v>
      </c>
      <c r="C31" s="1">
        <v>1.1499999999999999</v>
      </c>
      <c r="D31" s="5">
        <v>0</v>
      </c>
      <c r="E31" s="5">
        <v>0</v>
      </c>
      <c r="F31" s="1">
        <v>1.84</v>
      </c>
      <c r="G31" s="8">
        <f>(F31-F32)/F32</f>
        <v>-0.89674523007856344</v>
      </c>
      <c r="H31" s="5">
        <v>0</v>
      </c>
      <c r="I31" s="1">
        <v>-15.98</v>
      </c>
    </row>
    <row r="32" spans="1:9" x14ac:dyDescent="0.3">
      <c r="A32" s="1" t="s">
        <v>11</v>
      </c>
      <c r="B32" s="1">
        <v>0.91</v>
      </c>
      <c r="C32" s="1">
        <v>16.91</v>
      </c>
      <c r="D32" s="5">
        <v>0</v>
      </c>
      <c r="E32" s="5">
        <v>0</v>
      </c>
      <c r="F32" s="1">
        <v>17.82</v>
      </c>
      <c r="G32" s="1"/>
      <c r="H32" s="1"/>
      <c r="I32" s="1"/>
    </row>
    <row r="33" spans="1:9" x14ac:dyDescent="0.3">
      <c r="A33" s="1" t="s">
        <v>25</v>
      </c>
      <c r="B33" s="1">
        <v>133.29</v>
      </c>
      <c r="C33" s="1">
        <v>784.5</v>
      </c>
      <c r="D33" s="1">
        <v>150.74</v>
      </c>
      <c r="E33" s="1">
        <v>59.65</v>
      </c>
      <c r="F33" s="1">
        <v>1128.18</v>
      </c>
      <c r="G33" s="8">
        <f>(F33-F34)/F34</f>
        <v>0.34656608818123225</v>
      </c>
      <c r="H33" s="8">
        <f>F33/$F$76</f>
        <v>2.5480587026036196E-2</v>
      </c>
      <c r="I33" s="1">
        <v>290.36</v>
      </c>
    </row>
    <row r="34" spans="1:9" x14ac:dyDescent="0.3">
      <c r="A34" s="1" t="s">
        <v>11</v>
      </c>
      <c r="B34" s="1">
        <v>133.43</v>
      </c>
      <c r="C34" s="1">
        <v>659.8</v>
      </c>
      <c r="D34" s="5">
        <v>0</v>
      </c>
      <c r="E34" s="1">
        <v>44.59</v>
      </c>
      <c r="F34" s="1">
        <v>837.82</v>
      </c>
      <c r="G34" s="1"/>
      <c r="H34" s="1"/>
      <c r="I34" s="1"/>
    </row>
    <row r="35" spans="1:9" x14ac:dyDescent="0.3">
      <c r="A35" s="1" t="s">
        <v>26</v>
      </c>
      <c r="B35" s="1">
        <v>54.72</v>
      </c>
      <c r="C35" s="1">
        <v>377.36</v>
      </c>
      <c r="D35" s="5">
        <v>0</v>
      </c>
      <c r="E35" s="1">
        <v>0.78</v>
      </c>
      <c r="F35" s="1">
        <v>432.86</v>
      </c>
      <c r="G35" s="8">
        <f>(F35-F36)/F36</f>
        <v>0.52705849149791872</v>
      </c>
      <c r="H35" s="8">
        <f>F35/$F$76</f>
        <v>9.7763893173873195E-3</v>
      </c>
      <c r="I35" s="1">
        <v>149.4</v>
      </c>
    </row>
    <row r="36" spans="1:9" x14ac:dyDescent="0.3">
      <c r="A36" s="1" t="s">
        <v>11</v>
      </c>
      <c r="B36" s="1">
        <v>62.97</v>
      </c>
      <c r="C36" s="1">
        <v>218.9</v>
      </c>
      <c r="D36" s="5">
        <v>0</v>
      </c>
      <c r="E36" s="1">
        <v>1.59</v>
      </c>
      <c r="F36" s="1">
        <v>283.45999999999998</v>
      </c>
      <c r="G36" s="1"/>
      <c r="H36" s="1"/>
      <c r="I36" s="1"/>
    </row>
    <row r="37" spans="1:9" x14ac:dyDescent="0.3">
      <c r="A37" s="1" t="s">
        <v>27</v>
      </c>
      <c r="B37" s="1">
        <v>104.44</v>
      </c>
      <c r="C37" s="1">
        <v>982.83</v>
      </c>
      <c r="D37" s="5">
        <v>0</v>
      </c>
      <c r="E37" s="1">
        <v>0.42</v>
      </c>
      <c r="F37" s="1">
        <v>1087.69</v>
      </c>
      <c r="G37" s="8">
        <f>(F37-F38)/F38</f>
        <v>0.426254228842674</v>
      </c>
      <c r="H37" s="8">
        <f>F37/$F$76</f>
        <v>2.456609734470502E-2</v>
      </c>
      <c r="I37" s="1">
        <v>325.07</v>
      </c>
    </row>
    <row r="38" spans="1:9" x14ac:dyDescent="0.3">
      <c r="A38" s="1" t="s">
        <v>11</v>
      </c>
      <c r="B38" s="1">
        <v>140.19999999999999</v>
      </c>
      <c r="C38" s="1">
        <v>621.9</v>
      </c>
      <c r="D38" s="5">
        <v>0</v>
      </c>
      <c r="E38" s="1">
        <v>0.52</v>
      </c>
      <c r="F38" s="1">
        <v>762.62</v>
      </c>
      <c r="G38" s="1"/>
      <c r="H38" s="1"/>
      <c r="I38" s="1"/>
    </row>
    <row r="39" spans="1:9" x14ac:dyDescent="0.3">
      <c r="A39" s="1" t="s">
        <v>28</v>
      </c>
      <c r="B39" s="1">
        <v>2.7</v>
      </c>
      <c r="C39" s="1">
        <v>2.0099999999999998</v>
      </c>
      <c r="D39" s="5">
        <v>0</v>
      </c>
      <c r="E39" s="1">
        <v>0</v>
      </c>
      <c r="F39" s="1">
        <v>4.71</v>
      </c>
      <c r="G39" s="8">
        <f>(F39-F40)/F40</f>
        <v>3.6176470588235294</v>
      </c>
      <c r="H39" s="8">
        <f>F39/$F$76</f>
        <v>1.0637802912002559E-4</v>
      </c>
      <c r="I39" s="1">
        <v>3.69</v>
      </c>
    </row>
    <row r="40" spans="1:9" x14ac:dyDescent="0.3">
      <c r="A40" s="1" t="s">
        <v>11</v>
      </c>
      <c r="B40" s="1">
        <v>1</v>
      </c>
      <c r="C40" s="1">
        <v>0.01</v>
      </c>
      <c r="D40" s="5">
        <v>0</v>
      </c>
      <c r="E40" s="1">
        <v>0.01</v>
      </c>
      <c r="F40" s="1">
        <v>1.02</v>
      </c>
      <c r="G40" s="1"/>
      <c r="H40" s="1"/>
      <c r="I40" s="1"/>
    </row>
    <row r="41" spans="1:9" x14ac:dyDescent="0.3">
      <c r="A41" s="1" t="s">
        <v>29</v>
      </c>
      <c r="B41" s="1">
        <v>423.37</v>
      </c>
      <c r="C41" s="1">
        <v>704.68</v>
      </c>
      <c r="D41" s="1">
        <v>12.96</v>
      </c>
      <c r="E41" s="1">
        <v>159.4</v>
      </c>
      <c r="F41" s="1">
        <v>1300.4100000000001</v>
      </c>
      <c r="G41" s="8">
        <f>(F41-F42)/F42</f>
        <v>0.16707202153915196</v>
      </c>
      <c r="H41" s="8">
        <f>F41/$F$76</f>
        <v>2.9370499543093946E-2</v>
      </c>
      <c r="I41" s="1">
        <v>186.16</v>
      </c>
    </row>
    <row r="42" spans="1:9" x14ac:dyDescent="0.3">
      <c r="A42" s="1" t="s">
        <v>11</v>
      </c>
      <c r="B42" s="1">
        <v>331.49</v>
      </c>
      <c r="C42" s="1">
        <v>616.22</v>
      </c>
      <c r="D42" s="5">
        <v>0</v>
      </c>
      <c r="E42" s="1">
        <v>166.54</v>
      </c>
      <c r="F42" s="1">
        <v>1114.25</v>
      </c>
      <c r="G42" s="1"/>
      <c r="H42" s="1"/>
      <c r="I42" s="1"/>
    </row>
    <row r="43" spans="1:9" x14ac:dyDescent="0.3">
      <c r="A43" s="1" t="s">
        <v>30</v>
      </c>
      <c r="B43" s="1">
        <v>1140.8399999999999</v>
      </c>
      <c r="C43" s="1">
        <v>6118.94</v>
      </c>
      <c r="D43" s="1">
        <v>1626.43</v>
      </c>
      <c r="E43" s="1">
        <v>2.83</v>
      </c>
      <c r="F43" s="1">
        <v>8889.0400000000009</v>
      </c>
      <c r="G43" s="8">
        <f>(F43-F44)/F44</f>
        <v>0.17215224592273778</v>
      </c>
      <c r="H43" s="8">
        <f>F43/$F$76</f>
        <v>0.20076402462188372</v>
      </c>
      <c r="I43" s="1">
        <v>1305.52</v>
      </c>
    </row>
    <row r="44" spans="1:9" x14ac:dyDescent="0.3">
      <c r="A44" s="1" t="s">
        <v>11</v>
      </c>
      <c r="B44" s="1">
        <v>1045.31</v>
      </c>
      <c r="C44" s="1">
        <v>5223.8100000000004</v>
      </c>
      <c r="D44" s="1">
        <v>1311.13</v>
      </c>
      <c r="E44" s="1">
        <v>3.27</v>
      </c>
      <c r="F44" s="1">
        <v>7583.52</v>
      </c>
      <c r="G44" s="1"/>
      <c r="H44" s="1"/>
      <c r="I44" s="1"/>
    </row>
    <row r="45" spans="1:9" x14ac:dyDescent="0.3">
      <c r="A45" s="1" t="s">
        <v>31</v>
      </c>
      <c r="B45" s="1">
        <v>618.28</v>
      </c>
      <c r="C45" s="1">
        <v>2345.4299999999998</v>
      </c>
      <c r="D45" s="1">
        <v>156.97999999999999</v>
      </c>
      <c r="E45" s="1">
        <v>1.42</v>
      </c>
      <c r="F45" s="1">
        <v>3122.11</v>
      </c>
      <c r="G45" s="8">
        <f>(F45-F46)/F46</f>
        <v>7.2414634062563391E-2</v>
      </c>
      <c r="H45" s="8">
        <f>F45/$F$76</f>
        <v>7.0514630253911484E-2</v>
      </c>
      <c r="I45" s="1">
        <v>210.82</v>
      </c>
    </row>
    <row r="46" spans="1:9" x14ac:dyDescent="0.3">
      <c r="A46" s="1" t="s">
        <v>11</v>
      </c>
      <c r="B46" s="1">
        <v>580.04999999999995</v>
      </c>
      <c r="C46" s="1">
        <v>2188.75</v>
      </c>
      <c r="D46" s="1">
        <v>140.82</v>
      </c>
      <c r="E46" s="1">
        <v>1.67</v>
      </c>
      <c r="F46" s="1">
        <v>2911.29</v>
      </c>
      <c r="G46" s="1"/>
      <c r="H46" s="1"/>
      <c r="I46" s="1"/>
    </row>
    <row r="47" spans="1:9" x14ac:dyDescent="0.3">
      <c r="A47" s="1" t="s">
        <v>32</v>
      </c>
      <c r="B47" s="1">
        <v>604.88</v>
      </c>
      <c r="C47" s="1">
        <v>2214.31</v>
      </c>
      <c r="D47" s="1">
        <v>125</v>
      </c>
      <c r="E47" s="1">
        <v>1.77</v>
      </c>
      <c r="F47" s="1">
        <v>2945.96</v>
      </c>
      <c r="G47" s="8">
        <f>(F47-F48)/F48</f>
        <v>-0.11535123675336105</v>
      </c>
      <c r="H47" s="8">
        <f>F47/$F$76</f>
        <v>6.6536182307097791E-2</v>
      </c>
      <c r="I47" s="1">
        <v>-384.13</v>
      </c>
    </row>
    <row r="48" spans="1:9" x14ac:dyDescent="0.3">
      <c r="A48" s="1" t="s">
        <v>11</v>
      </c>
      <c r="B48" s="1">
        <v>570.83000000000004</v>
      </c>
      <c r="C48" s="1">
        <v>1729.12</v>
      </c>
      <c r="D48" s="1">
        <v>1028.01</v>
      </c>
      <c r="E48" s="1">
        <v>2.13</v>
      </c>
      <c r="F48" s="1">
        <v>3330.09</v>
      </c>
      <c r="G48" s="1"/>
      <c r="H48" s="1"/>
      <c r="I48" s="1"/>
    </row>
    <row r="49" spans="1:9" x14ac:dyDescent="0.3">
      <c r="A49" s="1" t="s">
        <v>33</v>
      </c>
      <c r="B49" s="1">
        <v>33.32</v>
      </c>
      <c r="C49" s="1">
        <v>485.72</v>
      </c>
      <c r="D49" s="1">
        <v>1.51</v>
      </c>
      <c r="E49" s="1">
        <v>5.95</v>
      </c>
      <c r="F49" s="1">
        <v>526.5</v>
      </c>
      <c r="G49" s="8">
        <f>(F49-F50)/F50</f>
        <v>1.1932930639450114</v>
      </c>
      <c r="H49" s="8">
        <f>F49/$F$76</f>
        <v>1.1891301981251268E-2</v>
      </c>
      <c r="I49" s="1">
        <v>286.45</v>
      </c>
    </row>
    <row r="50" spans="1:9" x14ac:dyDescent="0.3">
      <c r="A50" s="1" t="s">
        <v>11</v>
      </c>
      <c r="B50" s="1">
        <v>30.73</v>
      </c>
      <c r="C50" s="1">
        <v>202.27</v>
      </c>
      <c r="D50" s="1">
        <v>1.28</v>
      </c>
      <c r="E50" s="1">
        <v>5.77</v>
      </c>
      <c r="F50" s="1">
        <v>240.05</v>
      </c>
      <c r="G50" s="1"/>
      <c r="H50" s="1"/>
      <c r="I50" s="1"/>
    </row>
    <row r="51" spans="1:9" x14ac:dyDescent="0.3">
      <c r="A51" s="1" t="s">
        <v>34</v>
      </c>
      <c r="B51" s="1">
        <v>2.62</v>
      </c>
      <c r="C51" s="1">
        <v>113.71</v>
      </c>
      <c r="D51" s="5">
        <v>0</v>
      </c>
      <c r="E51" s="1">
        <v>0.35</v>
      </c>
      <c r="F51" s="1">
        <v>116.68</v>
      </c>
      <c r="G51" s="8">
        <f>(F51-F52)/F52</f>
        <v>1.9840922996241676E-2</v>
      </c>
      <c r="H51" s="8">
        <f>F51/$F$76</f>
        <v>2.6352841693682775E-3</v>
      </c>
      <c r="I51" s="1">
        <v>2.27</v>
      </c>
    </row>
    <row r="52" spans="1:9" x14ac:dyDescent="0.3">
      <c r="A52" s="1" t="s">
        <v>11</v>
      </c>
      <c r="B52" s="1">
        <v>2.57</v>
      </c>
      <c r="C52" s="1">
        <v>109.85</v>
      </c>
      <c r="D52" s="5">
        <v>0</v>
      </c>
      <c r="E52" s="1">
        <v>1.99</v>
      </c>
      <c r="F52" s="1">
        <v>114.41</v>
      </c>
      <c r="G52" s="1"/>
      <c r="H52" s="1"/>
      <c r="I52" s="1"/>
    </row>
    <row r="53" spans="1:9" x14ac:dyDescent="0.3">
      <c r="A53" s="1" t="s">
        <v>35</v>
      </c>
      <c r="B53" s="1">
        <v>21.5</v>
      </c>
      <c r="C53" s="1">
        <v>298.67</v>
      </c>
      <c r="D53" s="5">
        <v>0</v>
      </c>
      <c r="E53" s="1">
        <v>0.51</v>
      </c>
      <c r="F53" s="1">
        <v>320.68</v>
      </c>
      <c r="G53" s="8">
        <f>(F53-F54)/F54</f>
        <v>0.34665938772939159</v>
      </c>
      <c r="H53" s="8">
        <f>F53/$F$76</f>
        <v>7.2427402076878575E-3</v>
      </c>
      <c r="I53" s="1">
        <v>82.55</v>
      </c>
    </row>
    <row r="54" spans="1:9" x14ac:dyDescent="0.3">
      <c r="A54" s="1" t="s">
        <v>11</v>
      </c>
      <c r="B54" s="1">
        <v>30.96</v>
      </c>
      <c r="C54" s="1">
        <v>207.12</v>
      </c>
      <c r="D54" s="5">
        <v>0</v>
      </c>
      <c r="E54" s="1">
        <v>0.05</v>
      </c>
      <c r="F54" s="1">
        <v>238.13</v>
      </c>
      <c r="G54" s="1"/>
      <c r="H54" s="1"/>
      <c r="I54" s="1"/>
    </row>
    <row r="55" spans="1:9" x14ac:dyDescent="0.3">
      <c r="A55" s="4" t="s">
        <v>36</v>
      </c>
      <c r="B55" s="6">
        <f t="shared" ref="B55:F56" si="0">SUM(B5+B7+B9+B11+B13+B15+B17+B19+B21+B23+B25+B27+B29+B31+B33+B35+B37+B39+B41+B43+B45+B47+B49+B51+B53)</f>
        <v>6586.5099999999993</v>
      </c>
      <c r="C55" s="6">
        <f t="shared" si="0"/>
        <v>22300.02</v>
      </c>
      <c r="D55" s="6">
        <f t="shared" si="0"/>
        <v>2358.2900000000004</v>
      </c>
      <c r="E55" s="6">
        <f t="shared" si="0"/>
        <v>479.42999999999989</v>
      </c>
      <c r="F55" s="6">
        <f t="shared" si="0"/>
        <v>31724.25</v>
      </c>
      <c r="G55" s="9">
        <f>(F55-F56)/F56</f>
        <v>5.3053928589803782E-2</v>
      </c>
      <c r="H55" s="9">
        <f>F55/$F$76</f>
        <v>0.7165102314885291</v>
      </c>
      <c r="I55" s="6">
        <f t="shared" ref="I55" si="1">SUM(I5+I7+I9+I11+I13+I15+I17+I19+I21+I23+I25+I27+I29+I31+I33+I35+I37+I39+I41+I43+I45+I47+I49+I51+I53)</f>
        <v>1598.2999999999997</v>
      </c>
    </row>
    <row r="56" spans="1:9" x14ac:dyDescent="0.3">
      <c r="A56" s="1" t="s">
        <v>37</v>
      </c>
      <c r="B56" s="5">
        <f t="shared" si="0"/>
        <v>6161.9299999999985</v>
      </c>
      <c r="C56" s="5">
        <f t="shared" si="0"/>
        <v>19982.389999999996</v>
      </c>
      <c r="D56" s="5">
        <f t="shared" si="0"/>
        <v>3533.1700000000005</v>
      </c>
      <c r="E56" s="5">
        <f t="shared" si="0"/>
        <v>448.45999999999992</v>
      </c>
      <c r="F56" s="5">
        <f t="shared" si="0"/>
        <v>30125.95</v>
      </c>
      <c r="G56" s="1"/>
      <c r="H56" s="1"/>
      <c r="I56" s="1"/>
    </row>
    <row r="57" spans="1:9" x14ac:dyDescent="0.3">
      <c r="A57" s="1" t="s">
        <v>38</v>
      </c>
      <c r="B57" s="7">
        <f t="shared" ref="B57:F57" si="2">(B55-B56)/B56</f>
        <v>6.8903736329364487E-2</v>
      </c>
      <c r="C57" s="7">
        <f t="shared" si="2"/>
        <v>0.11598362358056294</v>
      </c>
      <c r="D57" s="7">
        <f t="shared" si="2"/>
        <v>-0.33252857915130035</v>
      </c>
      <c r="E57" s="7">
        <f t="shared" si="2"/>
        <v>6.9058555947018638E-2</v>
      </c>
      <c r="F57" s="7">
        <f t="shared" si="2"/>
        <v>5.3053928589803782E-2</v>
      </c>
      <c r="G57" s="1"/>
      <c r="H57" s="1"/>
      <c r="I57" s="1"/>
    </row>
    <row r="58" spans="1:9" x14ac:dyDescent="0.3">
      <c r="A58" s="4" t="s">
        <v>39</v>
      </c>
      <c r="B58" s="1"/>
      <c r="C58" s="1"/>
      <c r="D58" s="1"/>
      <c r="E58" s="1"/>
      <c r="F58" s="1"/>
      <c r="G58" s="1"/>
      <c r="H58" s="1"/>
      <c r="I58" s="1"/>
    </row>
    <row r="59" spans="1:9" x14ac:dyDescent="0.3">
      <c r="A59" s="1" t="s">
        <v>75</v>
      </c>
      <c r="B59" s="1">
        <v>1530.77</v>
      </c>
      <c r="C59" s="1">
        <v>699.53</v>
      </c>
      <c r="D59" s="5">
        <v>0</v>
      </c>
      <c r="E59" s="1">
        <v>6.93</v>
      </c>
      <c r="F59" s="1">
        <v>2237.23</v>
      </c>
      <c r="G59" s="8">
        <f>(F59-F60)/F60</f>
        <v>0.11328237741219563</v>
      </c>
      <c r="H59" s="8">
        <f>F59/$F$76</f>
        <v>5.052911212063585E-2</v>
      </c>
      <c r="I59" s="1">
        <v>227.65</v>
      </c>
    </row>
    <row r="60" spans="1:9" x14ac:dyDescent="0.3">
      <c r="A60" s="1" t="s">
        <v>11</v>
      </c>
      <c r="B60" s="1">
        <v>1400.62</v>
      </c>
      <c r="C60" s="1">
        <v>600.63</v>
      </c>
      <c r="D60" s="5">
        <v>0</v>
      </c>
      <c r="E60" s="1">
        <v>8.33</v>
      </c>
      <c r="F60" s="1">
        <v>2009.58</v>
      </c>
      <c r="G60" s="1"/>
      <c r="H60" s="1"/>
      <c r="I60" s="1"/>
    </row>
    <row r="61" spans="1:9" x14ac:dyDescent="0.3">
      <c r="A61" s="1" t="s">
        <v>41</v>
      </c>
      <c r="B61" s="1">
        <v>518.41999999999996</v>
      </c>
      <c r="C61" s="1">
        <v>1186.79</v>
      </c>
      <c r="D61" s="5">
        <v>0</v>
      </c>
      <c r="E61" s="1">
        <v>15.31</v>
      </c>
      <c r="F61" s="1">
        <v>1720.52</v>
      </c>
      <c r="G61" s="8">
        <f>(F61-F62)/F62</f>
        <v>0.2976242552228674</v>
      </c>
      <c r="H61" s="8">
        <f>F61/$F$76</f>
        <v>3.8858922858086294E-2</v>
      </c>
      <c r="I61" s="1">
        <v>394.62</v>
      </c>
    </row>
    <row r="62" spans="1:9" x14ac:dyDescent="0.3">
      <c r="A62" s="1" t="s">
        <v>11</v>
      </c>
      <c r="B62" s="1">
        <v>448.49</v>
      </c>
      <c r="C62" s="1">
        <v>857.1</v>
      </c>
      <c r="D62" s="5">
        <v>0</v>
      </c>
      <c r="E62" s="1">
        <v>20.309999999999999</v>
      </c>
      <c r="F62" s="1">
        <v>1325.9</v>
      </c>
      <c r="G62" s="1"/>
      <c r="H62" s="1"/>
      <c r="I62" s="1"/>
    </row>
    <row r="63" spans="1:9" x14ac:dyDescent="0.3">
      <c r="A63" s="1" t="s">
        <v>42</v>
      </c>
      <c r="B63" s="1">
        <v>1729.53</v>
      </c>
      <c r="C63" s="1">
        <v>1046.8399999999999</v>
      </c>
      <c r="D63" s="5">
        <v>0</v>
      </c>
      <c r="E63" s="1">
        <v>52.21</v>
      </c>
      <c r="F63" s="1">
        <v>2828.58</v>
      </c>
      <c r="G63" s="8">
        <f>(F63-F64)/F64</f>
        <v>8.9197286036643078E-2</v>
      </c>
      <c r="H63" s="8">
        <f>F63/$F$76</f>
        <v>6.388508823955881E-2</v>
      </c>
      <c r="I63" s="1">
        <v>231.64</v>
      </c>
    </row>
    <row r="64" spans="1:9" x14ac:dyDescent="0.3">
      <c r="A64" s="1" t="s">
        <v>11</v>
      </c>
      <c r="B64" s="1">
        <v>1508.12</v>
      </c>
      <c r="C64" s="1">
        <v>51.77</v>
      </c>
      <c r="D64" s="5">
        <v>0</v>
      </c>
      <c r="E64" s="1">
        <v>1037.05</v>
      </c>
      <c r="F64" s="1">
        <v>2596.94</v>
      </c>
      <c r="G64" s="1"/>
      <c r="H64" s="1"/>
      <c r="I64" s="1"/>
    </row>
    <row r="65" spans="1:9" x14ac:dyDescent="0.3">
      <c r="A65" s="1" t="s">
        <v>43</v>
      </c>
      <c r="B65" s="1">
        <v>14.1</v>
      </c>
      <c r="C65" s="1">
        <v>9.32</v>
      </c>
      <c r="D65" s="5">
        <v>0</v>
      </c>
      <c r="E65" s="5">
        <v>0</v>
      </c>
      <c r="F65" s="1">
        <v>23.42</v>
      </c>
      <c r="G65" s="5">
        <v>0</v>
      </c>
      <c r="H65" s="8">
        <f>F65/$F$76</f>
        <v>5.2895402165414006E-4</v>
      </c>
      <c r="I65" s="1">
        <v>23.42</v>
      </c>
    </row>
    <row r="66" spans="1:9" x14ac:dyDescent="0.3">
      <c r="A66" s="1" t="s">
        <v>11</v>
      </c>
      <c r="B66" s="5">
        <v>0</v>
      </c>
      <c r="C66" s="5">
        <v>0</v>
      </c>
      <c r="D66" s="5">
        <v>0</v>
      </c>
      <c r="E66" s="5">
        <v>0</v>
      </c>
      <c r="F66" s="5">
        <v>0</v>
      </c>
      <c r="G66" s="1"/>
      <c r="H66" s="1"/>
      <c r="I66" s="1"/>
    </row>
    <row r="67" spans="1:9" x14ac:dyDescent="0.3">
      <c r="A67" s="1" t="s">
        <v>44</v>
      </c>
      <c r="B67" s="1">
        <v>287.12</v>
      </c>
      <c r="C67" s="1">
        <v>383.64</v>
      </c>
      <c r="D67" s="5">
        <v>0</v>
      </c>
      <c r="E67" s="1">
        <v>0.45</v>
      </c>
      <c r="F67" s="1">
        <v>671.21</v>
      </c>
      <c r="G67" s="8">
        <f>(F67-F68)/F68</f>
        <v>0.24834474036601714</v>
      </c>
      <c r="H67" s="8">
        <f>F67/$F$76</f>
        <v>1.5159659644512182E-2</v>
      </c>
      <c r="I67" s="1">
        <v>133.53</v>
      </c>
    </row>
    <row r="68" spans="1:9" x14ac:dyDescent="0.3">
      <c r="A68" s="1" t="s">
        <v>11</v>
      </c>
      <c r="B68" s="1">
        <v>248.62</v>
      </c>
      <c r="C68" s="1">
        <v>288.36</v>
      </c>
      <c r="D68" s="5">
        <v>0</v>
      </c>
      <c r="E68" s="1">
        <v>0.7</v>
      </c>
      <c r="F68" s="1">
        <v>537.67999999999995</v>
      </c>
      <c r="G68" s="1"/>
      <c r="H68" s="1"/>
      <c r="I68" s="1"/>
    </row>
    <row r="69" spans="1:9" x14ac:dyDescent="0.3">
      <c r="A69" s="1" t="s">
        <v>45</v>
      </c>
      <c r="B69" s="1">
        <v>4.6100000000000003</v>
      </c>
      <c r="C69" s="5">
        <v>0</v>
      </c>
      <c r="D69" s="5">
        <v>0</v>
      </c>
      <c r="E69" s="5">
        <v>0</v>
      </c>
      <c r="F69" s="1">
        <v>4.6100000000000003</v>
      </c>
      <c r="G69" s="5">
        <v>0</v>
      </c>
      <c r="H69" s="8">
        <f>F69/$F$76</f>
        <v>1.0411947223849639E-4</v>
      </c>
      <c r="I69" s="1">
        <v>4.6100000000000003</v>
      </c>
    </row>
    <row r="70" spans="1:9" x14ac:dyDescent="0.3">
      <c r="A70" s="1" t="s">
        <v>11</v>
      </c>
      <c r="B70" s="5">
        <v>0</v>
      </c>
      <c r="C70" s="5">
        <v>0</v>
      </c>
      <c r="D70" s="5">
        <v>0</v>
      </c>
      <c r="E70" s="5">
        <v>0</v>
      </c>
      <c r="F70" s="5">
        <v>0</v>
      </c>
      <c r="G70" s="1"/>
      <c r="H70" s="1"/>
      <c r="I70" s="1"/>
    </row>
    <row r="71" spans="1:9" x14ac:dyDescent="0.3">
      <c r="A71" s="1" t="s">
        <v>46</v>
      </c>
      <c r="B71" s="1">
        <v>4817.18</v>
      </c>
      <c r="C71" s="1">
        <v>244.73</v>
      </c>
      <c r="D71" s="5">
        <v>0</v>
      </c>
      <c r="E71" s="1">
        <v>4.33</v>
      </c>
      <c r="F71" s="1">
        <v>5066.24</v>
      </c>
      <c r="G71" s="8">
        <f>(F71-F72)/F72</f>
        <v>3.6903926171680618E-2</v>
      </c>
      <c r="H71" s="8">
        <f>F71/$F$76</f>
        <v>0.11442391215478523</v>
      </c>
      <c r="I71" s="1">
        <v>180.31</v>
      </c>
    </row>
    <row r="72" spans="1:9" x14ac:dyDescent="0.3">
      <c r="A72" s="1" t="s">
        <v>11</v>
      </c>
      <c r="B72" s="1">
        <v>4433.8900000000003</v>
      </c>
      <c r="C72" s="1">
        <v>447.92</v>
      </c>
      <c r="D72" s="5">
        <v>0</v>
      </c>
      <c r="E72" s="1">
        <v>4.12</v>
      </c>
      <c r="F72" s="1">
        <v>4885.93</v>
      </c>
      <c r="G72" s="1"/>
      <c r="H72" s="1"/>
      <c r="I72" s="1"/>
    </row>
    <row r="73" spans="1:9" x14ac:dyDescent="0.3">
      <c r="A73" s="4" t="s">
        <v>47</v>
      </c>
      <c r="B73" s="4">
        <f>SUM(B59+B61+B63+B65+B67+B69+B71)</f>
        <v>8901.73</v>
      </c>
      <c r="C73" s="4">
        <f>SUM(C59+C61+C63+C65+C67+C69+C71)</f>
        <v>3570.85</v>
      </c>
      <c r="D73" s="6">
        <v>0</v>
      </c>
      <c r="E73" s="4">
        <f t="shared" ref="E73:F73" si="3">SUM(E59+E61+E63+E65+E67+E69+E71)</f>
        <v>79.23</v>
      </c>
      <c r="F73" s="4">
        <f t="shared" si="3"/>
        <v>12551.81</v>
      </c>
      <c r="G73" s="9">
        <f>(F73-F74)/F74</f>
        <v>0.10529912302098522</v>
      </c>
      <c r="H73" s="9">
        <f>F73/$F$76</f>
        <v>0.28348976851147101</v>
      </c>
      <c r="I73" s="4">
        <f>SUM(I59+I61+I63+I65+I67+I69+I71)</f>
        <v>1195.78</v>
      </c>
    </row>
    <row r="74" spans="1:9" x14ac:dyDescent="0.3">
      <c r="A74" s="1" t="s">
        <v>37</v>
      </c>
      <c r="B74" s="1">
        <f>SUM(B60+B62+B64+B66+B68+B70+B72)</f>
        <v>8039.74</v>
      </c>
      <c r="C74" s="1">
        <f>SUM(C60+C62+C64+C66+C68+C70+C72)</f>
        <v>2245.7800000000002</v>
      </c>
      <c r="D74" s="5">
        <v>0</v>
      </c>
      <c r="E74" s="1">
        <f>SUM(E60+E62+E64+E66+E68+E70+E72)</f>
        <v>1070.51</v>
      </c>
      <c r="F74" s="1">
        <f>SUM(F60+F62+F64+F66+F68+F70+F72)</f>
        <v>11356.03</v>
      </c>
      <c r="G74" s="1"/>
      <c r="H74" s="1"/>
      <c r="I74" s="1"/>
    </row>
    <row r="75" spans="1:9" x14ac:dyDescent="0.3">
      <c r="A75" s="1" t="s">
        <v>38</v>
      </c>
      <c r="B75" s="7">
        <f t="shared" ref="B75:F75" si="4">(B73-B74)/B74</f>
        <v>0.10721615375621597</v>
      </c>
      <c r="C75" s="7">
        <f t="shared" si="4"/>
        <v>0.59002662771954495</v>
      </c>
      <c r="D75" s="5">
        <v>0</v>
      </c>
      <c r="E75" s="7">
        <f t="shared" si="4"/>
        <v>-0.92598854751473592</v>
      </c>
      <c r="F75" s="7">
        <f t="shared" si="4"/>
        <v>0.10529912302098522</v>
      </c>
      <c r="G75" s="1"/>
      <c r="H75" s="1"/>
      <c r="I75" s="1"/>
    </row>
    <row r="76" spans="1:9" x14ac:dyDescent="0.3">
      <c r="A76" s="4" t="s">
        <v>48</v>
      </c>
      <c r="B76" s="10">
        <f t="shared" ref="B76:F77" si="5">SUM(B55+B73)</f>
        <v>15488.239999999998</v>
      </c>
      <c r="C76" s="10">
        <f t="shared" si="5"/>
        <v>25870.87</v>
      </c>
      <c r="D76" s="10">
        <f t="shared" si="5"/>
        <v>2358.2900000000004</v>
      </c>
      <c r="E76" s="10">
        <f t="shared" si="5"/>
        <v>558.65999999999985</v>
      </c>
      <c r="F76" s="10">
        <f t="shared" si="5"/>
        <v>44276.06</v>
      </c>
      <c r="G76" s="9">
        <f>(F76-F77)/F77</f>
        <v>6.7356476233776552E-2</v>
      </c>
      <c r="H76" s="9">
        <f>F76/$F$76</f>
        <v>1</v>
      </c>
      <c r="I76" s="10">
        <f t="shared" ref="I76" si="6">SUM(I55+I73)</f>
        <v>2794.08</v>
      </c>
    </row>
    <row r="77" spans="1:9" x14ac:dyDescent="0.3">
      <c r="A77" s="1" t="s">
        <v>37</v>
      </c>
      <c r="B77" s="5">
        <f t="shared" si="5"/>
        <v>14201.669999999998</v>
      </c>
      <c r="C77" s="5">
        <f t="shared" si="5"/>
        <v>22228.169999999995</v>
      </c>
      <c r="D77" s="5">
        <f t="shared" si="5"/>
        <v>3533.1700000000005</v>
      </c>
      <c r="E77" s="5">
        <f t="shared" si="5"/>
        <v>1518.9699999999998</v>
      </c>
      <c r="F77" s="5">
        <f t="shared" si="5"/>
        <v>41481.980000000003</v>
      </c>
      <c r="G77" s="1"/>
      <c r="H77" s="1"/>
      <c r="I77" s="1"/>
    </row>
    <row r="78" spans="1:9" x14ac:dyDescent="0.3">
      <c r="A78" s="1" t="s">
        <v>38</v>
      </c>
      <c r="B78" s="7">
        <f t="shared" ref="B78:F78" si="7">(B76-B77)/B77</f>
        <v>9.0592866895231328E-2</v>
      </c>
      <c r="C78" s="7">
        <f t="shared" si="7"/>
        <v>0.16387763815014936</v>
      </c>
      <c r="D78" s="7">
        <f t="shared" si="7"/>
        <v>-0.33252857915130035</v>
      </c>
      <c r="E78" s="7">
        <f t="shared" si="7"/>
        <v>-0.63221130107902068</v>
      </c>
      <c r="F78" s="7">
        <f t="shared" si="7"/>
        <v>6.7356476233776552E-2</v>
      </c>
      <c r="G78" s="1"/>
      <c r="H78" s="1"/>
      <c r="I78" s="1"/>
    </row>
    <row r="79" spans="1:9" x14ac:dyDescent="0.3">
      <c r="A79" s="1" t="s">
        <v>49</v>
      </c>
      <c r="B79" s="8">
        <f>B76/$F$76</f>
        <v>0.34981071034775901</v>
      </c>
      <c r="C79" s="8">
        <f t="shared" ref="C79:F79" si="8">C76/$F$76</f>
        <v>0.58430831469647482</v>
      </c>
      <c r="D79" s="8">
        <f t="shared" si="8"/>
        <v>5.3263321081415113E-2</v>
      </c>
      <c r="E79" s="8">
        <f t="shared" si="8"/>
        <v>1.2617653874351058E-2</v>
      </c>
      <c r="F79" s="8">
        <f t="shared" si="8"/>
        <v>1</v>
      </c>
      <c r="G79" s="1"/>
      <c r="H79" s="1"/>
      <c r="I79" s="1"/>
    </row>
    <row r="80" spans="1:9" x14ac:dyDescent="0.3">
      <c r="A80" s="1" t="s">
        <v>50</v>
      </c>
      <c r="B80" s="8">
        <f>B77/$F$77</f>
        <v>0.34235757309559467</v>
      </c>
      <c r="C80" s="8">
        <f t="shared" ref="C80:F80" si="9">C77/$F$77</f>
        <v>0.53585122985932665</v>
      </c>
      <c r="D80" s="8">
        <f t="shared" si="9"/>
        <v>8.5173610324290217E-2</v>
      </c>
      <c r="E80" s="8">
        <f t="shared" si="9"/>
        <v>3.6617586720788152E-2</v>
      </c>
      <c r="F80" s="8">
        <f t="shared" si="9"/>
        <v>1</v>
      </c>
      <c r="G80" s="1"/>
      <c r="H80" s="1"/>
      <c r="I80" s="1"/>
    </row>
    <row r="82" spans="1:9" ht="49.8" customHeight="1" x14ac:dyDescent="0.3">
      <c r="A82" s="17" t="s">
        <v>76</v>
      </c>
      <c r="B82" s="17"/>
      <c r="C82" s="17"/>
      <c r="D82" s="17"/>
      <c r="E82" s="17"/>
      <c r="F82" s="17"/>
      <c r="G82" s="17"/>
      <c r="H82" s="17"/>
      <c r="I82" s="17"/>
    </row>
  </sheetData>
  <mergeCells count="2">
    <mergeCell ref="A2:I2"/>
    <mergeCell ref="A82:I8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61"/>
  <sheetViews>
    <sheetView workbookViewId="0">
      <selection activeCell="A2" sqref="A2:I2"/>
    </sheetView>
  </sheetViews>
  <sheetFormatPr defaultRowHeight="14.4" x14ac:dyDescent="0.3"/>
  <cols>
    <col min="1" max="1" width="39.33203125" customWidth="1"/>
    <col min="2" max="2" width="15.21875" bestFit="1" customWidth="1"/>
    <col min="3" max="3" width="11.5546875" customWidth="1"/>
    <col min="4" max="4" width="11.21875" customWidth="1"/>
    <col min="5" max="5" width="11.44140625" customWidth="1"/>
    <col min="6" max="6" width="12.33203125" customWidth="1"/>
  </cols>
  <sheetData>
    <row r="2" spans="1:9" ht="49.8" customHeight="1" x14ac:dyDescent="0.3">
      <c r="A2" s="20" t="s">
        <v>0</v>
      </c>
      <c r="B2" s="20"/>
      <c r="C2" s="20"/>
      <c r="D2" s="20"/>
      <c r="E2" s="20"/>
      <c r="F2" s="20"/>
      <c r="G2" s="20"/>
      <c r="H2" s="20"/>
      <c r="I2" s="20"/>
    </row>
    <row r="3" spans="1:9" ht="43.2" customHeight="1" x14ac:dyDescent="0.3">
      <c r="A3" s="4"/>
      <c r="B3" s="3" t="s">
        <v>51</v>
      </c>
      <c r="C3" s="3" t="s">
        <v>52</v>
      </c>
      <c r="D3" s="3" t="s">
        <v>53</v>
      </c>
      <c r="E3" s="3" t="s">
        <v>54</v>
      </c>
      <c r="F3" s="3" t="s">
        <v>5</v>
      </c>
      <c r="G3" s="3" t="s">
        <v>6</v>
      </c>
      <c r="H3" s="3" t="s">
        <v>7</v>
      </c>
      <c r="I3" s="3" t="s">
        <v>8</v>
      </c>
    </row>
    <row r="4" spans="1:9" x14ac:dyDescent="0.3">
      <c r="A4" s="4" t="s">
        <v>9</v>
      </c>
      <c r="B4" s="1"/>
      <c r="C4" s="1"/>
      <c r="D4" s="1"/>
      <c r="E4" s="1"/>
      <c r="F4" s="1"/>
      <c r="G4" s="1"/>
      <c r="H4" s="1"/>
      <c r="I4" s="1"/>
    </row>
    <row r="5" spans="1:9" x14ac:dyDescent="0.3">
      <c r="A5" s="1" t="s">
        <v>10</v>
      </c>
      <c r="B5" s="5">
        <v>0</v>
      </c>
      <c r="C5" s="5">
        <v>0</v>
      </c>
      <c r="D5" s="5">
        <v>0</v>
      </c>
      <c r="E5" s="1">
        <v>12.55</v>
      </c>
      <c r="F5" s="1">
        <v>12.55</v>
      </c>
      <c r="G5" s="8">
        <f>(F5-F6)/F6</f>
        <v>-0.58757804797896807</v>
      </c>
      <c r="H5" s="8">
        <f>F5/$F$55</f>
        <v>5.0438878528711968E-3</v>
      </c>
      <c r="I5" s="1">
        <v>-17.88</v>
      </c>
    </row>
    <row r="6" spans="1:9" x14ac:dyDescent="0.3">
      <c r="A6" s="1" t="s">
        <v>11</v>
      </c>
      <c r="B6" s="5">
        <v>0</v>
      </c>
      <c r="C6" s="5">
        <v>0</v>
      </c>
      <c r="D6" s="5">
        <v>0</v>
      </c>
      <c r="E6" s="1">
        <v>30.43</v>
      </c>
      <c r="F6" s="1">
        <v>30.43</v>
      </c>
      <c r="G6" s="1"/>
      <c r="H6" s="1"/>
      <c r="I6" s="1"/>
    </row>
    <row r="7" spans="1:9" x14ac:dyDescent="0.3">
      <c r="A7" s="1" t="s">
        <v>12</v>
      </c>
      <c r="B7" s="1">
        <v>31.18</v>
      </c>
      <c r="C7" s="1">
        <v>5.94</v>
      </c>
      <c r="D7" s="1">
        <v>52.28</v>
      </c>
      <c r="E7" s="1">
        <v>336.59</v>
      </c>
      <c r="F7" s="1">
        <v>425.99</v>
      </c>
      <c r="G7" s="8">
        <f>(F7-F8)/F8</f>
        <v>0.2195883077099258</v>
      </c>
      <c r="H7" s="8">
        <f>F7/$F$55</f>
        <v>0.17120683557327498</v>
      </c>
      <c r="I7" s="1">
        <v>76.7</v>
      </c>
    </row>
    <row r="8" spans="1:9" x14ac:dyDescent="0.3">
      <c r="A8" s="1" t="s">
        <v>11</v>
      </c>
      <c r="B8" s="1">
        <v>27.88</v>
      </c>
      <c r="C8" s="1">
        <v>0.28000000000000003</v>
      </c>
      <c r="D8" s="1">
        <v>47.41</v>
      </c>
      <c r="E8" s="1">
        <v>273.72000000000003</v>
      </c>
      <c r="F8" s="1">
        <v>349.29</v>
      </c>
      <c r="G8" s="1"/>
      <c r="H8" s="1"/>
      <c r="I8" s="1"/>
    </row>
    <row r="9" spans="1:9" x14ac:dyDescent="0.3">
      <c r="A9" s="1" t="s">
        <v>13</v>
      </c>
      <c r="B9" s="1">
        <v>4.8499999999999996</v>
      </c>
      <c r="C9" s="1">
        <v>8.64</v>
      </c>
      <c r="D9" s="1">
        <v>0.63</v>
      </c>
      <c r="E9" s="5">
        <v>0</v>
      </c>
      <c r="F9" s="1">
        <v>14.12</v>
      </c>
      <c r="G9" s="8">
        <f>(F9-F10)/F10</f>
        <v>0.24077328646748666</v>
      </c>
      <c r="H9" s="8">
        <f>F9/$F$55</f>
        <v>5.6748762137483096E-3</v>
      </c>
      <c r="I9" s="1">
        <v>2.74</v>
      </c>
    </row>
    <row r="10" spans="1:9" x14ac:dyDescent="0.3">
      <c r="A10" s="1" t="s">
        <v>11</v>
      </c>
      <c r="B10" s="1">
        <v>3.04</v>
      </c>
      <c r="C10" s="1">
        <v>7.51</v>
      </c>
      <c r="D10" s="1">
        <v>0.83</v>
      </c>
      <c r="E10" s="5">
        <v>0</v>
      </c>
      <c r="F10" s="1">
        <v>11.38</v>
      </c>
      <c r="G10" s="1"/>
      <c r="H10" s="1"/>
      <c r="I10" s="1"/>
    </row>
    <row r="11" spans="1:9" x14ac:dyDescent="0.3">
      <c r="A11" s="1" t="s">
        <v>14</v>
      </c>
      <c r="B11" s="1">
        <v>14.62</v>
      </c>
      <c r="C11" s="1">
        <v>0.28000000000000003</v>
      </c>
      <c r="D11" s="1">
        <v>13.76</v>
      </c>
      <c r="E11" s="5">
        <v>0</v>
      </c>
      <c r="F11" s="1">
        <v>28.66</v>
      </c>
      <c r="G11" s="8">
        <f>(F11-F12)/F12</f>
        <v>0.29273793414524124</v>
      </c>
      <c r="H11" s="8">
        <f>F11/$F$55</f>
        <v>1.1518551861616613E-2</v>
      </c>
      <c r="I11" s="1">
        <v>6.49</v>
      </c>
    </row>
    <row r="12" spans="1:9" x14ac:dyDescent="0.3">
      <c r="A12" s="1" t="s">
        <v>11</v>
      </c>
      <c r="B12" s="1">
        <v>13.58</v>
      </c>
      <c r="C12" s="1">
        <v>7.0000000000000007E-2</v>
      </c>
      <c r="D12" s="1">
        <v>8.52</v>
      </c>
      <c r="E12" s="5">
        <v>0</v>
      </c>
      <c r="F12" s="1">
        <v>22.17</v>
      </c>
      <c r="G12" s="1"/>
      <c r="H12" s="1"/>
      <c r="I12" s="1"/>
    </row>
    <row r="13" spans="1:9" x14ac:dyDescent="0.3">
      <c r="A13" s="1" t="s">
        <v>15</v>
      </c>
      <c r="B13" s="1">
        <v>30.22</v>
      </c>
      <c r="C13" s="1">
        <v>0.79</v>
      </c>
      <c r="D13" s="5">
        <v>0</v>
      </c>
      <c r="E13" s="1">
        <v>83.88</v>
      </c>
      <c r="F13" s="1">
        <v>114.89</v>
      </c>
      <c r="G13" s="8">
        <f>(F13-F14)/F14</f>
        <v>1.3757237386269645</v>
      </c>
      <c r="H13" s="8">
        <f>F13/$F$55</f>
        <v>4.6174683300109307E-2</v>
      </c>
      <c r="I13" s="1">
        <v>66.53</v>
      </c>
    </row>
    <row r="14" spans="1:9" x14ac:dyDescent="0.3">
      <c r="A14" s="1" t="s">
        <v>11</v>
      </c>
      <c r="B14" s="1">
        <v>26.28</v>
      </c>
      <c r="C14" s="1">
        <v>0.08</v>
      </c>
      <c r="D14" s="5">
        <v>0</v>
      </c>
      <c r="E14" s="1">
        <v>22</v>
      </c>
      <c r="F14" s="1">
        <v>48.36</v>
      </c>
      <c r="G14" s="1"/>
      <c r="H14" s="1"/>
      <c r="I14" s="1"/>
    </row>
    <row r="15" spans="1:9" x14ac:dyDescent="0.3">
      <c r="A15" s="1" t="s">
        <v>16</v>
      </c>
      <c r="B15" s="1">
        <v>13.81</v>
      </c>
      <c r="C15" s="1">
        <v>4.66</v>
      </c>
      <c r="D15" s="1">
        <v>0.06</v>
      </c>
      <c r="E15" s="1">
        <v>282.63</v>
      </c>
      <c r="F15" s="1">
        <v>301.16000000000003</v>
      </c>
      <c r="G15" s="8">
        <f>(F15-F16)/F16</f>
        <v>9.5876634260811718E-3</v>
      </c>
      <c r="H15" s="8">
        <f>F15/$F$55</f>
        <v>0.12103723233232587</v>
      </c>
      <c r="I15" s="1">
        <v>2.86</v>
      </c>
    </row>
    <row r="16" spans="1:9" x14ac:dyDescent="0.3">
      <c r="A16" s="1" t="s">
        <v>11</v>
      </c>
      <c r="B16" s="1">
        <v>11.43</v>
      </c>
      <c r="C16" s="1">
        <v>1.0900000000000001</v>
      </c>
      <c r="D16" s="1">
        <v>0.1</v>
      </c>
      <c r="E16" s="1">
        <v>285.68</v>
      </c>
      <c r="F16" s="1">
        <v>298.3</v>
      </c>
      <c r="G16" s="1"/>
      <c r="H16" s="1"/>
      <c r="I16" s="1"/>
    </row>
    <row r="17" spans="1:9" x14ac:dyDescent="0.3">
      <c r="A17" s="1" t="s">
        <v>17</v>
      </c>
      <c r="B17" s="1">
        <v>76.48</v>
      </c>
      <c r="C17" s="1">
        <v>9.1199999999999992</v>
      </c>
      <c r="D17" s="1">
        <v>0.1</v>
      </c>
      <c r="E17" s="1">
        <v>324.22000000000003</v>
      </c>
      <c r="F17" s="1">
        <v>409.92</v>
      </c>
      <c r="G17" s="8">
        <f>(F17-F18)/F18</f>
        <v>-2.4812656119900099E-2</v>
      </c>
      <c r="H17" s="8">
        <f>F17/$F$55</f>
        <v>0.16474824770111243</v>
      </c>
      <c r="I17" s="1">
        <v>-10.43</v>
      </c>
    </row>
    <row r="18" spans="1:9" x14ac:dyDescent="0.3">
      <c r="A18" s="1" t="s">
        <v>11</v>
      </c>
      <c r="B18" s="1">
        <v>60.37</v>
      </c>
      <c r="C18" s="1">
        <v>0.36</v>
      </c>
      <c r="D18" s="5">
        <v>0</v>
      </c>
      <c r="E18" s="1">
        <v>359.62</v>
      </c>
      <c r="F18" s="1">
        <v>420.35</v>
      </c>
      <c r="G18" s="1"/>
      <c r="H18" s="1"/>
      <c r="I18" s="1"/>
    </row>
    <row r="19" spans="1:9" x14ac:dyDescent="0.3">
      <c r="A19" s="1" t="s">
        <v>18</v>
      </c>
      <c r="B19" s="1">
        <v>25.36</v>
      </c>
      <c r="C19" s="1">
        <v>26.02</v>
      </c>
      <c r="D19" s="1">
        <v>2.2799999999999998</v>
      </c>
      <c r="E19" s="1">
        <v>60.86</v>
      </c>
      <c r="F19" s="1">
        <v>114.52</v>
      </c>
      <c r="G19" s="8">
        <f>(F19-F20)/F20</f>
        <v>0.1990367500785257</v>
      </c>
      <c r="H19" s="8">
        <f>F19/$F$55</f>
        <v>4.602597903671788E-2</v>
      </c>
      <c r="I19" s="1">
        <v>19.010000000000002</v>
      </c>
    </row>
    <row r="20" spans="1:9" x14ac:dyDescent="0.3">
      <c r="A20" s="1" t="s">
        <v>11</v>
      </c>
      <c r="B20" s="1">
        <v>19.88</v>
      </c>
      <c r="C20" s="1">
        <v>21.35</v>
      </c>
      <c r="D20" s="1">
        <v>2.09</v>
      </c>
      <c r="E20" s="1">
        <v>52.19</v>
      </c>
      <c r="F20" s="1">
        <v>95.51</v>
      </c>
      <c r="G20" s="1"/>
      <c r="H20" s="1"/>
      <c r="I20" s="1"/>
    </row>
    <row r="21" spans="1:9" x14ac:dyDescent="0.3">
      <c r="A21" s="1" t="s">
        <v>19</v>
      </c>
      <c r="B21" s="5">
        <v>0</v>
      </c>
      <c r="C21" s="5">
        <v>0</v>
      </c>
      <c r="D21" s="5">
        <v>0</v>
      </c>
      <c r="E21" s="5">
        <v>0</v>
      </c>
      <c r="F21" s="5">
        <v>0</v>
      </c>
      <c r="G21" s="5">
        <v>0</v>
      </c>
      <c r="H21" s="5">
        <v>0</v>
      </c>
      <c r="I21" s="5">
        <v>0</v>
      </c>
    </row>
    <row r="22" spans="1:9" x14ac:dyDescent="0.3">
      <c r="A22" s="1" t="s">
        <v>11</v>
      </c>
      <c r="B22" s="5">
        <v>0</v>
      </c>
      <c r="C22" s="5">
        <v>0</v>
      </c>
      <c r="D22" s="5">
        <v>0</v>
      </c>
      <c r="E22" s="5">
        <v>0</v>
      </c>
      <c r="F22" s="5">
        <v>0</v>
      </c>
      <c r="G22" s="5"/>
      <c r="H22" s="5"/>
      <c r="I22" s="5"/>
    </row>
    <row r="23" spans="1:9" x14ac:dyDescent="0.3">
      <c r="A23" s="1" t="s">
        <v>20</v>
      </c>
      <c r="B23" s="1">
        <v>2.65</v>
      </c>
      <c r="C23" s="1">
        <v>0.24</v>
      </c>
      <c r="D23" s="5">
        <v>0</v>
      </c>
      <c r="E23" s="1">
        <v>13.12</v>
      </c>
      <c r="F23" s="1">
        <v>16.010000000000002</v>
      </c>
      <c r="G23" s="8">
        <f>(F23-F24)/F24</f>
        <v>1.5252365930599372</v>
      </c>
      <c r="H23" s="8">
        <f>F23/$F$55</f>
        <v>6.4344736672882763E-3</v>
      </c>
      <c r="I23" s="1">
        <v>9.67</v>
      </c>
    </row>
    <row r="24" spans="1:9" x14ac:dyDescent="0.3">
      <c r="A24" s="1" t="s">
        <v>11</v>
      </c>
      <c r="B24" s="1">
        <v>1.72</v>
      </c>
      <c r="C24" s="5">
        <v>0</v>
      </c>
      <c r="D24" s="5">
        <v>0</v>
      </c>
      <c r="E24" s="1">
        <v>4.62</v>
      </c>
      <c r="F24" s="1">
        <v>6.34</v>
      </c>
      <c r="G24" s="1"/>
      <c r="H24" s="1"/>
      <c r="I24" s="1"/>
    </row>
    <row r="25" spans="1:9" x14ac:dyDescent="0.3">
      <c r="A25" s="1" t="s">
        <v>21</v>
      </c>
      <c r="B25" s="1">
        <v>4.37</v>
      </c>
      <c r="C25" s="1">
        <v>0.33</v>
      </c>
      <c r="D25" s="5">
        <v>0</v>
      </c>
      <c r="E25" s="1">
        <v>39.03</v>
      </c>
      <c r="F25" s="1">
        <v>43.73</v>
      </c>
      <c r="G25" s="8">
        <f>(F25-F26)/F26</f>
        <v>0.17711978465679673</v>
      </c>
      <c r="H25" s="8">
        <f>F25/$F$55</f>
        <v>1.7575236319207762E-2</v>
      </c>
      <c r="I25" s="1">
        <v>6.58</v>
      </c>
    </row>
    <row r="26" spans="1:9" x14ac:dyDescent="0.3">
      <c r="A26" s="1" t="s">
        <v>11</v>
      </c>
      <c r="B26" s="1">
        <v>3.17</v>
      </c>
      <c r="C26" s="1">
        <v>0.01</v>
      </c>
      <c r="D26" s="1">
        <v>0.01</v>
      </c>
      <c r="E26" s="1">
        <v>33.96</v>
      </c>
      <c r="F26" s="1">
        <v>37.15</v>
      </c>
      <c r="G26" s="1"/>
      <c r="H26" s="1"/>
      <c r="I26" s="1"/>
    </row>
    <row r="27" spans="1:9" x14ac:dyDescent="0.3">
      <c r="A27" s="1" t="s">
        <v>22</v>
      </c>
      <c r="B27" s="1">
        <v>19.7</v>
      </c>
      <c r="C27" s="1">
        <v>0.49</v>
      </c>
      <c r="D27" s="1">
        <v>2.2999999999999998</v>
      </c>
      <c r="E27" s="1">
        <v>73.97</v>
      </c>
      <c r="F27" s="1">
        <v>96.46</v>
      </c>
      <c r="G27" s="8">
        <f>(F27-F28)/F28</f>
        <v>-0.29611792177466434</v>
      </c>
      <c r="H27" s="8">
        <f>F27/$F$55</f>
        <v>3.8767603369558215E-2</v>
      </c>
      <c r="I27" s="1">
        <v>-40.58</v>
      </c>
    </row>
    <row r="28" spans="1:9" x14ac:dyDescent="0.3">
      <c r="A28" s="1" t="s">
        <v>11</v>
      </c>
      <c r="B28" s="1">
        <v>19.170000000000002</v>
      </c>
      <c r="C28" s="1">
        <v>0.31</v>
      </c>
      <c r="D28" s="1">
        <v>0.91</v>
      </c>
      <c r="E28" s="1">
        <v>116.65</v>
      </c>
      <c r="F28" s="1">
        <v>137.04</v>
      </c>
      <c r="G28" s="1"/>
      <c r="H28" s="1"/>
      <c r="I28" s="1"/>
    </row>
    <row r="29" spans="1:9" x14ac:dyDescent="0.3">
      <c r="A29" s="1" t="s">
        <v>23</v>
      </c>
      <c r="B29" s="5">
        <v>0</v>
      </c>
      <c r="C29" s="5">
        <v>0</v>
      </c>
      <c r="D29" s="5">
        <v>0</v>
      </c>
      <c r="E29" s="5">
        <v>0</v>
      </c>
      <c r="F29" s="5">
        <v>0</v>
      </c>
      <c r="G29" s="5">
        <v>0</v>
      </c>
      <c r="H29" s="5">
        <v>0</v>
      </c>
      <c r="I29" s="5">
        <v>0</v>
      </c>
    </row>
    <row r="30" spans="1:9" x14ac:dyDescent="0.3">
      <c r="A30" s="1" t="s">
        <v>11</v>
      </c>
      <c r="B30" s="5">
        <v>0</v>
      </c>
      <c r="C30" s="5">
        <v>0</v>
      </c>
      <c r="D30" s="5">
        <v>0</v>
      </c>
      <c r="E30" s="5">
        <v>0</v>
      </c>
      <c r="F30" s="5">
        <v>0</v>
      </c>
      <c r="G30" s="5"/>
      <c r="H30" s="5"/>
      <c r="I30" s="5"/>
    </row>
    <row r="31" spans="1:9" x14ac:dyDescent="0.3">
      <c r="A31" s="1" t="s">
        <v>24</v>
      </c>
      <c r="B31" s="1">
        <v>2.84</v>
      </c>
      <c r="C31" s="1">
        <v>0.02</v>
      </c>
      <c r="D31" s="1">
        <v>1.72</v>
      </c>
      <c r="E31" s="1">
        <v>27.47</v>
      </c>
      <c r="F31" s="1">
        <v>32.049999999999997</v>
      </c>
      <c r="G31" s="8">
        <f>(F31-F32)/F32</f>
        <v>0.34494334872010068</v>
      </c>
      <c r="H31" s="8">
        <f>F31/$F$55</f>
        <v>1.2881004437013692E-2</v>
      </c>
      <c r="I31" s="1">
        <v>8.2200000000000006</v>
      </c>
    </row>
    <row r="32" spans="1:9" x14ac:dyDescent="0.3">
      <c r="A32" s="1" t="s">
        <v>11</v>
      </c>
      <c r="B32" s="1">
        <v>1.58</v>
      </c>
      <c r="C32" s="1">
        <v>0.01</v>
      </c>
      <c r="D32" s="1">
        <v>1.82</v>
      </c>
      <c r="E32" s="1">
        <v>20.420000000000002</v>
      </c>
      <c r="F32" s="1">
        <v>23.83</v>
      </c>
      <c r="G32" s="1"/>
      <c r="H32" s="1"/>
      <c r="I32" s="1"/>
    </row>
    <row r="33" spans="1:9" x14ac:dyDescent="0.3">
      <c r="A33" s="1" t="s">
        <v>25</v>
      </c>
      <c r="B33" s="1">
        <v>12.09</v>
      </c>
      <c r="C33" s="1">
        <v>2.42</v>
      </c>
      <c r="D33" s="1">
        <v>0.31</v>
      </c>
      <c r="E33" s="1">
        <v>28.06</v>
      </c>
      <c r="F33" s="1">
        <v>42.88</v>
      </c>
      <c r="G33" s="8">
        <f>(F33-F34)/F34</f>
        <v>0.3312635827382801</v>
      </c>
      <c r="H33" s="8">
        <f>F33/$F$55</f>
        <v>1.7233618416822066E-2</v>
      </c>
      <c r="I33" s="1">
        <v>10.67</v>
      </c>
    </row>
    <row r="34" spans="1:9" x14ac:dyDescent="0.3">
      <c r="A34" s="1" t="s">
        <v>11</v>
      </c>
      <c r="B34" s="1">
        <v>10.84</v>
      </c>
      <c r="C34" s="1">
        <v>0.66</v>
      </c>
      <c r="D34" s="1">
        <v>0.71</v>
      </c>
      <c r="E34" s="1">
        <v>20</v>
      </c>
      <c r="F34" s="1">
        <v>32.21</v>
      </c>
      <c r="G34" s="1"/>
      <c r="H34" s="1"/>
      <c r="I34" s="1"/>
    </row>
    <row r="35" spans="1:9" x14ac:dyDescent="0.3">
      <c r="A35" s="1" t="s">
        <v>26</v>
      </c>
      <c r="B35" s="1">
        <v>5.2</v>
      </c>
      <c r="C35" s="1">
        <v>4.7300000000000004</v>
      </c>
      <c r="D35" s="1">
        <v>0.13</v>
      </c>
      <c r="E35" s="5">
        <v>0</v>
      </c>
      <c r="F35" s="1">
        <v>10.06</v>
      </c>
      <c r="G35" s="8">
        <f>(F35-F36)/F36</f>
        <v>0.37244201909959079</v>
      </c>
      <c r="H35" s="8">
        <f>F35/$F$55</f>
        <v>4.0431483505883855E-3</v>
      </c>
      <c r="I35" s="1">
        <v>2.73</v>
      </c>
    </row>
    <row r="36" spans="1:9" x14ac:dyDescent="0.3">
      <c r="A36" s="1" t="s">
        <v>11</v>
      </c>
      <c r="B36" s="1">
        <v>3.36</v>
      </c>
      <c r="C36" s="1">
        <v>3.84</v>
      </c>
      <c r="D36" s="1">
        <v>0.13</v>
      </c>
      <c r="E36" s="5">
        <v>0</v>
      </c>
      <c r="F36" s="1">
        <v>7.33</v>
      </c>
      <c r="G36" s="1"/>
      <c r="H36" s="1"/>
      <c r="I36" s="1"/>
    </row>
    <row r="37" spans="1:9" x14ac:dyDescent="0.3">
      <c r="A37" s="1" t="s">
        <v>27</v>
      </c>
      <c r="B37" s="1">
        <v>3.77</v>
      </c>
      <c r="C37" s="1">
        <v>1.99</v>
      </c>
      <c r="D37" s="1">
        <v>0.13</v>
      </c>
      <c r="E37" s="1">
        <v>41.42</v>
      </c>
      <c r="F37" s="1">
        <v>47.31</v>
      </c>
      <c r="G37" s="8">
        <f>(F37-F38)/F38</f>
        <v>0.46971109040074577</v>
      </c>
      <c r="H37" s="8">
        <f>F37/$F$55</f>
        <v>1.901405054337341E-2</v>
      </c>
      <c r="I37" s="1">
        <v>15.12</v>
      </c>
    </row>
    <row r="38" spans="1:9" x14ac:dyDescent="0.3">
      <c r="A38" s="1" t="s">
        <v>11</v>
      </c>
      <c r="B38" s="1">
        <v>3.27</v>
      </c>
      <c r="C38" s="1">
        <v>0.06</v>
      </c>
      <c r="D38" s="1">
        <v>0.28000000000000003</v>
      </c>
      <c r="E38" s="1">
        <v>28.58</v>
      </c>
      <c r="F38" s="1">
        <v>32.19</v>
      </c>
      <c r="G38" s="1"/>
      <c r="H38" s="1"/>
      <c r="I38" s="1"/>
    </row>
    <row r="39" spans="1:9" x14ac:dyDescent="0.3">
      <c r="A39" s="1" t="s">
        <v>28</v>
      </c>
      <c r="B39" s="1">
        <v>2.15</v>
      </c>
      <c r="C39" s="1">
        <v>0.02</v>
      </c>
      <c r="D39" s="5">
        <v>0</v>
      </c>
      <c r="E39" s="1">
        <v>1.33</v>
      </c>
      <c r="F39" s="1">
        <v>3.5</v>
      </c>
      <c r="G39" s="8">
        <f>(F39-F40)/F40</f>
        <v>0.10759493670886071</v>
      </c>
      <c r="H39" s="8">
        <f>F39/$F$55</f>
        <v>1.4066619509999353E-3</v>
      </c>
      <c r="I39" s="1">
        <v>0.34</v>
      </c>
    </row>
    <row r="40" spans="1:9" x14ac:dyDescent="0.3">
      <c r="A40" s="1" t="s">
        <v>11</v>
      </c>
      <c r="B40" s="1">
        <v>2.2400000000000002</v>
      </c>
      <c r="C40" s="1">
        <v>0.01</v>
      </c>
      <c r="D40" s="5">
        <v>0</v>
      </c>
      <c r="E40" s="1">
        <v>0.91</v>
      </c>
      <c r="F40" s="1">
        <v>3.16</v>
      </c>
      <c r="G40" s="1"/>
      <c r="H40" s="1"/>
      <c r="I40" s="1"/>
    </row>
    <row r="41" spans="1:9" x14ac:dyDescent="0.3">
      <c r="A41" s="1" t="s">
        <v>29</v>
      </c>
      <c r="B41" s="1">
        <v>29.87</v>
      </c>
      <c r="C41" s="5">
        <v>0</v>
      </c>
      <c r="D41" s="1">
        <v>7.2</v>
      </c>
      <c r="E41" s="1">
        <v>314.82</v>
      </c>
      <c r="F41" s="1">
        <v>351.89</v>
      </c>
      <c r="G41" s="8">
        <f>(F41-F42)/F42</f>
        <v>5.3999999999999613E-3</v>
      </c>
      <c r="H41" s="8">
        <f>F41/$F$55</f>
        <v>0.14142579255353349</v>
      </c>
      <c r="I41" s="1">
        <v>1.89</v>
      </c>
    </row>
    <row r="42" spans="1:9" x14ac:dyDescent="0.3">
      <c r="A42" s="1" t="s">
        <v>11</v>
      </c>
      <c r="B42" s="1">
        <v>27</v>
      </c>
      <c r="C42" s="5">
        <v>0</v>
      </c>
      <c r="D42" s="1">
        <v>6.25</v>
      </c>
      <c r="E42" s="1">
        <v>316.75</v>
      </c>
      <c r="F42" s="1">
        <v>350</v>
      </c>
      <c r="G42" s="1"/>
      <c r="H42" s="1"/>
      <c r="I42" s="1"/>
    </row>
    <row r="43" spans="1:9" x14ac:dyDescent="0.3">
      <c r="A43" s="1" t="s">
        <v>30</v>
      </c>
      <c r="B43" s="1">
        <v>47.43</v>
      </c>
      <c r="C43" s="1">
        <v>9.4700000000000006</v>
      </c>
      <c r="D43" s="1">
        <v>4.8899999999999997</v>
      </c>
      <c r="E43" s="1">
        <v>174.51</v>
      </c>
      <c r="F43" s="1">
        <v>236.3</v>
      </c>
      <c r="G43" s="8">
        <f>(F43-F44)/F44</f>
        <v>6.1974742708192983E-2</v>
      </c>
      <c r="H43" s="8">
        <f>F43/$F$55</f>
        <v>9.4969776863224206E-2</v>
      </c>
      <c r="I43" s="1">
        <v>13.79</v>
      </c>
    </row>
    <row r="44" spans="1:9" x14ac:dyDescent="0.3">
      <c r="A44" s="1" t="s">
        <v>11</v>
      </c>
      <c r="B44" s="1">
        <v>45.59</v>
      </c>
      <c r="C44" s="1">
        <v>6.19</v>
      </c>
      <c r="D44" s="1">
        <v>6.12</v>
      </c>
      <c r="E44" s="1">
        <v>164.61</v>
      </c>
      <c r="F44" s="1">
        <v>222.51</v>
      </c>
      <c r="G44" s="1"/>
      <c r="H44" s="1"/>
      <c r="I44" s="1"/>
    </row>
    <row r="45" spans="1:9" x14ac:dyDescent="0.3">
      <c r="A45" s="1" t="s">
        <v>31</v>
      </c>
      <c r="B45" s="1">
        <v>19.29</v>
      </c>
      <c r="C45" s="1">
        <v>0.79</v>
      </c>
      <c r="D45" s="1">
        <v>3.72</v>
      </c>
      <c r="E45" s="1">
        <v>30.6</v>
      </c>
      <c r="F45" s="1">
        <v>54.4</v>
      </c>
      <c r="G45" s="8">
        <f>(F45-F46)/F46</f>
        <v>4.2345276872964188E-2</v>
      </c>
      <c r="H45" s="8">
        <f>F45/$F$55</f>
        <v>2.1863545752684708E-2</v>
      </c>
      <c r="I45" s="1">
        <v>2.21</v>
      </c>
    </row>
    <row r="46" spans="1:9" x14ac:dyDescent="0.3">
      <c r="A46" s="1" t="s">
        <v>11</v>
      </c>
      <c r="B46" s="1">
        <v>18.940000000000001</v>
      </c>
      <c r="C46" s="1">
        <v>0.36</v>
      </c>
      <c r="D46" s="1">
        <v>3.98</v>
      </c>
      <c r="E46" s="1">
        <v>28.91</v>
      </c>
      <c r="F46" s="1">
        <v>52.19</v>
      </c>
      <c r="G46" s="1"/>
      <c r="H46" s="1"/>
      <c r="I46" s="1"/>
    </row>
    <row r="47" spans="1:9" x14ac:dyDescent="0.3">
      <c r="A47" s="1" t="s">
        <v>32</v>
      </c>
      <c r="B47" s="1">
        <v>25.51</v>
      </c>
      <c r="C47" s="1">
        <v>1.27</v>
      </c>
      <c r="D47" s="1">
        <v>19.39</v>
      </c>
      <c r="E47" s="1">
        <v>71.33</v>
      </c>
      <c r="F47" s="1">
        <v>117.5</v>
      </c>
      <c r="G47" s="8">
        <f>(F47-F48)/F48</f>
        <v>-2.1231422505307855E-3</v>
      </c>
      <c r="H47" s="8">
        <f>F47/$F$55</f>
        <v>4.7223651212140685E-2</v>
      </c>
      <c r="I47" s="1">
        <v>-0.25</v>
      </c>
    </row>
    <row r="48" spans="1:9" x14ac:dyDescent="0.3">
      <c r="A48" s="1" t="s">
        <v>11</v>
      </c>
      <c r="B48" s="1">
        <v>24.1</v>
      </c>
      <c r="C48" s="1">
        <v>0.41</v>
      </c>
      <c r="D48" s="1">
        <v>19.600000000000001</v>
      </c>
      <c r="E48" s="1">
        <v>73.64</v>
      </c>
      <c r="F48" s="1">
        <v>117.75</v>
      </c>
      <c r="G48" s="1"/>
      <c r="H48" s="1"/>
      <c r="I48" s="1"/>
    </row>
    <row r="49" spans="1:9" x14ac:dyDescent="0.3">
      <c r="A49" s="1" t="s">
        <v>33</v>
      </c>
      <c r="B49" s="1">
        <v>0.87</v>
      </c>
      <c r="C49" s="1">
        <v>0.1</v>
      </c>
      <c r="D49" s="1">
        <v>0.28999999999999998</v>
      </c>
      <c r="E49" s="1">
        <v>10.71</v>
      </c>
      <c r="F49" s="1">
        <v>11.97</v>
      </c>
      <c r="G49" s="8">
        <f>(F49-F50)/F50</f>
        <v>0.37586206896551744</v>
      </c>
      <c r="H49" s="8">
        <f>F49/$F$55</f>
        <v>4.8107838724197787E-3</v>
      </c>
      <c r="I49" s="1">
        <v>3.27</v>
      </c>
    </row>
    <row r="50" spans="1:9" x14ac:dyDescent="0.3">
      <c r="A50" s="1" t="s">
        <v>11</v>
      </c>
      <c r="B50" s="1">
        <v>0.72</v>
      </c>
      <c r="C50" s="1">
        <v>0.01</v>
      </c>
      <c r="D50" s="1">
        <v>0.25</v>
      </c>
      <c r="E50" s="1">
        <v>7.72</v>
      </c>
      <c r="F50" s="1">
        <v>8.6999999999999993</v>
      </c>
      <c r="G50" s="1"/>
      <c r="H50" s="1"/>
      <c r="I50" s="1"/>
    </row>
    <row r="51" spans="1:9" x14ac:dyDescent="0.3">
      <c r="A51" s="1" t="s">
        <v>34</v>
      </c>
      <c r="B51" s="1">
        <v>0.01</v>
      </c>
      <c r="C51" s="5">
        <v>0</v>
      </c>
      <c r="D51" s="5">
        <v>0</v>
      </c>
      <c r="E51" s="5">
        <v>0</v>
      </c>
      <c r="F51" s="1">
        <v>0.01</v>
      </c>
      <c r="G51" s="8">
        <f>(F51-F52)/F52</f>
        <v>-0.66666666666666663</v>
      </c>
      <c r="H51" s="5">
        <v>0</v>
      </c>
      <c r="I51" s="1">
        <v>-0.02</v>
      </c>
    </row>
    <row r="52" spans="1:9" x14ac:dyDescent="0.3">
      <c r="A52" s="1" t="s">
        <v>11</v>
      </c>
      <c r="B52" s="1">
        <v>0.03</v>
      </c>
      <c r="C52" s="5">
        <v>0</v>
      </c>
      <c r="D52" s="5">
        <v>0</v>
      </c>
      <c r="E52" s="5">
        <v>0</v>
      </c>
      <c r="F52" s="1">
        <v>0.03</v>
      </c>
      <c r="G52" s="1"/>
      <c r="H52" s="1"/>
      <c r="I52" s="1"/>
    </row>
    <row r="53" spans="1:9" x14ac:dyDescent="0.3">
      <c r="A53" s="1" t="s">
        <v>35</v>
      </c>
      <c r="B53" s="1">
        <v>0.83</v>
      </c>
      <c r="C53" s="5">
        <v>0</v>
      </c>
      <c r="D53" s="5">
        <v>0</v>
      </c>
      <c r="E53" s="1">
        <v>1.45</v>
      </c>
      <c r="F53" s="1">
        <v>2.2799999999999998</v>
      </c>
      <c r="G53" s="8">
        <f>(F53-F54)/F54</f>
        <v>2.5624999999999996</v>
      </c>
      <c r="H53" s="8">
        <f>F53/$F$55</f>
        <v>9.1633978522281489E-4</v>
      </c>
      <c r="I53" s="1">
        <v>1.64</v>
      </c>
    </row>
    <row r="54" spans="1:9" x14ac:dyDescent="0.3">
      <c r="A54" s="1" t="s">
        <v>11</v>
      </c>
      <c r="B54" s="1">
        <v>0.51</v>
      </c>
      <c r="C54" s="5">
        <v>0</v>
      </c>
      <c r="D54" s="5">
        <v>0</v>
      </c>
      <c r="E54" s="1">
        <v>0.13</v>
      </c>
      <c r="F54" s="1">
        <v>0.64</v>
      </c>
      <c r="G54" s="1"/>
      <c r="H54" s="1"/>
      <c r="I54" s="1"/>
    </row>
    <row r="55" spans="1:9" x14ac:dyDescent="0.3">
      <c r="A55" s="4" t="s">
        <v>36</v>
      </c>
      <c r="B55" s="6">
        <f t="shared" ref="B55:F55" si="0">SUM(B5+B7+B9+B11+B13+B15+B17+B19+B21+B23+B25+B27+B29+B31+B33+B35+B37+B39+B41+B43+B45+B47+B49+B51+B53)</f>
        <v>373.1</v>
      </c>
      <c r="C55" s="6">
        <f t="shared" si="0"/>
        <v>77.319999999999993</v>
      </c>
      <c r="D55" s="6">
        <f t="shared" si="0"/>
        <v>109.19</v>
      </c>
      <c r="E55" s="6">
        <f t="shared" si="0"/>
        <v>1928.5499999999995</v>
      </c>
      <c r="F55" s="6">
        <f t="shared" si="0"/>
        <v>2488.1600000000008</v>
      </c>
      <c r="G55" s="9">
        <f>(F55-F56)/F56</f>
        <v>7.8591678732129661E-2</v>
      </c>
      <c r="H55" s="9">
        <f>F55/$F$55</f>
        <v>1</v>
      </c>
      <c r="I55" s="6">
        <f t="shared" ref="I55" si="1">SUM(I5+I7+I9+I11+I13+I15+I17+I19+I21+I23+I25+I27+I29+I31+I33+I35+I37+I39+I41+I43+I45+I47+I49+I51+I53)</f>
        <v>181.29999999999998</v>
      </c>
    </row>
    <row r="56" spans="1:9" x14ac:dyDescent="0.3">
      <c r="A56" s="1" t="s">
        <v>37</v>
      </c>
      <c r="B56" s="11">
        <f>SUM(B6+B8+B10+B12+B14+B16+B18+B20+B22+B24+B26+B28+B30+B32+B34+B36+B38+B40+B42+B44+B46+B48+B50+B52+B54)</f>
        <v>324.70000000000005</v>
      </c>
      <c r="C56" s="11">
        <f>SUM(C6+C8+C10+C12+C14+C16+C18+C20+C22+C24+C26+C28+C30+C32+C34+C36+C38+C40+C42+C44+C46+C48+C50+C52+C54)</f>
        <v>42.61</v>
      </c>
      <c r="D56" s="11">
        <f>SUM(D6+D8+D10+D12+D14+D16+D18+D20+D22+D24+D26+D28+D30+D32+D34+D36+D38+D40+D42+D44+D46+D48+D50+D52+D54)</f>
        <v>99.009999999999991</v>
      </c>
      <c r="E56" s="11">
        <f>SUM(E6+E8+E10+E12+E14+E16+E18+E20+E22+E24+E26+E28+E30+E32+E34+E36+E38+E40+E42+E44+E46+E48+E50+E52+E54)</f>
        <v>1840.5400000000006</v>
      </c>
      <c r="F56" s="11">
        <f>SUM(F6+F8+F10+F12+F14+F16+F18+F20+F22+F24+F26+F28+F30+F32+F34+F36+F38+F40+F42+F44+F46+F48+F50+F52+F54)</f>
        <v>2306.86</v>
      </c>
      <c r="G56" s="1"/>
      <c r="H56" s="1"/>
      <c r="I56" s="1"/>
    </row>
    <row r="57" spans="1:9" x14ac:dyDescent="0.3">
      <c r="A57" s="1" t="s">
        <v>38</v>
      </c>
      <c r="B57" s="8">
        <f>(B55-B56)/B56</f>
        <v>0.14906067138897436</v>
      </c>
      <c r="C57" s="8">
        <f t="shared" ref="C57:F57" si="2">(C55-C56)/C56</f>
        <v>0.81459751232105126</v>
      </c>
      <c r="D57" s="8">
        <f t="shared" si="2"/>
        <v>0.10281789718210289</v>
      </c>
      <c r="E57" s="8">
        <f t="shared" si="2"/>
        <v>4.7817488345810913E-2</v>
      </c>
      <c r="F57" s="8">
        <f t="shared" si="2"/>
        <v>7.8591678732129661E-2</v>
      </c>
      <c r="G57" s="1"/>
      <c r="H57" s="1"/>
      <c r="I57" s="1"/>
    </row>
    <row r="58" spans="1:9" x14ac:dyDescent="0.3">
      <c r="A58" s="1" t="s">
        <v>49</v>
      </c>
      <c r="B58" s="8">
        <f>B55/$F$55</f>
        <v>0.14995016397659311</v>
      </c>
      <c r="C58" s="8">
        <f t="shared" ref="C58:F58" si="3">C55/$F$55</f>
        <v>3.1075172014661423E-2</v>
      </c>
      <c r="D58" s="8">
        <f t="shared" si="3"/>
        <v>4.3883833837052265E-2</v>
      </c>
      <c r="E58" s="8">
        <f t="shared" si="3"/>
        <v>0.77509083017169267</v>
      </c>
      <c r="F58" s="8">
        <f t="shared" si="3"/>
        <v>1</v>
      </c>
      <c r="G58" s="1"/>
      <c r="H58" s="1"/>
      <c r="I58" s="1"/>
    </row>
    <row r="59" spans="1:9" x14ac:dyDescent="0.3">
      <c r="A59" s="1" t="s">
        <v>50</v>
      </c>
      <c r="B59" s="8">
        <f>B56/$F$56</f>
        <v>0.14075409864491129</v>
      </c>
      <c r="C59" s="8">
        <f t="shared" ref="C59:F59" si="4">C56/$F$56</f>
        <v>1.8470995205604152E-2</v>
      </c>
      <c r="D59" s="8">
        <f t="shared" si="4"/>
        <v>4.2919813079250579E-2</v>
      </c>
      <c r="E59" s="8">
        <f t="shared" si="4"/>
        <v>0.79785509307023428</v>
      </c>
      <c r="F59" s="8">
        <f t="shared" si="4"/>
        <v>1</v>
      </c>
      <c r="G59" s="1"/>
      <c r="H59" s="1"/>
      <c r="I59" s="1"/>
    </row>
    <row r="61" spans="1:9" ht="50.4" customHeight="1" x14ac:dyDescent="0.3">
      <c r="A61" s="17" t="s">
        <v>76</v>
      </c>
      <c r="B61" s="17"/>
      <c r="C61" s="17"/>
      <c r="D61" s="17"/>
      <c r="E61" s="17"/>
      <c r="F61" s="17"/>
      <c r="G61" s="17"/>
      <c r="H61" s="17"/>
      <c r="I61" s="17"/>
    </row>
  </sheetData>
  <mergeCells count="2">
    <mergeCell ref="A2:I2"/>
    <mergeCell ref="A61:I6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2"/>
  <sheetViews>
    <sheetView workbookViewId="0">
      <selection sqref="A1:H1"/>
    </sheetView>
  </sheetViews>
  <sheetFormatPr defaultRowHeight="14.4" x14ac:dyDescent="0.3"/>
  <cols>
    <col min="1" max="1" width="42" customWidth="1"/>
    <col min="2" max="2" width="12.6640625" customWidth="1"/>
    <col min="3" max="3" width="11.77734375" customWidth="1"/>
    <col min="4" max="4" width="13.33203125" customWidth="1"/>
    <col min="5" max="5" width="9.44140625" bestFit="1" customWidth="1"/>
    <col min="8" max="8" width="12.109375" customWidth="1"/>
  </cols>
  <sheetData>
    <row r="1" spans="1:8" ht="72" customHeight="1" x14ac:dyDescent="0.3">
      <c r="A1" s="16" t="s">
        <v>0</v>
      </c>
      <c r="B1" s="16"/>
      <c r="C1" s="16"/>
      <c r="D1" s="16"/>
      <c r="E1" s="16"/>
      <c r="F1" s="16"/>
      <c r="G1" s="16"/>
      <c r="H1" s="16"/>
    </row>
    <row r="2" spans="1:8" ht="28.8" x14ac:dyDescent="0.3">
      <c r="A2" s="4"/>
      <c r="B2" s="3" t="s">
        <v>55</v>
      </c>
      <c r="C2" s="3" t="s">
        <v>56</v>
      </c>
      <c r="D2" s="3" t="s">
        <v>57</v>
      </c>
      <c r="E2" s="3" t="s">
        <v>5</v>
      </c>
      <c r="F2" s="3" t="s">
        <v>6</v>
      </c>
      <c r="G2" s="3" t="s">
        <v>7</v>
      </c>
      <c r="H2" s="3" t="s">
        <v>8</v>
      </c>
    </row>
    <row r="3" spans="1:8" x14ac:dyDescent="0.3">
      <c r="A3" s="4" t="s">
        <v>9</v>
      </c>
      <c r="B3" s="1"/>
      <c r="C3" s="1"/>
      <c r="D3" s="1"/>
      <c r="E3" s="1"/>
      <c r="F3" s="1"/>
      <c r="G3" s="1"/>
      <c r="H3" s="1"/>
    </row>
    <row r="4" spans="1:8" x14ac:dyDescent="0.3">
      <c r="A4" s="1" t="s">
        <v>10</v>
      </c>
      <c r="B4" s="5">
        <v>0</v>
      </c>
      <c r="C4" s="5">
        <v>0</v>
      </c>
      <c r="D4" s="1">
        <v>26.51</v>
      </c>
      <c r="E4" s="1">
        <v>26.51</v>
      </c>
      <c r="F4" s="8">
        <f>(E4-E5)/E5</f>
        <v>0.15361183637946044</v>
      </c>
      <c r="G4" s="8">
        <f>E4/$E$65</f>
        <v>3.6734546825115291E-3</v>
      </c>
      <c r="H4" s="1">
        <v>3.53</v>
      </c>
    </row>
    <row r="5" spans="1:8" x14ac:dyDescent="0.3">
      <c r="A5" s="1" t="s">
        <v>11</v>
      </c>
      <c r="B5" s="5">
        <v>0</v>
      </c>
      <c r="C5" s="5">
        <v>0</v>
      </c>
      <c r="D5" s="1">
        <v>22.98</v>
      </c>
      <c r="E5" s="1">
        <v>22.98</v>
      </c>
      <c r="F5" s="1"/>
      <c r="G5" s="1"/>
      <c r="H5" s="1"/>
    </row>
    <row r="6" spans="1:8" x14ac:dyDescent="0.3">
      <c r="A6" s="1" t="s">
        <v>12</v>
      </c>
      <c r="B6" s="1">
        <v>136.29</v>
      </c>
      <c r="C6" s="1">
        <v>16.920000000000002</v>
      </c>
      <c r="D6" s="1">
        <v>334.65</v>
      </c>
      <c r="E6" s="1">
        <v>487.86</v>
      </c>
      <c r="F6" s="8">
        <f>(E6-E7)/E7</f>
        <v>9.2338005463257378E-2</v>
      </c>
      <c r="G6" s="8">
        <f>E6/$E$65</f>
        <v>6.7602097374955664E-2</v>
      </c>
      <c r="H6" s="1">
        <v>41.24</v>
      </c>
    </row>
    <row r="7" spans="1:8" x14ac:dyDescent="0.3">
      <c r="A7" s="1" t="s">
        <v>11</v>
      </c>
      <c r="B7" s="1">
        <v>53.89</v>
      </c>
      <c r="C7" s="1">
        <v>8.1</v>
      </c>
      <c r="D7" s="1">
        <v>384.63</v>
      </c>
      <c r="E7" s="1">
        <v>446.62</v>
      </c>
      <c r="F7" s="1"/>
      <c r="G7" s="1"/>
      <c r="H7" s="1"/>
    </row>
    <row r="8" spans="1:8" x14ac:dyDescent="0.3">
      <c r="A8" s="1" t="s">
        <v>13</v>
      </c>
      <c r="B8" s="1">
        <v>0.63</v>
      </c>
      <c r="C8" s="5">
        <v>0</v>
      </c>
      <c r="D8" s="1">
        <v>15.13</v>
      </c>
      <c r="E8" s="1">
        <v>15.76</v>
      </c>
      <c r="F8" s="8">
        <f>(E8-E9)/E9</f>
        <v>-0.90814244914612119</v>
      </c>
      <c r="G8" s="8">
        <f>E8/$E$65</f>
        <v>2.1838417878680383E-3</v>
      </c>
      <c r="H8" s="1">
        <v>-155.81</v>
      </c>
    </row>
    <row r="9" spans="1:8" x14ac:dyDescent="0.3">
      <c r="A9" s="1" t="s">
        <v>11</v>
      </c>
      <c r="B9" s="1">
        <v>145.03</v>
      </c>
      <c r="C9" s="5">
        <v>0</v>
      </c>
      <c r="D9" s="1">
        <v>26.54</v>
      </c>
      <c r="E9" s="1">
        <v>171.57</v>
      </c>
      <c r="F9" s="1"/>
      <c r="G9" s="1"/>
      <c r="H9" s="1"/>
    </row>
    <row r="10" spans="1:8" x14ac:dyDescent="0.3">
      <c r="A10" s="1" t="s">
        <v>14</v>
      </c>
      <c r="B10" s="1">
        <v>-3.44</v>
      </c>
      <c r="C10" s="5">
        <v>0</v>
      </c>
      <c r="D10" s="1">
        <v>80.48</v>
      </c>
      <c r="E10" s="1">
        <v>77.040000000000006</v>
      </c>
      <c r="F10" s="8">
        <f>(E10-E11)/E11</f>
        <v>-0.40158458909429856</v>
      </c>
      <c r="G10" s="8">
        <f>E10/$E$65</f>
        <v>1.0675328130542746E-2</v>
      </c>
      <c r="H10" s="1">
        <v>-51.7</v>
      </c>
    </row>
    <row r="11" spans="1:8" x14ac:dyDescent="0.3">
      <c r="A11" s="1" t="s">
        <v>11</v>
      </c>
      <c r="B11" s="1">
        <v>1.25</v>
      </c>
      <c r="C11" s="5">
        <v>0</v>
      </c>
      <c r="D11" s="1">
        <v>127.49</v>
      </c>
      <c r="E11" s="1">
        <v>128.74</v>
      </c>
      <c r="F11" s="1"/>
      <c r="G11" s="1"/>
      <c r="H11" s="1"/>
    </row>
    <row r="12" spans="1:8" x14ac:dyDescent="0.3">
      <c r="A12" s="1" t="s">
        <v>15</v>
      </c>
      <c r="B12" s="5">
        <v>0</v>
      </c>
      <c r="C12" s="5">
        <v>0</v>
      </c>
      <c r="D12" s="1">
        <v>91.81</v>
      </c>
      <c r="E12" s="1">
        <v>91.81</v>
      </c>
      <c r="F12" s="8">
        <f>(E12-E13)/E13</f>
        <v>6.8676521941566829E-2</v>
      </c>
      <c r="G12" s="8">
        <f>E12/$E$65</f>
        <v>1.2721986963462221E-2</v>
      </c>
      <c r="H12" s="1">
        <v>5.9</v>
      </c>
    </row>
    <row r="13" spans="1:8" x14ac:dyDescent="0.3">
      <c r="A13" s="1" t="s">
        <v>11</v>
      </c>
      <c r="B13" s="5">
        <v>0</v>
      </c>
      <c r="C13" s="5">
        <v>0</v>
      </c>
      <c r="D13" s="1">
        <v>85.91</v>
      </c>
      <c r="E13" s="1">
        <v>85.91</v>
      </c>
      <c r="F13" s="1"/>
      <c r="G13" s="1"/>
      <c r="H13" s="1"/>
    </row>
    <row r="14" spans="1:8" x14ac:dyDescent="0.3">
      <c r="A14" s="1" t="s">
        <v>16</v>
      </c>
      <c r="B14" s="1">
        <v>13.21</v>
      </c>
      <c r="C14" s="1">
        <v>60.46</v>
      </c>
      <c r="D14" s="1">
        <v>75.05</v>
      </c>
      <c r="E14" s="1">
        <v>148.72</v>
      </c>
      <c r="F14" s="8">
        <f>(E14-E15)/E15</f>
        <v>-0.72483209058782172</v>
      </c>
      <c r="G14" s="8">
        <f>E14/$E$65</f>
        <v>2.0607928343384176E-2</v>
      </c>
      <c r="H14" s="1">
        <v>-391.75</v>
      </c>
    </row>
    <row r="15" spans="1:8" x14ac:dyDescent="0.3">
      <c r="A15" s="1" t="s">
        <v>11</v>
      </c>
      <c r="B15" s="1">
        <v>341.01</v>
      </c>
      <c r="C15" s="1">
        <v>52.79</v>
      </c>
      <c r="D15" s="1">
        <v>146.66999999999999</v>
      </c>
      <c r="E15" s="1">
        <v>540.47</v>
      </c>
      <c r="F15" s="1"/>
      <c r="G15" s="1"/>
      <c r="H15" s="1"/>
    </row>
    <row r="16" spans="1:8" x14ac:dyDescent="0.3">
      <c r="A16" s="1" t="s">
        <v>17</v>
      </c>
      <c r="B16" s="1">
        <v>368.82</v>
      </c>
      <c r="C16" s="1">
        <v>55.68</v>
      </c>
      <c r="D16" s="1">
        <v>204.68</v>
      </c>
      <c r="E16" s="1">
        <v>629.17999999999995</v>
      </c>
      <c r="F16" s="8">
        <f>(E16-E17)/E17</f>
        <v>-0.44614436619718312</v>
      </c>
      <c r="G16" s="8">
        <f>E16/$E$65</f>
        <v>8.7184617772259651E-2</v>
      </c>
      <c r="H16" s="1">
        <v>-506.82</v>
      </c>
    </row>
    <row r="17" spans="1:8" x14ac:dyDescent="0.3">
      <c r="A17" s="1" t="s">
        <v>11</v>
      </c>
      <c r="B17" s="1">
        <v>871.97</v>
      </c>
      <c r="C17" s="1">
        <v>32.06</v>
      </c>
      <c r="D17" s="1">
        <v>231.97</v>
      </c>
      <c r="E17" s="1">
        <v>1136</v>
      </c>
      <c r="F17" s="1"/>
      <c r="G17" s="1"/>
      <c r="H17" s="1"/>
    </row>
    <row r="18" spans="1:8" x14ac:dyDescent="0.3">
      <c r="A18" s="1" t="s">
        <v>18</v>
      </c>
      <c r="B18" s="1">
        <v>150.59</v>
      </c>
      <c r="C18" s="1">
        <v>13.58</v>
      </c>
      <c r="D18" s="1">
        <v>215.46</v>
      </c>
      <c r="E18" s="1">
        <v>379.63</v>
      </c>
      <c r="F18" s="8">
        <f>(E18-E19)/E19</f>
        <v>0.1013983985145642</v>
      </c>
      <c r="G18" s="8">
        <f>E18/$E$65</f>
        <v>5.2604813320326356E-2</v>
      </c>
      <c r="H18" s="1">
        <v>34.950000000000003</v>
      </c>
    </row>
    <row r="19" spans="1:8" x14ac:dyDescent="0.3">
      <c r="A19" s="1" t="s">
        <v>11</v>
      </c>
      <c r="B19" s="1">
        <v>126.99</v>
      </c>
      <c r="C19" s="1">
        <v>14.45</v>
      </c>
      <c r="D19" s="1">
        <v>203.24</v>
      </c>
      <c r="E19" s="1">
        <v>344.68</v>
      </c>
      <c r="F19" s="1"/>
      <c r="G19" s="1"/>
      <c r="H19" s="1"/>
    </row>
    <row r="20" spans="1:8" x14ac:dyDescent="0.3">
      <c r="A20" s="1" t="s">
        <v>19</v>
      </c>
      <c r="B20" s="1">
        <v>288.79000000000002</v>
      </c>
      <c r="C20" s="5">
        <v>0</v>
      </c>
      <c r="D20" s="5">
        <v>0</v>
      </c>
      <c r="E20" s="1">
        <v>288.79000000000002</v>
      </c>
      <c r="F20" s="8">
        <f>(E20-E21)/E21</f>
        <v>-5.7596919462211127E-2</v>
      </c>
      <c r="G20" s="8">
        <f>E20/$E$65</f>
        <v>4.0017237938985456E-2</v>
      </c>
      <c r="H20" s="1">
        <v>-17.649999999999999</v>
      </c>
    </row>
    <row r="21" spans="1:8" x14ac:dyDescent="0.3">
      <c r="A21" s="1" t="s">
        <v>11</v>
      </c>
      <c r="B21" s="1">
        <v>306.44</v>
      </c>
      <c r="C21" s="5">
        <v>0</v>
      </c>
      <c r="D21" s="5">
        <v>0</v>
      </c>
      <c r="E21" s="1">
        <v>306.44</v>
      </c>
      <c r="F21" s="1"/>
      <c r="G21" s="1"/>
      <c r="H21" s="1"/>
    </row>
    <row r="22" spans="1:8" x14ac:dyDescent="0.3">
      <c r="A22" s="1" t="s">
        <v>20</v>
      </c>
      <c r="B22" s="5">
        <v>0</v>
      </c>
      <c r="C22" s="5">
        <v>0</v>
      </c>
      <c r="D22" s="1">
        <v>24.74</v>
      </c>
      <c r="E22" s="1">
        <v>24.74</v>
      </c>
      <c r="F22" s="8">
        <f>(E22-E23)/E23</f>
        <v>-0.15964673913043487</v>
      </c>
      <c r="G22" s="8">
        <f>E22/$E$65</f>
        <v>3.4281881873004607E-3</v>
      </c>
      <c r="H22" s="1">
        <v>-4.7</v>
      </c>
    </row>
    <row r="23" spans="1:8" x14ac:dyDescent="0.3">
      <c r="A23" s="1" t="s">
        <v>11</v>
      </c>
      <c r="B23" s="5">
        <v>0</v>
      </c>
      <c r="C23" s="5">
        <v>0</v>
      </c>
      <c r="D23" s="1">
        <v>29.44</v>
      </c>
      <c r="E23" s="1">
        <v>29.44</v>
      </c>
      <c r="F23" s="1"/>
      <c r="G23" s="1"/>
      <c r="H23" s="1"/>
    </row>
    <row r="24" spans="1:8" x14ac:dyDescent="0.3">
      <c r="A24" s="1" t="s">
        <v>21</v>
      </c>
      <c r="B24" s="5">
        <v>0</v>
      </c>
      <c r="C24" s="5">
        <v>0</v>
      </c>
      <c r="D24" s="1">
        <v>4.5599999999999996</v>
      </c>
      <c r="E24" s="1">
        <v>4.5599999999999996</v>
      </c>
      <c r="F24" s="8">
        <f>(E24-E25)/E25</f>
        <v>1.9999999999999998</v>
      </c>
      <c r="G24" s="8">
        <f>E24/$E$65</f>
        <v>6.318730046115643E-4</v>
      </c>
      <c r="H24" s="1">
        <v>3.04</v>
      </c>
    </row>
    <row r="25" spans="1:8" x14ac:dyDescent="0.3">
      <c r="A25" s="1" t="s">
        <v>11</v>
      </c>
      <c r="B25" s="5">
        <v>0</v>
      </c>
      <c r="C25" s="5">
        <v>0</v>
      </c>
      <c r="D25" s="1">
        <v>1.52</v>
      </c>
      <c r="E25" s="1">
        <v>1.52</v>
      </c>
      <c r="F25" s="1"/>
      <c r="G25" s="1"/>
      <c r="H25" s="1"/>
    </row>
    <row r="26" spans="1:8" x14ac:dyDescent="0.3">
      <c r="A26" s="1" t="s">
        <v>22</v>
      </c>
      <c r="B26" s="1">
        <v>0.08</v>
      </c>
      <c r="C26" s="5">
        <v>0</v>
      </c>
      <c r="D26" s="1">
        <v>234.04</v>
      </c>
      <c r="E26" s="1">
        <v>234.12</v>
      </c>
      <c r="F26" s="8">
        <f>(E26-E27)/E27</f>
        <v>2.9189379286091152E-2</v>
      </c>
      <c r="G26" s="8">
        <f>E26/$E$65</f>
        <v>3.244169031571479E-2</v>
      </c>
      <c r="H26" s="1">
        <v>6.64</v>
      </c>
    </row>
    <row r="27" spans="1:8" x14ac:dyDescent="0.3">
      <c r="A27" s="1" t="s">
        <v>11</v>
      </c>
      <c r="B27" s="1">
        <v>0.01</v>
      </c>
      <c r="C27" s="5">
        <v>0</v>
      </c>
      <c r="D27" s="1">
        <v>227.47</v>
      </c>
      <c r="E27" s="1">
        <v>227.48</v>
      </c>
      <c r="F27" s="1"/>
      <c r="G27" s="1"/>
      <c r="H27" s="1"/>
    </row>
    <row r="28" spans="1:8" x14ac:dyDescent="0.3">
      <c r="A28" s="1" t="s">
        <v>23</v>
      </c>
      <c r="B28" s="5">
        <v>0</v>
      </c>
      <c r="C28" s="5">
        <v>0</v>
      </c>
      <c r="D28" s="5">
        <v>0</v>
      </c>
      <c r="E28" s="5">
        <v>0</v>
      </c>
      <c r="F28" s="5">
        <v>0</v>
      </c>
      <c r="G28" s="5">
        <v>0</v>
      </c>
      <c r="H28" s="5">
        <v>0</v>
      </c>
    </row>
    <row r="29" spans="1:8" x14ac:dyDescent="0.3">
      <c r="A29" s="1" t="s">
        <v>11</v>
      </c>
      <c r="B29" s="5">
        <v>0</v>
      </c>
      <c r="C29" s="5">
        <v>0</v>
      </c>
      <c r="D29" s="5">
        <v>0</v>
      </c>
      <c r="E29" s="5">
        <v>0</v>
      </c>
      <c r="F29" s="5"/>
      <c r="G29" s="5"/>
      <c r="H29" s="5"/>
    </row>
    <row r="30" spans="1:8" x14ac:dyDescent="0.3">
      <c r="A30" s="1" t="s">
        <v>24</v>
      </c>
      <c r="B30" s="5">
        <v>0</v>
      </c>
      <c r="C30" s="5">
        <v>0</v>
      </c>
      <c r="D30" s="1">
        <v>0.09</v>
      </c>
      <c r="E30" s="1">
        <v>0.09</v>
      </c>
      <c r="F30" s="8">
        <f>(E30-E31)/E31</f>
        <v>0.79999999999999982</v>
      </c>
      <c r="G30" s="5">
        <v>0</v>
      </c>
      <c r="H30" s="1">
        <v>0.04</v>
      </c>
    </row>
    <row r="31" spans="1:8" x14ac:dyDescent="0.3">
      <c r="A31" s="1" t="s">
        <v>11</v>
      </c>
      <c r="B31" s="5">
        <v>0</v>
      </c>
      <c r="C31" s="5">
        <v>0</v>
      </c>
      <c r="D31" s="1">
        <v>0.05</v>
      </c>
      <c r="E31" s="1">
        <v>0.05</v>
      </c>
      <c r="F31" s="1"/>
      <c r="G31" s="1"/>
      <c r="H31" s="1"/>
    </row>
    <row r="32" spans="1:8" x14ac:dyDescent="0.3">
      <c r="A32" s="1" t="s">
        <v>25</v>
      </c>
      <c r="B32" s="1">
        <v>583.07000000000005</v>
      </c>
      <c r="C32" s="5">
        <v>0</v>
      </c>
      <c r="D32" s="1">
        <v>36.64</v>
      </c>
      <c r="E32" s="1">
        <v>619.71</v>
      </c>
      <c r="F32" s="8">
        <f>(E32-E33)/E33</f>
        <v>-0.42412021075912304</v>
      </c>
      <c r="G32" s="8">
        <f>E32/$E$65</f>
        <v>8.5872372738559771E-2</v>
      </c>
      <c r="H32" s="1">
        <v>-456.4</v>
      </c>
    </row>
    <row r="33" spans="1:8" x14ac:dyDescent="0.3">
      <c r="A33" s="1" t="s">
        <v>11</v>
      </c>
      <c r="B33" s="1">
        <v>1046.33</v>
      </c>
      <c r="C33" s="5">
        <v>0</v>
      </c>
      <c r="D33" s="1">
        <v>29.78</v>
      </c>
      <c r="E33" s="1">
        <v>1076.1099999999999</v>
      </c>
      <c r="F33" s="1"/>
      <c r="G33" s="1"/>
      <c r="H33" s="1"/>
    </row>
    <row r="34" spans="1:8" x14ac:dyDescent="0.3">
      <c r="A34" s="1" t="s">
        <v>26</v>
      </c>
      <c r="B34" s="5">
        <v>0</v>
      </c>
      <c r="C34" s="5">
        <v>0</v>
      </c>
      <c r="D34" s="1">
        <v>8.6300000000000008</v>
      </c>
      <c r="E34" s="1">
        <v>8.6300000000000008</v>
      </c>
      <c r="F34" s="8">
        <f>(E34-E35)/E35</f>
        <v>0.57194899817850642</v>
      </c>
      <c r="G34" s="8">
        <f>E34/$E$65</f>
        <v>1.195847374955658E-3</v>
      </c>
      <c r="H34" s="1">
        <v>3.14</v>
      </c>
    </row>
    <row r="35" spans="1:8" x14ac:dyDescent="0.3">
      <c r="A35" s="1" t="s">
        <v>11</v>
      </c>
      <c r="B35" s="5">
        <v>0</v>
      </c>
      <c r="C35" s="5">
        <v>0</v>
      </c>
      <c r="D35" s="1">
        <v>5.49</v>
      </c>
      <c r="E35" s="1">
        <v>5.49</v>
      </c>
      <c r="F35" s="1"/>
      <c r="G35" s="1"/>
      <c r="H35" s="1"/>
    </row>
    <row r="36" spans="1:8" x14ac:dyDescent="0.3">
      <c r="A36" s="1" t="s">
        <v>27</v>
      </c>
      <c r="B36" s="1">
        <v>378.1</v>
      </c>
      <c r="C36" s="1">
        <v>9.5</v>
      </c>
      <c r="D36" s="1">
        <v>93.59</v>
      </c>
      <c r="E36" s="1">
        <v>481.19</v>
      </c>
      <c r="F36" s="8">
        <f>(E36-E37)/E37</f>
        <v>-0.26075400970933443</v>
      </c>
      <c r="G36" s="8">
        <f>E36/$E$65</f>
        <v>6.6677844537069875E-2</v>
      </c>
      <c r="H36" s="1">
        <v>-169.73</v>
      </c>
    </row>
    <row r="37" spans="1:8" x14ac:dyDescent="0.3">
      <c r="A37" s="1" t="s">
        <v>11</v>
      </c>
      <c r="B37" s="1">
        <v>582.19000000000005</v>
      </c>
      <c r="C37" s="1">
        <v>12.08</v>
      </c>
      <c r="D37" s="1">
        <v>56.65</v>
      </c>
      <c r="E37" s="1">
        <v>650.91999999999996</v>
      </c>
      <c r="F37" s="1"/>
      <c r="G37" s="1"/>
      <c r="H37" s="1"/>
    </row>
    <row r="38" spans="1:8" x14ac:dyDescent="0.3">
      <c r="A38" s="1" t="s">
        <v>28</v>
      </c>
      <c r="B38" s="5">
        <v>0</v>
      </c>
      <c r="C38" s="5">
        <v>0</v>
      </c>
      <c r="D38" s="1">
        <v>18.09</v>
      </c>
      <c r="E38" s="1">
        <v>18.09</v>
      </c>
      <c r="F38" s="8">
        <f>(E38-E39)/E39</f>
        <v>1.8488188976377955</v>
      </c>
      <c r="G38" s="8">
        <f>E38/$E$65</f>
        <v>2.5067067222419295E-3</v>
      </c>
      <c r="H38" s="1">
        <v>11.74</v>
      </c>
    </row>
    <row r="39" spans="1:8" x14ac:dyDescent="0.3">
      <c r="A39" s="1" t="s">
        <v>11</v>
      </c>
      <c r="B39" s="5">
        <v>0</v>
      </c>
      <c r="C39" s="5">
        <v>0</v>
      </c>
      <c r="D39" s="1">
        <v>6.35</v>
      </c>
      <c r="E39" s="1">
        <v>6.35</v>
      </c>
      <c r="F39" s="1"/>
      <c r="G39" s="1"/>
      <c r="H39" s="1"/>
    </row>
    <row r="40" spans="1:8" x14ac:dyDescent="0.3">
      <c r="A40" s="1" t="s">
        <v>29</v>
      </c>
      <c r="B40" s="1">
        <v>3.93</v>
      </c>
      <c r="C40" s="1">
        <v>108.59</v>
      </c>
      <c r="D40" s="1">
        <v>222.92</v>
      </c>
      <c r="E40" s="1">
        <v>335.44</v>
      </c>
      <c r="F40" s="8">
        <f>(E40-E41)/E41</f>
        <v>0.88142913231252462</v>
      </c>
      <c r="G40" s="8">
        <f>E40/$E$65</f>
        <v>4.6481465058531395E-2</v>
      </c>
      <c r="H40" s="1">
        <v>157.15</v>
      </c>
    </row>
    <row r="41" spans="1:8" x14ac:dyDescent="0.3">
      <c r="A41" s="1" t="s">
        <v>11</v>
      </c>
      <c r="B41" s="5">
        <v>0</v>
      </c>
      <c r="C41" s="1">
        <v>45.82</v>
      </c>
      <c r="D41" s="1">
        <v>132.47</v>
      </c>
      <c r="E41" s="1">
        <v>178.29</v>
      </c>
      <c r="F41" s="1"/>
      <c r="G41" s="1"/>
      <c r="H41" s="1"/>
    </row>
    <row r="42" spans="1:8" x14ac:dyDescent="0.3">
      <c r="A42" s="1" t="s">
        <v>30</v>
      </c>
      <c r="B42" s="1">
        <v>-0.04</v>
      </c>
      <c r="C42" s="1">
        <v>190.43</v>
      </c>
      <c r="D42" s="1">
        <v>625.53</v>
      </c>
      <c r="E42" s="1">
        <v>815.92</v>
      </c>
      <c r="F42" s="8">
        <f>(E42-E43)/E43</f>
        <v>0.19382544443631561</v>
      </c>
      <c r="G42" s="8">
        <f>E42/$E$65</f>
        <v>0.11306092586023411</v>
      </c>
      <c r="H42" s="1">
        <v>132.47</v>
      </c>
    </row>
    <row r="43" spans="1:8" x14ac:dyDescent="0.3">
      <c r="A43" s="1" t="s">
        <v>11</v>
      </c>
      <c r="B43" s="5">
        <v>0</v>
      </c>
      <c r="C43" s="1">
        <v>77.09</v>
      </c>
      <c r="D43" s="1">
        <v>606.36</v>
      </c>
      <c r="E43" s="1">
        <v>683.45</v>
      </c>
      <c r="F43" s="1"/>
      <c r="G43" s="1"/>
      <c r="H43" s="1"/>
    </row>
    <row r="44" spans="1:8" x14ac:dyDescent="0.3">
      <c r="A44" s="1" t="s">
        <v>31</v>
      </c>
      <c r="B44" s="1">
        <v>59.64</v>
      </c>
      <c r="C44" s="5">
        <v>0</v>
      </c>
      <c r="D44" s="1">
        <v>146.31</v>
      </c>
      <c r="E44" s="1">
        <v>205.95</v>
      </c>
      <c r="F44" s="8">
        <f>(E44-E45)/E45</f>
        <v>-0.71786898271185506</v>
      </c>
      <c r="G44" s="8">
        <f>E44/$E$65</f>
        <v>2.8538211688542033E-2</v>
      </c>
      <c r="H44" s="1">
        <v>-524.03</v>
      </c>
    </row>
    <row r="45" spans="1:8" x14ac:dyDescent="0.3">
      <c r="A45" s="1" t="s">
        <v>11</v>
      </c>
      <c r="B45" s="1">
        <v>559.39</v>
      </c>
      <c r="C45" s="5">
        <v>0</v>
      </c>
      <c r="D45" s="1">
        <v>170.59</v>
      </c>
      <c r="E45" s="1">
        <v>729.98</v>
      </c>
      <c r="F45" s="1"/>
      <c r="G45" s="1"/>
      <c r="H45" s="1"/>
    </row>
    <row r="46" spans="1:8" x14ac:dyDescent="0.3">
      <c r="A46" s="1" t="s">
        <v>32</v>
      </c>
      <c r="B46" s="1">
        <v>-0.03</v>
      </c>
      <c r="C46" s="5">
        <v>0</v>
      </c>
      <c r="D46" s="1">
        <v>218.07</v>
      </c>
      <c r="E46" s="1">
        <v>218.04</v>
      </c>
      <c r="F46" s="8">
        <f>(E46-E47)/E47</f>
        <v>-0.48119066314512099</v>
      </c>
      <c r="G46" s="8">
        <f>E46/$E$65</f>
        <v>3.0213506562610851E-2</v>
      </c>
      <c r="H46" s="1">
        <v>-202.23</v>
      </c>
    </row>
    <row r="47" spans="1:8" x14ac:dyDescent="0.3">
      <c r="A47" s="1" t="s">
        <v>11</v>
      </c>
      <c r="B47" s="1">
        <v>200.47</v>
      </c>
      <c r="C47" s="5">
        <v>0</v>
      </c>
      <c r="D47" s="1">
        <v>219.8</v>
      </c>
      <c r="E47" s="1">
        <v>420.27</v>
      </c>
      <c r="F47" s="1"/>
      <c r="G47" s="1"/>
      <c r="H47" s="1"/>
    </row>
    <row r="48" spans="1:8" x14ac:dyDescent="0.3">
      <c r="A48" s="1" t="s">
        <v>33</v>
      </c>
      <c r="B48" s="1">
        <v>25.07</v>
      </c>
      <c r="C48" s="1">
        <v>6.63</v>
      </c>
      <c r="D48" s="1">
        <v>27.36</v>
      </c>
      <c r="E48" s="1">
        <v>59.06</v>
      </c>
      <c r="F48" s="8">
        <f>(E48-E49)/E49</f>
        <v>-0.73726589261088127</v>
      </c>
      <c r="G48" s="8">
        <f>E48/$E$65</f>
        <v>8.1838639588506564E-3</v>
      </c>
      <c r="H48" s="1">
        <v>-165.73</v>
      </c>
    </row>
    <row r="49" spans="1:8" x14ac:dyDescent="0.3">
      <c r="A49" s="1" t="s">
        <v>11</v>
      </c>
      <c r="B49" s="1">
        <v>196.6</v>
      </c>
      <c r="C49" s="1">
        <v>6.89</v>
      </c>
      <c r="D49" s="1">
        <v>21.3</v>
      </c>
      <c r="E49" s="1">
        <v>224.79</v>
      </c>
      <c r="F49" s="1"/>
      <c r="G49" s="1"/>
      <c r="H49" s="1"/>
    </row>
    <row r="50" spans="1:8" x14ac:dyDescent="0.3">
      <c r="A50" s="1" t="s">
        <v>34</v>
      </c>
      <c r="B50" s="5">
        <v>0</v>
      </c>
      <c r="C50" s="5">
        <v>0</v>
      </c>
      <c r="D50" s="1">
        <v>9.6199999999999992</v>
      </c>
      <c r="E50" s="1">
        <v>9.6199999999999992</v>
      </c>
      <c r="F50" s="1"/>
      <c r="G50" s="8">
        <f>E50/$E$65</f>
        <v>1.3330303299042212E-3</v>
      </c>
      <c r="H50" s="1">
        <v>9.2100000000000009</v>
      </c>
    </row>
    <row r="51" spans="1:8" x14ac:dyDescent="0.3">
      <c r="A51" s="1" t="s">
        <v>11</v>
      </c>
      <c r="B51" s="5">
        <v>0</v>
      </c>
      <c r="C51" s="5">
        <v>0</v>
      </c>
      <c r="D51" s="1">
        <v>0.41</v>
      </c>
      <c r="E51" s="1">
        <v>0.41</v>
      </c>
      <c r="F51" s="1"/>
      <c r="G51" s="1"/>
      <c r="H51" s="1"/>
    </row>
    <row r="52" spans="1:8" x14ac:dyDescent="0.3">
      <c r="A52" s="1" t="s">
        <v>35</v>
      </c>
      <c r="B52" s="5">
        <v>0</v>
      </c>
      <c r="C52" s="5">
        <v>0</v>
      </c>
      <c r="D52" s="1">
        <v>18.829999999999998</v>
      </c>
      <c r="E52" s="1">
        <v>18.829999999999998</v>
      </c>
      <c r="F52" s="8">
        <f>(E52-E53)/E53</f>
        <v>7.3546180159635072E-2</v>
      </c>
      <c r="G52" s="8">
        <f>E52/$E$65</f>
        <v>2.6092475168499464E-3</v>
      </c>
      <c r="H52" s="1">
        <v>1.29</v>
      </c>
    </row>
    <row r="53" spans="1:8" x14ac:dyDescent="0.3">
      <c r="A53" s="1" t="s">
        <v>11</v>
      </c>
      <c r="B53" s="5">
        <v>0</v>
      </c>
      <c r="C53" s="5">
        <v>0</v>
      </c>
      <c r="D53" s="1">
        <v>17.54</v>
      </c>
      <c r="E53" s="1">
        <v>17.54</v>
      </c>
      <c r="F53" s="1"/>
      <c r="G53" s="1"/>
      <c r="H53" s="1"/>
    </row>
    <row r="54" spans="1:8" x14ac:dyDescent="0.3">
      <c r="A54" s="4" t="s">
        <v>36</v>
      </c>
      <c r="B54" s="6">
        <f t="shared" ref="B54:E54" si="0">SUM(B4+B6+B8+B10+B12+B14+B16+B18+B20+B22+B24+B26+B28+B30+B32+B34+B36+B38+B40+B42+B44+B46+B48+B50+B52)</f>
        <v>2004.7100000000005</v>
      </c>
      <c r="C54" s="6">
        <f t="shared" si="0"/>
        <v>461.79</v>
      </c>
      <c r="D54" s="6">
        <f t="shared" si="0"/>
        <v>2732.79</v>
      </c>
      <c r="E54" s="6">
        <f t="shared" si="0"/>
        <v>5199.29</v>
      </c>
      <c r="F54" s="8">
        <f>(E54-E55)/E55</f>
        <v>-0.30074776410463316</v>
      </c>
      <c r="G54" s="9">
        <f>E54/$E$65</f>
        <v>0.72045855134799575</v>
      </c>
      <c r="H54" s="6">
        <f t="shared" ref="H54" si="1">SUM(H4+H6+H8+H10+H12+H14+H16+H18+H20+H22+H24+H26+H28+H30+H32+H34+H36+H38+H40+H42+H44+H46+H48+H50+H52)</f>
        <v>-2236.21</v>
      </c>
    </row>
    <row r="55" spans="1:8" x14ac:dyDescent="0.3">
      <c r="A55" s="1" t="s">
        <v>37</v>
      </c>
      <c r="B55" s="12">
        <f>SUM(B5+B7+B9+B11+B13+B15+B17+B19+B21+B23+B25+B27+B29+B31+B33+B35+B37+B39+B41+B43+B45+B47+B49+B51+B53)</f>
        <v>4431.5700000000006</v>
      </c>
      <c r="C55" s="12">
        <f>SUM(C5+C7+C9+C11+C13+C15+C17+C19+C21+C23+C25+C27+C29+C31+C33+C35+C37+C39+C41+C43+C45+C47+C49+C51+C53)</f>
        <v>249.28</v>
      </c>
      <c r="D55" s="12">
        <f>SUM(D5+D7+D9+D11+D13+D15+D17+D19+D21+D23+D25+D27+D29+D31+D33+D35+D37+D39+D41+D43+D45+D47+D49+D51+D53)</f>
        <v>2754.65</v>
      </c>
      <c r="E55" s="12">
        <f>SUM(E5+E7+E9+E11+E13+E15+E17+E19+E21+E23+E25+E27+E29+E31+E33+E35+E37+E39+E41+E43+E45+E47+E49+E51+E53)</f>
        <v>7435.5</v>
      </c>
      <c r="F55" s="1"/>
      <c r="G55" s="1"/>
      <c r="H55" s="1"/>
    </row>
    <row r="56" spans="1:8" x14ac:dyDescent="0.3">
      <c r="A56" s="1" t="s">
        <v>38</v>
      </c>
      <c r="B56" s="7">
        <f>(B54-B55)/B55</f>
        <v>-0.54762984675859794</v>
      </c>
      <c r="C56" s="7">
        <f>(C54-C55)/C55</f>
        <v>0.852495186136072</v>
      </c>
      <c r="D56" s="7">
        <f>(D54-D55)/D55</f>
        <v>-7.9356724084729911E-3</v>
      </c>
      <c r="E56" s="7">
        <f>(E54-E55)/E55</f>
        <v>-0.30074776410463316</v>
      </c>
      <c r="F56" s="1"/>
      <c r="G56" s="1"/>
      <c r="H56" s="1"/>
    </row>
    <row r="57" spans="1:8" x14ac:dyDescent="0.3">
      <c r="A57" s="4" t="s">
        <v>58</v>
      </c>
      <c r="B57" s="1"/>
      <c r="C57" s="1"/>
      <c r="D57" s="1"/>
      <c r="E57" s="1"/>
      <c r="F57" s="1"/>
      <c r="G57" s="1"/>
      <c r="H57" s="1"/>
    </row>
    <row r="58" spans="1:8" x14ac:dyDescent="0.3">
      <c r="A58" s="1" t="s">
        <v>59</v>
      </c>
      <c r="B58" s="1">
        <v>1538.88</v>
      </c>
      <c r="C58" s="5">
        <v>0</v>
      </c>
      <c r="D58" s="1">
        <v>35.06</v>
      </c>
      <c r="E58" s="1">
        <v>1573.94</v>
      </c>
      <c r="F58" s="8">
        <f>(E58-E59)/E59</f>
        <v>0.4967382415032619</v>
      </c>
      <c r="G58" s="8">
        <f>E58/$E$65</f>
        <v>0.21809872738559774</v>
      </c>
      <c r="H58" s="1">
        <v>522.36</v>
      </c>
    </row>
    <row r="59" spans="1:8" x14ac:dyDescent="0.3">
      <c r="A59" s="1" t="s">
        <v>11</v>
      </c>
      <c r="B59" s="1">
        <v>1033.33</v>
      </c>
      <c r="C59" s="5">
        <v>0</v>
      </c>
      <c r="D59" s="1">
        <v>18.25</v>
      </c>
      <c r="E59" s="1">
        <v>1051.58</v>
      </c>
      <c r="F59" s="1"/>
      <c r="G59" s="1"/>
      <c r="H59" s="1"/>
    </row>
    <row r="60" spans="1:8" x14ac:dyDescent="0.3">
      <c r="A60" s="1" t="s">
        <v>60</v>
      </c>
      <c r="B60" s="5">
        <v>0</v>
      </c>
      <c r="C60" s="1">
        <v>443.41</v>
      </c>
      <c r="D60" s="5">
        <v>0</v>
      </c>
      <c r="E60" s="1">
        <v>443.41</v>
      </c>
      <c r="F60" s="8">
        <f>(E60-E61)/E61</f>
        <v>3.5424061274051968E-2</v>
      </c>
      <c r="G60" s="8">
        <f>E60/$E$65</f>
        <v>6.1442721266406528E-2</v>
      </c>
      <c r="H60" s="1">
        <v>15.17</v>
      </c>
    </row>
    <row r="61" spans="1:8" x14ac:dyDescent="0.3">
      <c r="A61" s="1" t="s">
        <v>11</v>
      </c>
      <c r="B61" s="5">
        <v>0</v>
      </c>
      <c r="C61" s="1">
        <v>428.24</v>
      </c>
      <c r="D61" s="5">
        <v>0</v>
      </c>
      <c r="E61" s="1">
        <v>428.24</v>
      </c>
      <c r="F61" s="1"/>
      <c r="G61" s="1"/>
      <c r="H61" s="1"/>
    </row>
    <row r="62" spans="1:8" x14ac:dyDescent="0.3">
      <c r="A62" s="4" t="s">
        <v>61</v>
      </c>
      <c r="B62" s="13">
        <f>SUM(B58+B60)</f>
        <v>1538.88</v>
      </c>
      <c r="C62" s="13">
        <f>SUM(C58+C60)</f>
        <v>443.41</v>
      </c>
      <c r="D62" s="13">
        <f>SUM(D58+D60)</f>
        <v>35.06</v>
      </c>
      <c r="E62" s="13">
        <f>SUM(E58+E60)</f>
        <v>2017.3500000000001</v>
      </c>
      <c r="F62" s="9">
        <f>(E62-E63)/E63</f>
        <v>0.36324012379884058</v>
      </c>
      <c r="G62" s="9">
        <f>E62/$E$65</f>
        <v>0.27954144865200425</v>
      </c>
      <c r="H62" s="13">
        <f>SUM(H58+H60)</f>
        <v>537.53</v>
      </c>
    </row>
    <row r="63" spans="1:8" x14ac:dyDescent="0.3">
      <c r="A63" s="1" t="s">
        <v>37</v>
      </c>
      <c r="B63" s="11">
        <f>B59+B61</f>
        <v>1033.33</v>
      </c>
      <c r="C63" s="11">
        <f t="shared" ref="C63:E63" si="2">C59+C61</f>
        <v>428.24</v>
      </c>
      <c r="D63" s="11">
        <f t="shared" si="2"/>
        <v>18.25</v>
      </c>
      <c r="E63" s="11">
        <f t="shared" si="2"/>
        <v>1479.82</v>
      </c>
      <c r="F63" s="1"/>
      <c r="G63" s="1"/>
      <c r="H63" s="1"/>
    </row>
    <row r="64" spans="1:8" x14ac:dyDescent="0.3">
      <c r="A64" s="1" t="s">
        <v>38</v>
      </c>
      <c r="B64" s="7">
        <f>(B62-B63)/B63</f>
        <v>0.48924351368875407</v>
      </c>
      <c r="C64" s="7">
        <f t="shared" ref="C64:E64" si="3">(C62-C63)/C63</f>
        <v>3.5424061274051968E-2</v>
      </c>
      <c r="D64" s="7">
        <f t="shared" si="3"/>
        <v>0.92109589041095907</v>
      </c>
      <c r="E64" s="7">
        <f t="shared" si="3"/>
        <v>0.36324012379884058</v>
      </c>
      <c r="F64" s="1"/>
      <c r="G64" s="1"/>
      <c r="H64" s="1"/>
    </row>
    <row r="65" spans="1:11" x14ac:dyDescent="0.3">
      <c r="A65" s="4" t="s">
        <v>48</v>
      </c>
      <c r="B65" s="10">
        <f t="shared" ref="B65:E66" si="4">SUM(B54+B62)</f>
        <v>3543.5900000000006</v>
      </c>
      <c r="C65" s="10">
        <f t="shared" si="4"/>
        <v>905.2</v>
      </c>
      <c r="D65" s="10">
        <f t="shared" si="4"/>
        <v>2767.85</v>
      </c>
      <c r="E65" s="10">
        <f t="shared" si="4"/>
        <v>7216.64</v>
      </c>
      <c r="F65" s="9">
        <f>(E65-E66)/E66</f>
        <v>-0.19053494434299603</v>
      </c>
      <c r="G65" s="9">
        <f>E65/$E$65</f>
        <v>1</v>
      </c>
      <c r="H65" s="10">
        <f t="shared" ref="H65" si="5">SUM(H54+H62)</f>
        <v>-1698.68</v>
      </c>
    </row>
    <row r="66" spans="1:11" x14ac:dyDescent="0.3">
      <c r="A66" s="1" t="s">
        <v>37</v>
      </c>
      <c r="B66" s="11">
        <f t="shared" si="4"/>
        <v>5464.9000000000005</v>
      </c>
      <c r="C66" s="11">
        <f t="shared" si="4"/>
        <v>677.52</v>
      </c>
      <c r="D66" s="11">
        <f t="shared" si="4"/>
        <v>2772.9</v>
      </c>
      <c r="E66" s="11">
        <f t="shared" si="4"/>
        <v>8915.32</v>
      </c>
      <c r="F66" s="1"/>
      <c r="G66" s="1"/>
      <c r="H66" s="1"/>
    </row>
    <row r="67" spans="1:11" x14ac:dyDescent="0.3">
      <c r="A67" s="1" t="s">
        <v>38</v>
      </c>
      <c r="B67" s="8">
        <f>(B65-B66)/B66</f>
        <v>-0.35157276436897283</v>
      </c>
      <c r="C67" s="8">
        <f t="shared" ref="C67:E67" si="6">(C65-C66)/C66</f>
        <v>0.33604912032117146</v>
      </c>
      <c r="D67" s="8">
        <f t="shared" si="6"/>
        <v>-1.8211980237297348E-3</v>
      </c>
      <c r="E67" s="8">
        <f t="shared" si="6"/>
        <v>-0.19053494434299603</v>
      </c>
      <c r="F67" s="1"/>
      <c r="G67" s="1"/>
      <c r="H67" s="1"/>
    </row>
    <row r="68" spans="1:11" x14ac:dyDescent="0.3">
      <c r="A68" s="1" t="s">
        <v>49</v>
      </c>
      <c r="B68" s="8">
        <f>B65/$E$65</f>
        <v>0.49103045184462579</v>
      </c>
      <c r="C68" s="8">
        <f>C65/$E$65</f>
        <v>0.12543233416105001</v>
      </c>
      <c r="D68" s="8">
        <f>D65/$E$65</f>
        <v>0.38353721399432422</v>
      </c>
      <c r="E68" s="8">
        <f>E65/$E$65</f>
        <v>1</v>
      </c>
      <c r="F68" s="1"/>
      <c r="G68" s="1"/>
      <c r="H68" s="1"/>
    </row>
    <row r="69" spans="1:11" x14ac:dyDescent="0.3">
      <c r="A69" s="1" t="s">
        <v>50</v>
      </c>
      <c r="B69" s="8">
        <f>B66/$E$66</f>
        <v>0.61297855825702285</v>
      </c>
      <c r="C69" s="8">
        <f>C66/$E$66</f>
        <v>7.5995028781916968E-2</v>
      </c>
      <c r="D69" s="8">
        <f>D66/$E$66</f>
        <v>0.31102641296106032</v>
      </c>
      <c r="E69" s="8">
        <f>E66/$E$66</f>
        <v>1</v>
      </c>
      <c r="F69" s="1"/>
      <c r="G69" s="1"/>
      <c r="H69" s="1"/>
    </row>
    <row r="71" spans="1:11" ht="43.8" customHeight="1" x14ac:dyDescent="0.3">
      <c r="A71" s="17" t="s">
        <v>76</v>
      </c>
      <c r="B71" s="17"/>
      <c r="C71" s="17"/>
      <c r="D71" s="17"/>
      <c r="E71" s="17"/>
      <c r="F71" s="17"/>
      <c r="G71" s="17"/>
      <c r="H71" s="17"/>
      <c r="I71" s="17"/>
    </row>
    <row r="72" spans="1:11" x14ac:dyDescent="0.3">
      <c r="K72" s="4"/>
    </row>
  </sheetData>
  <mergeCells count="2">
    <mergeCell ref="A1:H1"/>
    <mergeCell ref="A71:I7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9"/>
  <sheetViews>
    <sheetView tabSelected="1" workbookViewId="0">
      <selection sqref="A1:R1"/>
    </sheetView>
  </sheetViews>
  <sheetFormatPr defaultRowHeight="14.4" x14ac:dyDescent="0.3"/>
  <cols>
    <col min="1" max="1" width="35.6640625" customWidth="1"/>
    <col min="2" max="2" width="10" customWidth="1"/>
    <col min="3" max="3" width="9.77734375" customWidth="1"/>
    <col min="4" max="4" width="10.77734375" customWidth="1"/>
    <col min="5" max="5" width="10.6640625" customWidth="1"/>
    <col min="6" max="6" width="11.21875" customWidth="1"/>
    <col min="7" max="7" width="11.88671875" customWidth="1"/>
    <col min="8" max="8" width="10.44140625" customWidth="1"/>
    <col min="9" max="10" width="10.5546875" customWidth="1"/>
    <col min="11" max="11" width="8.44140625" customWidth="1"/>
    <col min="12" max="12" width="10.109375" customWidth="1"/>
    <col min="13" max="13" width="10.6640625" customWidth="1"/>
    <col min="15" max="15" width="11.109375" customWidth="1"/>
  </cols>
  <sheetData>
    <row r="1" spans="1:18" ht="36.6" customHeight="1" x14ac:dyDescent="0.3">
      <c r="A1" s="19" t="s">
        <v>0</v>
      </c>
      <c r="B1" s="19"/>
      <c r="C1" s="19"/>
      <c r="D1" s="19"/>
      <c r="E1" s="19"/>
      <c r="F1" s="19"/>
      <c r="G1" s="19"/>
      <c r="H1" s="19"/>
      <c r="I1" s="19"/>
      <c r="J1" s="19"/>
      <c r="K1" s="19"/>
      <c r="L1" s="19"/>
      <c r="M1" s="19"/>
      <c r="N1" s="19"/>
      <c r="O1" s="19"/>
      <c r="P1" s="19"/>
      <c r="Q1" s="19"/>
      <c r="R1" s="19"/>
    </row>
    <row r="2" spans="1:18" ht="43.2" customHeight="1" x14ac:dyDescent="0.3">
      <c r="A2" s="2"/>
      <c r="B2" s="3" t="s">
        <v>62</v>
      </c>
      <c r="C2" s="3" t="s">
        <v>63</v>
      </c>
      <c r="D2" s="3" t="s">
        <v>64</v>
      </c>
      <c r="E2" s="3" t="s">
        <v>65</v>
      </c>
      <c r="F2" s="3" t="s">
        <v>66</v>
      </c>
      <c r="G2" s="3" t="s">
        <v>67</v>
      </c>
      <c r="H2" s="3" t="s">
        <v>68</v>
      </c>
      <c r="I2" s="3" t="s">
        <v>69</v>
      </c>
      <c r="J2" s="3" t="s">
        <v>70</v>
      </c>
      <c r="K2" s="3" t="s">
        <v>71</v>
      </c>
      <c r="L2" s="3" t="s">
        <v>72</v>
      </c>
      <c r="M2" s="3" t="s">
        <v>73</v>
      </c>
      <c r="N2" s="3" t="s">
        <v>74</v>
      </c>
      <c r="O2" s="3" t="s">
        <v>5</v>
      </c>
      <c r="P2" s="3" t="s">
        <v>6</v>
      </c>
      <c r="Q2" s="3" t="s">
        <v>7</v>
      </c>
      <c r="R2" s="4" t="s">
        <v>8</v>
      </c>
    </row>
    <row r="3" spans="1:18" x14ac:dyDescent="0.3">
      <c r="A3" s="4" t="s">
        <v>9</v>
      </c>
      <c r="B3" s="1"/>
      <c r="C3" s="1"/>
      <c r="D3" s="1"/>
      <c r="E3" s="1"/>
      <c r="F3" s="1"/>
      <c r="G3" s="1"/>
      <c r="H3" s="1"/>
      <c r="I3" s="1"/>
      <c r="J3" s="1"/>
      <c r="K3" s="1"/>
      <c r="L3" s="1"/>
      <c r="M3" s="1"/>
      <c r="N3" s="1"/>
      <c r="O3" s="1"/>
      <c r="P3" s="1"/>
      <c r="Q3" s="1"/>
      <c r="R3" s="1"/>
    </row>
    <row r="4" spans="1:18" x14ac:dyDescent="0.3">
      <c r="A4" s="1" t="s">
        <v>10</v>
      </c>
      <c r="B4" s="5">
        <v>0</v>
      </c>
      <c r="C4" s="5">
        <v>0</v>
      </c>
      <c r="D4" s="5">
        <v>0</v>
      </c>
      <c r="E4" s="5">
        <v>0</v>
      </c>
      <c r="F4" s="5">
        <v>0</v>
      </c>
      <c r="G4" s="1">
        <v>329.49</v>
      </c>
      <c r="H4" s="1">
        <v>132.97999999999999</v>
      </c>
      <c r="I4" s="1">
        <v>196.51</v>
      </c>
      <c r="J4" s="1">
        <v>349.41</v>
      </c>
      <c r="K4" s="5">
        <v>0</v>
      </c>
      <c r="L4" s="1">
        <v>12.55</v>
      </c>
      <c r="M4" s="1">
        <v>4.12</v>
      </c>
      <c r="N4" s="1">
        <v>26.51</v>
      </c>
      <c r="O4" s="1">
        <v>722.08</v>
      </c>
      <c r="P4" s="8">
        <f>(O4-O5)/O5</f>
        <v>5.844241509212706E-2</v>
      </c>
      <c r="Q4" s="8">
        <f>O4/$O$83</f>
        <v>6.6227406872524262E-3</v>
      </c>
      <c r="R4" s="1">
        <v>39.869999999999997</v>
      </c>
    </row>
    <row r="5" spans="1:18" x14ac:dyDescent="0.3">
      <c r="A5" s="1" t="s">
        <v>11</v>
      </c>
      <c r="B5" s="5">
        <v>0</v>
      </c>
      <c r="C5" s="5">
        <v>0</v>
      </c>
      <c r="D5" s="5">
        <v>0</v>
      </c>
      <c r="E5" s="5">
        <v>0</v>
      </c>
      <c r="F5" s="5">
        <v>0</v>
      </c>
      <c r="G5" s="1">
        <v>280.64</v>
      </c>
      <c r="H5" s="1">
        <v>103.33</v>
      </c>
      <c r="I5" s="1">
        <v>177.31</v>
      </c>
      <c r="J5" s="1">
        <v>345.52</v>
      </c>
      <c r="K5" s="5">
        <v>0</v>
      </c>
      <c r="L5" s="1">
        <v>30.43</v>
      </c>
      <c r="M5" s="1">
        <v>2.64</v>
      </c>
      <c r="N5" s="1">
        <v>22.98</v>
      </c>
      <c r="O5" s="1">
        <v>682.21</v>
      </c>
      <c r="P5" s="1"/>
      <c r="Q5" s="1"/>
      <c r="R5" s="1"/>
    </row>
    <row r="6" spans="1:18" x14ac:dyDescent="0.3">
      <c r="A6" s="1" t="s">
        <v>12</v>
      </c>
      <c r="B6" s="1">
        <v>1452.11</v>
      </c>
      <c r="C6" s="1">
        <v>150.47999999999999</v>
      </c>
      <c r="D6" s="1">
        <v>148.07</v>
      </c>
      <c r="E6" s="1">
        <v>2.41</v>
      </c>
      <c r="F6" s="1">
        <v>190.64</v>
      </c>
      <c r="G6" s="1">
        <v>2266.17</v>
      </c>
      <c r="H6" s="1">
        <v>1025.3399999999999</v>
      </c>
      <c r="I6" s="1">
        <v>1240.83</v>
      </c>
      <c r="J6" s="1">
        <v>2201.59</v>
      </c>
      <c r="K6" s="1">
        <v>7.6</v>
      </c>
      <c r="L6" s="1">
        <v>425.99</v>
      </c>
      <c r="M6" s="1">
        <v>89.92</v>
      </c>
      <c r="N6" s="1">
        <v>487.86</v>
      </c>
      <c r="O6" s="1">
        <v>7272.36</v>
      </c>
      <c r="P6" s="8">
        <f>(O6-O7)/O7</f>
        <v>1.9717488298788218E-2</v>
      </c>
      <c r="Q6" s="8">
        <f>O6/$O$83</f>
        <v>6.6700302548674734E-2</v>
      </c>
      <c r="R6" s="1">
        <v>140.62</v>
      </c>
    </row>
    <row r="7" spans="1:18" x14ac:dyDescent="0.3">
      <c r="A7" s="1" t="s">
        <v>11</v>
      </c>
      <c r="B7" s="1">
        <v>1243.1600000000001</v>
      </c>
      <c r="C7" s="1">
        <v>131.43</v>
      </c>
      <c r="D7" s="1">
        <v>122.31</v>
      </c>
      <c r="E7" s="1">
        <v>9.1199999999999992</v>
      </c>
      <c r="F7" s="1">
        <v>163.94</v>
      </c>
      <c r="G7" s="1">
        <v>1936.57</v>
      </c>
      <c r="H7" s="1">
        <v>1025.1600000000001</v>
      </c>
      <c r="I7" s="1">
        <v>911.41</v>
      </c>
      <c r="J7" s="1">
        <v>2759.46</v>
      </c>
      <c r="K7" s="1">
        <v>3.96</v>
      </c>
      <c r="L7" s="1">
        <v>349.29</v>
      </c>
      <c r="M7" s="1">
        <v>97.31</v>
      </c>
      <c r="N7" s="1">
        <v>446.62</v>
      </c>
      <c r="O7" s="1">
        <v>7131.74</v>
      </c>
      <c r="P7" s="1"/>
      <c r="Q7" s="1"/>
      <c r="R7" s="1"/>
    </row>
    <row r="8" spans="1:18" x14ac:dyDescent="0.3">
      <c r="A8" s="1" t="s">
        <v>13</v>
      </c>
      <c r="B8" s="1">
        <v>283.38</v>
      </c>
      <c r="C8" s="1">
        <v>65.63</v>
      </c>
      <c r="D8" s="1">
        <v>58.42</v>
      </c>
      <c r="E8" s="1">
        <v>7.21</v>
      </c>
      <c r="F8" s="1">
        <v>14.88</v>
      </c>
      <c r="G8" s="1">
        <v>1643.14</v>
      </c>
      <c r="H8" s="1">
        <v>775.3</v>
      </c>
      <c r="I8" s="1">
        <v>867.85</v>
      </c>
      <c r="J8" s="1">
        <v>330.59</v>
      </c>
      <c r="K8" s="5">
        <v>0</v>
      </c>
      <c r="L8" s="1">
        <v>14.12</v>
      </c>
      <c r="M8" s="1">
        <v>61.59</v>
      </c>
      <c r="N8" s="1">
        <v>15.76</v>
      </c>
      <c r="O8" s="1">
        <v>2429.1</v>
      </c>
      <c r="P8" s="8">
        <f>(O8-O9)/O9</f>
        <v>-7.0826926166486989E-2</v>
      </c>
      <c r="Q8" s="8">
        <f>O8/$O$83</f>
        <v>2.2279109521666389E-2</v>
      </c>
      <c r="R8" s="1">
        <v>-185.16</v>
      </c>
    </row>
    <row r="9" spans="1:18" x14ac:dyDescent="0.3">
      <c r="A9" s="1" t="s">
        <v>11</v>
      </c>
      <c r="B9" s="1">
        <v>303.13</v>
      </c>
      <c r="C9" s="1">
        <v>60.45</v>
      </c>
      <c r="D9" s="1">
        <v>54.46</v>
      </c>
      <c r="E9" s="1">
        <v>6</v>
      </c>
      <c r="F9" s="1">
        <v>15.37</v>
      </c>
      <c r="G9" s="1">
        <v>1552.19</v>
      </c>
      <c r="H9" s="1">
        <v>654.95000000000005</v>
      </c>
      <c r="I9" s="1">
        <v>897.24</v>
      </c>
      <c r="J9" s="1">
        <v>373.39</v>
      </c>
      <c r="K9" s="5">
        <v>0</v>
      </c>
      <c r="L9" s="1">
        <v>11.38</v>
      </c>
      <c r="M9" s="1">
        <v>126.77</v>
      </c>
      <c r="N9" s="1">
        <v>171.57</v>
      </c>
      <c r="O9" s="1">
        <v>2614.2600000000002</v>
      </c>
      <c r="P9" s="1"/>
      <c r="Q9" s="1"/>
      <c r="R9" s="1"/>
    </row>
    <row r="10" spans="1:18" x14ac:dyDescent="0.3">
      <c r="A10" s="1" t="s">
        <v>14</v>
      </c>
      <c r="B10" s="1">
        <v>361.71</v>
      </c>
      <c r="C10" s="1">
        <v>59.75</v>
      </c>
      <c r="D10" s="1">
        <v>59.75</v>
      </c>
      <c r="E10" s="5">
        <v>0</v>
      </c>
      <c r="F10" s="1">
        <v>36.18</v>
      </c>
      <c r="G10" s="1">
        <v>566.01</v>
      </c>
      <c r="H10" s="1">
        <v>267.10000000000002</v>
      </c>
      <c r="I10" s="1">
        <v>298.89999999999998</v>
      </c>
      <c r="J10" s="1">
        <v>569.03</v>
      </c>
      <c r="K10" s="5">
        <v>0</v>
      </c>
      <c r="L10" s="1">
        <v>28.66</v>
      </c>
      <c r="M10" s="1">
        <v>42.55</v>
      </c>
      <c r="N10" s="1">
        <v>77.040000000000006</v>
      </c>
      <c r="O10" s="1">
        <v>1740.92</v>
      </c>
      <c r="P10" s="8">
        <f>(O10-O11)/O11</f>
        <v>-0.14803613549833122</v>
      </c>
      <c r="Q10" s="8">
        <f>O10/$O$83</f>
        <v>1.5967291321254563E-2</v>
      </c>
      <c r="R10" s="1">
        <v>-302.5</v>
      </c>
    </row>
    <row r="11" spans="1:18" x14ac:dyDescent="0.3">
      <c r="A11" s="1" t="s">
        <v>11</v>
      </c>
      <c r="B11" s="1">
        <v>271.70999999999998</v>
      </c>
      <c r="C11" s="1">
        <v>53.45</v>
      </c>
      <c r="D11" s="1">
        <v>53.45</v>
      </c>
      <c r="E11" s="5">
        <v>0</v>
      </c>
      <c r="F11" s="1">
        <v>38.53</v>
      </c>
      <c r="G11" s="1">
        <v>622.32000000000005</v>
      </c>
      <c r="H11" s="1">
        <v>271.36</v>
      </c>
      <c r="I11" s="1">
        <v>350.96</v>
      </c>
      <c r="J11" s="1">
        <v>859.61</v>
      </c>
      <c r="K11" s="5">
        <v>0</v>
      </c>
      <c r="L11" s="1">
        <v>22.17</v>
      </c>
      <c r="M11" s="1">
        <v>46.89</v>
      </c>
      <c r="N11" s="1">
        <v>128.74</v>
      </c>
      <c r="O11" s="1">
        <v>2043.42</v>
      </c>
      <c r="P11" s="1"/>
      <c r="Q11" s="1"/>
      <c r="R11" s="1"/>
    </row>
    <row r="12" spans="1:18" x14ac:dyDescent="0.3">
      <c r="A12" s="1" t="s">
        <v>15</v>
      </c>
      <c r="B12" s="1">
        <v>413.17</v>
      </c>
      <c r="C12" s="1">
        <v>28.52</v>
      </c>
      <c r="D12" s="1">
        <v>28.5</v>
      </c>
      <c r="E12" s="1">
        <v>0.02</v>
      </c>
      <c r="F12" s="1">
        <v>63.93</v>
      </c>
      <c r="G12" s="1">
        <v>2020.31</v>
      </c>
      <c r="H12" s="1">
        <v>742.16</v>
      </c>
      <c r="I12" s="1">
        <v>1278.1600000000001</v>
      </c>
      <c r="J12" s="1">
        <v>494.92</v>
      </c>
      <c r="K12" s="1">
        <v>0.83</v>
      </c>
      <c r="L12" s="1">
        <v>114.89</v>
      </c>
      <c r="M12" s="1">
        <v>159.53</v>
      </c>
      <c r="N12" s="1">
        <v>91.81</v>
      </c>
      <c r="O12" s="1">
        <v>3387.92</v>
      </c>
      <c r="P12" s="8">
        <f>(O12-O13)/O13</f>
        <v>0.11721467978248765</v>
      </c>
      <c r="Q12" s="8">
        <f>O12/$O$83</f>
        <v>3.1073171434129514E-2</v>
      </c>
      <c r="R12" s="1">
        <v>355.45</v>
      </c>
    </row>
    <row r="13" spans="1:18" x14ac:dyDescent="0.3">
      <c r="A13" s="1" t="s">
        <v>11</v>
      </c>
      <c r="B13" s="1">
        <v>270.14999999999998</v>
      </c>
      <c r="C13" s="1">
        <v>28.48</v>
      </c>
      <c r="D13" s="1">
        <v>28.48</v>
      </c>
      <c r="E13" s="5">
        <v>0</v>
      </c>
      <c r="F13" s="1">
        <v>40.200000000000003</v>
      </c>
      <c r="G13" s="1">
        <v>1779.54</v>
      </c>
      <c r="H13" s="1">
        <v>705.1</v>
      </c>
      <c r="I13" s="1">
        <v>1074.43</v>
      </c>
      <c r="J13" s="1">
        <v>487.53</v>
      </c>
      <c r="K13" s="5">
        <v>0</v>
      </c>
      <c r="L13" s="1">
        <v>48.36</v>
      </c>
      <c r="M13" s="1">
        <v>292.31</v>
      </c>
      <c r="N13" s="1">
        <v>85.91</v>
      </c>
      <c r="O13" s="1">
        <v>3032.47</v>
      </c>
      <c r="P13" s="1"/>
      <c r="Q13" s="1"/>
      <c r="R13" s="1"/>
    </row>
    <row r="14" spans="1:18" x14ac:dyDescent="0.3">
      <c r="A14" s="1" t="s">
        <v>16</v>
      </c>
      <c r="B14" s="1">
        <v>1023.77</v>
      </c>
      <c r="C14" s="1">
        <v>70.45</v>
      </c>
      <c r="D14" s="1">
        <v>67.45</v>
      </c>
      <c r="E14" s="1">
        <v>3</v>
      </c>
      <c r="F14" s="1">
        <v>149.26</v>
      </c>
      <c r="G14" s="1">
        <v>776.01</v>
      </c>
      <c r="H14" s="1">
        <v>499.73</v>
      </c>
      <c r="I14" s="1">
        <v>276.29000000000002</v>
      </c>
      <c r="J14" s="1">
        <v>1937.95</v>
      </c>
      <c r="K14" s="1">
        <v>3.57</v>
      </c>
      <c r="L14" s="1">
        <v>301.16000000000003</v>
      </c>
      <c r="M14" s="1">
        <v>225.97</v>
      </c>
      <c r="N14" s="1">
        <v>148.72</v>
      </c>
      <c r="O14" s="1">
        <v>4636.87</v>
      </c>
      <c r="P14" s="8">
        <f>(O14-O15)/O15</f>
        <v>-0.14184956313976751</v>
      </c>
      <c r="Q14" s="8">
        <f>O14/$O$83</f>
        <v>4.2528234559190331E-2</v>
      </c>
      <c r="R14" s="1">
        <v>-766.46</v>
      </c>
    </row>
    <row r="15" spans="1:18" x14ac:dyDescent="0.3">
      <c r="A15" s="1" t="s">
        <v>11</v>
      </c>
      <c r="B15" s="1">
        <v>982.79</v>
      </c>
      <c r="C15" s="1">
        <v>79.23</v>
      </c>
      <c r="D15" s="1">
        <v>70.22</v>
      </c>
      <c r="E15" s="1">
        <v>9.01</v>
      </c>
      <c r="F15" s="1">
        <v>124.77</v>
      </c>
      <c r="G15" s="1">
        <v>1190.76</v>
      </c>
      <c r="H15" s="1">
        <v>779.67</v>
      </c>
      <c r="I15" s="1">
        <v>411.09</v>
      </c>
      <c r="J15" s="1">
        <v>2030.53</v>
      </c>
      <c r="K15" s="1">
        <v>6.28</v>
      </c>
      <c r="L15" s="1">
        <v>298.3</v>
      </c>
      <c r="M15" s="1">
        <v>150.19999999999999</v>
      </c>
      <c r="N15" s="1">
        <v>540.47</v>
      </c>
      <c r="O15" s="1">
        <v>5403.33</v>
      </c>
      <c r="P15" s="1"/>
      <c r="Q15" s="1"/>
      <c r="R15" s="1"/>
    </row>
    <row r="16" spans="1:18" x14ac:dyDescent="0.3">
      <c r="A16" s="1" t="s">
        <v>17</v>
      </c>
      <c r="B16" s="1">
        <v>1815.1</v>
      </c>
      <c r="C16" s="1">
        <v>386.46</v>
      </c>
      <c r="D16" s="1">
        <v>339.41</v>
      </c>
      <c r="E16" s="1">
        <v>47.05</v>
      </c>
      <c r="F16" s="1">
        <v>428.01</v>
      </c>
      <c r="G16" s="1">
        <v>3270.75</v>
      </c>
      <c r="H16" s="1">
        <v>1694.95</v>
      </c>
      <c r="I16" s="1">
        <v>1575.81</v>
      </c>
      <c r="J16" s="1">
        <v>3065.96</v>
      </c>
      <c r="K16" s="1">
        <v>46.31</v>
      </c>
      <c r="L16" s="1">
        <v>409.92</v>
      </c>
      <c r="M16" s="1">
        <v>166.09</v>
      </c>
      <c r="N16" s="1">
        <v>629.17999999999995</v>
      </c>
      <c r="O16" s="1">
        <v>10217.790000000001</v>
      </c>
      <c r="P16" s="8">
        <f>(O16-O17)/O17</f>
        <v>-2.2508220073145863E-2</v>
      </c>
      <c r="Q16" s="8">
        <f>O16/$O$83</f>
        <v>9.3715064212830948E-2</v>
      </c>
      <c r="R16" s="1">
        <v>-235.28</v>
      </c>
    </row>
    <row r="17" spans="1:18" x14ac:dyDescent="0.3">
      <c r="A17" s="1" t="s">
        <v>11</v>
      </c>
      <c r="B17" s="1">
        <v>1601.64</v>
      </c>
      <c r="C17" s="1">
        <v>412.68</v>
      </c>
      <c r="D17" s="1">
        <v>363.24</v>
      </c>
      <c r="E17" s="1">
        <v>49.43</v>
      </c>
      <c r="F17" s="1">
        <v>383.76</v>
      </c>
      <c r="G17" s="1">
        <v>3222.14</v>
      </c>
      <c r="H17" s="1">
        <v>1648.8</v>
      </c>
      <c r="I17" s="1">
        <v>1573.34</v>
      </c>
      <c r="J17" s="1">
        <v>2980.79</v>
      </c>
      <c r="K17" s="1">
        <v>65.349999999999994</v>
      </c>
      <c r="L17" s="1">
        <v>420.35</v>
      </c>
      <c r="M17" s="1">
        <v>230.37</v>
      </c>
      <c r="N17" s="1">
        <v>1136</v>
      </c>
      <c r="O17" s="1">
        <v>10453.07</v>
      </c>
      <c r="P17" s="1"/>
      <c r="Q17" s="1"/>
      <c r="R17" s="1"/>
    </row>
    <row r="18" spans="1:18" x14ac:dyDescent="0.3">
      <c r="A18" s="1" t="s">
        <v>18</v>
      </c>
      <c r="B18" s="1">
        <v>536.77</v>
      </c>
      <c r="C18" s="1">
        <v>144.63</v>
      </c>
      <c r="D18" s="1">
        <v>135.68</v>
      </c>
      <c r="E18" s="1">
        <v>8.9499999999999993</v>
      </c>
      <c r="F18" s="1">
        <v>138.85</v>
      </c>
      <c r="G18" s="1">
        <v>1204.1400000000001</v>
      </c>
      <c r="H18" s="1">
        <v>586.61</v>
      </c>
      <c r="I18" s="1">
        <v>617.53</v>
      </c>
      <c r="J18" s="1">
        <v>310.08999999999997</v>
      </c>
      <c r="K18" s="5">
        <v>0</v>
      </c>
      <c r="L18" s="1">
        <v>114.52</v>
      </c>
      <c r="M18" s="1">
        <v>36.909999999999997</v>
      </c>
      <c r="N18" s="1">
        <v>379.63</v>
      </c>
      <c r="O18" s="1">
        <v>2865.54</v>
      </c>
      <c r="P18" s="8">
        <f>(O18-O19)/O19</f>
        <v>0.10133441972727407</v>
      </c>
      <c r="Q18" s="8">
        <f>O18/$O$83</f>
        <v>2.628203017525664E-2</v>
      </c>
      <c r="R18" s="1">
        <v>263.66000000000003</v>
      </c>
    </row>
    <row r="19" spans="1:18" x14ac:dyDescent="0.3">
      <c r="A19" s="1" t="s">
        <v>11</v>
      </c>
      <c r="B19" s="1">
        <v>435.32</v>
      </c>
      <c r="C19" s="1">
        <v>114.36</v>
      </c>
      <c r="D19" s="1">
        <v>107.79</v>
      </c>
      <c r="E19" s="1">
        <v>6.56</v>
      </c>
      <c r="F19" s="1">
        <v>92.53</v>
      </c>
      <c r="G19" s="1">
        <v>1170.8499999999999</v>
      </c>
      <c r="H19" s="1">
        <v>561.22</v>
      </c>
      <c r="I19" s="1">
        <v>609.63</v>
      </c>
      <c r="J19" s="1">
        <v>305.87</v>
      </c>
      <c r="K19" s="5">
        <v>0</v>
      </c>
      <c r="L19" s="1">
        <v>95.51</v>
      </c>
      <c r="M19" s="1">
        <v>42.77</v>
      </c>
      <c r="N19" s="1">
        <v>344.68</v>
      </c>
      <c r="O19" s="1">
        <v>2601.88</v>
      </c>
      <c r="P19" s="1"/>
      <c r="Q19" s="1"/>
      <c r="R19" s="1"/>
    </row>
    <row r="20" spans="1:18" x14ac:dyDescent="0.3">
      <c r="A20" s="1" t="s">
        <v>19</v>
      </c>
      <c r="B20" s="5">
        <v>0</v>
      </c>
      <c r="C20" s="5">
        <v>0</v>
      </c>
      <c r="D20" s="5">
        <v>0</v>
      </c>
      <c r="E20" s="5">
        <v>0</v>
      </c>
      <c r="F20" s="5">
        <v>0</v>
      </c>
      <c r="G20" s="5">
        <v>0</v>
      </c>
      <c r="H20" s="5">
        <v>0</v>
      </c>
      <c r="I20" s="5">
        <v>0</v>
      </c>
      <c r="J20" s="5">
        <v>0</v>
      </c>
      <c r="K20" s="5">
        <v>0</v>
      </c>
      <c r="L20" s="5">
        <v>0</v>
      </c>
      <c r="M20" s="5">
        <v>0</v>
      </c>
      <c r="N20" s="1">
        <v>288.79000000000002</v>
      </c>
      <c r="O20" s="1">
        <v>288.79000000000002</v>
      </c>
      <c r="P20" s="8">
        <f>(O20-O21)/O21</f>
        <v>-5.7596919462211127E-2</v>
      </c>
      <c r="Q20" s="8">
        <f>O20/$O$83</f>
        <v>2.6487110612004598E-3</v>
      </c>
      <c r="R20" s="1">
        <v>-17.649999999999999</v>
      </c>
    </row>
    <row r="21" spans="1:18" x14ac:dyDescent="0.3">
      <c r="A21" s="1" t="s">
        <v>11</v>
      </c>
      <c r="B21" s="5">
        <v>0</v>
      </c>
      <c r="C21" s="5">
        <v>0</v>
      </c>
      <c r="D21" s="5">
        <v>0</v>
      </c>
      <c r="E21" s="5">
        <v>0</v>
      </c>
      <c r="F21" s="5">
        <v>0</v>
      </c>
      <c r="G21" s="5">
        <v>0</v>
      </c>
      <c r="H21" s="5">
        <v>0</v>
      </c>
      <c r="I21" s="5">
        <v>0</v>
      </c>
      <c r="J21" s="5">
        <v>0</v>
      </c>
      <c r="K21" s="5">
        <v>0</v>
      </c>
      <c r="L21" s="5">
        <v>0</v>
      </c>
      <c r="M21" s="5">
        <v>0</v>
      </c>
      <c r="N21" s="1">
        <v>306.44</v>
      </c>
      <c r="O21" s="1">
        <v>306.44</v>
      </c>
      <c r="P21" s="1"/>
      <c r="Q21" s="1"/>
      <c r="R21" s="1"/>
    </row>
    <row r="22" spans="1:18" x14ac:dyDescent="0.3">
      <c r="A22" s="1" t="s">
        <v>20</v>
      </c>
      <c r="B22" s="1">
        <v>34.04</v>
      </c>
      <c r="C22" s="1">
        <v>9.1199999999999992</v>
      </c>
      <c r="D22" s="1">
        <v>9.1199999999999992</v>
      </c>
      <c r="E22" s="1">
        <v>0</v>
      </c>
      <c r="F22" s="1">
        <v>15.13</v>
      </c>
      <c r="G22" s="1">
        <v>548.84</v>
      </c>
      <c r="H22" s="1">
        <v>291.24</v>
      </c>
      <c r="I22" s="1">
        <v>257.61</v>
      </c>
      <c r="J22" s="1">
        <v>212.65</v>
      </c>
      <c r="K22" s="5">
        <v>0</v>
      </c>
      <c r="L22" s="1">
        <v>16.010000000000002</v>
      </c>
      <c r="M22" s="1">
        <v>7.48</v>
      </c>
      <c r="N22" s="1">
        <v>24.74</v>
      </c>
      <c r="O22" s="1">
        <v>868.02</v>
      </c>
      <c r="P22" s="8">
        <f>(O22-O23)/O23</f>
        <v>0.14852402185850194</v>
      </c>
      <c r="Q22" s="8">
        <f>O22/$O$83</f>
        <v>7.9612665789785767E-3</v>
      </c>
      <c r="R22" s="1">
        <v>112.25</v>
      </c>
    </row>
    <row r="23" spans="1:18" x14ac:dyDescent="0.3">
      <c r="A23" s="1" t="s">
        <v>11</v>
      </c>
      <c r="B23" s="1">
        <v>24.23</v>
      </c>
      <c r="C23" s="1">
        <v>11.27</v>
      </c>
      <c r="D23" s="1">
        <v>11.27</v>
      </c>
      <c r="E23" s="1">
        <v>0</v>
      </c>
      <c r="F23" s="1">
        <v>12.57</v>
      </c>
      <c r="G23" s="1">
        <v>552.42999999999995</v>
      </c>
      <c r="H23" s="1">
        <v>327.84</v>
      </c>
      <c r="I23" s="1">
        <v>224.58</v>
      </c>
      <c r="J23" s="1">
        <v>111.98</v>
      </c>
      <c r="K23" s="5">
        <v>0</v>
      </c>
      <c r="L23" s="1">
        <v>6.34</v>
      </c>
      <c r="M23" s="1">
        <v>7.52</v>
      </c>
      <c r="N23" s="1">
        <v>29.44</v>
      </c>
      <c r="O23" s="1">
        <v>755.77</v>
      </c>
      <c r="P23" s="1"/>
      <c r="Q23" s="1"/>
      <c r="R23" s="1"/>
    </row>
    <row r="24" spans="1:18" x14ac:dyDescent="0.3">
      <c r="A24" s="1" t="s">
        <v>21</v>
      </c>
      <c r="B24" s="1">
        <v>146.66</v>
      </c>
      <c r="C24" s="1">
        <v>16.27</v>
      </c>
      <c r="D24" s="1">
        <v>16.27</v>
      </c>
      <c r="E24" s="1">
        <v>0</v>
      </c>
      <c r="F24" s="1">
        <v>15.01</v>
      </c>
      <c r="G24" s="1">
        <v>634.14</v>
      </c>
      <c r="H24" s="1">
        <v>157.53</v>
      </c>
      <c r="I24" s="1">
        <v>476.61</v>
      </c>
      <c r="J24" s="1">
        <v>311.75</v>
      </c>
      <c r="K24" s="5">
        <v>0</v>
      </c>
      <c r="L24" s="1">
        <v>43.73</v>
      </c>
      <c r="M24" s="1">
        <v>20.64</v>
      </c>
      <c r="N24" s="1">
        <v>4.5599999999999996</v>
      </c>
      <c r="O24" s="1">
        <v>1192.76</v>
      </c>
      <c r="P24" s="8">
        <f>(O24-O25)/O25</f>
        <v>8.2958806598933968E-2</v>
      </c>
      <c r="Q24" s="8">
        <f>O24/$O$83</f>
        <v>1.0939702224306453E-2</v>
      </c>
      <c r="R24" s="1">
        <v>91.37</v>
      </c>
    </row>
    <row r="25" spans="1:18" x14ac:dyDescent="0.3">
      <c r="A25" s="1" t="s">
        <v>11</v>
      </c>
      <c r="B25" s="1">
        <v>148.36000000000001</v>
      </c>
      <c r="C25" s="1">
        <v>15.74</v>
      </c>
      <c r="D25" s="1">
        <v>15.74</v>
      </c>
      <c r="E25" s="1">
        <v>0</v>
      </c>
      <c r="F25" s="1">
        <v>5.01</v>
      </c>
      <c r="G25" s="1">
        <v>621.82000000000005</v>
      </c>
      <c r="H25" s="1">
        <v>190.62</v>
      </c>
      <c r="I25" s="1">
        <v>431.19</v>
      </c>
      <c r="J25" s="1">
        <v>261.23</v>
      </c>
      <c r="K25" s="5">
        <v>0</v>
      </c>
      <c r="L25" s="1">
        <v>37.15</v>
      </c>
      <c r="M25" s="1">
        <v>10.57</v>
      </c>
      <c r="N25" s="1">
        <v>1.52</v>
      </c>
      <c r="O25" s="1">
        <v>1101.3900000000001</v>
      </c>
      <c r="P25" s="1"/>
      <c r="Q25" s="1"/>
      <c r="R25" s="1"/>
    </row>
    <row r="26" spans="1:18" x14ac:dyDescent="0.3">
      <c r="A26" s="1" t="s">
        <v>22</v>
      </c>
      <c r="B26" s="1">
        <v>741.72</v>
      </c>
      <c r="C26" s="1">
        <v>93.25</v>
      </c>
      <c r="D26" s="1">
        <v>44.12</v>
      </c>
      <c r="E26" s="1">
        <v>49.13</v>
      </c>
      <c r="F26" s="1">
        <v>174.34</v>
      </c>
      <c r="G26" s="1">
        <v>1640.55</v>
      </c>
      <c r="H26" s="1">
        <v>515.02</v>
      </c>
      <c r="I26" s="1">
        <v>1125.53</v>
      </c>
      <c r="J26" s="1">
        <v>2023.43</v>
      </c>
      <c r="K26" s="1">
        <v>21.51</v>
      </c>
      <c r="L26" s="1">
        <v>96.46</v>
      </c>
      <c r="M26" s="1">
        <v>345.01</v>
      </c>
      <c r="N26" s="1">
        <v>234.12</v>
      </c>
      <c r="O26" s="1">
        <v>5370.39</v>
      </c>
      <c r="P26" s="8">
        <f>(O26-O27)/O27</f>
        <v>4.567129363705582E-2</v>
      </c>
      <c r="Q26" s="8">
        <f>O26/$O$83</f>
        <v>4.9255900121057995E-2</v>
      </c>
      <c r="R26" s="1">
        <v>234.56</v>
      </c>
    </row>
    <row r="27" spans="1:18" x14ac:dyDescent="0.3">
      <c r="A27" s="1" t="s">
        <v>11</v>
      </c>
      <c r="B27" s="1">
        <v>533.15</v>
      </c>
      <c r="C27" s="1">
        <v>114.75</v>
      </c>
      <c r="D27" s="1">
        <v>48.58</v>
      </c>
      <c r="E27" s="1">
        <v>66.180000000000007</v>
      </c>
      <c r="F27" s="1">
        <v>132.93</v>
      </c>
      <c r="G27" s="1">
        <v>1435.33</v>
      </c>
      <c r="H27" s="1">
        <v>450.87</v>
      </c>
      <c r="I27" s="1">
        <v>984.46</v>
      </c>
      <c r="J27" s="1">
        <v>2159.0300000000002</v>
      </c>
      <c r="K27" s="1">
        <v>23.91</v>
      </c>
      <c r="L27" s="1">
        <v>137.04</v>
      </c>
      <c r="M27" s="1">
        <v>372.2</v>
      </c>
      <c r="N27" s="1">
        <v>227.48</v>
      </c>
      <c r="O27" s="1">
        <v>5135.83</v>
      </c>
      <c r="P27" s="1"/>
      <c r="Q27" s="1"/>
      <c r="R27" s="1"/>
    </row>
    <row r="28" spans="1:18" x14ac:dyDescent="0.3">
      <c r="A28" s="1" t="s">
        <v>23</v>
      </c>
      <c r="B28" s="1">
        <v>-0.24</v>
      </c>
      <c r="C28" s="5">
        <v>0</v>
      </c>
      <c r="D28" s="5">
        <v>0</v>
      </c>
      <c r="E28" s="5">
        <v>0</v>
      </c>
      <c r="F28" s="5">
        <v>0</v>
      </c>
      <c r="G28" s="1">
        <v>0.27</v>
      </c>
      <c r="H28" s="5">
        <v>0</v>
      </c>
      <c r="I28" s="1">
        <v>0.27</v>
      </c>
      <c r="J28" s="1">
        <v>40.22</v>
      </c>
      <c r="K28" s="5">
        <v>0</v>
      </c>
      <c r="L28" s="5">
        <v>0</v>
      </c>
      <c r="M28" s="1">
        <v>0.92</v>
      </c>
      <c r="N28" s="5">
        <v>0</v>
      </c>
      <c r="O28" s="1">
        <v>41.17</v>
      </c>
      <c r="P28" s="8">
        <f>(O28-O29)/O29</f>
        <v>1.4118336262448741</v>
      </c>
      <c r="Q28" s="8">
        <f>O28/$O$83</f>
        <v>3.7760114404800354E-4</v>
      </c>
      <c r="R28" s="1">
        <v>24.1</v>
      </c>
    </row>
    <row r="29" spans="1:18" x14ac:dyDescent="0.3">
      <c r="A29" s="1" t="s">
        <v>11</v>
      </c>
      <c r="B29" s="1">
        <v>-0.24</v>
      </c>
      <c r="C29" s="5">
        <v>0</v>
      </c>
      <c r="D29" s="5">
        <v>0</v>
      </c>
      <c r="E29" s="5">
        <v>0</v>
      </c>
      <c r="F29" s="5">
        <v>0</v>
      </c>
      <c r="G29" s="1">
        <v>0.79</v>
      </c>
      <c r="H29" s="1">
        <v>0.03</v>
      </c>
      <c r="I29" s="1">
        <v>0.76</v>
      </c>
      <c r="J29" s="1">
        <v>16.53</v>
      </c>
      <c r="K29" s="5">
        <v>0</v>
      </c>
      <c r="L29" s="5">
        <v>0</v>
      </c>
      <c r="M29" s="1">
        <v>-0.01</v>
      </c>
      <c r="N29" s="5">
        <v>0</v>
      </c>
      <c r="O29" s="1">
        <v>17.07</v>
      </c>
      <c r="P29" s="1"/>
      <c r="Q29" s="1"/>
      <c r="R29" s="1"/>
    </row>
    <row r="30" spans="1:18" x14ac:dyDescent="0.3">
      <c r="A30" s="1" t="s">
        <v>24</v>
      </c>
      <c r="B30" s="1">
        <v>7.22</v>
      </c>
      <c r="C30" s="1">
        <v>-0.09</v>
      </c>
      <c r="D30" s="1">
        <v>-0.09</v>
      </c>
      <c r="E30" s="5">
        <v>0</v>
      </c>
      <c r="F30" s="1">
        <v>0.32</v>
      </c>
      <c r="G30" s="1">
        <v>16.16</v>
      </c>
      <c r="H30" s="1">
        <v>8.66</v>
      </c>
      <c r="I30" s="1">
        <v>7.5</v>
      </c>
      <c r="J30" s="1">
        <v>1.84</v>
      </c>
      <c r="K30" s="5">
        <v>0</v>
      </c>
      <c r="L30" s="1">
        <v>32.049999999999997</v>
      </c>
      <c r="M30" s="1">
        <v>0.55000000000000004</v>
      </c>
      <c r="N30" s="1">
        <v>0.09</v>
      </c>
      <c r="O30" s="1">
        <v>58.14</v>
      </c>
      <c r="P30" s="8">
        <f>(O30-O31)/O31</f>
        <v>-0.63912854571410838</v>
      </c>
      <c r="Q30" s="8">
        <f>O30/$O$83</f>
        <v>5.332458225637825E-4</v>
      </c>
      <c r="R30" s="1">
        <v>-102.97</v>
      </c>
    </row>
    <row r="31" spans="1:18" x14ac:dyDescent="0.3">
      <c r="A31" s="1" t="s">
        <v>11</v>
      </c>
      <c r="B31" s="1">
        <v>6.77</v>
      </c>
      <c r="C31" s="1">
        <v>0.04</v>
      </c>
      <c r="D31" s="1">
        <v>0.04</v>
      </c>
      <c r="E31" s="5">
        <v>0</v>
      </c>
      <c r="F31" s="1">
        <v>0.36</v>
      </c>
      <c r="G31" s="1">
        <v>112.07</v>
      </c>
      <c r="H31" s="1">
        <v>36.25</v>
      </c>
      <c r="I31" s="1">
        <v>75.83</v>
      </c>
      <c r="J31" s="1">
        <v>17.82</v>
      </c>
      <c r="K31" s="5">
        <v>0</v>
      </c>
      <c r="L31" s="1">
        <v>23.83</v>
      </c>
      <c r="M31" s="1">
        <v>0.16</v>
      </c>
      <c r="N31" s="1">
        <v>0.05</v>
      </c>
      <c r="O31" s="1">
        <v>161.11000000000001</v>
      </c>
      <c r="P31" s="1"/>
      <c r="Q31" s="1"/>
      <c r="R31" s="1"/>
    </row>
    <row r="32" spans="1:18" x14ac:dyDescent="0.3">
      <c r="A32" s="1" t="s">
        <v>25</v>
      </c>
      <c r="B32" s="1">
        <v>765.94</v>
      </c>
      <c r="C32" s="1">
        <v>61.49</v>
      </c>
      <c r="D32" s="1">
        <v>59.92</v>
      </c>
      <c r="E32" s="1">
        <v>1.57</v>
      </c>
      <c r="F32" s="1">
        <v>178.53</v>
      </c>
      <c r="G32" s="1">
        <v>1385.61</v>
      </c>
      <c r="H32" s="1">
        <v>671.97</v>
      </c>
      <c r="I32" s="1">
        <v>713.64</v>
      </c>
      <c r="J32" s="1">
        <v>1128.18</v>
      </c>
      <c r="K32" s="1">
        <v>0.56999999999999995</v>
      </c>
      <c r="L32" s="1">
        <v>42.88</v>
      </c>
      <c r="M32" s="1">
        <v>128.63</v>
      </c>
      <c r="N32" s="1">
        <v>619.71</v>
      </c>
      <c r="O32" s="1">
        <v>4311.54</v>
      </c>
      <c r="P32" s="8">
        <f>(O32-O33)/O33</f>
        <v>1.1098830675495604E-3</v>
      </c>
      <c r="Q32" s="8">
        <f>O32/$O$83</f>
        <v>3.954438757854576E-2</v>
      </c>
      <c r="R32" s="1">
        <v>4.78</v>
      </c>
    </row>
    <row r="33" spans="1:18" x14ac:dyDescent="0.3">
      <c r="A33" s="1" t="s">
        <v>11</v>
      </c>
      <c r="B33" s="1">
        <v>694.84</v>
      </c>
      <c r="C33" s="1">
        <v>64.8</v>
      </c>
      <c r="D33" s="1">
        <v>61.47</v>
      </c>
      <c r="E33" s="1">
        <v>3.32</v>
      </c>
      <c r="F33" s="1">
        <v>178.74</v>
      </c>
      <c r="G33" s="1">
        <v>1321.16</v>
      </c>
      <c r="H33" s="1">
        <v>582.79999999999995</v>
      </c>
      <c r="I33" s="1">
        <v>738.36</v>
      </c>
      <c r="J33" s="1">
        <v>837.82</v>
      </c>
      <c r="K33" s="1">
        <v>11.96</v>
      </c>
      <c r="L33" s="1">
        <v>32.21</v>
      </c>
      <c r="M33" s="1">
        <v>89.13</v>
      </c>
      <c r="N33" s="1">
        <v>1076.1099999999999</v>
      </c>
      <c r="O33" s="1">
        <v>4306.76</v>
      </c>
      <c r="P33" s="1"/>
      <c r="Q33" s="1"/>
      <c r="R33" s="1"/>
    </row>
    <row r="34" spans="1:18" x14ac:dyDescent="0.3">
      <c r="A34" s="1" t="s">
        <v>26</v>
      </c>
      <c r="B34" s="1">
        <v>196.51</v>
      </c>
      <c r="C34" s="1">
        <v>28.87</v>
      </c>
      <c r="D34" s="1">
        <v>28.82</v>
      </c>
      <c r="E34" s="1">
        <v>0.05</v>
      </c>
      <c r="F34" s="1">
        <v>30.73</v>
      </c>
      <c r="G34" s="1">
        <v>814.6</v>
      </c>
      <c r="H34" s="1">
        <v>280.95999999999998</v>
      </c>
      <c r="I34" s="1">
        <v>533.64</v>
      </c>
      <c r="J34" s="1">
        <v>432.86</v>
      </c>
      <c r="K34" s="5">
        <v>0</v>
      </c>
      <c r="L34" s="1">
        <v>10.06</v>
      </c>
      <c r="M34" s="1">
        <v>26.52</v>
      </c>
      <c r="N34" s="1">
        <v>8.6300000000000008</v>
      </c>
      <c r="O34" s="1">
        <v>1548.78</v>
      </c>
      <c r="P34" s="8">
        <f>(O34-O35)/O35</f>
        <v>0.16990595611285272</v>
      </c>
      <c r="Q34" s="8">
        <f>O34/$O$83</f>
        <v>1.420503035896689E-2</v>
      </c>
      <c r="R34" s="1">
        <v>224.93</v>
      </c>
    </row>
    <row r="35" spans="1:18" x14ac:dyDescent="0.3">
      <c r="A35" s="1" t="s">
        <v>11</v>
      </c>
      <c r="B35" s="1">
        <v>150.38999999999999</v>
      </c>
      <c r="C35" s="1">
        <v>24.5</v>
      </c>
      <c r="D35" s="1">
        <v>24.5</v>
      </c>
      <c r="E35" s="5">
        <v>0</v>
      </c>
      <c r="F35" s="1">
        <v>26.13</v>
      </c>
      <c r="G35" s="1">
        <v>799.93</v>
      </c>
      <c r="H35" s="1">
        <v>250.24</v>
      </c>
      <c r="I35" s="1">
        <v>549.69000000000005</v>
      </c>
      <c r="J35" s="1">
        <v>283.45999999999998</v>
      </c>
      <c r="K35" s="5">
        <v>0</v>
      </c>
      <c r="L35" s="1">
        <v>7.33</v>
      </c>
      <c r="M35" s="1">
        <v>26.62</v>
      </c>
      <c r="N35" s="1">
        <v>5.49</v>
      </c>
      <c r="O35" s="1">
        <v>1323.85</v>
      </c>
      <c r="P35" s="1"/>
      <c r="Q35" s="1"/>
      <c r="R35" s="1"/>
    </row>
    <row r="36" spans="1:18" x14ac:dyDescent="0.3">
      <c r="A36" s="1" t="s">
        <v>27</v>
      </c>
      <c r="B36" s="1">
        <v>742.12</v>
      </c>
      <c r="C36" s="1">
        <v>42.57</v>
      </c>
      <c r="D36" s="1">
        <v>42.57</v>
      </c>
      <c r="E36" s="5">
        <v>0</v>
      </c>
      <c r="F36" s="1">
        <v>65.8</v>
      </c>
      <c r="G36" s="1">
        <v>1529.17</v>
      </c>
      <c r="H36" s="1">
        <v>716.4</v>
      </c>
      <c r="I36" s="1">
        <v>812.76</v>
      </c>
      <c r="J36" s="1">
        <v>1087.69</v>
      </c>
      <c r="K36" s="1">
        <v>0.21</v>
      </c>
      <c r="L36" s="1">
        <v>47.31</v>
      </c>
      <c r="M36" s="1">
        <v>516.24</v>
      </c>
      <c r="N36" s="1">
        <v>481.19</v>
      </c>
      <c r="O36" s="1">
        <v>4512.29</v>
      </c>
      <c r="P36" s="8">
        <f>(O36-O37)/O37</f>
        <v>0.17223346521844177</v>
      </c>
      <c r="Q36" s="8">
        <f>O36/$O$83</f>
        <v>4.1385617349438075E-2</v>
      </c>
      <c r="R36" s="1">
        <v>662.98</v>
      </c>
    </row>
    <row r="37" spans="1:18" x14ac:dyDescent="0.3">
      <c r="A37" s="1" t="s">
        <v>11</v>
      </c>
      <c r="B37" s="1">
        <v>686.08</v>
      </c>
      <c r="C37" s="1">
        <v>41.27</v>
      </c>
      <c r="D37" s="1">
        <v>41.27</v>
      </c>
      <c r="E37" s="5">
        <v>0</v>
      </c>
      <c r="F37" s="1">
        <v>57.45</v>
      </c>
      <c r="G37" s="1">
        <v>1265.68</v>
      </c>
      <c r="H37" s="1">
        <v>575.72</v>
      </c>
      <c r="I37" s="1">
        <v>689.96</v>
      </c>
      <c r="J37" s="1">
        <v>762.62</v>
      </c>
      <c r="K37" s="1">
        <v>0.04</v>
      </c>
      <c r="L37" s="1">
        <v>32.19</v>
      </c>
      <c r="M37" s="1">
        <v>353.06</v>
      </c>
      <c r="N37" s="1">
        <v>650.91999999999996</v>
      </c>
      <c r="O37" s="1">
        <v>3849.31</v>
      </c>
      <c r="P37" s="1"/>
      <c r="Q37" s="1"/>
      <c r="R37" s="1"/>
    </row>
    <row r="38" spans="1:18" x14ac:dyDescent="0.3">
      <c r="A38" s="1" t="s">
        <v>28</v>
      </c>
      <c r="B38" s="1">
        <v>43.01</v>
      </c>
      <c r="C38" s="1">
        <v>1.86</v>
      </c>
      <c r="D38" s="1">
        <v>1.86</v>
      </c>
      <c r="E38" s="5">
        <v>0</v>
      </c>
      <c r="F38" s="1">
        <v>9.32</v>
      </c>
      <c r="G38" s="1">
        <v>1201.5</v>
      </c>
      <c r="H38" s="1">
        <v>278.61</v>
      </c>
      <c r="I38" s="1">
        <v>922.89</v>
      </c>
      <c r="J38" s="1">
        <v>4.71</v>
      </c>
      <c r="K38" s="5">
        <v>0</v>
      </c>
      <c r="L38" s="1">
        <v>3.5</v>
      </c>
      <c r="M38" s="1">
        <v>41.9</v>
      </c>
      <c r="N38" s="1">
        <v>18.09</v>
      </c>
      <c r="O38" s="1">
        <v>1323.89</v>
      </c>
      <c r="P38" s="8">
        <f>(O38-O39)/O39</f>
        <v>0.316805585947602</v>
      </c>
      <c r="Q38" s="8">
        <f>O38/$O$83</f>
        <v>1.2142394427828792E-2</v>
      </c>
      <c r="R38" s="1">
        <v>318.51</v>
      </c>
    </row>
    <row r="39" spans="1:18" x14ac:dyDescent="0.3">
      <c r="A39" s="1" t="s">
        <v>11</v>
      </c>
      <c r="B39" s="1">
        <v>36.82</v>
      </c>
      <c r="C39" s="1">
        <v>1</v>
      </c>
      <c r="D39" s="1">
        <v>1</v>
      </c>
      <c r="E39" s="5">
        <v>0</v>
      </c>
      <c r="F39" s="1">
        <v>7.53</v>
      </c>
      <c r="G39" s="1">
        <v>913.24</v>
      </c>
      <c r="H39" s="1">
        <v>211.23</v>
      </c>
      <c r="I39" s="1">
        <v>702.01</v>
      </c>
      <c r="J39" s="1">
        <v>1.02</v>
      </c>
      <c r="K39" s="5">
        <v>0</v>
      </c>
      <c r="L39" s="1">
        <v>3.16</v>
      </c>
      <c r="M39" s="1">
        <v>36.26</v>
      </c>
      <c r="N39" s="1">
        <v>6.35</v>
      </c>
      <c r="O39" s="1">
        <v>1005.38</v>
      </c>
      <c r="P39" s="1"/>
      <c r="Q39" s="1"/>
      <c r="R39" s="1"/>
    </row>
    <row r="40" spans="1:18" x14ac:dyDescent="0.3">
      <c r="A40" s="1" t="s">
        <v>29</v>
      </c>
      <c r="B40" s="1">
        <v>1122.1500000000001</v>
      </c>
      <c r="C40" s="1">
        <v>284.98</v>
      </c>
      <c r="D40" s="1">
        <v>281.18</v>
      </c>
      <c r="E40" s="1">
        <v>3.8</v>
      </c>
      <c r="F40" s="1">
        <v>122.23</v>
      </c>
      <c r="G40" s="1">
        <v>2785.95</v>
      </c>
      <c r="H40" s="1">
        <v>1300.96</v>
      </c>
      <c r="I40" s="1">
        <v>1484.99</v>
      </c>
      <c r="J40" s="1">
        <v>1300.4100000000001</v>
      </c>
      <c r="K40" s="1">
        <v>64.55</v>
      </c>
      <c r="L40" s="1">
        <v>351.89</v>
      </c>
      <c r="M40" s="1">
        <v>75.09</v>
      </c>
      <c r="N40" s="1">
        <v>335.44</v>
      </c>
      <c r="O40" s="1">
        <v>6442.69</v>
      </c>
      <c r="P40" s="8">
        <f>(O40-O41)/O41</f>
        <v>0.10895589954025087</v>
      </c>
      <c r="Q40" s="8">
        <f>O40/$O$83</f>
        <v>5.909077276528131E-2</v>
      </c>
      <c r="R40" s="1">
        <v>633</v>
      </c>
    </row>
    <row r="41" spans="1:18" x14ac:dyDescent="0.3">
      <c r="A41" s="1" t="s">
        <v>11</v>
      </c>
      <c r="B41" s="1">
        <v>1076.79</v>
      </c>
      <c r="C41" s="1">
        <v>262.77</v>
      </c>
      <c r="D41" s="1">
        <v>263.20999999999998</v>
      </c>
      <c r="E41" s="1">
        <v>-0.44</v>
      </c>
      <c r="F41" s="1">
        <v>102.54</v>
      </c>
      <c r="G41" s="1">
        <v>2578.5300000000002</v>
      </c>
      <c r="H41" s="1">
        <v>1133.02</v>
      </c>
      <c r="I41" s="1">
        <v>1445.52</v>
      </c>
      <c r="J41" s="1">
        <v>1114.25</v>
      </c>
      <c r="K41" s="1">
        <v>67.760000000000005</v>
      </c>
      <c r="L41" s="1">
        <v>350</v>
      </c>
      <c r="M41" s="1">
        <v>78.75</v>
      </c>
      <c r="N41" s="1">
        <v>178.29</v>
      </c>
      <c r="O41" s="1">
        <v>5809.69</v>
      </c>
      <c r="P41" s="1"/>
      <c r="Q41" s="1"/>
      <c r="R41" s="1"/>
    </row>
    <row r="42" spans="1:18" x14ac:dyDescent="0.3">
      <c r="A42" s="1" t="s">
        <v>30</v>
      </c>
      <c r="B42" s="1">
        <v>2240.63</v>
      </c>
      <c r="C42" s="1">
        <v>381.52</v>
      </c>
      <c r="D42" s="1">
        <v>182.02</v>
      </c>
      <c r="E42" s="1">
        <v>199.49</v>
      </c>
      <c r="F42" s="1">
        <v>379.53</v>
      </c>
      <c r="G42" s="1">
        <v>3065.87</v>
      </c>
      <c r="H42" s="1">
        <v>1131.08</v>
      </c>
      <c r="I42" s="1">
        <v>1934.79</v>
      </c>
      <c r="J42" s="1">
        <v>8889.0400000000009</v>
      </c>
      <c r="K42" s="1">
        <v>124.97</v>
      </c>
      <c r="L42" s="1">
        <v>236.3</v>
      </c>
      <c r="M42" s="1">
        <v>301.91000000000003</v>
      </c>
      <c r="N42" s="1">
        <v>815.92</v>
      </c>
      <c r="O42" s="1">
        <v>16435.68</v>
      </c>
      <c r="P42" s="8">
        <f>(O42-O43)/O43</f>
        <v>0.15516121686472623</v>
      </c>
      <c r="Q42" s="8">
        <f>O42/$O$83</f>
        <v>0.15074402650490382</v>
      </c>
      <c r="R42" s="1">
        <v>2207.64</v>
      </c>
    </row>
    <row r="43" spans="1:18" x14ac:dyDescent="0.3">
      <c r="A43" s="1" t="s">
        <v>11</v>
      </c>
      <c r="B43" s="1">
        <v>1632.89</v>
      </c>
      <c r="C43" s="1">
        <v>384.94</v>
      </c>
      <c r="D43" s="1">
        <v>157.44</v>
      </c>
      <c r="E43" s="1">
        <v>227.49</v>
      </c>
      <c r="F43" s="1">
        <v>321.68</v>
      </c>
      <c r="G43" s="1">
        <v>2991.24</v>
      </c>
      <c r="H43" s="1">
        <v>1076.48</v>
      </c>
      <c r="I43" s="1">
        <v>1914.76</v>
      </c>
      <c r="J43" s="1">
        <v>7583.52</v>
      </c>
      <c r="K43" s="1">
        <v>125.85</v>
      </c>
      <c r="L43" s="1">
        <v>222.51</v>
      </c>
      <c r="M43" s="1">
        <v>281.97000000000003</v>
      </c>
      <c r="N43" s="1">
        <v>683.45</v>
      </c>
      <c r="O43" s="1">
        <v>14228.04</v>
      </c>
      <c r="P43" s="1"/>
      <c r="Q43" s="1"/>
      <c r="R43" s="1"/>
    </row>
    <row r="44" spans="1:18" x14ac:dyDescent="0.3">
      <c r="A44" s="1" t="s">
        <v>31</v>
      </c>
      <c r="B44" s="1">
        <v>906.27</v>
      </c>
      <c r="C44" s="1">
        <v>216.02</v>
      </c>
      <c r="D44" s="1">
        <v>87.63</v>
      </c>
      <c r="E44" s="1">
        <v>128.38999999999999</v>
      </c>
      <c r="F44" s="1">
        <v>169.1</v>
      </c>
      <c r="G44" s="1">
        <v>1316.1</v>
      </c>
      <c r="H44" s="1">
        <v>421.81</v>
      </c>
      <c r="I44" s="1">
        <v>894.29</v>
      </c>
      <c r="J44" s="1">
        <v>3122.11</v>
      </c>
      <c r="K44" s="1">
        <v>36.83</v>
      </c>
      <c r="L44" s="1">
        <v>54.4</v>
      </c>
      <c r="M44" s="1">
        <v>1856.17</v>
      </c>
      <c r="N44" s="1">
        <v>205.95</v>
      </c>
      <c r="O44" s="1">
        <v>7882.95</v>
      </c>
      <c r="P44" s="8">
        <f>(O44-O45)/O45</f>
        <v>0.14572432677549885</v>
      </c>
      <c r="Q44" s="8">
        <f>O44/$O$83</f>
        <v>7.2300484296167339E-2</v>
      </c>
      <c r="R44" s="1">
        <v>1002.63</v>
      </c>
    </row>
    <row r="45" spans="1:18" x14ac:dyDescent="0.3">
      <c r="A45" s="1" t="s">
        <v>11</v>
      </c>
      <c r="B45" s="1">
        <v>778.13</v>
      </c>
      <c r="C45" s="1">
        <v>177.83</v>
      </c>
      <c r="D45" s="1">
        <v>83.58</v>
      </c>
      <c r="E45" s="1">
        <v>94.26</v>
      </c>
      <c r="F45" s="1">
        <v>148.71</v>
      </c>
      <c r="G45" s="1">
        <v>1236.3599999999999</v>
      </c>
      <c r="H45" s="1">
        <v>385.59</v>
      </c>
      <c r="I45" s="1">
        <v>850.77</v>
      </c>
      <c r="J45" s="1">
        <v>2911.29</v>
      </c>
      <c r="K45" s="1">
        <v>48.11</v>
      </c>
      <c r="L45" s="1">
        <v>52.19</v>
      </c>
      <c r="M45" s="1">
        <v>797.71</v>
      </c>
      <c r="N45" s="1">
        <v>729.98</v>
      </c>
      <c r="O45" s="1">
        <v>6880.32</v>
      </c>
      <c r="P45" s="1"/>
      <c r="Q45" s="1"/>
      <c r="R45" s="1"/>
    </row>
    <row r="46" spans="1:18" x14ac:dyDescent="0.3">
      <c r="A46" s="1" t="s">
        <v>32</v>
      </c>
      <c r="B46" s="1">
        <v>965.34</v>
      </c>
      <c r="C46" s="1">
        <v>176.51</v>
      </c>
      <c r="D46" s="1">
        <v>71.680000000000007</v>
      </c>
      <c r="E46" s="1">
        <v>104.83</v>
      </c>
      <c r="F46" s="1">
        <v>175.73</v>
      </c>
      <c r="G46" s="1">
        <v>3098.06</v>
      </c>
      <c r="H46" s="1">
        <v>682.95</v>
      </c>
      <c r="I46" s="1">
        <v>2415.11</v>
      </c>
      <c r="J46" s="1">
        <v>2945.96</v>
      </c>
      <c r="K46" s="1">
        <v>9.25</v>
      </c>
      <c r="L46" s="1">
        <v>117.5</v>
      </c>
      <c r="M46" s="1">
        <v>180.96</v>
      </c>
      <c r="N46" s="1">
        <v>218.04</v>
      </c>
      <c r="O46" s="1">
        <v>7887.35</v>
      </c>
      <c r="P46" s="8">
        <f>(O46-O47)/O47</f>
        <v>7.2286028136232874E-2</v>
      </c>
      <c r="Q46" s="8">
        <f>O46/$O$83</f>
        <v>7.2340840017173197E-2</v>
      </c>
      <c r="R46" s="1">
        <v>531.71</v>
      </c>
    </row>
    <row r="47" spans="1:18" x14ac:dyDescent="0.3">
      <c r="A47" s="1" t="s">
        <v>11</v>
      </c>
      <c r="B47" s="1">
        <v>738.02</v>
      </c>
      <c r="C47" s="1">
        <v>153.09</v>
      </c>
      <c r="D47" s="1">
        <v>69.36</v>
      </c>
      <c r="E47" s="1">
        <v>83.73</v>
      </c>
      <c r="F47" s="1">
        <v>167.39</v>
      </c>
      <c r="G47" s="1">
        <v>2295.92</v>
      </c>
      <c r="H47" s="1">
        <v>662.9</v>
      </c>
      <c r="I47" s="1">
        <v>1633.02</v>
      </c>
      <c r="J47" s="1">
        <v>3330.09</v>
      </c>
      <c r="K47" s="1">
        <v>12.45</v>
      </c>
      <c r="L47" s="1">
        <v>117.75</v>
      </c>
      <c r="M47" s="1">
        <v>120.66</v>
      </c>
      <c r="N47" s="1">
        <v>420.27</v>
      </c>
      <c r="O47" s="1">
        <v>7355.64</v>
      </c>
      <c r="P47" s="1"/>
      <c r="Q47" s="1"/>
      <c r="R47" s="1"/>
    </row>
    <row r="48" spans="1:18" x14ac:dyDescent="0.3">
      <c r="A48" s="1" t="s">
        <v>33</v>
      </c>
      <c r="B48" s="1">
        <v>180.94</v>
      </c>
      <c r="C48" s="1">
        <v>27.19</v>
      </c>
      <c r="D48" s="1">
        <v>18.7</v>
      </c>
      <c r="E48" s="1">
        <v>8.48</v>
      </c>
      <c r="F48" s="1">
        <v>5.33</v>
      </c>
      <c r="G48" s="1">
        <v>869.94</v>
      </c>
      <c r="H48" s="1">
        <v>405.08</v>
      </c>
      <c r="I48" s="1">
        <v>464.87</v>
      </c>
      <c r="J48" s="1">
        <v>526.5</v>
      </c>
      <c r="K48" s="5">
        <v>0</v>
      </c>
      <c r="L48" s="1">
        <v>11.97</v>
      </c>
      <c r="M48" s="1">
        <v>71.209999999999994</v>
      </c>
      <c r="N48" s="1">
        <v>59.06</v>
      </c>
      <c r="O48" s="1">
        <v>1752.14</v>
      </c>
      <c r="P48" s="8">
        <f>(O48-O49)/O49</f>
        <v>0.16761850180926438</v>
      </c>
      <c r="Q48" s="8">
        <f>O48/$O$83</f>
        <v>1.6070198409819502E-2</v>
      </c>
      <c r="R48" s="1">
        <v>251.53</v>
      </c>
    </row>
    <row r="49" spans="1:18" x14ac:dyDescent="0.3">
      <c r="A49" s="1" t="s">
        <v>11</v>
      </c>
      <c r="B49" s="1">
        <v>135.22999999999999</v>
      </c>
      <c r="C49" s="1">
        <v>41.72</v>
      </c>
      <c r="D49" s="1">
        <v>32.630000000000003</v>
      </c>
      <c r="E49" s="1">
        <v>9.09</v>
      </c>
      <c r="F49" s="1">
        <v>3.81</v>
      </c>
      <c r="G49" s="1">
        <v>782.65</v>
      </c>
      <c r="H49" s="1">
        <v>317.73</v>
      </c>
      <c r="I49" s="1">
        <v>464.93</v>
      </c>
      <c r="J49" s="1">
        <v>240.05</v>
      </c>
      <c r="K49" s="5">
        <v>0</v>
      </c>
      <c r="L49" s="1">
        <v>8.6999999999999993</v>
      </c>
      <c r="M49" s="1">
        <v>63.65</v>
      </c>
      <c r="N49" s="1">
        <v>224.79</v>
      </c>
      <c r="O49" s="1">
        <v>1500.61</v>
      </c>
      <c r="P49" s="1"/>
      <c r="Q49" s="1"/>
      <c r="R49" s="1"/>
    </row>
    <row r="50" spans="1:18" x14ac:dyDescent="0.3">
      <c r="A50" s="1" t="s">
        <v>34</v>
      </c>
      <c r="B50" s="1">
        <v>27.14</v>
      </c>
      <c r="C50" s="1">
        <v>0.54</v>
      </c>
      <c r="D50" s="1">
        <v>0.54</v>
      </c>
      <c r="E50" s="5">
        <v>0</v>
      </c>
      <c r="F50" s="1">
        <v>0.99</v>
      </c>
      <c r="G50" s="1">
        <v>170.63</v>
      </c>
      <c r="H50" s="1">
        <v>83.23</v>
      </c>
      <c r="I50" s="1">
        <v>87.41</v>
      </c>
      <c r="J50" s="1">
        <v>116.68</v>
      </c>
      <c r="K50" s="5">
        <v>0</v>
      </c>
      <c r="L50" s="1">
        <v>0.01</v>
      </c>
      <c r="M50" s="1">
        <v>4.28</v>
      </c>
      <c r="N50" s="1">
        <v>9.6199999999999992</v>
      </c>
      <c r="O50" s="1">
        <v>329.9</v>
      </c>
      <c r="P50" s="8">
        <f>(O50-O51)/O51</f>
        <v>0.10164963601148734</v>
      </c>
      <c r="Q50" s="8">
        <f>O50/$O$83</f>
        <v>3.0257618999620195E-3</v>
      </c>
      <c r="R50" s="1">
        <v>30.44</v>
      </c>
    </row>
    <row r="51" spans="1:18" x14ac:dyDescent="0.3">
      <c r="A51" s="1" t="s">
        <v>11</v>
      </c>
      <c r="B51" s="1">
        <v>22.73</v>
      </c>
      <c r="C51" s="1">
        <v>0.38</v>
      </c>
      <c r="D51" s="1">
        <v>0.38</v>
      </c>
      <c r="E51" s="5">
        <v>0</v>
      </c>
      <c r="F51" s="1">
        <v>1.1100000000000001</v>
      </c>
      <c r="G51" s="1">
        <v>153.1</v>
      </c>
      <c r="H51" s="1">
        <v>81.63</v>
      </c>
      <c r="I51" s="1">
        <v>71.47</v>
      </c>
      <c r="J51" s="1">
        <v>114.41</v>
      </c>
      <c r="K51" s="5">
        <v>0</v>
      </c>
      <c r="L51" s="1">
        <v>0.03</v>
      </c>
      <c r="M51" s="1">
        <v>7.29</v>
      </c>
      <c r="N51" s="1">
        <v>0.41</v>
      </c>
      <c r="O51" s="1">
        <v>299.45999999999998</v>
      </c>
      <c r="P51" s="1"/>
      <c r="Q51" s="1"/>
      <c r="R51" s="1"/>
    </row>
    <row r="52" spans="1:18" x14ac:dyDescent="0.3">
      <c r="A52" s="1" t="s">
        <v>35</v>
      </c>
      <c r="B52" s="1">
        <v>61.36</v>
      </c>
      <c r="C52" s="1">
        <v>8.2200000000000006</v>
      </c>
      <c r="D52" s="1">
        <v>8.2200000000000006</v>
      </c>
      <c r="E52" s="5">
        <v>0</v>
      </c>
      <c r="F52" s="1">
        <v>6.16</v>
      </c>
      <c r="G52" s="1">
        <v>284.16000000000003</v>
      </c>
      <c r="H52" s="1">
        <v>152.25</v>
      </c>
      <c r="I52" s="1">
        <v>131.9</v>
      </c>
      <c r="J52" s="1">
        <v>320.68</v>
      </c>
      <c r="K52" s="5">
        <v>0</v>
      </c>
      <c r="L52" s="1">
        <v>2.2799999999999998</v>
      </c>
      <c r="M52" s="1">
        <v>19</v>
      </c>
      <c r="N52" s="1">
        <v>18.829999999999998</v>
      </c>
      <c r="O52" s="1">
        <v>720.68</v>
      </c>
      <c r="P52" s="8">
        <f>(O52-O53)/O53</f>
        <v>0.18472489355756114</v>
      </c>
      <c r="Q52" s="8">
        <f>O52/$O$83</f>
        <v>6.6099002305687431E-3</v>
      </c>
      <c r="R52" s="1">
        <v>112.37</v>
      </c>
    </row>
    <row r="53" spans="1:18" x14ac:dyDescent="0.3">
      <c r="A53" s="1" t="s">
        <v>11</v>
      </c>
      <c r="B53" s="1">
        <v>35.85</v>
      </c>
      <c r="C53" s="1">
        <v>4.79</v>
      </c>
      <c r="D53" s="1">
        <v>4.79</v>
      </c>
      <c r="E53" s="5">
        <v>0</v>
      </c>
      <c r="F53" s="1">
        <v>3.62</v>
      </c>
      <c r="G53" s="1">
        <v>282.62</v>
      </c>
      <c r="H53" s="1">
        <v>160.51</v>
      </c>
      <c r="I53" s="1">
        <v>122.11</v>
      </c>
      <c r="J53" s="1">
        <v>238.13</v>
      </c>
      <c r="K53" s="5">
        <v>0</v>
      </c>
      <c r="L53" s="1">
        <v>0.64</v>
      </c>
      <c r="M53" s="1">
        <v>25.12</v>
      </c>
      <c r="N53" s="1">
        <v>17.54</v>
      </c>
      <c r="O53" s="1">
        <v>608.30999999999995</v>
      </c>
      <c r="P53" s="1"/>
      <c r="Q53" s="1"/>
      <c r="R53" s="1"/>
    </row>
    <row r="54" spans="1:18" x14ac:dyDescent="0.3">
      <c r="A54" s="4" t="s">
        <v>36</v>
      </c>
      <c r="B54" s="14">
        <f t="shared" ref="B54:O55" si="0">SUM(B4+B6+B8+B10+B12+B14+B16+B18+B20+B22+B24+B26+B28+B30+B32+B34+B36+B38+B40+B42+B44+B46+B48+B50+B52)</f>
        <v>14066.820000000002</v>
      </c>
      <c r="C54" s="14">
        <f t="shared" si="0"/>
        <v>2254.2399999999998</v>
      </c>
      <c r="D54" s="14">
        <f t="shared" si="0"/>
        <v>1689.84</v>
      </c>
      <c r="E54" s="14">
        <f t="shared" si="0"/>
        <v>564.38</v>
      </c>
      <c r="F54" s="14">
        <f t="shared" si="0"/>
        <v>2369.9999999999995</v>
      </c>
      <c r="G54" s="14">
        <f t="shared" si="0"/>
        <v>31437.57</v>
      </c>
      <c r="H54" s="14">
        <f t="shared" si="0"/>
        <v>12821.92</v>
      </c>
      <c r="I54" s="14">
        <f t="shared" si="0"/>
        <v>18615.689999999999</v>
      </c>
      <c r="J54" s="14">
        <f t="shared" si="0"/>
        <v>31724.25</v>
      </c>
      <c r="K54" s="14">
        <f t="shared" si="0"/>
        <v>316.2</v>
      </c>
      <c r="L54" s="14">
        <f t="shared" si="0"/>
        <v>2488.1600000000008</v>
      </c>
      <c r="M54" s="14">
        <f t="shared" si="0"/>
        <v>4383.1899999999996</v>
      </c>
      <c r="N54" s="14">
        <f t="shared" si="0"/>
        <v>5199.29</v>
      </c>
      <c r="O54" s="14">
        <f t="shared" si="0"/>
        <v>94239.739999999991</v>
      </c>
      <c r="P54" s="9">
        <f>(O54-O55)/O55</f>
        <v>6.3565599968219227E-2</v>
      </c>
      <c r="Q54" s="9">
        <f>O54/$O$83</f>
        <v>0.86434378525106614</v>
      </c>
      <c r="R54" s="14">
        <f t="shared" ref="R54" si="1">SUM(R4+R6+R8+R10+R12+R14+R16+R18+R20+R22+R24+R26+R28+R30+R32+R34+R36+R38+R40+R42+R44+R46+R48+R50+R52)</f>
        <v>5632.3799999999992</v>
      </c>
    </row>
    <row r="55" spans="1:18" x14ac:dyDescent="0.3">
      <c r="A55" s="1" t="s">
        <v>37</v>
      </c>
      <c r="B55" s="15">
        <f t="shared" si="0"/>
        <v>11807.939999999999</v>
      </c>
      <c r="C55" s="15">
        <f t="shared" si="0"/>
        <v>2178.9699999999998</v>
      </c>
      <c r="D55" s="15">
        <f t="shared" si="0"/>
        <v>1615.21</v>
      </c>
      <c r="E55" s="15">
        <f t="shared" si="0"/>
        <v>563.75</v>
      </c>
      <c r="F55" s="15">
        <f t="shared" si="0"/>
        <v>2028.68</v>
      </c>
      <c r="G55" s="15">
        <f t="shared" si="0"/>
        <v>29097.88</v>
      </c>
      <c r="H55" s="15">
        <f t="shared" si="0"/>
        <v>12193.05</v>
      </c>
      <c r="I55" s="15">
        <f t="shared" si="0"/>
        <v>16904.830000000005</v>
      </c>
      <c r="J55" s="15">
        <f t="shared" si="0"/>
        <v>30125.95</v>
      </c>
      <c r="K55" s="15">
        <f t="shared" si="0"/>
        <v>365.67</v>
      </c>
      <c r="L55" s="15">
        <f t="shared" si="0"/>
        <v>2306.86</v>
      </c>
      <c r="M55" s="15">
        <f t="shared" si="0"/>
        <v>3259.92</v>
      </c>
      <c r="N55" s="15">
        <f t="shared" si="0"/>
        <v>7435.5</v>
      </c>
      <c r="O55" s="15">
        <f t="shared" si="0"/>
        <v>88607.360000000001</v>
      </c>
      <c r="P55" s="1"/>
      <c r="Q55" s="1"/>
      <c r="R55" s="1"/>
    </row>
    <row r="56" spans="1:18" x14ac:dyDescent="0.3">
      <c r="A56" s="1" t="s">
        <v>38</v>
      </c>
      <c r="B56" s="7">
        <f t="shared" ref="B56:O56" si="2">(B54-B55)/B55</f>
        <v>0.19130178507004636</v>
      </c>
      <c r="C56" s="7">
        <f t="shared" si="2"/>
        <v>3.4543844109831703E-2</v>
      </c>
      <c r="D56" s="7">
        <f t="shared" si="2"/>
        <v>4.6204518297930229E-2</v>
      </c>
      <c r="E56" s="7">
        <f t="shared" si="2"/>
        <v>1.1175166297117435E-3</v>
      </c>
      <c r="F56" s="7">
        <f t="shared" si="2"/>
        <v>0.16824733324131921</v>
      </c>
      <c r="G56" s="7">
        <f t="shared" si="2"/>
        <v>8.0407576084580684E-2</v>
      </c>
      <c r="H56" s="7">
        <f t="shared" si="2"/>
        <v>5.1576102779862368E-2</v>
      </c>
      <c r="I56" s="7">
        <f t="shared" si="2"/>
        <v>0.10120539514446421</v>
      </c>
      <c r="J56" s="7">
        <f t="shared" si="2"/>
        <v>5.3053928589803782E-2</v>
      </c>
      <c r="K56" s="7">
        <f t="shared" si="2"/>
        <v>-0.13528591352859143</v>
      </c>
      <c r="L56" s="7">
        <f t="shared" si="2"/>
        <v>7.8591678732129661E-2</v>
      </c>
      <c r="M56" s="7">
        <f t="shared" si="2"/>
        <v>0.34456980539399723</v>
      </c>
      <c r="N56" s="7">
        <f t="shared" si="2"/>
        <v>-0.30074776410463316</v>
      </c>
      <c r="O56" s="7">
        <f t="shared" si="2"/>
        <v>6.3565599968219227E-2</v>
      </c>
      <c r="P56" s="1"/>
      <c r="Q56" s="1"/>
      <c r="R56" s="1"/>
    </row>
    <row r="57" spans="1:18" x14ac:dyDescent="0.3">
      <c r="A57" s="4" t="s">
        <v>39</v>
      </c>
      <c r="B57" s="1"/>
      <c r="C57" s="1"/>
      <c r="D57" s="1"/>
      <c r="E57" s="1"/>
      <c r="F57" s="1"/>
      <c r="G57" s="1"/>
      <c r="H57" s="1"/>
      <c r="I57" s="1"/>
      <c r="J57" s="1"/>
      <c r="K57" s="1"/>
      <c r="L57" s="1"/>
      <c r="M57" s="1"/>
      <c r="N57" s="1"/>
      <c r="O57" s="1"/>
      <c r="P57" s="1"/>
      <c r="Q57" s="1"/>
      <c r="R57" s="1"/>
    </row>
    <row r="58" spans="1:18" x14ac:dyDescent="0.3">
      <c r="A58" s="1" t="s">
        <v>40</v>
      </c>
      <c r="B58" s="5">
        <v>0</v>
      </c>
      <c r="C58" s="5">
        <v>0</v>
      </c>
      <c r="D58" s="5">
        <v>0</v>
      </c>
      <c r="E58" s="5">
        <v>0</v>
      </c>
      <c r="F58" s="5">
        <v>0</v>
      </c>
      <c r="G58" s="5">
        <v>0</v>
      </c>
      <c r="H58" s="5">
        <v>0</v>
      </c>
      <c r="I58" s="5">
        <v>0</v>
      </c>
      <c r="J58" s="1">
        <v>2237.23</v>
      </c>
      <c r="K58" s="5">
        <v>0</v>
      </c>
      <c r="L58" s="5">
        <v>0</v>
      </c>
      <c r="M58" s="1">
        <v>31.99</v>
      </c>
      <c r="N58" s="5">
        <v>0</v>
      </c>
      <c r="O58" s="1">
        <v>2269.2199999999998</v>
      </c>
      <c r="P58" s="8">
        <f>(O58-O59)/O59</f>
        <v>0.11051189194479774</v>
      </c>
      <c r="Q58" s="8">
        <f>O58/$O$83</f>
        <v>2.0812729368389859E-2</v>
      </c>
      <c r="R58" s="1">
        <v>225.82</v>
      </c>
    </row>
    <row r="59" spans="1:18" x14ac:dyDescent="0.3">
      <c r="A59" s="1" t="s">
        <v>11</v>
      </c>
      <c r="B59" s="5">
        <v>0</v>
      </c>
      <c r="C59" s="5">
        <v>0</v>
      </c>
      <c r="D59" s="5">
        <v>0</v>
      </c>
      <c r="E59" s="5">
        <v>0</v>
      </c>
      <c r="F59" s="5">
        <v>0</v>
      </c>
      <c r="G59" s="5">
        <v>0</v>
      </c>
      <c r="H59" s="5">
        <v>0</v>
      </c>
      <c r="I59" s="5">
        <v>0</v>
      </c>
      <c r="J59" s="1">
        <v>2009.58</v>
      </c>
      <c r="K59" s="5">
        <v>0</v>
      </c>
      <c r="L59" s="5">
        <v>0</v>
      </c>
      <c r="M59" s="1">
        <v>33.82</v>
      </c>
      <c r="N59" s="5">
        <v>0</v>
      </c>
      <c r="O59" s="1">
        <v>2043.4</v>
      </c>
      <c r="P59" s="1"/>
      <c r="Q59" s="1"/>
      <c r="R59" s="1"/>
    </row>
    <row r="60" spans="1:18" x14ac:dyDescent="0.3">
      <c r="A60" s="1" t="s">
        <v>41</v>
      </c>
      <c r="B60" s="5">
        <v>0</v>
      </c>
      <c r="C60" s="5">
        <v>0</v>
      </c>
      <c r="D60" s="5">
        <v>0</v>
      </c>
      <c r="E60" s="5">
        <v>0</v>
      </c>
      <c r="F60" s="5">
        <v>0</v>
      </c>
      <c r="G60" s="5">
        <v>0</v>
      </c>
      <c r="H60" s="5">
        <v>0</v>
      </c>
      <c r="I60" s="5">
        <v>0</v>
      </c>
      <c r="J60" s="1">
        <v>1720.52</v>
      </c>
      <c r="K60" s="5">
        <v>0</v>
      </c>
      <c r="L60" s="5">
        <v>0</v>
      </c>
      <c r="M60" s="1">
        <v>68.52</v>
      </c>
      <c r="N60" s="5">
        <v>0</v>
      </c>
      <c r="O60" s="1">
        <v>1789.04</v>
      </c>
      <c r="P60" s="8">
        <f>(O60-O61)/O61</f>
        <v>0.27283075784740601</v>
      </c>
      <c r="Q60" s="8">
        <f>O60/$O$83</f>
        <v>1.6408636160982273E-2</v>
      </c>
      <c r="R60" s="1">
        <v>383.48</v>
      </c>
    </row>
    <row r="61" spans="1:18" x14ac:dyDescent="0.3">
      <c r="A61" s="1" t="s">
        <v>11</v>
      </c>
      <c r="B61" s="5">
        <v>0</v>
      </c>
      <c r="C61" s="5">
        <v>0</v>
      </c>
      <c r="D61" s="5">
        <v>0</v>
      </c>
      <c r="E61" s="5">
        <v>0</v>
      </c>
      <c r="F61" s="5">
        <v>0</v>
      </c>
      <c r="G61" s="5">
        <v>0</v>
      </c>
      <c r="H61" s="5">
        <v>0</v>
      </c>
      <c r="I61" s="5">
        <v>0</v>
      </c>
      <c r="J61" s="1">
        <v>1325.9</v>
      </c>
      <c r="K61" s="5">
        <v>0</v>
      </c>
      <c r="L61" s="5">
        <v>0</v>
      </c>
      <c r="M61" s="1">
        <v>79.66</v>
      </c>
      <c r="N61" s="5">
        <v>0</v>
      </c>
      <c r="O61" s="1">
        <v>1405.56</v>
      </c>
      <c r="P61" s="1"/>
      <c r="Q61" s="1"/>
      <c r="R61" s="1"/>
    </row>
    <row r="62" spans="1:18" x14ac:dyDescent="0.3">
      <c r="A62" s="1" t="s">
        <v>42</v>
      </c>
      <c r="B62" s="5">
        <v>0</v>
      </c>
      <c r="C62" s="5">
        <v>0</v>
      </c>
      <c r="D62" s="5">
        <v>0</v>
      </c>
      <c r="E62" s="5">
        <v>0</v>
      </c>
      <c r="F62" s="5">
        <v>0</v>
      </c>
      <c r="G62" s="5">
        <v>0</v>
      </c>
      <c r="H62" s="5">
        <v>0</v>
      </c>
      <c r="I62" s="5">
        <v>0</v>
      </c>
      <c r="J62" s="1">
        <v>2828.58</v>
      </c>
      <c r="K62" s="5">
        <v>0</v>
      </c>
      <c r="L62" s="5">
        <v>0</v>
      </c>
      <c r="M62" s="1">
        <v>57.01</v>
      </c>
      <c r="N62" s="5">
        <v>0</v>
      </c>
      <c r="O62" s="1">
        <v>2885.59</v>
      </c>
      <c r="P62" s="8">
        <f>(O62-O63)/O63</f>
        <v>8.4420977470452407E-2</v>
      </c>
      <c r="Q62" s="8">
        <f>O62/$O$83</f>
        <v>2.6465923858476525E-2</v>
      </c>
      <c r="R62" s="1">
        <v>224.64</v>
      </c>
    </row>
    <row r="63" spans="1:18" x14ac:dyDescent="0.3">
      <c r="A63" s="1" t="s">
        <v>11</v>
      </c>
      <c r="B63" s="5">
        <v>0</v>
      </c>
      <c r="C63" s="5">
        <v>0</v>
      </c>
      <c r="D63" s="5">
        <v>0</v>
      </c>
      <c r="E63" s="5">
        <v>0</v>
      </c>
      <c r="F63" s="5">
        <v>0</v>
      </c>
      <c r="G63" s="5">
        <v>0</v>
      </c>
      <c r="H63" s="5">
        <v>0</v>
      </c>
      <c r="I63" s="5">
        <v>0</v>
      </c>
      <c r="J63" s="1">
        <v>2596.94</v>
      </c>
      <c r="K63" s="5">
        <v>0</v>
      </c>
      <c r="L63" s="5">
        <v>0</v>
      </c>
      <c r="M63" s="1">
        <v>64.010000000000005</v>
      </c>
      <c r="N63" s="5">
        <v>0</v>
      </c>
      <c r="O63" s="1">
        <v>2660.95</v>
      </c>
      <c r="P63" s="1"/>
      <c r="Q63" s="1"/>
      <c r="R63" s="1"/>
    </row>
    <row r="64" spans="1:18" x14ac:dyDescent="0.3">
      <c r="A64" s="1" t="s">
        <v>43</v>
      </c>
      <c r="B64" s="5">
        <v>0</v>
      </c>
      <c r="C64" s="5">
        <v>0</v>
      </c>
      <c r="D64" s="5">
        <v>0</v>
      </c>
      <c r="E64" s="5">
        <v>0</v>
      </c>
      <c r="F64" s="5">
        <v>0</v>
      </c>
      <c r="G64" s="5">
        <v>0</v>
      </c>
      <c r="H64" s="5">
        <v>0</v>
      </c>
      <c r="I64" s="5">
        <v>0</v>
      </c>
      <c r="J64" s="1">
        <v>23.42</v>
      </c>
      <c r="K64" s="5">
        <v>0</v>
      </c>
      <c r="L64" s="5">
        <v>0</v>
      </c>
      <c r="M64" s="1">
        <v>1.41</v>
      </c>
      <c r="N64" s="5">
        <v>0</v>
      </c>
      <c r="O64" s="1">
        <v>24.83</v>
      </c>
      <c r="P64" s="5">
        <v>0</v>
      </c>
      <c r="Q64" s="8">
        <f>O64/$O$83</f>
        <v>2.2773467103988162E-4</v>
      </c>
      <c r="R64" s="1">
        <v>24.83</v>
      </c>
    </row>
    <row r="65" spans="1:18" x14ac:dyDescent="0.3">
      <c r="A65" s="1" t="s">
        <v>11</v>
      </c>
      <c r="B65" s="5">
        <v>0</v>
      </c>
      <c r="C65" s="5">
        <v>0</v>
      </c>
      <c r="D65" s="5">
        <v>0</v>
      </c>
      <c r="E65" s="5">
        <v>0</v>
      </c>
      <c r="F65" s="5">
        <v>0</v>
      </c>
      <c r="G65" s="5">
        <v>0</v>
      </c>
      <c r="H65" s="5">
        <v>0</v>
      </c>
      <c r="I65" s="5">
        <v>0</v>
      </c>
      <c r="J65" s="5">
        <v>0</v>
      </c>
      <c r="K65" s="5">
        <v>0</v>
      </c>
      <c r="L65" s="5">
        <v>0</v>
      </c>
      <c r="M65" s="5">
        <v>0</v>
      </c>
      <c r="N65" s="5">
        <v>0</v>
      </c>
      <c r="O65" s="5">
        <v>0</v>
      </c>
      <c r="P65" s="1"/>
      <c r="Q65" s="1"/>
      <c r="R65" s="1"/>
    </row>
    <row r="66" spans="1:18" x14ac:dyDescent="0.3">
      <c r="A66" s="1" t="s">
        <v>44</v>
      </c>
      <c r="B66" s="5">
        <v>0</v>
      </c>
      <c r="C66" s="5">
        <v>0</v>
      </c>
      <c r="D66" s="5">
        <v>0</v>
      </c>
      <c r="E66" s="5">
        <v>0</v>
      </c>
      <c r="F66" s="5">
        <v>0</v>
      </c>
      <c r="G66" s="5">
        <v>0</v>
      </c>
      <c r="H66" s="5">
        <v>0</v>
      </c>
      <c r="I66" s="5">
        <v>0</v>
      </c>
      <c r="J66" s="1">
        <v>671.21</v>
      </c>
      <c r="K66" s="5">
        <v>0</v>
      </c>
      <c r="L66" s="5">
        <v>0</v>
      </c>
      <c r="M66" s="1">
        <v>12.99</v>
      </c>
      <c r="N66" s="5">
        <v>0</v>
      </c>
      <c r="O66" s="1">
        <v>684.2</v>
      </c>
      <c r="P66" s="8">
        <f>(O66-O67)/O67</f>
        <v>0.25018272182429485</v>
      </c>
      <c r="Q66" s="8">
        <f>O66/$O$83</f>
        <v>6.2753146164110764E-3</v>
      </c>
      <c r="R66" s="1">
        <v>136.91999999999999</v>
      </c>
    </row>
    <row r="67" spans="1:18" x14ac:dyDescent="0.3">
      <c r="A67" s="1" t="s">
        <v>11</v>
      </c>
      <c r="B67" s="5">
        <v>0</v>
      </c>
      <c r="C67" s="5">
        <v>0</v>
      </c>
      <c r="D67" s="5">
        <v>0</v>
      </c>
      <c r="E67" s="5">
        <v>0</v>
      </c>
      <c r="F67" s="5">
        <v>0</v>
      </c>
      <c r="G67" s="5">
        <v>0</v>
      </c>
      <c r="H67" s="5">
        <v>0</v>
      </c>
      <c r="I67" s="5">
        <v>0</v>
      </c>
      <c r="J67" s="1">
        <v>537.67999999999995</v>
      </c>
      <c r="K67" s="5">
        <v>0</v>
      </c>
      <c r="L67" s="5">
        <v>0</v>
      </c>
      <c r="M67" s="1">
        <v>9.6</v>
      </c>
      <c r="N67" s="5">
        <v>0</v>
      </c>
      <c r="O67" s="1">
        <v>547.28</v>
      </c>
      <c r="P67" s="1"/>
      <c r="Q67" s="1"/>
      <c r="R67" s="1"/>
    </row>
    <row r="68" spans="1:18" x14ac:dyDescent="0.3">
      <c r="A68" s="1" t="s">
        <v>45</v>
      </c>
      <c r="B68" s="5">
        <v>0</v>
      </c>
      <c r="C68" s="5">
        <v>0</v>
      </c>
      <c r="D68" s="5">
        <v>0</v>
      </c>
      <c r="E68" s="5">
        <v>0</v>
      </c>
      <c r="F68" s="5">
        <v>0</v>
      </c>
      <c r="G68" s="5">
        <v>0</v>
      </c>
      <c r="H68" s="5">
        <v>0</v>
      </c>
      <c r="I68" s="5">
        <v>0</v>
      </c>
      <c r="J68" s="1">
        <v>4.6100000000000003</v>
      </c>
      <c r="K68" s="5">
        <v>0</v>
      </c>
      <c r="L68" s="5">
        <v>0</v>
      </c>
      <c r="M68" s="5">
        <v>0</v>
      </c>
      <c r="N68" s="5">
        <v>0</v>
      </c>
      <c r="O68" s="1">
        <v>4.6100000000000003</v>
      </c>
      <c r="P68" s="5">
        <v>0</v>
      </c>
      <c r="Q68" s="5">
        <v>0</v>
      </c>
      <c r="R68" s="1">
        <v>4.6100000000000003</v>
      </c>
    </row>
    <row r="69" spans="1:18" x14ac:dyDescent="0.3">
      <c r="A69" s="1" t="s">
        <v>11</v>
      </c>
      <c r="B69" s="5">
        <v>0</v>
      </c>
      <c r="C69" s="5">
        <v>0</v>
      </c>
      <c r="D69" s="5">
        <v>0</v>
      </c>
      <c r="E69" s="5">
        <v>0</v>
      </c>
      <c r="F69" s="5">
        <v>0</v>
      </c>
      <c r="G69" s="5">
        <v>0</v>
      </c>
      <c r="H69" s="5">
        <v>0</v>
      </c>
      <c r="I69" s="5">
        <v>0</v>
      </c>
      <c r="J69" s="5">
        <v>0</v>
      </c>
      <c r="K69" s="5">
        <v>0</v>
      </c>
      <c r="L69" s="5">
        <v>0</v>
      </c>
      <c r="M69" s="5">
        <v>0</v>
      </c>
      <c r="N69" s="5">
        <v>0</v>
      </c>
      <c r="O69" s="5">
        <v>0</v>
      </c>
      <c r="P69" s="1"/>
      <c r="Q69" s="1"/>
      <c r="R69" s="1"/>
    </row>
    <row r="70" spans="1:18" x14ac:dyDescent="0.3">
      <c r="A70" s="1" t="s">
        <v>46</v>
      </c>
      <c r="B70" s="5">
        <v>0</v>
      </c>
      <c r="C70" s="5">
        <v>0</v>
      </c>
      <c r="D70" s="5">
        <v>0</v>
      </c>
      <c r="E70" s="5">
        <v>0</v>
      </c>
      <c r="F70" s="5">
        <v>0</v>
      </c>
      <c r="G70" s="5">
        <v>0</v>
      </c>
      <c r="H70" s="5">
        <v>0</v>
      </c>
      <c r="I70" s="5">
        <v>0</v>
      </c>
      <c r="J70" s="1">
        <v>5066.24</v>
      </c>
      <c r="K70" s="5">
        <v>0</v>
      </c>
      <c r="L70" s="5">
        <v>0</v>
      </c>
      <c r="M70" s="1">
        <v>49.55</v>
      </c>
      <c r="N70" s="1">
        <v>0.02</v>
      </c>
      <c r="O70" s="1">
        <v>5115.8100000000004</v>
      </c>
      <c r="P70" s="8">
        <f>(O70-O71)/O71</f>
        <v>3.4749120653073146E-2</v>
      </c>
      <c r="Q70" s="8">
        <f>O70/$O$83</f>
        <v>4.6920954790678086E-2</v>
      </c>
      <c r="R70" s="1">
        <v>171.8</v>
      </c>
    </row>
    <row r="71" spans="1:18" x14ac:dyDescent="0.3">
      <c r="A71" s="1" t="s">
        <v>11</v>
      </c>
      <c r="B71" s="5">
        <v>0</v>
      </c>
      <c r="C71" s="5">
        <v>0</v>
      </c>
      <c r="D71" s="5">
        <v>0</v>
      </c>
      <c r="E71" s="5">
        <v>0</v>
      </c>
      <c r="F71" s="5">
        <v>0</v>
      </c>
      <c r="G71" s="5">
        <v>0</v>
      </c>
      <c r="H71" s="5">
        <v>0</v>
      </c>
      <c r="I71" s="5">
        <v>0</v>
      </c>
      <c r="J71" s="1">
        <v>4885.93</v>
      </c>
      <c r="K71" s="5">
        <v>0</v>
      </c>
      <c r="L71" s="5">
        <v>0</v>
      </c>
      <c r="M71" s="1">
        <v>57.94</v>
      </c>
      <c r="N71" s="1">
        <v>0.14000000000000001</v>
      </c>
      <c r="O71" s="1">
        <v>4944.01</v>
      </c>
      <c r="P71" s="1"/>
      <c r="Q71" s="1"/>
      <c r="R71" s="1"/>
    </row>
    <row r="72" spans="1:18" x14ac:dyDescent="0.3">
      <c r="A72" s="4" t="s">
        <v>47</v>
      </c>
      <c r="B72" s="6">
        <v>0</v>
      </c>
      <c r="C72" s="6">
        <v>0</v>
      </c>
      <c r="D72" s="6">
        <v>0</v>
      </c>
      <c r="E72" s="6">
        <v>0</v>
      </c>
      <c r="F72" s="6">
        <v>0</v>
      </c>
      <c r="G72" s="6">
        <v>0</v>
      </c>
      <c r="H72" s="6">
        <v>0</v>
      </c>
      <c r="I72" s="6">
        <v>0</v>
      </c>
      <c r="J72" s="4">
        <f>SUM(J58+J60+J62+J64+J66+J68+J70)</f>
        <v>12551.81</v>
      </c>
      <c r="K72" s="6">
        <v>0</v>
      </c>
      <c r="L72" s="6">
        <v>0</v>
      </c>
      <c r="M72" s="4">
        <f>SUM(M58+M60+M62+M64+M66+M68+M70)</f>
        <v>221.46999999999997</v>
      </c>
      <c r="N72" s="4">
        <v>0.02</v>
      </c>
      <c r="O72" s="4">
        <f>SUM(O58+O60+O62+O64+O66+O68+O70)</f>
        <v>12773.3</v>
      </c>
      <c r="P72" s="9">
        <f>(O72-O73)/O73</f>
        <v>0.1010326517946418</v>
      </c>
      <c r="Q72" s="9">
        <f>O72/$O$83</f>
        <v>0.1171535752554861</v>
      </c>
      <c r="R72" s="4">
        <f>SUM(R58+R60+R62+R64+R66+R68+R70)</f>
        <v>1172.0999999999999</v>
      </c>
    </row>
    <row r="73" spans="1:18" x14ac:dyDescent="0.3">
      <c r="A73" s="1" t="s">
        <v>37</v>
      </c>
      <c r="B73" s="5">
        <v>0</v>
      </c>
      <c r="C73" s="5">
        <v>0</v>
      </c>
      <c r="D73" s="5">
        <v>0</v>
      </c>
      <c r="E73" s="5">
        <v>0</v>
      </c>
      <c r="F73" s="5">
        <v>0</v>
      </c>
      <c r="G73" s="5">
        <v>0</v>
      </c>
      <c r="H73" s="5">
        <v>0</v>
      </c>
      <c r="I73" s="5">
        <v>0</v>
      </c>
      <c r="J73" s="1">
        <f>SUM(J59+J61+J63+J65+J67+J69+J71)</f>
        <v>11356.03</v>
      </c>
      <c r="K73" s="5">
        <v>0</v>
      </c>
      <c r="L73" s="5">
        <v>0</v>
      </c>
      <c r="M73" s="1">
        <f>SUM(M59+M61+M63+M65+M67+M69+M71)</f>
        <v>245.03</v>
      </c>
      <c r="N73" s="1">
        <f>SUM(N59+N61+N63+N65+N67+N69+N71)</f>
        <v>0.14000000000000001</v>
      </c>
      <c r="O73" s="1">
        <f>SUM(O59+O61+O63+O65+O67+O69+O71)</f>
        <v>11601.2</v>
      </c>
      <c r="P73" s="1"/>
      <c r="Q73" s="1"/>
      <c r="R73" s="1"/>
    </row>
    <row r="74" spans="1:18" x14ac:dyDescent="0.3">
      <c r="A74" s="1" t="s">
        <v>38</v>
      </c>
      <c r="B74" s="5">
        <v>0</v>
      </c>
      <c r="C74" s="5">
        <v>0</v>
      </c>
      <c r="D74" s="5">
        <v>0</v>
      </c>
      <c r="E74" s="5">
        <v>0</v>
      </c>
      <c r="F74" s="5">
        <v>0</v>
      </c>
      <c r="G74" s="5">
        <v>0</v>
      </c>
      <c r="H74" s="5">
        <v>0</v>
      </c>
      <c r="I74" s="5">
        <v>0</v>
      </c>
      <c r="J74" s="7">
        <f>(J72-J73)/J73</f>
        <v>0.10529912302098522</v>
      </c>
      <c r="K74" s="5">
        <v>0</v>
      </c>
      <c r="L74" s="5">
        <v>0</v>
      </c>
      <c r="M74" s="7">
        <f>(M72-M73)/M73</f>
        <v>-9.6151491654083293E-2</v>
      </c>
      <c r="N74" s="7">
        <f>(N72-N73)/N73</f>
        <v>-0.8571428571428571</v>
      </c>
      <c r="O74" s="7">
        <f>(O72-O73)/O73</f>
        <v>0.1010326517946418</v>
      </c>
      <c r="P74" s="1"/>
      <c r="Q74" s="1"/>
      <c r="R74" s="1"/>
    </row>
    <row r="75" spans="1:18" x14ac:dyDescent="0.3">
      <c r="A75" s="1" t="s">
        <v>58</v>
      </c>
      <c r="B75" s="5"/>
      <c r="C75" s="5"/>
      <c r="D75" s="5"/>
      <c r="E75" s="5"/>
      <c r="F75" s="5"/>
      <c r="G75" s="5"/>
      <c r="H75" s="5"/>
      <c r="I75" s="5"/>
      <c r="J75" s="1"/>
      <c r="K75" s="5"/>
      <c r="L75" s="5"/>
      <c r="M75" s="1"/>
      <c r="N75" s="1"/>
      <c r="O75" s="1"/>
      <c r="P75" s="1"/>
      <c r="Q75" s="1"/>
      <c r="R75" s="1"/>
    </row>
    <row r="76" spans="1:18" x14ac:dyDescent="0.3">
      <c r="A76" s="1" t="s">
        <v>59</v>
      </c>
      <c r="B76" s="5">
        <v>0</v>
      </c>
      <c r="C76" s="5">
        <v>0</v>
      </c>
      <c r="D76" s="5">
        <v>0</v>
      </c>
      <c r="E76" s="5">
        <v>0</v>
      </c>
      <c r="F76" s="5">
        <v>0</v>
      </c>
      <c r="G76" s="5">
        <v>0</v>
      </c>
      <c r="H76" s="5">
        <v>0</v>
      </c>
      <c r="I76" s="5">
        <v>0</v>
      </c>
      <c r="J76" s="5">
        <v>0</v>
      </c>
      <c r="K76" s="5">
        <v>0</v>
      </c>
      <c r="L76" s="5">
        <v>0</v>
      </c>
      <c r="M76" s="5">
        <v>0</v>
      </c>
      <c r="N76" s="1">
        <v>1573.94</v>
      </c>
      <c r="O76" s="1">
        <v>1573.94</v>
      </c>
      <c r="P76" s="8">
        <f>(O76-O77)/O77</f>
        <v>0.4967382415032619</v>
      </c>
      <c r="Q76" s="8">
        <f>O76/$O$83</f>
        <v>1.4435791709082211E-2</v>
      </c>
      <c r="R76" s="1">
        <v>522.36</v>
      </c>
    </row>
    <row r="77" spans="1:18" x14ac:dyDescent="0.3">
      <c r="A77" s="1" t="s">
        <v>11</v>
      </c>
      <c r="B77" s="5">
        <v>0</v>
      </c>
      <c r="C77" s="5">
        <v>0</v>
      </c>
      <c r="D77" s="5">
        <v>0</v>
      </c>
      <c r="E77" s="5">
        <v>0</v>
      </c>
      <c r="F77" s="5">
        <v>0</v>
      </c>
      <c r="G77" s="5">
        <v>0</v>
      </c>
      <c r="H77" s="5">
        <v>0</v>
      </c>
      <c r="I77" s="5">
        <v>0</v>
      </c>
      <c r="J77" s="5">
        <v>0</v>
      </c>
      <c r="K77" s="5">
        <v>0</v>
      </c>
      <c r="L77" s="5">
        <v>0</v>
      </c>
      <c r="M77" s="5">
        <v>0</v>
      </c>
      <c r="N77" s="1">
        <v>1051.58</v>
      </c>
      <c r="O77" s="1">
        <v>1051.58</v>
      </c>
      <c r="P77" s="1"/>
      <c r="Q77" s="1"/>
      <c r="R77" s="1"/>
    </row>
    <row r="78" spans="1:18" x14ac:dyDescent="0.3">
      <c r="A78" s="1" t="s">
        <v>60</v>
      </c>
      <c r="B78" s="5">
        <v>0</v>
      </c>
      <c r="C78" s="5">
        <v>0</v>
      </c>
      <c r="D78" s="5">
        <v>0</v>
      </c>
      <c r="E78" s="5">
        <v>0</v>
      </c>
      <c r="F78" s="5">
        <v>0</v>
      </c>
      <c r="G78" s="5">
        <v>0</v>
      </c>
      <c r="H78" s="5">
        <v>0</v>
      </c>
      <c r="I78" s="5">
        <v>0</v>
      </c>
      <c r="J78" s="5">
        <v>0</v>
      </c>
      <c r="K78" s="5">
        <v>0</v>
      </c>
      <c r="L78" s="5">
        <v>0</v>
      </c>
      <c r="M78" s="5">
        <v>0</v>
      </c>
      <c r="N78" s="1">
        <v>443.41</v>
      </c>
      <c r="O78" s="1">
        <v>443.41</v>
      </c>
      <c r="P78" s="8">
        <f>(O78-O79)/O79</f>
        <v>3.5424061274051968E-2</v>
      </c>
      <c r="Q78" s="8">
        <f>O78/$O$83</f>
        <v>4.0668477843654417E-3</v>
      </c>
      <c r="R78" s="1">
        <v>15.17</v>
      </c>
    </row>
    <row r="79" spans="1:18" x14ac:dyDescent="0.3">
      <c r="A79" s="1" t="s">
        <v>11</v>
      </c>
      <c r="B79" s="5">
        <v>0</v>
      </c>
      <c r="C79" s="5">
        <v>0</v>
      </c>
      <c r="D79" s="5">
        <v>0</v>
      </c>
      <c r="E79" s="5">
        <v>0</v>
      </c>
      <c r="F79" s="5">
        <v>0</v>
      </c>
      <c r="G79" s="5">
        <v>0</v>
      </c>
      <c r="H79" s="5">
        <v>0</v>
      </c>
      <c r="I79" s="5">
        <v>0</v>
      </c>
      <c r="J79" s="5">
        <v>0</v>
      </c>
      <c r="K79" s="5">
        <v>0</v>
      </c>
      <c r="L79" s="5">
        <v>0</v>
      </c>
      <c r="M79" s="5">
        <v>0</v>
      </c>
      <c r="N79" s="1">
        <v>428.24</v>
      </c>
      <c r="O79" s="1">
        <v>428.24</v>
      </c>
      <c r="P79" s="1"/>
      <c r="Q79" s="1"/>
      <c r="R79" s="1"/>
    </row>
    <row r="80" spans="1:18" x14ac:dyDescent="0.3">
      <c r="A80" s="1" t="s">
        <v>61</v>
      </c>
      <c r="B80" s="5">
        <v>0</v>
      </c>
      <c r="C80" s="5">
        <v>0</v>
      </c>
      <c r="D80" s="5">
        <v>0</v>
      </c>
      <c r="E80" s="5">
        <v>0</v>
      </c>
      <c r="F80" s="5">
        <v>0</v>
      </c>
      <c r="G80" s="5">
        <v>0</v>
      </c>
      <c r="H80" s="5">
        <v>0</v>
      </c>
      <c r="I80" s="5">
        <v>0</v>
      </c>
      <c r="J80" s="5">
        <v>0</v>
      </c>
      <c r="K80" s="5">
        <v>0</v>
      </c>
      <c r="L80" s="5">
        <v>0</v>
      </c>
      <c r="M80" s="5">
        <v>0</v>
      </c>
      <c r="N80" s="1">
        <v>2017.35</v>
      </c>
      <c r="O80" s="1">
        <v>2017.35</v>
      </c>
      <c r="P80" s="8">
        <f>(O80-O81)/O81</f>
        <v>0.36324012379884041</v>
      </c>
      <c r="Q80" s="8">
        <f>O80/$O$83</f>
        <v>1.8502639493447652E-2</v>
      </c>
      <c r="R80" s="1">
        <v>537.53</v>
      </c>
    </row>
    <row r="81" spans="1:18" x14ac:dyDescent="0.3">
      <c r="A81" s="1" t="s">
        <v>37</v>
      </c>
      <c r="B81" s="5">
        <v>0</v>
      </c>
      <c r="C81" s="5">
        <v>0</v>
      </c>
      <c r="D81" s="5">
        <v>0</v>
      </c>
      <c r="E81" s="5">
        <v>0</v>
      </c>
      <c r="F81" s="5">
        <v>0</v>
      </c>
      <c r="G81" s="5">
        <v>0</v>
      </c>
      <c r="H81" s="5">
        <v>0</v>
      </c>
      <c r="I81" s="5">
        <v>0</v>
      </c>
      <c r="J81" s="5">
        <v>0</v>
      </c>
      <c r="K81" s="5">
        <v>0</v>
      </c>
      <c r="L81" s="5">
        <v>0</v>
      </c>
      <c r="M81" s="5">
        <v>0</v>
      </c>
      <c r="N81" s="1">
        <v>1479.82</v>
      </c>
      <c r="O81" s="1">
        <v>1479.82</v>
      </c>
      <c r="P81" s="1"/>
      <c r="Q81" s="1"/>
      <c r="R81" s="1"/>
    </row>
    <row r="82" spans="1:18" x14ac:dyDescent="0.3">
      <c r="A82" s="1" t="s">
        <v>38</v>
      </c>
      <c r="B82" s="5">
        <v>0</v>
      </c>
      <c r="C82" s="5">
        <v>0</v>
      </c>
      <c r="D82" s="5">
        <v>0</v>
      </c>
      <c r="E82" s="5">
        <v>0</v>
      </c>
      <c r="F82" s="5">
        <v>0</v>
      </c>
      <c r="G82" s="5">
        <v>0</v>
      </c>
      <c r="H82" s="5">
        <v>0</v>
      </c>
      <c r="I82" s="5">
        <v>0</v>
      </c>
      <c r="J82" s="1"/>
      <c r="K82" s="5">
        <v>0</v>
      </c>
      <c r="L82" s="5">
        <v>0</v>
      </c>
      <c r="M82" s="1"/>
      <c r="N82" s="1">
        <v>-85.71</v>
      </c>
      <c r="O82" s="1">
        <v>10.1</v>
      </c>
      <c r="P82" s="1"/>
      <c r="Q82" s="1"/>
      <c r="R82" s="1"/>
    </row>
    <row r="83" spans="1:18" x14ac:dyDescent="0.3">
      <c r="A83" s="4" t="s">
        <v>48</v>
      </c>
      <c r="B83" s="10">
        <f t="shared" ref="B83:O84" si="3">SUM(B54+B72+B80)</f>
        <v>14066.820000000002</v>
      </c>
      <c r="C83" s="10">
        <f t="shared" si="3"/>
        <v>2254.2399999999998</v>
      </c>
      <c r="D83" s="10">
        <f t="shared" si="3"/>
        <v>1689.84</v>
      </c>
      <c r="E83" s="10">
        <f t="shared" si="3"/>
        <v>564.38</v>
      </c>
      <c r="F83" s="10">
        <f t="shared" si="3"/>
        <v>2369.9999999999995</v>
      </c>
      <c r="G83" s="10">
        <f t="shared" si="3"/>
        <v>31437.57</v>
      </c>
      <c r="H83" s="10">
        <f t="shared" si="3"/>
        <v>12821.92</v>
      </c>
      <c r="I83" s="10">
        <f t="shared" si="3"/>
        <v>18615.689999999999</v>
      </c>
      <c r="J83" s="10">
        <f t="shared" si="3"/>
        <v>44276.06</v>
      </c>
      <c r="K83" s="10">
        <f t="shared" si="3"/>
        <v>316.2</v>
      </c>
      <c r="L83" s="10">
        <f t="shared" si="3"/>
        <v>2488.1600000000008</v>
      </c>
      <c r="M83" s="10">
        <f t="shared" si="3"/>
        <v>4604.66</v>
      </c>
      <c r="N83" s="10">
        <f t="shared" si="3"/>
        <v>7216.66</v>
      </c>
      <c r="O83" s="10">
        <f t="shared" si="3"/>
        <v>109030.39</v>
      </c>
      <c r="P83" s="9">
        <f>(O83-O84)/O84</f>
        <v>7.2201071548194537E-2</v>
      </c>
      <c r="Q83" s="9">
        <f>O83/$O$83</f>
        <v>1</v>
      </c>
      <c r="R83" s="10">
        <f t="shared" ref="R83" si="4">SUM(R54+R72+R80)</f>
        <v>7342.0099999999993</v>
      </c>
    </row>
    <row r="84" spans="1:18" x14ac:dyDescent="0.3">
      <c r="A84" s="1" t="s">
        <v>37</v>
      </c>
      <c r="B84" s="11">
        <f t="shared" si="3"/>
        <v>11807.939999999999</v>
      </c>
      <c r="C84" s="11">
        <f t="shared" si="3"/>
        <v>2178.9699999999998</v>
      </c>
      <c r="D84" s="11">
        <f t="shared" si="3"/>
        <v>1615.21</v>
      </c>
      <c r="E84" s="11">
        <f t="shared" si="3"/>
        <v>563.75</v>
      </c>
      <c r="F84" s="11">
        <f t="shared" si="3"/>
        <v>2028.68</v>
      </c>
      <c r="G84" s="11">
        <f t="shared" si="3"/>
        <v>29097.88</v>
      </c>
      <c r="H84" s="11">
        <f t="shared" si="3"/>
        <v>12193.05</v>
      </c>
      <c r="I84" s="11">
        <f t="shared" si="3"/>
        <v>16904.830000000005</v>
      </c>
      <c r="J84" s="11">
        <f t="shared" si="3"/>
        <v>41481.980000000003</v>
      </c>
      <c r="K84" s="11">
        <f t="shared" si="3"/>
        <v>365.67</v>
      </c>
      <c r="L84" s="11">
        <f t="shared" si="3"/>
        <v>2306.86</v>
      </c>
      <c r="M84" s="11">
        <f t="shared" si="3"/>
        <v>3504.9500000000003</v>
      </c>
      <c r="N84" s="11">
        <f t="shared" si="3"/>
        <v>8915.4600000000009</v>
      </c>
      <c r="O84" s="11">
        <f t="shared" si="3"/>
        <v>101688.38</v>
      </c>
      <c r="P84" s="1"/>
      <c r="Q84" s="1"/>
      <c r="R84" s="1"/>
    </row>
    <row r="85" spans="1:18" x14ac:dyDescent="0.3">
      <c r="A85" s="1" t="s">
        <v>38</v>
      </c>
      <c r="B85" s="7">
        <f t="shared" ref="B85:O85" si="5">(B83-B84)/B84</f>
        <v>0.19130178507004636</v>
      </c>
      <c r="C85" s="7">
        <f t="shared" si="5"/>
        <v>3.4543844109831703E-2</v>
      </c>
      <c r="D85" s="7">
        <f t="shared" si="5"/>
        <v>4.6204518297930229E-2</v>
      </c>
      <c r="E85" s="7">
        <f t="shared" si="5"/>
        <v>1.1175166297117435E-3</v>
      </c>
      <c r="F85" s="7">
        <f t="shared" si="5"/>
        <v>0.16824733324131921</v>
      </c>
      <c r="G85" s="7">
        <f t="shared" si="5"/>
        <v>8.0407576084580684E-2</v>
      </c>
      <c r="H85" s="7">
        <f t="shared" si="5"/>
        <v>5.1576102779862368E-2</v>
      </c>
      <c r="I85" s="7">
        <f t="shared" si="5"/>
        <v>0.10120539514446421</v>
      </c>
      <c r="J85" s="7">
        <f t="shared" si="5"/>
        <v>6.7356476233776552E-2</v>
      </c>
      <c r="K85" s="7">
        <f t="shared" si="5"/>
        <v>-0.13528591352859143</v>
      </c>
      <c r="L85" s="7">
        <f t="shared" si="5"/>
        <v>7.8591678732129661E-2</v>
      </c>
      <c r="M85" s="7">
        <f t="shared" si="5"/>
        <v>0.31375911211286878</v>
      </c>
      <c r="N85" s="7">
        <f t="shared" si="5"/>
        <v>-0.19054541212680007</v>
      </c>
      <c r="O85" s="7">
        <f t="shared" si="5"/>
        <v>7.2201071548194537E-2</v>
      </c>
      <c r="P85" s="1"/>
      <c r="Q85" s="1"/>
      <c r="R85" s="1"/>
    </row>
    <row r="86" spans="1:18" x14ac:dyDescent="0.3">
      <c r="A86" s="1" t="s">
        <v>49</v>
      </c>
      <c r="B86" s="8">
        <f t="shared" ref="B86:O86" si="6">B83/$O$83</f>
        <v>0.12901742349082676</v>
      </c>
      <c r="C86" s="8">
        <f t="shared" si="6"/>
        <v>2.0675336481874456E-2</v>
      </c>
      <c r="D86" s="8">
        <f t="shared" si="6"/>
        <v>1.5498798087395634E-2</v>
      </c>
      <c r="E86" s="8">
        <f t="shared" si="6"/>
        <v>5.1763549593833429E-3</v>
      </c>
      <c r="F86" s="8">
        <f t="shared" si="6"/>
        <v>2.1737058814519507E-2</v>
      </c>
      <c r="G86" s="8">
        <f t="shared" si="6"/>
        <v>0.28833768273230975</v>
      </c>
      <c r="H86" s="8">
        <f t="shared" si="6"/>
        <v>0.11759950597260085</v>
      </c>
      <c r="I86" s="8">
        <f t="shared" si="6"/>
        <v>0.17073854362989987</v>
      </c>
      <c r="J86" s="8">
        <f t="shared" si="6"/>
        <v>0.40608916468151673</v>
      </c>
      <c r="K86" s="8">
        <f t="shared" si="6"/>
        <v>2.9001088595574133E-3</v>
      </c>
      <c r="L86" s="8">
        <f t="shared" si="6"/>
        <v>2.2820793358622315E-2</v>
      </c>
      <c r="M86" s="8">
        <f t="shared" si="6"/>
        <v>4.2232812337917897E-2</v>
      </c>
      <c r="N86" s="8">
        <f t="shared" si="6"/>
        <v>6.6189435807759656E-2</v>
      </c>
      <c r="O86" s="8">
        <f t="shared" si="6"/>
        <v>1</v>
      </c>
      <c r="P86" s="1"/>
      <c r="Q86" s="1"/>
      <c r="R86" s="1"/>
    </row>
    <row r="87" spans="1:18" x14ac:dyDescent="0.3">
      <c r="A87" s="1" t="s">
        <v>50</v>
      </c>
      <c r="B87" s="8">
        <f t="shared" ref="B87:O87" si="7">B84/$O$84</f>
        <v>0.11611887218578955</v>
      </c>
      <c r="C87" s="8">
        <f t="shared" si="7"/>
        <v>2.1427915362600917E-2</v>
      </c>
      <c r="D87" s="8">
        <f t="shared" si="7"/>
        <v>1.5883919086920256E-2</v>
      </c>
      <c r="E87" s="8">
        <f t="shared" si="7"/>
        <v>5.5438979360276953E-3</v>
      </c>
      <c r="F87" s="8">
        <f t="shared" si="7"/>
        <v>1.994996871815639E-2</v>
      </c>
      <c r="G87" s="8">
        <f t="shared" si="7"/>
        <v>0.28614754212821564</v>
      </c>
      <c r="H87" s="8">
        <f t="shared" si="7"/>
        <v>0.11990603056121062</v>
      </c>
      <c r="I87" s="8">
        <f t="shared" si="7"/>
        <v>0.16624151156700503</v>
      </c>
      <c r="J87" s="8">
        <f t="shared" si="7"/>
        <v>0.40793235175936526</v>
      </c>
      <c r="K87" s="8">
        <f t="shared" si="7"/>
        <v>3.5959860900527671E-3</v>
      </c>
      <c r="L87" s="8">
        <f t="shared" si="7"/>
        <v>2.2685581184398847E-2</v>
      </c>
      <c r="M87" s="8">
        <f t="shared" si="7"/>
        <v>3.4467556666749929E-2</v>
      </c>
      <c r="N87" s="8">
        <f t="shared" si="7"/>
        <v>8.7674324244323698E-2</v>
      </c>
      <c r="O87" s="8">
        <f t="shared" si="7"/>
        <v>1</v>
      </c>
      <c r="P87" s="1"/>
      <c r="Q87" s="1"/>
      <c r="R87" s="1"/>
    </row>
    <row r="89" spans="1:18" ht="14.4" customHeight="1" x14ac:dyDescent="0.3">
      <c r="A89" s="18" t="s">
        <v>76</v>
      </c>
      <c r="B89" s="18"/>
      <c r="C89" s="18"/>
      <c r="D89" s="18"/>
      <c r="E89" s="18"/>
      <c r="F89" s="18"/>
      <c r="G89" s="18"/>
      <c r="H89" s="18"/>
      <c r="I89" s="18"/>
      <c r="J89" s="18"/>
      <c r="K89" s="18"/>
      <c r="L89" s="18"/>
      <c r="M89" s="18"/>
      <c r="N89" s="18"/>
      <c r="O89" s="18"/>
      <c r="P89" s="18"/>
      <c r="Q89" s="18"/>
      <c r="R89" s="18"/>
    </row>
  </sheetData>
  <mergeCells count="2">
    <mergeCell ref="A1:R1"/>
    <mergeCell ref="A89:R8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Health Portfolio</vt:lpstr>
      <vt:lpstr>Liability Portfolio</vt:lpstr>
      <vt:lpstr>Miscellaneous portfolio</vt:lpstr>
      <vt:lpstr>Segmentwise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Sharad Taware</cp:lastModifiedBy>
  <dcterms:created xsi:type="dcterms:W3CDTF">2025-08-14T20:49:11Z</dcterms:created>
  <dcterms:modified xsi:type="dcterms:W3CDTF">2025-08-18T06:03:32Z</dcterms:modified>
</cp:coreProperties>
</file>