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shara\OneDrive\Desktop\"/>
    </mc:Choice>
  </mc:AlternateContent>
  <xr:revisionPtr revIDLastSave="0" documentId="13_ncr:1_{2AAE8EEF-962C-469E-BD77-BC401585C476}" xr6:coauthVersionLast="47" xr6:coauthVersionMax="47" xr10:uidLastSave="{00000000-0000-0000-0000-000000000000}"/>
  <bookViews>
    <workbookView xWindow="-108" yWindow="-108" windowWidth="23256" windowHeight="13896" activeTab="3" xr2:uid="{00000000-000D-0000-FFFF-FFFF00000000}"/>
  </bookViews>
  <sheets>
    <sheet name="Health Portfolio" sheetId="1" r:id="rId1"/>
    <sheet name="Liability Portfolio" sheetId="2" r:id="rId2"/>
    <sheet name="Miscellaneous portfolio" sheetId="3" r:id="rId3"/>
    <sheet name="Segmentwise Report"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3" i="4" l="1"/>
  <c r="Q80" i="4"/>
  <c r="Q78" i="4"/>
  <c r="Q76" i="4"/>
  <c r="Q72" i="4"/>
  <c r="Q70" i="4"/>
  <c r="Q66" i="4"/>
  <c r="Q64" i="4"/>
  <c r="Q62" i="4"/>
  <c r="Q60" i="4"/>
  <c r="Q58" i="4"/>
  <c r="Q54" i="4"/>
  <c r="Q52" i="4"/>
  <c r="Q50" i="4"/>
  <c r="Q48" i="4"/>
  <c r="Q46" i="4"/>
  <c r="Q44" i="4"/>
  <c r="Q42" i="4"/>
  <c r="Q40" i="4"/>
  <c r="Q38" i="4"/>
  <c r="Q36" i="4"/>
  <c r="Q34" i="4"/>
  <c r="Q32" i="4"/>
  <c r="Q30" i="4"/>
  <c r="Q28" i="4"/>
  <c r="Q26" i="4"/>
  <c r="Q24" i="4"/>
  <c r="Q22" i="4"/>
  <c r="Q20" i="4"/>
  <c r="Q18" i="4"/>
  <c r="Q16" i="4"/>
  <c r="Q14" i="4"/>
  <c r="Q12" i="4"/>
  <c r="Q10" i="4"/>
  <c r="Q8" i="4"/>
  <c r="Q6" i="4"/>
  <c r="Q4" i="4"/>
  <c r="P83" i="4"/>
  <c r="P80" i="4"/>
  <c r="P78" i="4"/>
  <c r="P76" i="4"/>
  <c r="P72" i="4"/>
  <c r="P70" i="4"/>
  <c r="P66" i="4"/>
  <c r="P62" i="4"/>
  <c r="P60" i="4"/>
  <c r="P58" i="4"/>
  <c r="P54" i="4"/>
  <c r="P52" i="4"/>
  <c r="P50" i="4"/>
  <c r="P48" i="4"/>
  <c r="P46" i="4"/>
  <c r="P44" i="4"/>
  <c r="P42" i="4"/>
  <c r="P40" i="4"/>
  <c r="P38" i="4"/>
  <c r="P36" i="4"/>
  <c r="P34" i="4"/>
  <c r="P32" i="4"/>
  <c r="P30" i="4"/>
  <c r="P28" i="4"/>
  <c r="P26" i="4"/>
  <c r="P24" i="4"/>
  <c r="P22" i="4"/>
  <c r="P20" i="4"/>
  <c r="P18" i="4"/>
  <c r="P16" i="4"/>
  <c r="P14" i="4"/>
  <c r="P12" i="4"/>
  <c r="P10" i="4"/>
  <c r="P8" i="4"/>
  <c r="P6" i="4"/>
  <c r="P4" i="4"/>
  <c r="O85" i="4"/>
  <c r="M85" i="4"/>
  <c r="L85" i="4"/>
  <c r="K85" i="4"/>
  <c r="J85" i="4"/>
  <c r="I85" i="4"/>
  <c r="H85" i="4"/>
  <c r="G85" i="4"/>
  <c r="F85" i="4"/>
  <c r="E85" i="4"/>
  <c r="D85" i="4"/>
  <c r="C85" i="4"/>
  <c r="O86" i="4"/>
  <c r="M86" i="4"/>
  <c r="L86" i="4"/>
  <c r="K86" i="4"/>
  <c r="J86" i="4"/>
  <c r="I86" i="4"/>
  <c r="H86" i="4"/>
  <c r="G86" i="4"/>
  <c r="F86" i="4"/>
  <c r="E86" i="4"/>
  <c r="D86" i="4"/>
  <c r="C86" i="4"/>
  <c r="O87" i="4"/>
  <c r="M87" i="4"/>
  <c r="L87" i="4"/>
  <c r="K87" i="4"/>
  <c r="J87" i="4"/>
  <c r="I87" i="4"/>
  <c r="H87" i="4"/>
  <c r="G87" i="4"/>
  <c r="F87" i="4"/>
  <c r="E87" i="4"/>
  <c r="D87" i="4"/>
  <c r="C87" i="4"/>
  <c r="B87" i="4"/>
  <c r="B86" i="4"/>
  <c r="B85" i="4"/>
  <c r="O84" i="4"/>
  <c r="M84" i="4"/>
  <c r="L84" i="4"/>
  <c r="K84" i="4"/>
  <c r="J84" i="4"/>
  <c r="I84" i="4"/>
  <c r="H84" i="4"/>
  <c r="G84" i="4"/>
  <c r="F84" i="4"/>
  <c r="E84" i="4"/>
  <c r="D84" i="4"/>
  <c r="C84" i="4"/>
  <c r="B84" i="4"/>
  <c r="R83" i="4"/>
  <c r="O83" i="4"/>
  <c r="M83" i="4"/>
  <c r="L83" i="4"/>
  <c r="K83" i="4"/>
  <c r="J83" i="4"/>
  <c r="I83" i="4"/>
  <c r="H83" i="4"/>
  <c r="G83" i="4"/>
  <c r="F83" i="4"/>
  <c r="E83" i="4"/>
  <c r="D83" i="4"/>
  <c r="C83" i="4"/>
  <c r="B83" i="4"/>
  <c r="O82" i="4"/>
  <c r="N82" i="4"/>
  <c r="O81" i="4"/>
  <c r="N81" i="4"/>
  <c r="R80" i="4"/>
  <c r="O80" i="4"/>
  <c r="N80" i="4"/>
  <c r="O74" i="4"/>
  <c r="N74" i="4"/>
  <c r="M74" i="4"/>
  <c r="J74" i="4"/>
  <c r="O73" i="4"/>
  <c r="N73" i="4"/>
  <c r="M73" i="4"/>
  <c r="J73" i="4"/>
  <c r="R72" i="4"/>
  <c r="O72" i="4"/>
  <c r="N72" i="4"/>
  <c r="M72" i="4"/>
  <c r="J72" i="4"/>
  <c r="O56" i="4"/>
  <c r="M56" i="4"/>
  <c r="L56" i="4"/>
  <c r="K56" i="4"/>
  <c r="J56" i="4"/>
  <c r="I56" i="4"/>
  <c r="H56" i="4"/>
  <c r="G56" i="4"/>
  <c r="F56" i="4"/>
  <c r="E56" i="4"/>
  <c r="D56" i="4"/>
  <c r="C56" i="4"/>
  <c r="B56" i="4"/>
  <c r="O55" i="4"/>
  <c r="N55" i="4"/>
  <c r="N84" i="4" s="1"/>
  <c r="N87" i="4" s="1"/>
  <c r="M55" i="4"/>
  <c r="L55" i="4"/>
  <c r="K55" i="4"/>
  <c r="J55" i="4"/>
  <c r="I55" i="4"/>
  <c r="H55" i="4"/>
  <c r="G55" i="4"/>
  <c r="F55" i="4"/>
  <c r="E55" i="4"/>
  <c r="D55" i="4"/>
  <c r="C55" i="4"/>
  <c r="B55" i="4"/>
  <c r="R54" i="4"/>
  <c r="O54" i="4"/>
  <c r="N54" i="4"/>
  <c r="N56" i="4" s="1"/>
  <c r="M54" i="4"/>
  <c r="L54" i="4"/>
  <c r="K54" i="4"/>
  <c r="J54" i="4"/>
  <c r="I54" i="4"/>
  <c r="H54" i="4"/>
  <c r="G54" i="4"/>
  <c r="F54" i="4"/>
  <c r="E54" i="4"/>
  <c r="D54" i="4"/>
  <c r="C54" i="4"/>
  <c r="B54" i="4"/>
  <c r="G65" i="3"/>
  <c r="G62" i="3"/>
  <c r="G60" i="3"/>
  <c r="G58" i="3"/>
  <c r="G54" i="3"/>
  <c r="G52" i="3"/>
  <c r="G50" i="3"/>
  <c r="G48" i="3"/>
  <c r="G46" i="3"/>
  <c r="G44" i="3"/>
  <c r="G42" i="3"/>
  <c r="G40" i="3"/>
  <c r="G38" i="3"/>
  <c r="G36" i="3"/>
  <c r="G34" i="3"/>
  <c r="G28" i="3"/>
  <c r="G26" i="3"/>
  <c r="G24" i="3"/>
  <c r="G22" i="3"/>
  <c r="G20" i="3"/>
  <c r="G18" i="3"/>
  <c r="G16" i="3"/>
  <c r="G14" i="3"/>
  <c r="G12" i="3"/>
  <c r="G10" i="3"/>
  <c r="G8" i="3"/>
  <c r="G6" i="3"/>
  <c r="G4" i="3"/>
  <c r="F65" i="3"/>
  <c r="F62" i="3"/>
  <c r="F60" i="3"/>
  <c r="F58" i="3"/>
  <c r="F54" i="3"/>
  <c r="F52" i="3"/>
  <c r="F50" i="3"/>
  <c r="F48" i="3"/>
  <c r="F46" i="3"/>
  <c r="F44" i="3"/>
  <c r="F42" i="3"/>
  <c r="F40" i="3"/>
  <c r="F38" i="3"/>
  <c r="F36" i="3"/>
  <c r="F34" i="3"/>
  <c r="F32" i="3"/>
  <c r="F28" i="3"/>
  <c r="F26" i="3"/>
  <c r="F24" i="3"/>
  <c r="F22" i="3"/>
  <c r="F20" i="3"/>
  <c r="F18" i="3"/>
  <c r="F16" i="3"/>
  <c r="F14" i="3"/>
  <c r="F12" i="3"/>
  <c r="F10" i="3"/>
  <c r="F8" i="3"/>
  <c r="F6" i="3"/>
  <c r="F4" i="3"/>
  <c r="E69" i="3"/>
  <c r="D69" i="3"/>
  <c r="C69" i="3"/>
  <c r="B69" i="3"/>
  <c r="E68" i="3"/>
  <c r="D68" i="3"/>
  <c r="C68" i="3"/>
  <c r="B68" i="3"/>
  <c r="E67" i="3"/>
  <c r="D67" i="3"/>
  <c r="C67" i="3"/>
  <c r="B67" i="3"/>
  <c r="E66" i="3"/>
  <c r="D66" i="3"/>
  <c r="C66" i="3"/>
  <c r="B66" i="3"/>
  <c r="H65" i="3"/>
  <c r="E65" i="3"/>
  <c r="D65" i="3"/>
  <c r="C65" i="3"/>
  <c r="B65" i="3"/>
  <c r="E64" i="3"/>
  <c r="D64" i="3"/>
  <c r="C64" i="3"/>
  <c r="B64" i="3"/>
  <c r="E63" i="3"/>
  <c r="D63" i="3"/>
  <c r="C63" i="3"/>
  <c r="B63" i="3"/>
  <c r="H62" i="3"/>
  <c r="E62" i="3"/>
  <c r="D62" i="3"/>
  <c r="C62" i="3"/>
  <c r="B62" i="3"/>
  <c r="E56" i="3"/>
  <c r="D56" i="3"/>
  <c r="C56" i="3"/>
  <c r="B56" i="3"/>
  <c r="E55" i="3"/>
  <c r="D55" i="3"/>
  <c r="C55" i="3"/>
  <c r="B55" i="3"/>
  <c r="H54" i="3"/>
  <c r="E54" i="3"/>
  <c r="D54" i="3"/>
  <c r="C54" i="3"/>
  <c r="B54" i="3"/>
  <c r="H55" i="2"/>
  <c r="H51" i="2"/>
  <c r="H49" i="2"/>
  <c r="H47" i="2"/>
  <c r="H45" i="2"/>
  <c r="H43" i="2"/>
  <c r="H41" i="2"/>
  <c r="H39" i="2"/>
  <c r="H37" i="2"/>
  <c r="H35" i="2"/>
  <c r="H33" i="2"/>
  <c r="H29" i="2"/>
  <c r="H27" i="2"/>
  <c r="H25" i="2"/>
  <c r="H21" i="2"/>
  <c r="H19" i="2"/>
  <c r="H17" i="2"/>
  <c r="H15" i="2"/>
  <c r="H13" i="2"/>
  <c r="H11" i="2"/>
  <c r="H9" i="2"/>
  <c r="H7" i="2"/>
  <c r="H5" i="2"/>
  <c r="G55" i="2"/>
  <c r="G51" i="2"/>
  <c r="G49" i="2"/>
  <c r="G47" i="2"/>
  <c r="G45" i="2"/>
  <c r="G43" i="2"/>
  <c r="G41" i="2"/>
  <c r="G39" i="2"/>
  <c r="G37" i="2"/>
  <c r="G35" i="2"/>
  <c r="G33" i="2"/>
  <c r="G29" i="2"/>
  <c r="G27" i="2"/>
  <c r="G25" i="2"/>
  <c r="G21" i="2"/>
  <c r="G19" i="2"/>
  <c r="G17" i="2"/>
  <c r="G15" i="2"/>
  <c r="G13" i="2"/>
  <c r="G11" i="2"/>
  <c r="G9" i="2"/>
  <c r="G7" i="2"/>
  <c r="G5" i="2"/>
  <c r="F59" i="2"/>
  <c r="E59" i="2"/>
  <c r="D59" i="2"/>
  <c r="C59" i="2"/>
  <c r="B59" i="2"/>
  <c r="F58" i="2"/>
  <c r="E58" i="2"/>
  <c r="D58" i="2"/>
  <c r="C58" i="2"/>
  <c r="B58" i="2"/>
  <c r="F57" i="2"/>
  <c r="E57" i="2"/>
  <c r="D57" i="2"/>
  <c r="C57" i="2"/>
  <c r="B57" i="2"/>
  <c r="F56" i="2"/>
  <c r="E56" i="2"/>
  <c r="D56" i="2"/>
  <c r="C56" i="2"/>
  <c r="B56" i="2"/>
  <c r="I55" i="2"/>
  <c r="F55" i="2"/>
  <c r="E55" i="2"/>
  <c r="D55" i="2"/>
  <c r="C55" i="2"/>
  <c r="B55" i="2"/>
  <c r="H76" i="1"/>
  <c r="H73" i="1"/>
  <c r="H71" i="1"/>
  <c r="H69" i="1"/>
  <c r="H67" i="1"/>
  <c r="H65" i="1"/>
  <c r="H63" i="1"/>
  <c r="H61" i="1"/>
  <c r="H59" i="1"/>
  <c r="H55" i="1"/>
  <c r="H53" i="1"/>
  <c r="H51" i="1"/>
  <c r="H49" i="1"/>
  <c r="H47" i="1"/>
  <c r="H45" i="1"/>
  <c r="H43" i="1"/>
  <c r="H41" i="1"/>
  <c r="H39" i="1"/>
  <c r="H37" i="1"/>
  <c r="H35" i="1"/>
  <c r="H31" i="1"/>
  <c r="H29" i="1"/>
  <c r="H27" i="1"/>
  <c r="H25" i="1"/>
  <c r="H21" i="1"/>
  <c r="H19" i="1"/>
  <c r="H17" i="1"/>
  <c r="H15" i="1"/>
  <c r="H13" i="1"/>
  <c r="H11" i="1"/>
  <c r="H9" i="1"/>
  <c r="H7" i="1"/>
  <c r="H5" i="1"/>
  <c r="G76" i="1"/>
  <c r="G73" i="1"/>
  <c r="G71" i="1"/>
  <c r="G67" i="1"/>
  <c r="G63" i="1"/>
  <c r="G61" i="1"/>
  <c r="G59" i="1"/>
  <c r="G55" i="1"/>
  <c r="G53" i="1"/>
  <c r="G51" i="1"/>
  <c r="G49" i="1"/>
  <c r="G47" i="1"/>
  <c r="G45" i="1"/>
  <c r="G43" i="1"/>
  <c r="G41" i="1"/>
  <c r="G39" i="1"/>
  <c r="G37" i="1"/>
  <c r="G35" i="1"/>
  <c r="G33" i="1"/>
  <c r="G31" i="1"/>
  <c r="G29" i="1"/>
  <c r="G27" i="1"/>
  <c r="G25" i="1"/>
  <c r="G21" i="1"/>
  <c r="G19" i="1"/>
  <c r="G17" i="1"/>
  <c r="G15" i="1"/>
  <c r="G13" i="1"/>
  <c r="G11" i="1"/>
  <c r="G9" i="1"/>
  <c r="G7" i="1"/>
  <c r="G5" i="1"/>
  <c r="F80" i="1"/>
  <c r="E80" i="1"/>
  <c r="D80" i="1"/>
  <c r="C80" i="1"/>
  <c r="B80" i="1"/>
  <c r="F79" i="1"/>
  <c r="E79" i="1"/>
  <c r="D79" i="1"/>
  <c r="C79" i="1"/>
  <c r="B79" i="1"/>
  <c r="F78" i="1"/>
  <c r="E78" i="1"/>
  <c r="D78" i="1"/>
  <c r="C78" i="1"/>
  <c r="B78" i="1"/>
  <c r="F77" i="1"/>
  <c r="E77" i="1"/>
  <c r="D77" i="1"/>
  <c r="C77" i="1"/>
  <c r="B77" i="1"/>
  <c r="I76" i="1"/>
  <c r="F76" i="1"/>
  <c r="E76" i="1"/>
  <c r="D76" i="1"/>
  <c r="C76" i="1"/>
  <c r="B76" i="1"/>
  <c r="F75" i="1"/>
  <c r="E75" i="1"/>
  <c r="C75" i="1"/>
  <c r="B75" i="1"/>
  <c r="F74" i="1"/>
  <c r="E74" i="1"/>
  <c r="C74" i="1"/>
  <c r="B74" i="1"/>
  <c r="I73" i="1"/>
  <c r="F73" i="1"/>
  <c r="E73" i="1"/>
  <c r="C73" i="1"/>
  <c r="B73" i="1"/>
  <c r="F57" i="1"/>
  <c r="E57" i="1"/>
  <c r="D57" i="1"/>
  <c r="C57" i="1"/>
  <c r="B57" i="1"/>
  <c r="F56" i="1"/>
  <c r="E56" i="1"/>
  <c r="D56" i="1"/>
  <c r="C56" i="1"/>
  <c r="B56" i="1"/>
  <c r="I55" i="1"/>
  <c r="F55" i="1"/>
  <c r="E55" i="1"/>
  <c r="D55" i="1"/>
  <c r="C55" i="1"/>
  <c r="B55" i="1"/>
  <c r="N83" i="4" l="1"/>
  <c r="N85" i="4" l="1"/>
  <c r="N86" i="4"/>
</calcChain>
</file>

<file path=xl/sharedStrings.xml><?xml version="1.0" encoding="utf-8"?>
<sst xmlns="http://schemas.openxmlformats.org/spreadsheetml/2006/main" count="333" uniqueCount="76">
  <si>
    <t>GROSS DIRECT PREMIUM INCOME UNDERWRITTEN BY NON-LIFE INSURERS WITHIN INDIA  (SEGMENT WISE) : FOR THE PERIOD UPTO June 2025 (PROVISIONAL &amp; UNAUDITED ) IN FY 2025-26  (Rs. In Crs.)</t>
  </si>
  <si>
    <t>Health-Retail</t>
  </si>
  <si>
    <t>Health-Group</t>
  </si>
  <si>
    <t>Health-Government schemes</t>
  </si>
  <si>
    <t>Overseas Medical</t>
  </si>
  <si>
    <t>Grand Total</t>
  </si>
  <si>
    <t>Growth %</t>
  </si>
  <si>
    <t>Market %</t>
  </si>
  <si>
    <t>Accretion</t>
  </si>
  <si>
    <t>General Insurers</t>
  </si>
  <si>
    <t>Acko General Insurance Ltd</t>
  </si>
  <si>
    <t>Previous Year</t>
  </si>
  <si>
    <t>Bajaj Allianz General Insurance Co Ltd</t>
  </si>
  <si>
    <t>Cholamandalam MS General Insurance Co Ltd</t>
  </si>
  <si>
    <t>Future Generali India Insurance Co Ltd</t>
  </si>
  <si>
    <t>Go Digit General Insurance Ltd</t>
  </si>
  <si>
    <t>HDFC Ergo General Insurance Co Ltd</t>
  </si>
  <si>
    <t>ICICI Lombard General Insurance Co Ltd</t>
  </si>
  <si>
    <t>IFFCO-Tokio General Insurance Co Ltd</t>
  </si>
  <si>
    <t>Kshema General insurance</t>
  </si>
  <si>
    <t>Liberty  General Insurance Co. Ltd</t>
  </si>
  <si>
    <t>Magma General Insurance Limited</t>
  </si>
  <si>
    <t>National Insurance Co Ltd</t>
  </si>
  <si>
    <t>Navi General Insurance Co. Ltd</t>
  </si>
  <si>
    <t>Raheja QBE General Insurance Co Ltd</t>
  </si>
  <si>
    <t>Reliance General Insurance Co Ltd</t>
  </si>
  <si>
    <t>Royal Sundaram General Insurance Co Ltd</t>
  </si>
  <si>
    <t>SBI General Insurance Co Ltd</t>
  </si>
  <si>
    <t>Shriram General Insurance Co Ltd</t>
  </si>
  <si>
    <t>Tata AIG General Insurance Co Ltd</t>
  </si>
  <si>
    <t>The New India Assurance Co Ltd</t>
  </si>
  <si>
    <t>The Oriental Insurance Co Ltd</t>
  </si>
  <si>
    <t>United India Insurance Co Ltd</t>
  </si>
  <si>
    <t>Universal Sompo General Insurance Co Ltd</t>
  </si>
  <si>
    <t>Zuno General Insurance Co Ltd</t>
  </si>
  <si>
    <t>General Insurers Sub Total</t>
  </si>
  <si>
    <t>Previous Year Sub Total</t>
  </si>
  <si>
    <t>% Growth</t>
  </si>
  <si>
    <t>Stand-alone Health Insurers</t>
  </si>
  <si>
    <t>Aditya Birla Health Insurance Co Ltd</t>
  </si>
  <si>
    <t>Care Health Insurance Ltd</t>
  </si>
  <si>
    <t>Galaxy Health Insurance Company Ltd</t>
  </si>
  <si>
    <t>ManipalCigna Health Insurance Co Ltd</t>
  </si>
  <si>
    <t>Narayana Health Insurance Ltd</t>
  </si>
  <si>
    <t>Star Health &amp; Allied Insurance Co Ltd</t>
  </si>
  <si>
    <t>Stand-alone Health sub Total</t>
  </si>
  <si>
    <t>Industry Total</t>
  </si>
  <si>
    <t>% Market Share</t>
  </si>
  <si>
    <t>Previous Year Market Share</t>
  </si>
  <si>
    <t>Workmen's compensation/Employers' liability</t>
  </si>
  <si>
    <t>Public Liability (Act)</t>
  </si>
  <si>
    <t>Product Liability</t>
  </si>
  <si>
    <t>Other liability covers</t>
  </si>
  <si>
    <t>Crop Insurance</t>
  </si>
  <si>
    <t>Credit Guarantee</t>
  </si>
  <si>
    <t>All Other miscellaneous</t>
  </si>
  <si>
    <t>Specialised Insurers</t>
  </si>
  <si>
    <t>Agriculture Insurance Co Of India Ltd</t>
  </si>
  <si>
    <t>ECGC Ltd</t>
  </si>
  <si>
    <t>Specialised sub Total</t>
  </si>
  <si>
    <t>Fire</t>
  </si>
  <si>
    <t>Marine Total</t>
  </si>
  <si>
    <t>Marine  Cargo</t>
  </si>
  <si>
    <t>Marine  Hull</t>
  </si>
  <si>
    <t>Engineering</t>
  </si>
  <si>
    <t>Motor Total</t>
  </si>
  <si>
    <t>Motor OD</t>
  </si>
  <si>
    <t>Motor TP</t>
  </si>
  <si>
    <t xml:space="preserve">Health </t>
  </si>
  <si>
    <t xml:space="preserve">Aviation </t>
  </si>
  <si>
    <t>Liability</t>
  </si>
  <si>
    <t>P.A.</t>
  </si>
  <si>
    <t>All Other Misc (Crop Insurance + Credit Guarantee+All other misc)</t>
  </si>
  <si>
    <t>Zurich Kotak Mahindra General Insurance Co Ltd</t>
  </si>
  <si>
    <t>Niva bupa health insurance company limited</t>
  </si>
  <si>
    <t>“IRDAI has recently revised the formats for reporting and they have excluded premium from long term policies from reporting of premiums with effect from October 1, 2024. It is assumed that all companies have deducted the long term premiums accordingly for the current year only following IRDAI formats. Therefore the growth rates reported for the current year cannot be compared with the previous year's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</si>
</sst>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 * \-#,##0.00_ ;_ * &quot;-&quot;??_ ;_ @_ "/>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3"/>
      <name val="Calibri"/>
      <family val="2"/>
      <scheme val="minor"/>
    </font>
    <font>
      <b/>
      <sz val="11"/>
      <color theme="1"/>
      <name val="Aptos"/>
      <family val="2"/>
    </font>
    <font>
      <b/>
      <sz val="10"/>
      <color theme="1"/>
      <name val="Calibri"/>
      <family val="2"/>
      <scheme val="minor"/>
    </font>
    <font>
      <sz val="10"/>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0" fontId="0" fillId="0" borderId="1" xfId="0" applyBorder="1"/>
    <xf numFmtId="0" fontId="2" fillId="0" borderId="1" xfId="0" applyFont="1" applyBorder="1" applyAlignment="1">
      <alignment vertical="top" wrapText="1"/>
    </xf>
    <xf numFmtId="0" fontId="2" fillId="0" borderId="1" xfId="0" applyFont="1" applyBorder="1"/>
    <xf numFmtId="43" fontId="0" fillId="0" borderId="1" xfId="1" applyFont="1" applyBorder="1"/>
    <xf numFmtId="43" fontId="2" fillId="0" borderId="1" xfId="1" applyFont="1" applyBorder="1"/>
    <xf numFmtId="10" fontId="1" fillId="0" borderId="1" xfId="2" applyNumberFormat="1" applyFont="1" applyBorder="1"/>
    <xf numFmtId="164" fontId="2" fillId="0" borderId="1" xfId="0" applyNumberFormat="1" applyFont="1" applyBorder="1"/>
    <xf numFmtId="10" fontId="0" fillId="0" borderId="1" xfId="2" applyNumberFormat="1" applyFont="1" applyBorder="1"/>
    <xf numFmtId="10" fontId="2" fillId="0" borderId="1" xfId="2" applyNumberFormat="1" applyFont="1" applyBorder="1"/>
    <xf numFmtId="164" fontId="0" fillId="0" borderId="1" xfId="0" applyNumberFormat="1" applyBorder="1"/>
    <xf numFmtId="43" fontId="1" fillId="0" borderId="1" xfId="1" applyFont="1" applyBorder="1"/>
    <xf numFmtId="43" fontId="2" fillId="0" borderId="1" xfId="0" applyNumberFormat="1" applyFont="1" applyBorder="1"/>
    <xf numFmtId="43" fontId="5" fillId="0" borderId="1" xfId="1" applyFont="1" applyBorder="1"/>
    <xf numFmtId="43" fontId="6" fillId="0" borderId="1" xfId="1" applyFont="1" applyBorder="1"/>
    <xf numFmtId="0" fontId="3" fillId="0" borderId="0" xfId="0" applyFont="1" applyAlignment="1">
      <alignment horizontal="center" vertical="center" wrapText="1"/>
    </xf>
    <xf numFmtId="0" fontId="4" fillId="0" borderId="0" xfId="0" applyFont="1" applyAlignment="1">
      <alignment horizontal="left" vertical="top" wrapText="1"/>
    </xf>
    <xf numFmtId="0" fontId="3" fillId="0" borderId="2" xfId="0" applyFont="1" applyBorder="1" applyAlignment="1">
      <alignment horizontal="center" vertical="center" wrapText="1"/>
    </xf>
    <xf numFmtId="0" fontId="3" fillId="0" borderId="0" xfId="0"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82"/>
  <sheetViews>
    <sheetView workbookViewId="0">
      <selection activeCell="A82" sqref="A82:I82"/>
    </sheetView>
  </sheetViews>
  <sheetFormatPr defaultRowHeight="14.4" x14ac:dyDescent="0.3"/>
  <cols>
    <col min="1" max="1" width="40.88671875" customWidth="1"/>
    <col min="2" max="2" width="10.109375" customWidth="1"/>
    <col min="3" max="3" width="14.109375" customWidth="1"/>
    <col min="4" max="4" width="11.88671875" customWidth="1"/>
    <col min="5" max="5" width="11.44140625" customWidth="1"/>
    <col min="6" max="6" width="12.5546875" customWidth="1"/>
    <col min="7" max="7" width="11.5546875" customWidth="1"/>
    <col min="8" max="8" width="10.33203125" customWidth="1"/>
    <col min="9" max="9" width="11.88671875" customWidth="1"/>
  </cols>
  <sheetData>
    <row r="2" spans="1:9" ht="42.6" customHeight="1" x14ac:dyDescent="0.3">
      <c r="A2" s="15" t="s">
        <v>0</v>
      </c>
      <c r="B2" s="15"/>
      <c r="C2" s="15"/>
      <c r="D2" s="15"/>
      <c r="E2" s="15"/>
      <c r="F2" s="15"/>
      <c r="G2" s="15"/>
      <c r="H2" s="15"/>
      <c r="I2" s="15"/>
    </row>
    <row r="3" spans="1:9" ht="43.8" customHeight="1" x14ac:dyDescent="0.3">
      <c r="A3" s="1"/>
      <c r="B3" s="2" t="s">
        <v>1</v>
      </c>
      <c r="C3" s="2" t="s">
        <v>2</v>
      </c>
      <c r="D3" s="2" t="s">
        <v>3</v>
      </c>
      <c r="E3" s="2" t="s">
        <v>4</v>
      </c>
      <c r="F3" s="2" t="s">
        <v>5</v>
      </c>
      <c r="G3" s="2" t="s">
        <v>6</v>
      </c>
      <c r="H3" s="2" t="s">
        <v>7</v>
      </c>
      <c r="I3" s="2" t="s">
        <v>8</v>
      </c>
    </row>
    <row r="4" spans="1:9" x14ac:dyDescent="0.3">
      <c r="A4" s="3" t="s">
        <v>9</v>
      </c>
      <c r="B4" s="1"/>
      <c r="C4" s="1"/>
      <c r="D4" s="1"/>
      <c r="E4" s="1"/>
      <c r="F4" s="1"/>
      <c r="G4" s="1"/>
      <c r="H4" s="1"/>
      <c r="I4" s="1"/>
    </row>
    <row r="5" spans="1:9" x14ac:dyDescent="0.3">
      <c r="A5" s="1" t="s">
        <v>10</v>
      </c>
      <c r="B5" s="1">
        <v>30.17</v>
      </c>
      <c r="C5" s="1">
        <v>213.89</v>
      </c>
      <c r="D5" s="4">
        <v>0</v>
      </c>
      <c r="E5" s="1">
        <v>11.59</v>
      </c>
      <c r="F5" s="1">
        <v>255.65</v>
      </c>
      <c r="G5" s="8">
        <f>(F5-F6)/F6</f>
        <v>-3.7244859531520728E-2</v>
      </c>
      <c r="H5" s="8">
        <f>F5/$F$76</f>
        <v>7.9042767810903365E-3</v>
      </c>
      <c r="I5" s="1">
        <v>-9.89</v>
      </c>
    </row>
    <row r="6" spans="1:9" x14ac:dyDescent="0.3">
      <c r="A6" s="1" t="s">
        <v>11</v>
      </c>
      <c r="B6" s="1">
        <v>20.47</v>
      </c>
      <c r="C6" s="1">
        <v>235.94</v>
      </c>
      <c r="D6" s="4">
        <v>0</v>
      </c>
      <c r="E6" s="1">
        <v>9.1300000000000008</v>
      </c>
      <c r="F6" s="1">
        <v>265.54000000000002</v>
      </c>
      <c r="G6" s="1"/>
      <c r="H6" s="1"/>
      <c r="I6" s="1"/>
    </row>
    <row r="7" spans="1:9" x14ac:dyDescent="0.3">
      <c r="A7" s="1" t="s">
        <v>12</v>
      </c>
      <c r="B7" s="1">
        <v>261.38</v>
      </c>
      <c r="C7" s="1">
        <v>910.77</v>
      </c>
      <c r="D7" s="1">
        <v>5.91</v>
      </c>
      <c r="E7" s="1">
        <v>62.18</v>
      </c>
      <c r="F7" s="1">
        <v>1240.24</v>
      </c>
      <c r="G7" s="8">
        <f>(F7-F8)/F8</f>
        <v>-4.3105909220667919E-2</v>
      </c>
      <c r="H7" s="8">
        <f>F7/$F$76</f>
        <v>3.834617733220997E-2</v>
      </c>
      <c r="I7" s="1">
        <v>-55.87</v>
      </c>
    </row>
    <row r="8" spans="1:9" x14ac:dyDescent="0.3">
      <c r="A8" s="1" t="s">
        <v>11</v>
      </c>
      <c r="B8" s="1">
        <v>229.02</v>
      </c>
      <c r="C8" s="1">
        <v>913.03</v>
      </c>
      <c r="D8" s="1">
        <v>85.55</v>
      </c>
      <c r="E8" s="1">
        <v>68.510000000000005</v>
      </c>
      <c r="F8" s="1">
        <v>1296.1099999999999</v>
      </c>
      <c r="G8" s="1"/>
      <c r="H8" s="1"/>
      <c r="I8" s="1"/>
    </row>
    <row r="9" spans="1:9" x14ac:dyDescent="0.3">
      <c r="A9" s="1" t="s">
        <v>13</v>
      </c>
      <c r="B9" s="1">
        <v>85.97</v>
      </c>
      <c r="C9" s="1">
        <v>162.77000000000001</v>
      </c>
      <c r="D9" s="4">
        <v>0</v>
      </c>
      <c r="E9" s="1">
        <v>0.25</v>
      </c>
      <c r="F9" s="1">
        <v>248.99</v>
      </c>
      <c r="G9" s="8">
        <f>(F9-F10)/F10</f>
        <v>-0.14117687637969095</v>
      </c>
      <c r="H9" s="8">
        <f>F9/$F$76</f>
        <v>7.6983605543660578E-3</v>
      </c>
      <c r="I9" s="1">
        <v>-40.93</v>
      </c>
    </row>
    <row r="10" spans="1:9" x14ac:dyDescent="0.3">
      <c r="A10" s="1" t="s">
        <v>11</v>
      </c>
      <c r="B10" s="1">
        <v>144</v>
      </c>
      <c r="C10" s="1">
        <v>145.56</v>
      </c>
      <c r="D10" s="4">
        <v>0</v>
      </c>
      <c r="E10" s="1">
        <v>0.36</v>
      </c>
      <c r="F10" s="1">
        <v>289.92</v>
      </c>
      <c r="G10" s="1"/>
      <c r="H10" s="1"/>
      <c r="I10" s="1"/>
    </row>
    <row r="11" spans="1:9" x14ac:dyDescent="0.3">
      <c r="A11" s="1" t="s">
        <v>14</v>
      </c>
      <c r="B11" s="1">
        <v>42.27</v>
      </c>
      <c r="C11" s="1">
        <v>307.02999999999997</v>
      </c>
      <c r="D11" s="4">
        <v>0</v>
      </c>
      <c r="E11" s="1">
        <v>1.99</v>
      </c>
      <c r="F11" s="1">
        <v>351.29</v>
      </c>
      <c r="G11" s="8">
        <f>(F11-F12)/F12</f>
        <v>-0.40310604387202004</v>
      </c>
      <c r="H11" s="8">
        <f>F11/$F$76</f>
        <v>1.0861308000896634E-2</v>
      </c>
      <c r="I11" s="1">
        <v>-237.24</v>
      </c>
    </row>
    <row r="12" spans="1:9" x14ac:dyDescent="0.3">
      <c r="A12" s="1" t="s">
        <v>11</v>
      </c>
      <c r="B12" s="1">
        <v>42.83</v>
      </c>
      <c r="C12" s="1">
        <v>512.65</v>
      </c>
      <c r="D12" s="1">
        <v>30.34</v>
      </c>
      <c r="E12" s="1">
        <v>2.71</v>
      </c>
      <c r="F12" s="1">
        <v>588.53</v>
      </c>
      <c r="G12" s="1"/>
      <c r="H12" s="1"/>
      <c r="I12" s="1"/>
    </row>
    <row r="13" spans="1:9" x14ac:dyDescent="0.3">
      <c r="A13" s="1" t="s">
        <v>15</v>
      </c>
      <c r="B13" s="1">
        <v>13.76</v>
      </c>
      <c r="C13" s="1">
        <v>337.76</v>
      </c>
      <c r="D13" s="4">
        <v>0</v>
      </c>
      <c r="E13" s="1">
        <v>5.05</v>
      </c>
      <c r="F13" s="1">
        <v>356.57</v>
      </c>
      <c r="G13" s="8">
        <f>(F13-F14)/F14</f>
        <v>-0.10506236980147081</v>
      </c>
      <c r="H13" s="8">
        <f>F13/$F$76</f>
        <v>1.1024556901362725E-2</v>
      </c>
      <c r="I13" s="1">
        <v>-41.86</v>
      </c>
    </row>
    <row r="14" spans="1:9" x14ac:dyDescent="0.3">
      <c r="A14" s="1" t="s">
        <v>11</v>
      </c>
      <c r="B14" s="1">
        <v>14.55</v>
      </c>
      <c r="C14" s="1">
        <v>381.91</v>
      </c>
      <c r="D14" s="4">
        <v>0</v>
      </c>
      <c r="E14" s="1">
        <v>1.97</v>
      </c>
      <c r="F14" s="1">
        <v>398.43</v>
      </c>
      <c r="G14" s="1"/>
      <c r="H14" s="1"/>
      <c r="I14" s="1"/>
    </row>
    <row r="15" spans="1:9" x14ac:dyDescent="0.3">
      <c r="A15" s="1" t="s">
        <v>16</v>
      </c>
      <c r="B15" s="1">
        <v>927.85</v>
      </c>
      <c r="C15" s="1">
        <v>502.86</v>
      </c>
      <c r="D15" s="4">
        <v>0</v>
      </c>
      <c r="E15" s="1">
        <v>16.920000000000002</v>
      </c>
      <c r="F15" s="1">
        <v>1447.63</v>
      </c>
      <c r="G15" s="8">
        <f>(F15-F16)/F16</f>
        <v>-1.1080370256515218E-2</v>
      </c>
      <c r="H15" s="8">
        <f>F15/$F$76</f>
        <v>4.4758334428358318E-2</v>
      </c>
      <c r="I15" s="1">
        <v>-16.22</v>
      </c>
    </row>
    <row r="16" spans="1:9" x14ac:dyDescent="0.3">
      <c r="A16" s="1" t="s">
        <v>11</v>
      </c>
      <c r="B16" s="1">
        <v>895.7</v>
      </c>
      <c r="C16" s="1">
        <v>558.44000000000005</v>
      </c>
      <c r="D16" s="4">
        <v>0</v>
      </c>
      <c r="E16" s="1">
        <v>9.7100000000000009</v>
      </c>
      <c r="F16" s="1">
        <v>1463.85</v>
      </c>
      <c r="G16" s="1"/>
      <c r="H16" s="1"/>
      <c r="I16" s="1"/>
    </row>
    <row r="17" spans="1:9" x14ac:dyDescent="0.3">
      <c r="A17" s="1" t="s">
        <v>17</v>
      </c>
      <c r="B17" s="1">
        <v>387.03</v>
      </c>
      <c r="C17" s="1">
        <v>1993.84</v>
      </c>
      <c r="D17" s="4">
        <v>0</v>
      </c>
      <c r="E17" s="1">
        <v>85.12</v>
      </c>
      <c r="F17" s="1">
        <v>2465.9899999999998</v>
      </c>
      <c r="G17" s="8">
        <f>(F17-F18)/F18</f>
        <v>2.544067930522571E-2</v>
      </c>
      <c r="H17" s="8">
        <f>F17/$F$76</f>
        <v>7.6244347738709001E-2</v>
      </c>
      <c r="I17" s="1">
        <v>61.18</v>
      </c>
    </row>
    <row r="18" spans="1:9" x14ac:dyDescent="0.3">
      <c r="A18" s="1" t="s">
        <v>11</v>
      </c>
      <c r="B18" s="1">
        <v>292.7</v>
      </c>
      <c r="C18" s="1">
        <v>2044.31</v>
      </c>
      <c r="D18" s="4">
        <v>0</v>
      </c>
      <c r="E18" s="1">
        <v>67.8</v>
      </c>
      <c r="F18" s="1">
        <v>2404.81</v>
      </c>
      <c r="G18" s="1"/>
      <c r="H18" s="1"/>
      <c r="I18" s="1"/>
    </row>
    <row r="19" spans="1:9" x14ac:dyDescent="0.3">
      <c r="A19" s="1" t="s">
        <v>18</v>
      </c>
      <c r="B19" s="1">
        <v>62.96</v>
      </c>
      <c r="C19" s="1">
        <v>141.34</v>
      </c>
      <c r="D19" s="4">
        <v>0</v>
      </c>
      <c r="E19" s="1">
        <v>0.59</v>
      </c>
      <c r="F19" s="1">
        <v>204.89</v>
      </c>
      <c r="G19" s="8">
        <f>(F19-F20)/F20</f>
        <v>-4.3196039973848889E-2</v>
      </c>
      <c r="H19" s="8">
        <f>F19/$F$76</f>
        <v>6.3348612152458392E-3</v>
      </c>
      <c r="I19" s="1">
        <v>-9.25</v>
      </c>
    </row>
    <row r="20" spans="1:9" x14ac:dyDescent="0.3">
      <c r="A20" s="1" t="s">
        <v>11</v>
      </c>
      <c r="B20" s="1">
        <v>57.84</v>
      </c>
      <c r="C20" s="1">
        <v>155.5</v>
      </c>
      <c r="D20" s="4">
        <v>0</v>
      </c>
      <c r="E20" s="1">
        <v>0.8</v>
      </c>
      <c r="F20" s="1">
        <v>214.14</v>
      </c>
      <c r="G20" s="1"/>
      <c r="H20" s="1"/>
      <c r="I20" s="1"/>
    </row>
    <row r="21" spans="1:9" x14ac:dyDescent="0.3">
      <c r="A21" s="1" t="s">
        <v>73</v>
      </c>
      <c r="B21" s="1">
        <v>14.69</v>
      </c>
      <c r="C21" s="1">
        <v>258.08999999999997</v>
      </c>
      <c r="D21" s="4">
        <v>0</v>
      </c>
      <c r="E21" s="1">
        <v>0.38</v>
      </c>
      <c r="F21" s="1">
        <v>273.16000000000003</v>
      </c>
      <c r="G21" s="8">
        <f>(F21-F22)/F22</f>
        <v>0.68867457962413481</v>
      </c>
      <c r="H21" s="8">
        <f>F21/$F$76</f>
        <v>8.4456571309314936E-3</v>
      </c>
      <c r="I21" s="1">
        <v>111.4</v>
      </c>
    </row>
    <row r="22" spans="1:9" x14ac:dyDescent="0.3">
      <c r="A22" s="1" t="s">
        <v>11</v>
      </c>
      <c r="B22" s="1">
        <v>20.8</v>
      </c>
      <c r="C22" s="1">
        <v>140.94</v>
      </c>
      <c r="D22" s="4">
        <v>0</v>
      </c>
      <c r="E22" s="1">
        <v>0.02</v>
      </c>
      <c r="F22" s="1">
        <v>161.76</v>
      </c>
      <c r="G22" s="1"/>
      <c r="H22" s="1"/>
      <c r="I22" s="1"/>
    </row>
    <row r="23" spans="1:9" x14ac:dyDescent="0.3">
      <c r="A23" s="1" t="s">
        <v>19</v>
      </c>
      <c r="B23" s="4">
        <v>0</v>
      </c>
      <c r="C23" s="4">
        <v>0</v>
      </c>
      <c r="D23" s="4">
        <v>0</v>
      </c>
      <c r="E23" s="4">
        <v>0</v>
      </c>
      <c r="F23" s="4">
        <v>0</v>
      </c>
      <c r="G23" s="4">
        <v>0</v>
      </c>
      <c r="H23" s="4">
        <v>0</v>
      </c>
      <c r="I23" s="4">
        <v>0</v>
      </c>
    </row>
    <row r="24" spans="1:9" x14ac:dyDescent="0.3">
      <c r="A24" s="1" t="s">
        <v>11</v>
      </c>
      <c r="B24" s="4">
        <v>0</v>
      </c>
      <c r="C24" s="4">
        <v>0</v>
      </c>
      <c r="D24" s="4">
        <v>0</v>
      </c>
      <c r="E24" s="4">
        <v>0</v>
      </c>
      <c r="F24" s="4">
        <v>0</v>
      </c>
      <c r="G24" s="4"/>
      <c r="H24" s="4"/>
      <c r="I24" s="4"/>
    </row>
    <row r="25" spans="1:9" x14ac:dyDescent="0.3">
      <c r="A25" s="1" t="s">
        <v>20</v>
      </c>
      <c r="B25" s="1">
        <v>14.17</v>
      </c>
      <c r="C25" s="1">
        <v>154.85</v>
      </c>
      <c r="D25" s="4">
        <v>0</v>
      </c>
      <c r="E25" s="1">
        <v>3.8</v>
      </c>
      <c r="F25" s="1">
        <v>172.82</v>
      </c>
      <c r="G25" s="8">
        <f>(F25-F26)/F26</f>
        <v>0.9611892873354515</v>
      </c>
      <c r="H25" s="8">
        <f>F25/$F$76</f>
        <v>5.3433096550284829E-3</v>
      </c>
      <c r="I25" s="1">
        <v>84.7</v>
      </c>
    </row>
    <row r="26" spans="1:9" x14ac:dyDescent="0.3">
      <c r="A26" s="1" t="s">
        <v>11</v>
      </c>
      <c r="B26" s="1">
        <v>14.18</v>
      </c>
      <c r="C26" s="1">
        <v>70.34</v>
      </c>
      <c r="D26" s="4">
        <v>0</v>
      </c>
      <c r="E26" s="1">
        <v>3.6</v>
      </c>
      <c r="F26" s="1">
        <v>88.12</v>
      </c>
      <c r="G26" s="1"/>
      <c r="H26" s="1"/>
      <c r="I26" s="1"/>
    </row>
    <row r="27" spans="1:9" x14ac:dyDescent="0.3">
      <c r="A27" s="1" t="s">
        <v>21</v>
      </c>
      <c r="B27" s="1">
        <v>12.06</v>
      </c>
      <c r="C27" s="1">
        <v>226.89</v>
      </c>
      <c r="D27" s="4">
        <v>0</v>
      </c>
      <c r="E27" s="4">
        <v>0</v>
      </c>
      <c r="F27" s="1">
        <v>238.95</v>
      </c>
      <c r="G27" s="8">
        <f>(F27-F28)/F28</f>
        <v>0.1500144383482529</v>
      </c>
      <c r="H27" s="8">
        <f>F27/$F$76</f>
        <v>7.3879402966615902E-3</v>
      </c>
      <c r="I27" s="1">
        <v>31.17</v>
      </c>
    </row>
    <row r="28" spans="1:9" x14ac:dyDescent="0.3">
      <c r="A28" s="1" t="s">
        <v>11</v>
      </c>
      <c r="B28" s="1">
        <v>10.41</v>
      </c>
      <c r="C28" s="1">
        <v>197.37</v>
      </c>
      <c r="D28" s="4">
        <v>0</v>
      </c>
      <c r="E28" s="4">
        <v>0</v>
      </c>
      <c r="F28" s="1">
        <v>207.78</v>
      </c>
      <c r="G28" s="1"/>
      <c r="H28" s="1"/>
      <c r="I28" s="1"/>
    </row>
    <row r="29" spans="1:9" x14ac:dyDescent="0.3">
      <c r="A29" s="1" t="s">
        <v>22</v>
      </c>
      <c r="B29" s="1">
        <v>582.71</v>
      </c>
      <c r="C29" s="1">
        <v>821.2</v>
      </c>
      <c r="D29" s="1">
        <v>9.09</v>
      </c>
      <c r="E29" s="1">
        <v>1.44</v>
      </c>
      <c r="F29" s="1">
        <v>1414.44</v>
      </c>
      <c r="G29" s="8">
        <f>(F29-F30)/F30</f>
        <v>-5.8358298382264737E-2</v>
      </c>
      <c r="H29" s="8">
        <f>F29/$F$76</f>
        <v>4.3732154313496634E-2</v>
      </c>
      <c r="I29" s="1">
        <v>-87.66</v>
      </c>
    </row>
    <row r="30" spans="1:9" x14ac:dyDescent="0.3">
      <c r="A30" s="1" t="s">
        <v>11</v>
      </c>
      <c r="B30" s="1">
        <v>539.72</v>
      </c>
      <c r="C30" s="1">
        <v>887.25</v>
      </c>
      <c r="D30" s="1">
        <v>74.239999999999995</v>
      </c>
      <c r="E30" s="1">
        <v>0.89</v>
      </c>
      <c r="F30" s="1">
        <v>1502.1</v>
      </c>
      <c r="G30" s="1"/>
      <c r="H30" s="1"/>
      <c r="I30" s="1"/>
    </row>
    <row r="31" spans="1:9" x14ac:dyDescent="0.3">
      <c r="A31" s="1" t="s">
        <v>23</v>
      </c>
      <c r="B31" s="1">
        <v>14.73</v>
      </c>
      <c r="C31" s="1">
        <v>18.55</v>
      </c>
      <c r="D31" s="4">
        <v>0</v>
      </c>
      <c r="E31" s="4">
        <v>0</v>
      </c>
      <c r="F31" s="1">
        <v>33.28</v>
      </c>
      <c r="G31" s="8">
        <f>(F31-F32)/F32</f>
        <v>1.7278688524590167</v>
      </c>
      <c r="H31" s="8">
        <f>F31/$F$76</f>
        <v>1.0289627665741694E-3</v>
      </c>
      <c r="I31" s="1">
        <v>21.08</v>
      </c>
    </row>
    <row r="32" spans="1:9" x14ac:dyDescent="0.3">
      <c r="A32" s="1" t="s">
        <v>11</v>
      </c>
      <c r="B32" s="1">
        <v>12.23</v>
      </c>
      <c r="C32" s="1">
        <v>-0.03</v>
      </c>
      <c r="D32" s="4">
        <v>0</v>
      </c>
      <c r="E32" s="4">
        <v>0</v>
      </c>
      <c r="F32" s="1">
        <v>12.2</v>
      </c>
      <c r="G32" s="1"/>
      <c r="H32" s="1"/>
      <c r="I32" s="1"/>
    </row>
    <row r="33" spans="1:9" x14ac:dyDescent="0.3">
      <c r="A33" s="1" t="s">
        <v>24</v>
      </c>
      <c r="B33" s="1">
        <v>0.41</v>
      </c>
      <c r="C33" s="1">
        <v>0.98</v>
      </c>
      <c r="D33" s="4">
        <v>0</v>
      </c>
      <c r="E33" s="4">
        <v>0</v>
      </c>
      <c r="F33" s="1">
        <v>1.39</v>
      </c>
      <c r="G33" s="8">
        <f>(F33-F34)/F34</f>
        <v>-0.86210317460317454</v>
      </c>
      <c r="H33" s="4">
        <v>0</v>
      </c>
      <c r="I33" s="1">
        <v>-8.69</v>
      </c>
    </row>
    <row r="34" spans="1:9" x14ac:dyDescent="0.3">
      <c r="A34" s="1" t="s">
        <v>11</v>
      </c>
      <c r="B34" s="1">
        <v>0.66</v>
      </c>
      <c r="C34" s="1">
        <v>9.42</v>
      </c>
      <c r="D34" s="4">
        <v>0</v>
      </c>
      <c r="E34" s="4">
        <v>0</v>
      </c>
      <c r="F34" s="1">
        <v>10.08</v>
      </c>
      <c r="G34" s="1"/>
      <c r="H34" s="1"/>
      <c r="I34" s="1"/>
    </row>
    <row r="35" spans="1:9" x14ac:dyDescent="0.3">
      <c r="A35" s="1" t="s">
        <v>25</v>
      </c>
      <c r="B35" s="1">
        <v>95.16</v>
      </c>
      <c r="C35" s="1">
        <v>641.64</v>
      </c>
      <c r="D35" s="1">
        <v>150.74</v>
      </c>
      <c r="E35" s="1">
        <v>46.67</v>
      </c>
      <c r="F35" s="1">
        <v>934.21</v>
      </c>
      <c r="G35" s="8">
        <f>(F35-F36)/F36</f>
        <v>0.39137363537524406</v>
      </c>
      <c r="H35" s="8">
        <f>F35/$F$76</f>
        <v>2.8884233959172317E-2</v>
      </c>
      <c r="I35" s="1">
        <v>262.77999999999997</v>
      </c>
    </row>
    <row r="36" spans="1:9" x14ac:dyDescent="0.3">
      <c r="A36" s="1" t="s">
        <v>11</v>
      </c>
      <c r="B36" s="1">
        <v>96.3</v>
      </c>
      <c r="C36" s="1">
        <v>541.16</v>
      </c>
      <c r="D36" s="4">
        <v>0</v>
      </c>
      <c r="E36" s="1">
        <v>33.97</v>
      </c>
      <c r="F36" s="1">
        <v>671.43</v>
      </c>
      <c r="G36" s="1"/>
      <c r="H36" s="1"/>
      <c r="I36" s="1"/>
    </row>
    <row r="37" spans="1:9" x14ac:dyDescent="0.3">
      <c r="A37" s="1" t="s">
        <v>26</v>
      </c>
      <c r="B37" s="1">
        <v>39.619999999999997</v>
      </c>
      <c r="C37" s="1">
        <v>309.19</v>
      </c>
      <c r="D37" s="4">
        <v>0</v>
      </c>
      <c r="E37" s="1">
        <v>0.62</v>
      </c>
      <c r="F37" s="1">
        <v>349.43</v>
      </c>
      <c r="G37" s="8">
        <f>(F37-F38)/F38</f>
        <v>0.55731348605045017</v>
      </c>
      <c r="H37" s="8">
        <f>F37/$F$76</f>
        <v>1.0803799865505167E-2</v>
      </c>
      <c r="I37" s="1">
        <v>125.05</v>
      </c>
    </row>
    <row r="38" spans="1:9" x14ac:dyDescent="0.3">
      <c r="A38" s="1" t="s">
        <v>11</v>
      </c>
      <c r="B38" s="1">
        <v>44.84</v>
      </c>
      <c r="C38" s="1">
        <v>178.27</v>
      </c>
      <c r="D38" s="4">
        <v>0</v>
      </c>
      <c r="E38" s="1">
        <v>1.27</v>
      </c>
      <c r="F38" s="1">
        <v>224.38</v>
      </c>
      <c r="G38" s="1"/>
      <c r="H38" s="1"/>
      <c r="I38" s="1"/>
    </row>
    <row r="39" spans="1:9" x14ac:dyDescent="0.3">
      <c r="A39" s="1" t="s">
        <v>27</v>
      </c>
      <c r="B39" s="1">
        <v>74.39</v>
      </c>
      <c r="C39" s="1">
        <v>768.03</v>
      </c>
      <c r="D39" s="4">
        <v>0</v>
      </c>
      <c r="E39" s="1">
        <v>0.34</v>
      </c>
      <c r="F39" s="1">
        <v>842.76</v>
      </c>
      <c r="G39" s="8">
        <f>(F39-F40)/F40</f>
        <v>0.49388449675612439</v>
      </c>
      <c r="H39" s="8">
        <f>F39/$F$76</f>
        <v>2.6056750635758619E-2</v>
      </c>
      <c r="I39" s="1">
        <v>278.62</v>
      </c>
    </row>
    <row r="40" spans="1:9" x14ac:dyDescent="0.3">
      <c r="A40" s="1" t="s">
        <v>11</v>
      </c>
      <c r="B40" s="1">
        <v>102.6</v>
      </c>
      <c r="C40" s="1">
        <v>461.12</v>
      </c>
      <c r="D40" s="4">
        <v>0</v>
      </c>
      <c r="E40" s="1">
        <v>0.42</v>
      </c>
      <c r="F40" s="1">
        <v>564.14</v>
      </c>
      <c r="G40" s="1"/>
      <c r="H40" s="1"/>
      <c r="I40" s="1"/>
    </row>
    <row r="41" spans="1:9" x14ac:dyDescent="0.3">
      <c r="A41" s="1" t="s">
        <v>28</v>
      </c>
      <c r="B41" s="1">
        <v>2.0699999999999998</v>
      </c>
      <c r="C41" s="1">
        <v>2</v>
      </c>
      <c r="D41" s="4">
        <v>0</v>
      </c>
      <c r="E41" s="4">
        <v>0</v>
      </c>
      <c r="F41" s="1">
        <v>4.07</v>
      </c>
      <c r="G41" s="8">
        <f>(F41-F42)/F42</f>
        <v>4.4266666666666667</v>
      </c>
      <c r="H41" s="8">
        <f>F41/$F$76</f>
        <v>1.2583769410928094E-4</v>
      </c>
      <c r="I41" s="1">
        <v>3.32</v>
      </c>
    </row>
    <row r="42" spans="1:9" x14ac:dyDescent="0.3">
      <c r="A42" s="1" t="s">
        <v>11</v>
      </c>
      <c r="B42" s="1">
        <v>0.74</v>
      </c>
      <c r="C42" s="4">
        <v>0</v>
      </c>
      <c r="D42" s="4">
        <v>0</v>
      </c>
      <c r="E42" s="1">
        <v>0.01</v>
      </c>
      <c r="F42" s="1">
        <v>0.75</v>
      </c>
      <c r="G42" s="1"/>
      <c r="H42" s="1"/>
      <c r="I42" s="1"/>
    </row>
    <row r="43" spans="1:9" x14ac:dyDescent="0.3">
      <c r="A43" s="1" t="s">
        <v>29</v>
      </c>
      <c r="B43" s="1">
        <v>293.58</v>
      </c>
      <c r="C43" s="1">
        <v>573.32000000000005</v>
      </c>
      <c r="D43" s="1">
        <v>6.78</v>
      </c>
      <c r="E43" s="1">
        <v>121.65</v>
      </c>
      <c r="F43" s="1">
        <v>995.33</v>
      </c>
      <c r="G43" s="8">
        <f>(F43-F44)/F44</f>
        <v>0.25688849602222513</v>
      </c>
      <c r="H43" s="8">
        <f>F43/$F$76</f>
        <v>3.0773963655476799E-2</v>
      </c>
      <c r="I43" s="1">
        <v>203.43</v>
      </c>
    </row>
    <row r="44" spans="1:9" x14ac:dyDescent="0.3">
      <c r="A44" s="1" t="s">
        <v>11</v>
      </c>
      <c r="B44" s="1">
        <v>226.23</v>
      </c>
      <c r="C44" s="1">
        <v>443.56</v>
      </c>
      <c r="D44" s="4">
        <v>0</v>
      </c>
      <c r="E44" s="1">
        <v>122.11</v>
      </c>
      <c r="F44" s="1">
        <v>791.9</v>
      </c>
      <c r="G44" s="1"/>
      <c r="H44" s="1"/>
      <c r="I44" s="1"/>
    </row>
    <row r="45" spans="1:9" x14ac:dyDescent="0.3">
      <c r="A45" s="1" t="s">
        <v>30</v>
      </c>
      <c r="B45" s="1">
        <v>809.09</v>
      </c>
      <c r="C45" s="1">
        <v>4840.8999999999996</v>
      </c>
      <c r="D45" s="1">
        <v>810.95</v>
      </c>
      <c r="E45" s="1">
        <v>2.29</v>
      </c>
      <c r="F45" s="1">
        <v>6463.23</v>
      </c>
      <c r="G45" s="8">
        <f>(F45-F46)/F46</f>
        <v>0.14396285925668953</v>
      </c>
      <c r="H45" s="8">
        <f>F45/$F$76</f>
        <v>0.19983242253020336</v>
      </c>
      <c r="I45" s="1">
        <v>813.37</v>
      </c>
    </row>
    <row r="46" spans="1:9" x14ac:dyDescent="0.3">
      <c r="A46" s="1" t="s">
        <v>11</v>
      </c>
      <c r="B46" s="1">
        <v>741.19</v>
      </c>
      <c r="C46" s="1">
        <v>4251.42</v>
      </c>
      <c r="D46" s="1">
        <v>654.61</v>
      </c>
      <c r="E46" s="1">
        <v>2.64</v>
      </c>
      <c r="F46" s="1">
        <v>5649.86</v>
      </c>
      <c r="G46" s="1"/>
      <c r="H46" s="1"/>
      <c r="I46" s="1"/>
    </row>
    <row r="47" spans="1:9" x14ac:dyDescent="0.3">
      <c r="A47" s="1" t="s">
        <v>31</v>
      </c>
      <c r="B47" s="1">
        <v>447.87</v>
      </c>
      <c r="C47" s="1">
        <v>1911.86</v>
      </c>
      <c r="D47" s="1">
        <v>156.97999999999999</v>
      </c>
      <c r="E47" s="1">
        <v>1.1499999999999999</v>
      </c>
      <c r="F47" s="1">
        <v>2517.86</v>
      </c>
      <c r="G47" s="8">
        <f>(F47-F48)/F48</f>
        <v>0.10321650622839348</v>
      </c>
      <c r="H47" s="8">
        <f>F47/$F$76</f>
        <v>7.7848082675674224E-2</v>
      </c>
      <c r="I47" s="1">
        <v>235.57</v>
      </c>
    </row>
    <row r="48" spans="1:9" x14ac:dyDescent="0.3">
      <c r="A48" s="1" t="s">
        <v>11</v>
      </c>
      <c r="B48" s="1">
        <v>412.91</v>
      </c>
      <c r="C48" s="1">
        <v>1729.72</v>
      </c>
      <c r="D48" s="1">
        <v>138.32</v>
      </c>
      <c r="E48" s="1">
        <v>1.34</v>
      </c>
      <c r="F48" s="1">
        <v>2282.29</v>
      </c>
      <c r="G48" s="1"/>
      <c r="H48" s="1"/>
      <c r="I48" s="1"/>
    </row>
    <row r="49" spans="1:9" x14ac:dyDescent="0.3">
      <c r="A49" s="1" t="s">
        <v>32</v>
      </c>
      <c r="B49" s="1">
        <v>452.49</v>
      </c>
      <c r="C49" s="1">
        <v>1461.69</v>
      </c>
      <c r="D49" s="1">
        <v>110</v>
      </c>
      <c r="E49" s="1">
        <v>1.46</v>
      </c>
      <c r="F49" s="1">
        <v>2025.64</v>
      </c>
      <c r="G49" s="8">
        <f>(F49-F50)/F50</f>
        <v>-0.17199488229691662</v>
      </c>
      <c r="H49" s="8">
        <f>F49/$F$76</f>
        <v>6.2629451276541473E-2</v>
      </c>
      <c r="I49" s="1">
        <v>-420.77</v>
      </c>
    </row>
    <row r="50" spans="1:9" x14ac:dyDescent="0.3">
      <c r="A50" s="1" t="s">
        <v>11</v>
      </c>
      <c r="B50" s="1">
        <v>426.44</v>
      </c>
      <c r="C50" s="1">
        <v>1481.05</v>
      </c>
      <c r="D50" s="1">
        <v>537.17999999999995</v>
      </c>
      <c r="E50" s="1">
        <v>1.74</v>
      </c>
      <c r="F50" s="1">
        <v>2446.41</v>
      </c>
      <c r="G50" s="1"/>
      <c r="H50" s="1"/>
      <c r="I50" s="1"/>
    </row>
    <row r="51" spans="1:9" x14ac:dyDescent="0.3">
      <c r="A51" s="1" t="s">
        <v>33</v>
      </c>
      <c r="B51" s="1">
        <v>22.98</v>
      </c>
      <c r="C51" s="1">
        <v>401.76</v>
      </c>
      <c r="D51" s="1">
        <v>1.51</v>
      </c>
      <c r="E51" s="1">
        <v>4.6900000000000004</v>
      </c>
      <c r="F51" s="1">
        <v>430.94</v>
      </c>
      <c r="G51" s="8">
        <f>(F51-F52)/F52</f>
        <v>1.8658642016359646</v>
      </c>
      <c r="H51" s="8">
        <f>F51/$F$76</f>
        <v>1.3323954766450496E-2</v>
      </c>
      <c r="I51" s="1">
        <v>280.57</v>
      </c>
    </row>
    <row r="52" spans="1:9" x14ac:dyDescent="0.3">
      <c r="A52" s="1" t="s">
        <v>11</v>
      </c>
      <c r="B52" s="1">
        <v>21.31</v>
      </c>
      <c r="C52" s="1">
        <v>123.71</v>
      </c>
      <c r="D52" s="1">
        <v>1.28</v>
      </c>
      <c r="E52" s="1">
        <v>4.07</v>
      </c>
      <c r="F52" s="1">
        <v>150.37</v>
      </c>
      <c r="G52" s="1"/>
      <c r="H52" s="1"/>
      <c r="I52" s="1"/>
    </row>
    <row r="53" spans="1:9" x14ac:dyDescent="0.3">
      <c r="A53" s="1" t="s">
        <v>34</v>
      </c>
      <c r="B53" s="1">
        <v>1.82</v>
      </c>
      <c r="C53" s="1">
        <v>90.1</v>
      </c>
      <c r="D53" s="4">
        <v>0</v>
      </c>
      <c r="E53" s="1">
        <v>0.23</v>
      </c>
      <c r="F53" s="1">
        <v>92.15</v>
      </c>
      <c r="G53" s="8">
        <f>(F53-F54)/F54</f>
        <v>6.4210647880817665E-2</v>
      </c>
      <c r="H53" s="8">
        <f>F53/$F$76</f>
        <v>2.8491261700663972E-3</v>
      </c>
      <c r="I53" s="1">
        <v>5.56</v>
      </c>
    </row>
    <row r="54" spans="1:9" x14ac:dyDescent="0.3">
      <c r="A54" s="1" t="s">
        <v>11</v>
      </c>
      <c r="B54" s="1">
        <v>1.71</v>
      </c>
      <c r="C54" s="1">
        <v>83.81</v>
      </c>
      <c r="D54" s="4">
        <v>0</v>
      </c>
      <c r="E54" s="1">
        <v>1.07</v>
      </c>
      <c r="F54" s="1">
        <v>86.59</v>
      </c>
      <c r="G54" s="1"/>
      <c r="H54" s="1"/>
      <c r="I54" s="1"/>
    </row>
    <row r="55" spans="1:9" x14ac:dyDescent="0.3">
      <c r="A55" s="3" t="s">
        <v>35</v>
      </c>
      <c r="B55" s="5">
        <f t="shared" ref="B55:F56" si="0">SUM(B5+B7+B9+B11+B13+B15+B17+B19+B21+B23+B25+B27+B29+B31+B33+B35+B37+B39+B41+B43+B45+B47+B49+B51+B53)</f>
        <v>4689.2299999999996</v>
      </c>
      <c r="C55" s="5">
        <f t="shared" si="0"/>
        <v>17051.309999999998</v>
      </c>
      <c r="D55" s="5">
        <f t="shared" si="0"/>
        <v>1251.96</v>
      </c>
      <c r="E55" s="5">
        <f t="shared" si="0"/>
        <v>368.41</v>
      </c>
      <c r="F55" s="5">
        <f t="shared" si="0"/>
        <v>23360.91</v>
      </c>
      <c r="G55" s="9">
        <f>(F55-F56)/F56</f>
        <v>7.3004649658796994E-2</v>
      </c>
      <c r="H55" s="9">
        <f>F55/$F$76</f>
        <v>0.72228084685367111</v>
      </c>
      <c r="I55" s="5">
        <f t="shared" ref="I55" si="1">SUM(I5+I7+I9+I11+I13+I15+I17+I19+I21+I23+I25+I27+I29+I31+I33+I35+I37+I39+I41+I43+I45+I47+I49+I51+I53)</f>
        <v>1589.4199999999998</v>
      </c>
    </row>
    <row r="56" spans="1:9" x14ac:dyDescent="0.3">
      <c r="A56" s="1" t="s">
        <v>36</v>
      </c>
      <c r="B56" s="4">
        <f t="shared" si="0"/>
        <v>4369.38</v>
      </c>
      <c r="C56" s="4">
        <f t="shared" si="0"/>
        <v>15546.449999999997</v>
      </c>
      <c r="D56" s="4">
        <f t="shared" si="0"/>
        <v>1521.5199999999998</v>
      </c>
      <c r="E56" s="4">
        <f t="shared" si="0"/>
        <v>334.13999999999993</v>
      </c>
      <c r="F56" s="4">
        <f t="shared" si="0"/>
        <v>21771.489999999998</v>
      </c>
      <c r="G56" s="1"/>
      <c r="H56" s="1"/>
      <c r="I56" s="1"/>
    </row>
    <row r="57" spans="1:9" x14ac:dyDescent="0.3">
      <c r="A57" s="1" t="s">
        <v>37</v>
      </c>
      <c r="B57" s="6">
        <f t="shared" ref="B57:F57" si="2">(B55-B56)/B56</f>
        <v>7.3202605403970236E-2</v>
      </c>
      <c r="C57" s="6">
        <f t="shared" si="2"/>
        <v>9.6797661202396745E-2</v>
      </c>
      <c r="D57" s="6">
        <f t="shared" si="2"/>
        <v>-0.17716494032283489</v>
      </c>
      <c r="E57" s="6">
        <f t="shared" si="2"/>
        <v>0.10256180044292842</v>
      </c>
      <c r="F57" s="6">
        <f t="shared" si="2"/>
        <v>7.3004649658796994E-2</v>
      </c>
      <c r="G57" s="1"/>
      <c r="H57" s="1"/>
      <c r="I57" s="1"/>
    </row>
    <row r="58" spans="1:9" x14ac:dyDescent="0.3">
      <c r="A58" s="3" t="s">
        <v>38</v>
      </c>
      <c r="B58" s="1"/>
      <c r="C58" s="1"/>
      <c r="D58" s="1"/>
      <c r="E58" s="1"/>
      <c r="F58" s="1"/>
      <c r="G58" s="1"/>
      <c r="H58" s="1"/>
      <c r="I58" s="1"/>
    </row>
    <row r="59" spans="1:9" x14ac:dyDescent="0.3">
      <c r="A59" s="1" t="s">
        <v>74</v>
      </c>
      <c r="B59" s="1">
        <v>1092.3800000000001</v>
      </c>
      <c r="C59" s="1">
        <v>510.7</v>
      </c>
      <c r="D59" s="4">
        <v>0</v>
      </c>
      <c r="E59" s="1">
        <v>5.77</v>
      </c>
      <c r="F59" s="1">
        <v>1608.85</v>
      </c>
      <c r="G59" s="8">
        <f>(F59-F60)/F60</f>
        <v>0.11959721362013646</v>
      </c>
      <c r="H59" s="8">
        <f>F59/$F$76</f>
        <v>4.9742991195999162E-2</v>
      </c>
      <c r="I59" s="1">
        <v>171.86</v>
      </c>
    </row>
    <row r="60" spans="1:9" x14ac:dyDescent="0.3">
      <c r="A60" s="1" t="s">
        <v>11</v>
      </c>
      <c r="B60" s="1">
        <v>990.57</v>
      </c>
      <c r="C60" s="1">
        <v>439.81</v>
      </c>
      <c r="D60" s="6"/>
      <c r="E60" s="1">
        <v>6.61</v>
      </c>
      <c r="F60" s="1">
        <v>1436.99</v>
      </c>
      <c r="G60" s="1"/>
      <c r="H60" s="1"/>
      <c r="I60" s="1"/>
    </row>
    <row r="61" spans="1:9" x14ac:dyDescent="0.3">
      <c r="A61" s="1" t="s">
        <v>39</v>
      </c>
      <c r="B61" s="1">
        <v>369.61</v>
      </c>
      <c r="C61" s="1">
        <v>883.61</v>
      </c>
      <c r="D61" s="4">
        <v>0</v>
      </c>
      <c r="E61" s="1">
        <v>12.98</v>
      </c>
      <c r="F61" s="1">
        <v>1266.2</v>
      </c>
      <c r="G61" s="8">
        <f>(F61-F62)/F62</f>
        <v>0.28684092849302817</v>
      </c>
      <c r="H61" s="8">
        <f>F61/$F$76</f>
        <v>3.9148817759501596E-2</v>
      </c>
      <c r="I61" s="1">
        <v>282.24</v>
      </c>
    </row>
    <row r="62" spans="1:9" x14ac:dyDescent="0.3">
      <c r="A62" s="1" t="s">
        <v>11</v>
      </c>
      <c r="B62" s="1">
        <v>318.58999999999997</v>
      </c>
      <c r="C62" s="1">
        <v>649.46</v>
      </c>
      <c r="D62" s="4">
        <v>0</v>
      </c>
      <c r="E62" s="1">
        <v>15.91</v>
      </c>
      <c r="F62" s="1">
        <v>983.96</v>
      </c>
      <c r="G62" s="1"/>
      <c r="H62" s="1"/>
      <c r="I62" s="1"/>
    </row>
    <row r="63" spans="1:9" x14ac:dyDescent="0.3">
      <c r="A63" s="1" t="s">
        <v>40</v>
      </c>
      <c r="B63" s="1">
        <v>1220.45</v>
      </c>
      <c r="C63" s="1">
        <v>746.46</v>
      </c>
      <c r="D63" s="4">
        <v>0</v>
      </c>
      <c r="E63" s="1">
        <v>41.59</v>
      </c>
      <c r="F63" s="1">
        <v>2008.5</v>
      </c>
      <c r="G63" s="8">
        <f>(F63-F64)/F64</f>
        <v>6.618466732490369E-2</v>
      </c>
      <c r="H63" s="8">
        <f>F63/$F$76</f>
        <v>6.209951071707389E-2</v>
      </c>
      <c r="I63" s="1">
        <v>124.68</v>
      </c>
    </row>
    <row r="64" spans="1:9" x14ac:dyDescent="0.3">
      <c r="A64" s="1" t="s">
        <v>11</v>
      </c>
      <c r="B64" s="1">
        <v>1072.45</v>
      </c>
      <c r="C64" s="1">
        <v>770.62</v>
      </c>
      <c r="D64" s="4">
        <v>0</v>
      </c>
      <c r="E64" s="1">
        <v>40.75</v>
      </c>
      <c r="F64" s="1">
        <v>1883.82</v>
      </c>
      <c r="G64" s="1"/>
      <c r="H64" s="1"/>
      <c r="I64" s="1"/>
    </row>
    <row r="65" spans="1:9" x14ac:dyDescent="0.3">
      <c r="A65" s="1" t="s">
        <v>41</v>
      </c>
      <c r="B65" s="1">
        <v>8.7200000000000006</v>
      </c>
      <c r="C65" s="1">
        <v>2.56</v>
      </c>
      <c r="D65" s="4">
        <v>0</v>
      </c>
      <c r="E65" s="4">
        <v>0</v>
      </c>
      <c r="F65" s="1">
        <v>11.28</v>
      </c>
      <c r="G65" s="4">
        <v>0</v>
      </c>
      <c r="H65" s="8">
        <f>F65/$F$76</f>
        <v>3.4875901463211022E-4</v>
      </c>
      <c r="I65" s="1">
        <v>11.28</v>
      </c>
    </row>
    <row r="66" spans="1:9" x14ac:dyDescent="0.3">
      <c r="A66" s="1" t="s">
        <v>11</v>
      </c>
      <c r="B66" s="4">
        <v>0</v>
      </c>
      <c r="C66" s="4">
        <v>0</v>
      </c>
      <c r="D66" s="4">
        <v>0</v>
      </c>
      <c r="E66" s="4">
        <v>0</v>
      </c>
      <c r="F66" s="4">
        <v>0</v>
      </c>
      <c r="G66" s="4"/>
      <c r="H66" s="1"/>
      <c r="I66" s="1"/>
    </row>
    <row r="67" spans="1:9" x14ac:dyDescent="0.3">
      <c r="A67" s="1" t="s">
        <v>42</v>
      </c>
      <c r="B67" s="1">
        <v>206.13</v>
      </c>
      <c r="C67" s="1">
        <v>316.69</v>
      </c>
      <c r="D67" s="4">
        <v>0</v>
      </c>
      <c r="E67" s="1">
        <v>0.31</v>
      </c>
      <c r="F67" s="1">
        <v>523.13</v>
      </c>
      <c r="G67" s="8">
        <f>(F67-F68)/F68</f>
        <v>0.29796050019849141</v>
      </c>
      <c r="H67" s="8">
        <f>F67/$F$76</f>
        <v>1.6174317670611334E-2</v>
      </c>
      <c r="I67" s="1">
        <v>120.09</v>
      </c>
    </row>
    <row r="68" spans="1:9" x14ac:dyDescent="0.3">
      <c r="A68" s="1" t="s">
        <v>11</v>
      </c>
      <c r="B68" s="1">
        <v>176.82</v>
      </c>
      <c r="C68" s="1">
        <v>225.65</v>
      </c>
      <c r="D68" s="4">
        <v>0</v>
      </c>
      <c r="E68" s="1">
        <v>0.56999999999999995</v>
      </c>
      <c r="F68" s="1">
        <v>403.04</v>
      </c>
      <c r="G68" s="1"/>
      <c r="H68" s="1"/>
      <c r="I68" s="1"/>
    </row>
    <row r="69" spans="1:9" x14ac:dyDescent="0.3">
      <c r="A69" s="1" t="s">
        <v>43</v>
      </c>
      <c r="B69" s="1">
        <v>1.72</v>
      </c>
      <c r="C69" s="4">
        <v>0</v>
      </c>
      <c r="D69" s="4">
        <v>0</v>
      </c>
      <c r="E69" s="4">
        <v>0</v>
      </c>
      <c r="F69" s="1">
        <v>1.72</v>
      </c>
      <c r="G69" s="4">
        <v>0</v>
      </c>
      <c r="H69" s="8">
        <f>F69/$F$76</f>
        <v>5.3179566060924615E-5</v>
      </c>
      <c r="I69" s="1">
        <v>1.72</v>
      </c>
    </row>
    <row r="70" spans="1:9" x14ac:dyDescent="0.3">
      <c r="A70" s="1" t="s">
        <v>11</v>
      </c>
      <c r="B70" s="4">
        <v>0</v>
      </c>
      <c r="C70" s="4">
        <v>0</v>
      </c>
      <c r="D70" s="4">
        <v>0</v>
      </c>
      <c r="E70" s="4">
        <v>0</v>
      </c>
      <c r="F70" s="4">
        <v>0</v>
      </c>
      <c r="G70" s="1"/>
      <c r="H70" s="1"/>
      <c r="I70" s="1"/>
    </row>
    <row r="71" spans="1:9" x14ac:dyDescent="0.3">
      <c r="A71" s="1" t="s">
        <v>44</v>
      </c>
      <c r="B71" s="1">
        <v>3385.78</v>
      </c>
      <c r="C71" s="1">
        <v>173.42</v>
      </c>
      <c r="D71" s="4">
        <v>0</v>
      </c>
      <c r="E71" s="1">
        <v>3.46</v>
      </c>
      <c r="F71" s="1">
        <v>3562.66</v>
      </c>
      <c r="G71" s="8">
        <f>(F71-F72)/F72</f>
        <v>3.697127754945221E-2</v>
      </c>
      <c r="H71" s="8">
        <f>F71/$F$76</f>
        <v>0.11015157722244981</v>
      </c>
      <c r="I71" s="1">
        <v>127.02</v>
      </c>
    </row>
    <row r="72" spans="1:9" x14ac:dyDescent="0.3">
      <c r="A72" s="1" t="s">
        <v>11</v>
      </c>
      <c r="B72" s="1">
        <v>3101.09</v>
      </c>
      <c r="C72" s="1">
        <v>331.35</v>
      </c>
      <c r="D72" s="4">
        <v>0</v>
      </c>
      <c r="E72" s="1">
        <v>3.2</v>
      </c>
      <c r="F72" s="1">
        <v>3435.64</v>
      </c>
      <c r="G72" s="1"/>
      <c r="H72" s="1"/>
      <c r="I72" s="1"/>
    </row>
    <row r="73" spans="1:9" x14ac:dyDescent="0.3">
      <c r="A73" s="3" t="s">
        <v>45</v>
      </c>
      <c r="B73" s="3">
        <f>SUM(B59+B61+B63+B65+B67+B69+B71)</f>
        <v>6284.7900000000009</v>
      </c>
      <c r="C73" s="3">
        <f>SUM(C59+C61+C63+C65+C67+C69+C71)</f>
        <v>2633.44</v>
      </c>
      <c r="D73" s="5">
        <v>0</v>
      </c>
      <c r="E73" s="3">
        <f>SUM(E59+E61+E63+E65+E67+E69+E71)</f>
        <v>64.11</v>
      </c>
      <c r="F73" s="3">
        <f>SUM(F59+F61+F63+F65+F67+F69+F71)</f>
        <v>8982.34</v>
      </c>
      <c r="G73" s="9">
        <f>(F73-F74)/F74</f>
        <v>0.10301407879952616</v>
      </c>
      <c r="H73" s="9">
        <f>F73/$F$76</f>
        <v>0.27771915314632883</v>
      </c>
      <c r="I73" s="3">
        <f>SUM(I59+I61+I63+I65+I67+I69+I71)</f>
        <v>838.89</v>
      </c>
    </row>
    <row r="74" spans="1:9" x14ac:dyDescent="0.3">
      <c r="A74" s="1" t="s">
        <v>36</v>
      </c>
      <c r="B74" s="1">
        <f>SUM(B60+B62+B64+B66+B68+B70+B72)</f>
        <v>5659.52</v>
      </c>
      <c r="C74" s="1">
        <f>SUM(C60+C62+C64+C66+C68+C70+C72)</f>
        <v>2416.89</v>
      </c>
      <c r="D74" s="4">
        <v>0</v>
      </c>
      <c r="E74" s="1">
        <f>SUM(E60+E62+E64+E66+E68+E70+E72)</f>
        <v>67.039999999999992</v>
      </c>
      <c r="F74" s="1">
        <f>SUM(F60+F62+F64+F66+F68+F70+F72)</f>
        <v>8143.4499999999989</v>
      </c>
      <c r="G74" s="1"/>
      <c r="H74" s="1"/>
      <c r="I74" s="1"/>
    </row>
    <row r="75" spans="1:9" x14ac:dyDescent="0.3">
      <c r="A75" s="1" t="s">
        <v>37</v>
      </c>
      <c r="B75" s="6">
        <f t="shared" ref="B75:C75" si="3">(B73-B74)/B74</f>
        <v>0.11048110087074529</v>
      </c>
      <c r="C75" s="6">
        <f t="shared" si="3"/>
        <v>8.9598616403725531E-2</v>
      </c>
      <c r="D75" s="4">
        <v>0</v>
      </c>
      <c r="E75" s="6">
        <f t="shared" ref="E75:F75" si="4">(E73-E74)/E74</f>
        <v>-4.3705250596658606E-2</v>
      </c>
      <c r="F75" s="6">
        <f t="shared" si="4"/>
        <v>0.10301407879952616</v>
      </c>
      <c r="G75" s="1"/>
      <c r="H75" s="1"/>
      <c r="I75" s="1"/>
    </row>
    <row r="76" spans="1:9" x14ac:dyDescent="0.3">
      <c r="A76" s="3" t="s">
        <v>46</v>
      </c>
      <c r="B76" s="7">
        <f t="shared" ref="B76:F77" si="5">SUM(B55+B73)</f>
        <v>10974.02</v>
      </c>
      <c r="C76" s="7">
        <f t="shared" si="5"/>
        <v>19684.749999999996</v>
      </c>
      <c r="D76" s="7">
        <f t="shared" si="5"/>
        <v>1251.96</v>
      </c>
      <c r="E76" s="7">
        <f t="shared" si="5"/>
        <v>432.52000000000004</v>
      </c>
      <c r="F76" s="7">
        <f t="shared" si="5"/>
        <v>32343.25</v>
      </c>
      <c r="G76" s="9">
        <f>(F76-F77)/F77</f>
        <v>8.1173821508584182E-2</v>
      </c>
      <c r="H76" s="9">
        <f>F76/$F$76</f>
        <v>1</v>
      </c>
      <c r="I76" s="7">
        <f t="shared" ref="I76" si="6">SUM(I55+I73)</f>
        <v>2428.31</v>
      </c>
    </row>
    <row r="77" spans="1:9" x14ac:dyDescent="0.3">
      <c r="A77" s="1" t="s">
        <v>36</v>
      </c>
      <c r="B77" s="4">
        <f t="shared" si="5"/>
        <v>10028.900000000001</v>
      </c>
      <c r="C77" s="4">
        <f t="shared" si="5"/>
        <v>17963.339999999997</v>
      </c>
      <c r="D77" s="4">
        <f t="shared" si="5"/>
        <v>1521.5199999999998</v>
      </c>
      <c r="E77" s="4">
        <f t="shared" si="5"/>
        <v>401.17999999999995</v>
      </c>
      <c r="F77" s="4">
        <f t="shared" si="5"/>
        <v>29914.939999999995</v>
      </c>
      <c r="G77" s="1"/>
      <c r="H77" s="1"/>
      <c r="I77" s="1"/>
    </row>
    <row r="78" spans="1:9" x14ac:dyDescent="0.3">
      <c r="A78" s="1" t="s">
        <v>37</v>
      </c>
      <c r="B78" s="6">
        <f t="shared" ref="B78:F78" si="7">(B76-B77)/B77</f>
        <v>9.4239647418959099E-2</v>
      </c>
      <c r="C78" s="6">
        <f t="shared" si="7"/>
        <v>9.5829060742601335E-2</v>
      </c>
      <c r="D78" s="6">
        <f t="shared" si="7"/>
        <v>-0.17716494032283489</v>
      </c>
      <c r="E78" s="6">
        <f t="shared" si="7"/>
        <v>7.8119547335360917E-2</v>
      </c>
      <c r="F78" s="6">
        <f t="shared" si="7"/>
        <v>8.1173821508584182E-2</v>
      </c>
      <c r="G78" s="1"/>
      <c r="H78" s="1"/>
      <c r="I78" s="1"/>
    </row>
    <row r="79" spans="1:9" x14ac:dyDescent="0.3">
      <c r="A79" s="1" t="s">
        <v>47</v>
      </c>
      <c r="B79" s="8">
        <f>B76/$F$76</f>
        <v>0.33929861717669069</v>
      </c>
      <c r="C79" s="8">
        <f>C76/$F$76</f>
        <v>0.60862003663824749</v>
      </c>
      <c r="D79" s="8">
        <f>D76/$F$76</f>
        <v>3.8708540421880919E-2</v>
      </c>
      <c r="E79" s="8">
        <f>E76/$F$76</f>
        <v>1.3372805763180881E-2</v>
      </c>
      <c r="F79" s="8">
        <f>F76/$F$76</f>
        <v>1</v>
      </c>
      <c r="G79" s="1"/>
      <c r="H79" s="1"/>
      <c r="I79" s="1"/>
    </row>
    <row r="80" spans="1:9" x14ac:dyDescent="0.3">
      <c r="A80" s="1" t="s">
        <v>48</v>
      </c>
      <c r="B80" s="8">
        <f>B77/$F$77</f>
        <v>0.33524720423975457</v>
      </c>
      <c r="C80" s="8">
        <f>C77/$F$77</f>
        <v>0.60048056255503102</v>
      </c>
      <c r="D80" s="8">
        <f>D77/$F$77</f>
        <v>5.0861542760908096E-2</v>
      </c>
      <c r="E80" s="8">
        <f>E77/$F$77</f>
        <v>1.3410690444306424E-2</v>
      </c>
      <c r="F80" s="8">
        <f>F77/$F$77</f>
        <v>1</v>
      </c>
      <c r="G80" s="1"/>
      <c r="H80" s="1"/>
      <c r="I80" s="1"/>
    </row>
    <row r="82" spans="1:9" ht="52.8" customHeight="1" x14ac:dyDescent="0.3">
      <c r="A82" s="16" t="s">
        <v>75</v>
      </c>
      <c r="B82" s="16"/>
      <c r="C82" s="16"/>
      <c r="D82" s="16"/>
      <c r="E82" s="16"/>
      <c r="F82" s="16"/>
      <c r="G82" s="16"/>
      <c r="H82" s="16"/>
      <c r="I82" s="16"/>
    </row>
  </sheetData>
  <mergeCells count="2">
    <mergeCell ref="A2:I2"/>
    <mergeCell ref="A82:I8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61"/>
  <sheetViews>
    <sheetView workbookViewId="0">
      <selection activeCell="A2" sqref="A2:I2"/>
    </sheetView>
  </sheetViews>
  <sheetFormatPr defaultRowHeight="14.4" x14ac:dyDescent="0.3"/>
  <cols>
    <col min="1" max="1" width="40.21875" customWidth="1"/>
    <col min="2" max="2" width="11.6640625" customWidth="1"/>
    <col min="3" max="3" width="10.6640625" customWidth="1"/>
    <col min="4" max="4" width="12.44140625" customWidth="1"/>
    <col min="5" max="5" width="11.77734375" customWidth="1"/>
    <col min="6" max="6" width="12.88671875" customWidth="1"/>
    <col min="7" max="7" width="11.109375" customWidth="1"/>
    <col min="9" max="9" width="10.6640625" customWidth="1"/>
  </cols>
  <sheetData>
    <row r="2" spans="1:9" ht="48.6" customHeight="1" x14ac:dyDescent="0.3">
      <c r="A2" s="15" t="s">
        <v>0</v>
      </c>
      <c r="B2" s="15"/>
      <c r="C2" s="15"/>
      <c r="D2" s="15"/>
      <c r="E2" s="15"/>
      <c r="F2" s="15"/>
      <c r="G2" s="15"/>
      <c r="H2" s="15"/>
      <c r="I2" s="15"/>
    </row>
    <row r="3" spans="1:9" ht="58.2" customHeight="1" x14ac:dyDescent="0.3">
      <c r="A3" s="1"/>
      <c r="B3" s="2" t="s">
        <v>49</v>
      </c>
      <c r="C3" s="2" t="s">
        <v>50</v>
      </c>
      <c r="D3" s="2" t="s">
        <v>51</v>
      </c>
      <c r="E3" s="2" t="s">
        <v>52</v>
      </c>
      <c r="F3" s="2" t="s">
        <v>5</v>
      </c>
      <c r="G3" s="2" t="s">
        <v>6</v>
      </c>
      <c r="H3" s="2" t="s">
        <v>7</v>
      </c>
      <c r="I3" s="2" t="s">
        <v>8</v>
      </c>
    </row>
    <row r="4" spans="1:9" x14ac:dyDescent="0.3">
      <c r="A4" s="3" t="s">
        <v>9</v>
      </c>
      <c r="B4" s="1"/>
      <c r="C4" s="1"/>
      <c r="D4" s="1"/>
      <c r="E4" s="1"/>
      <c r="F4" s="1"/>
      <c r="G4" s="1"/>
      <c r="H4" s="1"/>
      <c r="I4" s="1"/>
    </row>
    <row r="5" spans="1:9" x14ac:dyDescent="0.3">
      <c r="A5" s="1" t="s">
        <v>10</v>
      </c>
      <c r="B5" s="4">
        <v>0</v>
      </c>
      <c r="C5" s="4">
        <v>0</v>
      </c>
      <c r="D5" s="4">
        <v>0</v>
      </c>
      <c r="E5" s="1">
        <v>8.66</v>
      </c>
      <c r="F5" s="1">
        <v>8.66</v>
      </c>
      <c r="G5" s="8">
        <f>(F5-F6)/F6</f>
        <v>-0.47162904209884077</v>
      </c>
      <c r="H5" s="8">
        <f>F5/$F$55</f>
        <v>4.5656322820780467E-3</v>
      </c>
      <c r="I5" s="1">
        <v>-7.73</v>
      </c>
    </row>
    <row r="6" spans="1:9" x14ac:dyDescent="0.3">
      <c r="A6" s="1" t="s">
        <v>11</v>
      </c>
      <c r="B6" s="4">
        <v>0</v>
      </c>
      <c r="C6" s="4">
        <v>0</v>
      </c>
      <c r="D6" s="4">
        <v>0</v>
      </c>
      <c r="E6" s="1">
        <v>16.39</v>
      </c>
      <c r="F6" s="1">
        <v>16.39</v>
      </c>
      <c r="G6" s="1"/>
      <c r="H6" s="1"/>
      <c r="I6" s="1"/>
    </row>
    <row r="7" spans="1:9" x14ac:dyDescent="0.3">
      <c r="A7" s="1" t="s">
        <v>12</v>
      </c>
      <c r="B7" s="1">
        <v>23.53</v>
      </c>
      <c r="C7" s="1">
        <v>4.9400000000000004</v>
      </c>
      <c r="D7" s="1">
        <v>32.07</v>
      </c>
      <c r="E7" s="1">
        <v>288.05</v>
      </c>
      <c r="F7" s="1">
        <v>348.59</v>
      </c>
      <c r="G7" s="8">
        <f>(F7-F8)/F8</f>
        <v>0.22462673458633411</v>
      </c>
      <c r="H7" s="8">
        <f>F7/$F$55</f>
        <v>0.18377987958540257</v>
      </c>
      <c r="I7" s="1">
        <v>63.94</v>
      </c>
    </row>
    <row r="8" spans="1:9" x14ac:dyDescent="0.3">
      <c r="A8" s="1" t="s">
        <v>11</v>
      </c>
      <c r="B8" s="1">
        <v>21.26</v>
      </c>
      <c r="C8" s="1">
        <v>0.25</v>
      </c>
      <c r="D8" s="1">
        <v>30.19</v>
      </c>
      <c r="E8" s="1">
        <v>232.95</v>
      </c>
      <c r="F8" s="1">
        <v>284.64999999999998</v>
      </c>
      <c r="G8" s="1"/>
      <c r="H8" s="1"/>
      <c r="I8" s="1"/>
    </row>
    <row r="9" spans="1:9" x14ac:dyDescent="0.3">
      <c r="A9" s="1" t="s">
        <v>13</v>
      </c>
      <c r="B9" s="1">
        <v>2.44</v>
      </c>
      <c r="C9" s="1">
        <v>6.84</v>
      </c>
      <c r="D9" s="1">
        <v>0.56999999999999995</v>
      </c>
      <c r="E9" s="4">
        <v>0</v>
      </c>
      <c r="F9" s="1">
        <v>9.85</v>
      </c>
      <c r="G9" s="8">
        <f>(F9-F10)/F10</f>
        <v>0.16018845700824491</v>
      </c>
      <c r="H9" s="8">
        <f>F9/$F$55</f>
        <v>5.1930113139109424E-3</v>
      </c>
      <c r="I9" s="1">
        <v>1.36</v>
      </c>
    </row>
    <row r="10" spans="1:9" x14ac:dyDescent="0.3">
      <c r="A10" s="1" t="s">
        <v>11</v>
      </c>
      <c r="B10" s="1">
        <v>2.37</v>
      </c>
      <c r="C10" s="1">
        <v>5.35</v>
      </c>
      <c r="D10" s="1">
        <v>0.77</v>
      </c>
      <c r="E10" s="4">
        <v>0</v>
      </c>
      <c r="F10" s="1">
        <v>8.49</v>
      </c>
      <c r="G10" s="1"/>
      <c r="H10" s="1"/>
      <c r="I10" s="1"/>
    </row>
    <row r="11" spans="1:9" x14ac:dyDescent="0.3">
      <c r="A11" s="1" t="s">
        <v>14</v>
      </c>
      <c r="B11" s="1">
        <v>10.94</v>
      </c>
      <c r="C11" s="1">
        <v>0.24</v>
      </c>
      <c r="D11" s="1">
        <v>10.29</v>
      </c>
      <c r="E11" s="4">
        <v>0</v>
      </c>
      <c r="F11" s="1">
        <v>21.47</v>
      </c>
      <c r="G11" s="8">
        <f>(F11-F12)/F12</f>
        <v>0.34019975031210981</v>
      </c>
      <c r="H11" s="8">
        <f>F11/$F$55</f>
        <v>1.131918303651451E-2</v>
      </c>
      <c r="I11" s="1">
        <v>5.45</v>
      </c>
    </row>
    <row r="12" spans="1:9" x14ac:dyDescent="0.3">
      <c r="A12" s="1" t="s">
        <v>11</v>
      </c>
      <c r="B12" s="1">
        <v>10.47</v>
      </c>
      <c r="C12" s="1">
        <v>0.05</v>
      </c>
      <c r="D12" s="1">
        <v>5.5</v>
      </c>
      <c r="E12" s="4">
        <v>0</v>
      </c>
      <c r="F12" s="1">
        <v>16.02</v>
      </c>
      <c r="G12" s="1"/>
      <c r="H12" s="1"/>
      <c r="I12" s="1"/>
    </row>
    <row r="13" spans="1:9" x14ac:dyDescent="0.3">
      <c r="A13" s="1" t="s">
        <v>15</v>
      </c>
      <c r="B13" s="1">
        <v>21.36</v>
      </c>
      <c r="C13" s="1">
        <v>0.66</v>
      </c>
      <c r="D13" s="4">
        <v>0</v>
      </c>
      <c r="E13" s="1">
        <v>56.97</v>
      </c>
      <c r="F13" s="1">
        <v>78.989999999999995</v>
      </c>
      <c r="G13" s="8">
        <f>(F13-F14)/F14</f>
        <v>0.92893772893772864</v>
      </c>
      <c r="H13" s="8">
        <f>F13/$F$55</f>
        <v>4.1644260272672623E-2</v>
      </c>
      <c r="I13" s="1">
        <v>38.04</v>
      </c>
    </row>
    <row r="14" spans="1:9" x14ac:dyDescent="0.3">
      <c r="A14" s="1" t="s">
        <v>11</v>
      </c>
      <c r="B14" s="1">
        <v>18.75</v>
      </c>
      <c r="C14" s="1">
        <v>0.06</v>
      </c>
      <c r="D14" s="4">
        <v>0</v>
      </c>
      <c r="E14" s="1">
        <v>22.14</v>
      </c>
      <c r="F14" s="1">
        <v>40.950000000000003</v>
      </c>
      <c r="G14" s="1"/>
      <c r="H14" s="1"/>
      <c r="I14" s="1"/>
    </row>
    <row r="15" spans="1:9" x14ac:dyDescent="0.3">
      <c r="A15" s="1" t="s">
        <v>16</v>
      </c>
      <c r="B15" s="1">
        <v>10.3</v>
      </c>
      <c r="C15" s="1">
        <v>3.66</v>
      </c>
      <c r="D15" s="1">
        <v>0.06</v>
      </c>
      <c r="E15" s="1">
        <v>201.19</v>
      </c>
      <c r="F15" s="1">
        <v>215.21</v>
      </c>
      <c r="G15" s="8">
        <f>(F15-F16)/F16</f>
        <v>-1.2530165212547885E-3</v>
      </c>
      <c r="H15" s="8">
        <f>F15/$F$55</f>
        <v>0.1134607070930735</v>
      </c>
      <c r="I15" s="1">
        <v>-0.27</v>
      </c>
    </row>
    <row r="16" spans="1:9" x14ac:dyDescent="0.3">
      <c r="A16" s="1" t="s">
        <v>11</v>
      </c>
      <c r="B16" s="1">
        <v>8.34</v>
      </c>
      <c r="C16" s="1">
        <v>0.57999999999999996</v>
      </c>
      <c r="D16" s="1">
        <v>0.1</v>
      </c>
      <c r="E16" s="1">
        <v>206.46</v>
      </c>
      <c r="F16" s="1">
        <v>215.48</v>
      </c>
      <c r="G16" s="1"/>
      <c r="H16" s="1"/>
      <c r="I16" s="1"/>
    </row>
    <row r="17" spans="1:9" x14ac:dyDescent="0.3">
      <c r="A17" s="1" t="s">
        <v>17</v>
      </c>
      <c r="B17" s="1">
        <v>56.39</v>
      </c>
      <c r="C17" s="1">
        <v>7.66</v>
      </c>
      <c r="D17" s="1">
        <v>0.1</v>
      </c>
      <c r="E17" s="1">
        <v>259.36</v>
      </c>
      <c r="F17" s="1">
        <v>323.51</v>
      </c>
      <c r="G17" s="8">
        <f>(F17-F18)/F18</f>
        <v>-3.8803220726743332E-2</v>
      </c>
      <c r="H17" s="8">
        <f>F17/$F$55</f>
        <v>0.17055747108257147</v>
      </c>
      <c r="I17" s="1">
        <v>-13.06</v>
      </c>
    </row>
    <row r="18" spans="1:9" x14ac:dyDescent="0.3">
      <c r="A18" s="1" t="s">
        <v>11</v>
      </c>
      <c r="B18" s="1">
        <v>43.92</v>
      </c>
      <c r="C18" s="1">
        <v>0.22</v>
      </c>
      <c r="D18" s="4">
        <v>0</v>
      </c>
      <c r="E18" s="1">
        <v>292.43</v>
      </c>
      <c r="F18" s="1">
        <v>336.57</v>
      </c>
      <c r="G18" s="1"/>
      <c r="H18" s="1"/>
      <c r="I18" s="1"/>
    </row>
    <row r="19" spans="1:9" x14ac:dyDescent="0.3">
      <c r="A19" s="1" t="s">
        <v>18</v>
      </c>
      <c r="B19" s="1">
        <v>19.170000000000002</v>
      </c>
      <c r="C19" s="1">
        <v>20.100000000000001</v>
      </c>
      <c r="D19" s="1">
        <v>2.14</v>
      </c>
      <c r="E19" s="1">
        <v>35.61</v>
      </c>
      <c r="F19" s="1">
        <v>77.02</v>
      </c>
      <c r="G19" s="8">
        <f>(F19-F20)/F20</f>
        <v>8.3415388943592517E-2</v>
      </c>
      <c r="H19" s="8">
        <f>F19/$F$55</f>
        <v>4.0605658009890432E-2</v>
      </c>
      <c r="I19" s="1">
        <v>5.93</v>
      </c>
    </row>
    <row r="20" spans="1:9" x14ac:dyDescent="0.3">
      <c r="A20" s="1" t="s">
        <v>11</v>
      </c>
      <c r="B20" s="1">
        <v>15.12</v>
      </c>
      <c r="C20" s="1">
        <v>16.93</v>
      </c>
      <c r="D20" s="1">
        <v>1.64</v>
      </c>
      <c r="E20" s="1">
        <v>37.4</v>
      </c>
      <c r="F20" s="1">
        <v>71.09</v>
      </c>
      <c r="G20" s="1"/>
      <c r="H20" s="1"/>
      <c r="I20" s="1"/>
    </row>
    <row r="21" spans="1:9" x14ac:dyDescent="0.3">
      <c r="A21" s="1" t="s">
        <v>73</v>
      </c>
      <c r="B21" s="1">
        <v>0.63</v>
      </c>
      <c r="C21" s="4">
        <v>0</v>
      </c>
      <c r="D21" s="4">
        <v>0</v>
      </c>
      <c r="E21" s="1">
        <v>0.74</v>
      </c>
      <c r="F21" s="1">
        <v>1.37</v>
      </c>
      <c r="G21" s="8">
        <f>(F21-F22)/F22</f>
        <v>2.1136363636363642</v>
      </c>
      <c r="H21" s="8">
        <f>F21/$F$55</f>
        <v>7.2227670051350169E-4</v>
      </c>
      <c r="I21" s="1">
        <v>0.93</v>
      </c>
    </row>
    <row r="22" spans="1:9" x14ac:dyDescent="0.3">
      <c r="A22" s="1" t="s">
        <v>11</v>
      </c>
      <c r="B22" s="1">
        <v>0.34</v>
      </c>
      <c r="C22" s="4">
        <v>0</v>
      </c>
      <c r="D22" s="4">
        <v>0</v>
      </c>
      <c r="E22" s="1">
        <v>0.1</v>
      </c>
      <c r="F22" s="1">
        <v>0.44</v>
      </c>
      <c r="G22" s="1"/>
      <c r="H22" s="1"/>
      <c r="I22" s="1"/>
    </row>
    <row r="23" spans="1:9" x14ac:dyDescent="0.3">
      <c r="A23" s="1" t="s">
        <v>19</v>
      </c>
      <c r="B23" s="4">
        <v>0</v>
      </c>
      <c r="C23" s="4">
        <v>0</v>
      </c>
      <c r="D23" s="4">
        <v>0</v>
      </c>
      <c r="E23" s="4">
        <v>0</v>
      </c>
      <c r="F23" s="4">
        <v>0</v>
      </c>
      <c r="G23" s="4">
        <v>0</v>
      </c>
      <c r="H23" s="4">
        <v>0</v>
      </c>
      <c r="I23" s="4">
        <v>0</v>
      </c>
    </row>
    <row r="24" spans="1:9" x14ac:dyDescent="0.3">
      <c r="A24" s="1" t="s">
        <v>11</v>
      </c>
      <c r="B24" s="4">
        <v>0</v>
      </c>
      <c r="C24" s="4">
        <v>0</v>
      </c>
      <c r="D24" s="4">
        <v>0</v>
      </c>
      <c r="E24" s="4">
        <v>0</v>
      </c>
      <c r="F24" s="4">
        <v>0</v>
      </c>
      <c r="G24" s="1"/>
      <c r="H24" s="1"/>
      <c r="I24" s="1"/>
    </row>
    <row r="25" spans="1:9" x14ac:dyDescent="0.3">
      <c r="A25" s="1" t="s">
        <v>20</v>
      </c>
      <c r="B25" s="1">
        <v>1.86</v>
      </c>
      <c r="C25" s="1">
        <v>0.23</v>
      </c>
      <c r="D25" s="4">
        <v>0</v>
      </c>
      <c r="E25" s="1">
        <v>8.35</v>
      </c>
      <c r="F25" s="1">
        <v>10.44</v>
      </c>
      <c r="G25" s="8">
        <f>(F25-F26)/F26</f>
        <v>1.9743589743589745</v>
      </c>
      <c r="H25" s="8">
        <f>F25/$F$55</f>
        <v>5.5040647834751514E-3</v>
      </c>
      <c r="I25" s="1">
        <v>6.93</v>
      </c>
    </row>
    <row r="26" spans="1:9" x14ac:dyDescent="0.3">
      <c r="A26" s="1" t="s">
        <v>11</v>
      </c>
      <c r="B26" s="1">
        <v>1.22</v>
      </c>
      <c r="C26" s="4">
        <v>0</v>
      </c>
      <c r="D26" s="4">
        <v>0</v>
      </c>
      <c r="E26" s="1">
        <v>2.29</v>
      </c>
      <c r="F26" s="1">
        <v>3.51</v>
      </c>
      <c r="G26" s="1"/>
      <c r="H26" s="1"/>
      <c r="I26" s="1"/>
    </row>
    <row r="27" spans="1:9" x14ac:dyDescent="0.3">
      <c r="A27" s="1" t="s">
        <v>21</v>
      </c>
      <c r="B27" s="1">
        <v>3.32</v>
      </c>
      <c r="C27" s="1">
        <v>0.28999999999999998</v>
      </c>
      <c r="D27" s="4">
        <v>0</v>
      </c>
      <c r="E27" s="1">
        <v>20.27</v>
      </c>
      <c r="F27" s="1">
        <v>23.88</v>
      </c>
      <c r="G27" s="8">
        <f>(F27-F28)/F28</f>
        <v>0.15697674418604643</v>
      </c>
      <c r="H27" s="8">
        <f>F27/$F$55</f>
        <v>1.2589757378293737E-2</v>
      </c>
      <c r="I27" s="1">
        <v>3.24</v>
      </c>
    </row>
    <row r="28" spans="1:9" x14ac:dyDescent="0.3">
      <c r="A28" s="1" t="s">
        <v>11</v>
      </c>
      <c r="B28" s="1">
        <v>2.4700000000000002</v>
      </c>
      <c r="C28" s="1">
        <v>0.01</v>
      </c>
      <c r="D28" s="1">
        <v>0.01</v>
      </c>
      <c r="E28" s="1">
        <v>18.149999999999999</v>
      </c>
      <c r="F28" s="1">
        <v>20.64</v>
      </c>
      <c r="G28" s="1"/>
      <c r="H28" s="1"/>
      <c r="I28" s="1"/>
    </row>
    <row r="29" spans="1:9" x14ac:dyDescent="0.3">
      <c r="A29" s="1" t="s">
        <v>22</v>
      </c>
      <c r="B29" s="1">
        <v>14.68</v>
      </c>
      <c r="C29" s="1">
        <v>0.4</v>
      </c>
      <c r="D29" s="1">
        <v>2.17</v>
      </c>
      <c r="E29" s="1">
        <v>42.54</v>
      </c>
      <c r="F29" s="1">
        <v>59.79</v>
      </c>
      <c r="G29" s="8">
        <f>(F29-F30)/F30</f>
        <v>-0.14045428407130539</v>
      </c>
      <c r="H29" s="8">
        <f>F29/$F$55</f>
        <v>3.1521842280074645E-2</v>
      </c>
      <c r="I29" s="1">
        <v>-9.77</v>
      </c>
    </row>
    <row r="30" spans="1:9" x14ac:dyDescent="0.3">
      <c r="A30" s="1" t="s">
        <v>11</v>
      </c>
      <c r="B30" s="1">
        <v>14.22</v>
      </c>
      <c r="C30" s="1">
        <v>0.25</v>
      </c>
      <c r="D30" s="1">
        <v>0.78</v>
      </c>
      <c r="E30" s="1">
        <v>54.31</v>
      </c>
      <c r="F30" s="1">
        <v>69.56</v>
      </c>
      <c r="G30" s="1"/>
      <c r="H30" s="1"/>
      <c r="I30" s="1"/>
    </row>
    <row r="31" spans="1:9" x14ac:dyDescent="0.3">
      <c r="A31" s="1" t="s">
        <v>23</v>
      </c>
      <c r="B31" s="4">
        <v>0</v>
      </c>
      <c r="C31" s="4">
        <v>0</v>
      </c>
      <c r="D31" s="4">
        <v>0</v>
      </c>
      <c r="E31" s="4">
        <v>0</v>
      </c>
      <c r="F31" s="4">
        <v>0</v>
      </c>
      <c r="G31" s="4">
        <v>0</v>
      </c>
      <c r="H31" s="4">
        <v>0</v>
      </c>
      <c r="I31" s="4">
        <v>0</v>
      </c>
    </row>
    <row r="32" spans="1:9" x14ac:dyDescent="0.3">
      <c r="A32" s="1" t="s">
        <v>11</v>
      </c>
      <c r="B32" s="4">
        <v>0</v>
      </c>
      <c r="C32" s="4">
        <v>0</v>
      </c>
      <c r="D32" s="4">
        <v>0</v>
      </c>
      <c r="E32" s="4">
        <v>0</v>
      </c>
      <c r="F32" s="4">
        <v>0</v>
      </c>
      <c r="G32" s="4"/>
      <c r="H32" s="4"/>
      <c r="I32" s="4"/>
    </row>
    <row r="33" spans="1:9" x14ac:dyDescent="0.3">
      <c r="A33" s="1" t="s">
        <v>24</v>
      </c>
      <c r="B33" s="1">
        <v>2.15</v>
      </c>
      <c r="C33" s="1">
        <v>0.02</v>
      </c>
      <c r="D33" s="1">
        <v>1.21</v>
      </c>
      <c r="E33" s="1">
        <v>21.36</v>
      </c>
      <c r="F33" s="1">
        <v>24.74</v>
      </c>
      <c r="G33" s="8">
        <f>(F33-F34)/F34</f>
        <v>0.41857798165137594</v>
      </c>
      <c r="H33" s="8">
        <f>F33/$F$55</f>
        <v>1.3043157350878853E-2</v>
      </c>
      <c r="I33" s="1">
        <v>7.3</v>
      </c>
    </row>
    <row r="34" spans="1:9" x14ac:dyDescent="0.3">
      <c r="A34" s="1" t="s">
        <v>11</v>
      </c>
      <c r="B34" s="1">
        <v>1.1599999999999999</v>
      </c>
      <c r="C34" s="4">
        <v>0</v>
      </c>
      <c r="D34" s="1">
        <v>1.52</v>
      </c>
      <c r="E34" s="1">
        <v>14.76</v>
      </c>
      <c r="F34" s="1">
        <v>17.440000000000001</v>
      </c>
      <c r="G34" s="1"/>
      <c r="H34" s="1"/>
      <c r="I34" s="1"/>
    </row>
    <row r="35" spans="1:9" x14ac:dyDescent="0.3">
      <c r="A35" s="1" t="s">
        <v>25</v>
      </c>
      <c r="B35" s="1">
        <v>9.4700000000000006</v>
      </c>
      <c r="C35" s="1">
        <v>2.0499999999999998</v>
      </c>
      <c r="D35" s="1">
        <v>0.3</v>
      </c>
      <c r="E35" s="1">
        <v>23.71</v>
      </c>
      <c r="F35" s="1">
        <v>35.53</v>
      </c>
      <c r="G35" s="8">
        <f>(F35-F36)/F36</f>
        <v>0.30337490829053554</v>
      </c>
      <c r="H35" s="8">
        <f>F35/$F$55</f>
        <v>1.873174537901074E-2</v>
      </c>
      <c r="I35" s="1">
        <v>8.27</v>
      </c>
    </row>
    <row r="36" spans="1:9" x14ac:dyDescent="0.3">
      <c r="A36" s="1" t="s">
        <v>11</v>
      </c>
      <c r="B36" s="1">
        <v>8.4499999999999993</v>
      </c>
      <c r="C36" s="1">
        <v>0.56000000000000005</v>
      </c>
      <c r="D36" s="1">
        <v>0.71</v>
      </c>
      <c r="E36" s="1">
        <v>17.54</v>
      </c>
      <c r="F36" s="1">
        <v>27.26</v>
      </c>
      <c r="G36" s="1"/>
      <c r="H36" s="1"/>
      <c r="I36" s="1"/>
    </row>
    <row r="37" spans="1:9" x14ac:dyDescent="0.3">
      <c r="A37" s="1" t="s">
        <v>26</v>
      </c>
      <c r="B37" s="1">
        <v>4.0999999999999996</v>
      </c>
      <c r="C37" s="1">
        <v>2.2599999999999998</v>
      </c>
      <c r="D37" s="1">
        <v>0.09</v>
      </c>
      <c r="E37" s="4">
        <v>0</v>
      </c>
      <c r="F37" s="1">
        <v>6.45</v>
      </c>
      <c r="G37" s="8">
        <f>(F37-F38)/F38</f>
        <v>0.5105386416861829</v>
      </c>
      <c r="H37" s="8">
        <f>F37/$F$55</f>
        <v>3.400499794388384E-3</v>
      </c>
      <c r="I37" s="1">
        <v>2.1800000000000002</v>
      </c>
    </row>
    <row r="38" spans="1:9" x14ac:dyDescent="0.3">
      <c r="A38" s="1" t="s">
        <v>11</v>
      </c>
      <c r="B38" s="1">
        <v>2.4700000000000002</v>
      </c>
      <c r="C38" s="1">
        <v>1.68</v>
      </c>
      <c r="D38" s="1">
        <v>0.12</v>
      </c>
      <c r="E38" s="4">
        <v>0</v>
      </c>
      <c r="F38" s="1">
        <v>4.2699999999999996</v>
      </c>
      <c r="G38" s="1"/>
      <c r="H38" s="1"/>
      <c r="I38" s="1"/>
    </row>
    <row r="39" spans="1:9" x14ac:dyDescent="0.3">
      <c r="A39" s="1" t="s">
        <v>27</v>
      </c>
      <c r="B39" s="1">
        <v>2.8</v>
      </c>
      <c r="C39" s="1">
        <v>1.67</v>
      </c>
      <c r="D39" s="1">
        <v>0.12</v>
      </c>
      <c r="E39" s="1">
        <v>29.04</v>
      </c>
      <c r="F39" s="1">
        <v>33.630000000000003</v>
      </c>
      <c r="G39" s="8">
        <f>(F39-F40)/F40</f>
        <v>0.32037691401649016</v>
      </c>
      <c r="H39" s="8">
        <f>F39/$F$55</f>
        <v>1.7730047765159899E-2</v>
      </c>
      <c r="I39" s="1">
        <v>8.16</v>
      </c>
    </row>
    <row r="40" spans="1:9" x14ac:dyDescent="0.3">
      <c r="A40" s="1" t="s">
        <v>11</v>
      </c>
      <c r="B40" s="1">
        <v>2.21</v>
      </c>
      <c r="C40" s="1">
        <v>0.05</v>
      </c>
      <c r="D40" s="1">
        <v>0.27</v>
      </c>
      <c r="E40" s="1">
        <v>22.94</v>
      </c>
      <c r="F40" s="1">
        <v>25.47</v>
      </c>
      <c r="G40" s="1"/>
      <c r="H40" s="1"/>
      <c r="I40" s="1"/>
    </row>
    <row r="41" spans="1:9" x14ac:dyDescent="0.3">
      <c r="A41" s="1" t="s">
        <v>28</v>
      </c>
      <c r="B41" s="1">
        <v>1.53</v>
      </c>
      <c r="C41" s="1">
        <v>0.01</v>
      </c>
      <c r="D41" s="4">
        <v>0</v>
      </c>
      <c r="E41" s="1">
        <v>1.07</v>
      </c>
      <c r="F41" s="1">
        <v>2.61</v>
      </c>
      <c r="G41" s="8">
        <f>(F41-F42)/F42</f>
        <v>9.6638655462184878E-2</v>
      </c>
      <c r="H41" s="8">
        <f>F41/$F$55</f>
        <v>1.3760161958687879E-3</v>
      </c>
      <c r="I41" s="1">
        <v>0.23</v>
      </c>
    </row>
    <row r="42" spans="1:9" x14ac:dyDescent="0.3">
      <c r="A42" s="1" t="s">
        <v>11</v>
      </c>
      <c r="B42" s="1">
        <v>1.71</v>
      </c>
      <c r="C42" s="1">
        <v>0.01</v>
      </c>
      <c r="D42" s="4">
        <v>0</v>
      </c>
      <c r="E42" s="1">
        <v>0.66</v>
      </c>
      <c r="F42" s="1">
        <v>2.38</v>
      </c>
      <c r="G42" s="1"/>
      <c r="H42" s="1"/>
      <c r="I42" s="1"/>
    </row>
    <row r="43" spans="1:9" x14ac:dyDescent="0.3">
      <c r="A43" s="1" t="s">
        <v>29</v>
      </c>
      <c r="B43" s="1">
        <v>22.12</v>
      </c>
      <c r="C43" s="4">
        <v>0</v>
      </c>
      <c r="D43" s="1">
        <v>6.89</v>
      </c>
      <c r="E43" s="1">
        <v>257.14999999999998</v>
      </c>
      <c r="F43" s="1">
        <v>286.16000000000003</v>
      </c>
      <c r="G43" s="8">
        <f>(F43-F44)/F44</f>
        <v>-3.1705748993333838E-2</v>
      </c>
      <c r="H43" s="8">
        <f>F43/$F$55</f>
        <v>0.15086620483134575</v>
      </c>
      <c r="I43" s="1">
        <v>-9.3699999999999992</v>
      </c>
    </row>
    <row r="44" spans="1:9" x14ac:dyDescent="0.3">
      <c r="A44" s="1" t="s">
        <v>11</v>
      </c>
      <c r="B44" s="1">
        <v>20.149999999999999</v>
      </c>
      <c r="C44" s="4">
        <v>0</v>
      </c>
      <c r="D44" s="1">
        <v>5.42</v>
      </c>
      <c r="E44" s="1">
        <v>269.95999999999998</v>
      </c>
      <c r="F44" s="1">
        <v>295.52999999999997</v>
      </c>
      <c r="G44" s="1"/>
      <c r="H44" s="1"/>
      <c r="I44" s="1"/>
    </row>
    <row r="45" spans="1:9" x14ac:dyDescent="0.3">
      <c r="A45" s="1" t="s">
        <v>30</v>
      </c>
      <c r="B45" s="1">
        <v>35.369999999999997</v>
      </c>
      <c r="C45" s="1">
        <v>7.63</v>
      </c>
      <c r="D45" s="1">
        <v>3.4</v>
      </c>
      <c r="E45" s="1">
        <v>139.80000000000001</v>
      </c>
      <c r="F45" s="1">
        <v>186.2</v>
      </c>
      <c r="G45" s="8">
        <f>(F45-F46)/F46</f>
        <v>0.11825115608672152</v>
      </c>
      <c r="H45" s="8">
        <f>F45/$F$55</f>
        <v>9.8166366157382487E-2</v>
      </c>
      <c r="I45" s="1">
        <v>19.690000000000001</v>
      </c>
    </row>
    <row r="46" spans="1:9" x14ac:dyDescent="0.3">
      <c r="A46" s="1" t="s">
        <v>11</v>
      </c>
      <c r="B46" s="1">
        <v>33.299999999999997</v>
      </c>
      <c r="C46" s="1">
        <v>4.87</v>
      </c>
      <c r="D46" s="1">
        <v>2.0499999999999998</v>
      </c>
      <c r="E46" s="1">
        <v>126.29</v>
      </c>
      <c r="F46" s="1">
        <v>166.51</v>
      </c>
      <c r="G46" s="1"/>
      <c r="H46" s="1"/>
      <c r="I46" s="1"/>
    </row>
    <row r="47" spans="1:9" x14ac:dyDescent="0.3">
      <c r="A47" s="1" t="s">
        <v>31</v>
      </c>
      <c r="B47" s="1">
        <v>14.61</v>
      </c>
      <c r="C47" s="1">
        <v>0.67</v>
      </c>
      <c r="D47" s="1">
        <v>3.1</v>
      </c>
      <c r="E47" s="1">
        <v>24.02</v>
      </c>
      <c r="F47" s="1">
        <v>42.4</v>
      </c>
      <c r="G47" s="8">
        <f>(F47-F48)/F48</f>
        <v>7.7783426537874803E-2</v>
      </c>
      <c r="H47" s="8">
        <f>F47/$F$55</f>
        <v>2.2353673066987205E-2</v>
      </c>
      <c r="I47" s="1">
        <v>3.06</v>
      </c>
    </row>
    <row r="48" spans="1:9" x14ac:dyDescent="0.3">
      <c r="A48" s="1" t="s">
        <v>11</v>
      </c>
      <c r="B48" s="1">
        <v>13.99</v>
      </c>
      <c r="C48" s="1">
        <v>0.27</v>
      </c>
      <c r="D48" s="1">
        <v>2.2200000000000002</v>
      </c>
      <c r="E48" s="1">
        <v>22.86</v>
      </c>
      <c r="F48" s="1">
        <v>39.340000000000003</v>
      </c>
      <c r="G48" s="1"/>
      <c r="H48" s="1"/>
      <c r="I48" s="1"/>
    </row>
    <row r="49" spans="1:9" x14ac:dyDescent="0.3">
      <c r="A49" s="1" t="s">
        <v>32</v>
      </c>
      <c r="B49" s="1">
        <v>18.829999999999998</v>
      </c>
      <c r="C49" s="1">
        <v>1.2</v>
      </c>
      <c r="D49" s="1">
        <v>10.99</v>
      </c>
      <c r="E49" s="1">
        <v>58.71</v>
      </c>
      <c r="F49" s="1">
        <v>89.73</v>
      </c>
      <c r="G49" s="8">
        <f>(F49-F50)/F50</f>
        <v>-2.0093917221797417E-2</v>
      </c>
      <c r="H49" s="8">
        <f>F49/$F$55</f>
        <v>4.730648783728212E-2</v>
      </c>
      <c r="I49" s="1">
        <v>-1.84</v>
      </c>
    </row>
    <row r="50" spans="1:9" x14ac:dyDescent="0.3">
      <c r="A50" s="1" t="s">
        <v>11</v>
      </c>
      <c r="B50" s="1">
        <v>17.82</v>
      </c>
      <c r="C50" s="1">
        <v>0.36</v>
      </c>
      <c r="D50" s="1">
        <v>11.88</v>
      </c>
      <c r="E50" s="1">
        <v>61.51</v>
      </c>
      <c r="F50" s="1">
        <v>91.57</v>
      </c>
      <c r="G50" s="1"/>
      <c r="H50" s="1"/>
      <c r="I50" s="1"/>
    </row>
    <row r="51" spans="1:9" x14ac:dyDescent="0.3">
      <c r="A51" s="1" t="s">
        <v>33</v>
      </c>
      <c r="B51" s="1">
        <v>0.66</v>
      </c>
      <c r="C51" s="1">
        <v>0.09</v>
      </c>
      <c r="D51" s="1">
        <v>0.13</v>
      </c>
      <c r="E51" s="1">
        <v>9.67</v>
      </c>
      <c r="F51" s="1">
        <v>10.55</v>
      </c>
      <c r="G51" s="8">
        <f>(F51-F52)/F52</f>
        <v>0.35430038510911432</v>
      </c>
      <c r="H51" s="8">
        <f>F51/$F$55</f>
        <v>5.5620578032244111E-3</v>
      </c>
      <c r="I51" s="1">
        <v>2.76</v>
      </c>
    </row>
    <row r="52" spans="1:9" x14ac:dyDescent="0.3">
      <c r="A52" s="1" t="s">
        <v>11</v>
      </c>
      <c r="B52" s="1">
        <v>0.59</v>
      </c>
      <c r="C52" s="1">
        <v>0.01</v>
      </c>
      <c r="D52" s="1">
        <v>0.2</v>
      </c>
      <c r="E52" s="1">
        <v>6.99</v>
      </c>
      <c r="F52" s="1">
        <v>7.79</v>
      </c>
      <c r="G52" s="1"/>
      <c r="H52" s="1"/>
      <c r="I52" s="1"/>
    </row>
    <row r="53" spans="1:9" x14ac:dyDescent="0.3">
      <c r="A53" s="1" t="s">
        <v>34</v>
      </c>
      <c r="B53" s="4">
        <v>0</v>
      </c>
      <c r="C53" s="4">
        <v>0</v>
      </c>
      <c r="D53" s="4">
        <v>0</v>
      </c>
      <c r="E53" s="4">
        <v>0</v>
      </c>
      <c r="F53" s="4">
        <v>0</v>
      </c>
      <c r="G53" s="8"/>
      <c r="H53" s="4">
        <v>0</v>
      </c>
      <c r="I53" s="1">
        <v>-0.02</v>
      </c>
    </row>
    <row r="54" spans="1:9" x14ac:dyDescent="0.3">
      <c r="A54" s="1" t="s">
        <v>11</v>
      </c>
      <c r="B54" s="1">
        <v>0.02</v>
      </c>
      <c r="C54" s="4">
        <v>0</v>
      </c>
      <c r="D54" s="4">
        <v>0</v>
      </c>
      <c r="E54" s="4">
        <v>0</v>
      </c>
      <c r="F54" s="1">
        <v>0.02</v>
      </c>
      <c r="G54" s="1"/>
      <c r="H54" s="1"/>
      <c r="I54" s="1"/>
    </row>
    <row r="55" spans="1:9" x14ac:dyDescent="0.3">
      <c r="A55" s="3" t="s">
        <v>35</v>
      </c>
      <c r="B55" s="5">
        <f t="shared" ref="B55:F55" si="0">SUM(B5+B7+B9+B11+B13+B15+B17+B19+B21+B23+B25+B27+B29+B31+B33+B35+B37+B39+B41+B43+B45+B47+B49+B51+B53)</f>
        <v>276.26000000000005</v>
      </c>
      <c r="C55" s="5">
        <f t="shared" si="0"/>
        <v>60.620000000000012</v>
      </c>
      <c r="D55" s="5">
        <f t="shared" si="0"/>
        <v>73.63</v>
      </c>
      <c r="E55" s="5">
        <f t="shared" si="0"/>
        <v>1486.2700000000002</v>
      </c>
      <c r="F55" s="5">
        <f t="shared" si="0"/>
        <v>1896.7800000000004</v>
      </c>
      <c r="G55" s="9">
        <f>(F55-F56)/F56</f>
        <v>7.6877657732333668E-2</v>
      </c>
      <c r="H55" s="9">
        <f>F55/$F$55</f>
        <v>1</v>
      </c>
      <c r="I55" s="5">
        <f t="shared" ref="I55" si="1">SUM(I5+I7+I9+I11+I13+I15+I17+I19+I21+I23+I25+I27+I29+I31+I33+I35+I37+I39+I41+I43+I45+I47+I49+I51+I53)</f>
        <v>135.41</v>
      </c>
    </row>
    <row r="56" spans="1:9" x14ac:dyDescent="0.3">
      <c r="A56" s="1" t="s">
        <v>36</v>
      </c>
      <c r="B56" s="10">
        <f>SUM(B6+B8+B10+B12+B14+B16+B18+B20+B22+B24+B26+B28+B30+B32+B34+B36+B38+B40+B42+B44+B46+B48+B50+B52+B54)</f>
        <v>240.35000000000002</v>
      </c>
      <c r="C56" s="10">
        <f>SUM(C6+C8+C10+C12+C14+C16+C18+C20+C22+C24+C26+C28+C30+C32+C34+C36+C38+C40+C42+C44+C46+C48+C50+C52+C54)</f>
        <v>31.51</v>
      </c>
      <c r="D56" s="10">
        <f>SUM(D6+D8+D10+D12+D14+D16+D18+D20+D22+D24+D26+D28+D30+D32+D34+D36+D38+D40+D42+D44+D46+D48+D50+D52+D54)</f>
        <v>63.38000000000001</v>
      </c>
      <c r="E56" s="10">
        <f>SUM(E6+E8+E10+E12+E14+E16+E18+E20+E22+E24+E26+E28+E30+E32+E34+E36+E38+E40+E42+E44+E46+E48+E50+E52+E54)</f>
        <v>1426.1299999999997</v>
      </c>
      <c r="F56" s="10">
        <f>SUM(F6+F8+F10+F12+F14+F16+F18+F20+F22+F24+F26+F28+F30+F32+F34+F36+F38+F40+F42+F44+F46+F48+F50+F52+F54)</f>
        <v>1761.37</v>
      </c>
      <c r="G56" s="1"/>
      <c r="H56" s="1"/>
      <c r="I56" s="1"/>
    </row>
    <row r="57" spans="1:9" x14ac:dyDescent="0.3">
      <c r="A57" s="1" t="s">
        <v>37</v>
      </c>
      <c r="B57" s="8">
        <f>(B55-B56)/B56</f>
        <v>0.14940711462450601</v>
      </c>
      <c r="C57" s="8">
        <f>(C55-C56)/C56</f>
        <v>0.92383370358616335</v>
      </c>
      <c r="D57" s="8">
        <f>(D55-D56)/D56</f>
        <v>0.16172294099084861</v>
      </c>
      <c r="E57" s="8">
        <f>(E55-E56)/E56</f>
        <v>4.2170068647318669E-2</v>
      </c>
      <c r="F57" s="8">
        <f>(F55-F56)/F56</f>
        <v>7.6877657732333668E-2</v>
      </c>
      <c r="G57" s="1"/>
      <c r="H57" s="1"/>
      <c r="I57" s="1"/>
    </row>
    <row r="58" spans="1:9" x14ac:dyDescent="0.3">
      <c r="A58" s="1" t="s">
        <v>47</v>
      </c>
      <c r="B58" s="8">
        <f>B55/$F$55</f>
        <v>0.14564683305391241</v>
      </c>
      <c r="C58" s="8">
        <f t="shared" ref="C58:F58" si="2">C55/$F$55</f>
        <v>3.1959425974546332E-2</v>
      </c>
      <c r="D58" s="8">
        <f t="shared" si="2"/>
        <v>3.8818418583072355E-2</v>
      </c>
      <c r="E58" s="8">
        <f t="shared" si="2"/>
        <v>0.78357532238846883</v>
      </c>
      <c r="F58" s="8">
        <f t="shared" si="2"/>
        <v>1</v>
      </c>
      <c r="G58" s="1"/>
      <c r="H58" s="1"/>
      <c r="I58" s="1"/>
    </row>
    <row r="59" spans="1:9" x14ac:dyDescent="0.3">
      <c r="A59" s="1" t="s">
        <v>48</v>
      </c>
      <c r="B59" s="8">
        <f>B56/$F$56</f>
        <v>0.13645628119020992</v>
      </c>
      <c r="C59" s="8">
        <f t="shared" ref="C59:F59" si="3">C56/$F$56</f>
        <v>1.7889483754123213E-2</v>
      </c>
      <c r="D59" s="8">
        <f t="shared" si="3"/>
        <v>3.5983353866592488E-2</v>
      </c>
      <c r="E59" s="8">
        <f t="shared" si="3"/>
        <v>0.80967088118907427</v>
      </c>
      <c r="F59" s="8">
        <f t="shared" si="3"/>
        <v>1</v>
      </c>
      <c r="G59" s="1"/>
      <c r="H59" s="1"/>
      <c r="I59" s="1"/>
    </row>
    <row r="61" spans="1:9" ht="57" customHeight="1" x14ac:dyDescent="0.3">
      <c r="A61" s="16" t="s">
        <v>75</v>
      </c>
      <c r="B61" s="16"/>
      <c r="C61" s="16"/>
      <c r="D61" s="16"/>
      <c r="E61" s="16"/>
      <c r="F61" s="16"/>
      <c r="G61" s="16"/>
      <c r="H61" s="16"/>
      <c r="I61" s="16"/>
    </row>
  </sheetData>
  <mergeCells count="2">
    <mergeCell ref="A2:I2"/>
    <mergeCell ref="A61:I6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1"/>
  <sheetViews>
    <sheetView workbookViewId="0">
      <selection sqref="A1:H1"/>
    </sheetView>
  </sheetViews>
  <sheetFormatPr defaultRowHeight="14.4" x14ac:dyDescent="0.3"/>
  <cols>
    <col min="1" max="1" width="42.21875" customWidth="1"/>
    <col min="2" max="2" width="14" customWidth="1"/>
    <col min="3" max="3" width="14.109375" customWidth="1"/>
    <col min="4" max="4" width="17.5546875" customWidth="1"/>
    <col min="5" max="5" width="15.88671875" customWidth="1"/>
    <col min="6" max="6" width="15" customWidth="1"/>
    <col min="7" max="7" width="10.44140625" customWidth="1"/>
    <col min="8" max="8" width="11.21875" customWidth="1"/>
  </cols>
  <sheetData>
    <row r="1" spans="1:8" ht="52.2" customHeight="1" x14ac:dyDescent="0.3">
      <c r="A1" s="17" t="s">
        <v>0</v>
      </c>
      <c r="B1" s="17"/>
      <c r="C1" s="17"/>
      <c r="D1" s="17"/>
      <c r="E1" s="17"/>
      <c r="F1" s="17"/>
      <c r="G1" s="17"/>
      <c r="H1" s="17"/>
    </row>
    <row r="2" spans="1:8" ht="28.8" x14ac:dyDescent="0.3">
      <c r="A2" s="2"/>
      <c r="B2" s="2" t="s">
        <v>53</v>
      </c>
      <c r="C2" s="2" t="s">
        <v>54</v>
      </c>
      <c r="D2" s="2" t="s">
        <v>55</v>
      </c>
      <c r="E2" s="2" t="s">
        <v>5</v>
      </c>
      <c r="F2" s="2" t="s">
        <v>6</v>
      </c>
      <c r="G2" s="2" t="s">
        <v>7</v>
      </c>
      <c r="H2" s="2" t="s">
        <v>8</v>
      </c>
    </row>
    <row r="3" spans="1:8" x14ac:dyDescent="0.3">
      <c r="A3" s="1" t="s">
        <v>9</v>
      </c>
      <c r="B3" s="1"/>
      <c r="C3" s="1"/>
      <c r="D3" s="1"/>
      <c r="E3" s="1"/>
      <c r="F3" s="1"/>
      <c r="G3" s="1"/>
      <c r="H3" s="1"/>
    </row>
    <row r="4" spans="1:8" x14ac:dyDescent="0.3">
      <c r="A4" s="1" t="s">
        <v>10</v>
      </c>
      <c r="B4" s="4">
        <v>0</v>
      </c>
      <c r="C4" s="4">
        <v>0</v>
      </c>
      <c r="D4" s="1">
        <v>19.71</v>
      </c>
      <c r="E4" s="1">
        <v>19.71</v>
      </c>
      <c r="F4" s="8">
        <f>(E4-E5)/E5</f>
        <v>0.1334100057504313</v>
      </c>
      <c r="G4" s="8">
        <f>E4/$E$65</f>
        <v>5.3881313490284424E-3</v>
      </c>
      <c r="H4" s="1">
        <v>2.3199999999999998</v>
      </c>
    </row>
    <row r="5" spans="1:8" x14ac:dyDescent="0.3">
      <c r="A5" s="1" t="s">
        <v>11</v>
      </c>
      <c r="B5" s="4">
        <v>0</v>
      </c>
      <c r="C5" s="4">
        <v>0</v>
      </c>
      <c r="D5" s="1">
        <v>17.39</v>
      </c>
      <c r="E5" s="1">
        <v>17.39</v>
      </c>
      <c r="F5" s="1"/>
      <c r="G5" s="1"/>
      <c r="H5" s="1"/>
    </row>
    <row r="6" spans="1:8" x14ac:dyDescent="0.3">
      <c r="A6" s="1" t="s">
        <v>12</v>
      </c>
      <c r="B6" s="1">
        <v>88.54</v>
      </c>
      <c r="C6" s="1">
        <v>9.6199999999999992</v>
      </c>
      <c r="D6" s="1">
        <v>243.39</v>
      </c>
      <c r="E6" s="1">
        <v>341.55</v>
      </c>
      <c r="F6" s="8">
        <f>(E6-E7)/E7</f>
        <v>2.0405114722753297E-2</v>
      </c>
      <c r="G6" s="8">
        <f>E6/$E$65</f>
        <v>9.3369673376999723E-2</v>
      </c>
      <c r="H6" s="1">
        <v>6.83</v>
      </c>
    </row>
    <row r="7" spans="1:8" x14ac:dyDescent="0.3">
      <c r="A7" s="1" t="s">
        <v>11</v>
      </c>
      <c r="B7" s="1">
        <v>10.99</v>
      </c>
      <c r="C7" s="1">
        <v>5.22</v>
      </c>
      <c r="D7" s="1">
        <v>318.51</v>
      </c>
      <c r="E7" s="1">
        <v>334.72</v>
      </c>
      <c r="F7" s="1"/>
      <c r="G7" s="1"/>
      <c r="H7" s="1"/>
    </row>
    <row r="8" spans="1:8" x14ac:dyDescent="0.3">
      <c r="A8" s="1" t="s">
        <v>13</v>
      </c>
      <c r="B8" s="1">
        <v>0.63</v>
      </c>
      <c r="C8" s="4">
        <v>0</v>
      </c>
      <c r="D8" s="1">
        <v>11.33</v>
      </c>
      <c r="E8" s="1">
        <v>11.96</v>
      </c>
      <c r="F8" s="8">
        <f>(E8-E9)/E9</f>
        <v>-0.85081701384557817</v>
      </c>
      <c r="G8" s="8">
        <f>E8/$E$65</f>
        <v>3.269510448218172E-3</v>
      </c>
      <c r="H8" s="1">
        <v>-68.209999999999994</v>
      </c>
    </row>
    <row r="9" spans="1:8" x14ac:dyDescent="0.3">
      <c r="A9" s="1" t="s">
        <v>11</v>
      </c>
      <c r="B9" s="1">
        <v>60.03</v>
      </c>
      <c r="C9" s="4">
        <v>0</v>
      </c>
      <c r="D9" s="1">
        <v>20.14</v>
      </c>
      <c r="E9" s="1">
        <v>80.17</v>
      </c>
      <c r="F9" s="1"/>
      <c r="G9" s="1"/>
      <c r="H9" s="1"/>
    </row>
    <row r="10" spans="1:8" x14ac:dyDescent="0.3">
      <c r="A10" s="1" t="s">
        <v>14</v>
      </c>
      <c r="B10" s="1">
        <v>-3.73</v>
      </c>
      <c r="C10" s="4">
        <v>0</v>
      </c>
      <c r="D10" s="1">
        <v>56.98</v>
      </c>
      <c r="E10" s="1">
        <v>53.25</v>
      </c>
      <c r="F10" s="8">
        <f>(E10-E11)/E11</f>
        <v>-0.38318081779219276</v>
      </c>
      <c r="G10" s="8">
        <f>E10/$E$65</f>
        <v>1.4556975866857664E-2</v>
      </c>
      <c r="H10" s="1">
        <v>-33.08</v>
      </c>
    </row>
    <row r="11" spans="1:8" x14ac:dyDescent="0.3">
      <c r="A11" s="1" t="s">
        <v>11</v>
      </c>
      <c r="B11" s="1">
        <v>0.56999999999999995</v>
      </c>
      <c r="C11" s="4">
        <v>0</v>
      </c>
      <c r="D11" s="1">
        <v>85.76</v>
      </c>
      <c r="E11" s="1">
        <v>86.33</v>
      </c>
      <c r="F11" s="1"/>
      <c r="G11" s="1"/>
      <c r="H11" s="1"/>
    </row>
    <row r="12" spans="1:8" x14ac:dyDescent="0.3">
      <c r="A12" s="1" t="s">
        <v>15</v>
      </c>
      <c r="B12" s="4">
        <v>0</v>
      </c>
      <c r="C12" s="4">
        <v>0</v>
      </c>
      <c r="D12" s="1">
        <v>67.14</v>
      </c>
      <c r="E12" s="1">
        <v>67.14</v>
      </c>
      <c r="F12" s="8">
        <f>(E12-E13)/E13</f>
        <v>-0.10264635124298307</v>
      </c>
      <c r="G12" s="8">
        <f>E12/$E$65</f>
        <v>1.8354091261987296E-2</v>
      </c>
      <c r="H12" s="1">
        <v>-7.68</v>
      </c>
    </row>
    <row r="13" spans="1:8" x14ac:dyDescent="0.3">
      <c r="A13" s="1" t="s">
        <v>11</v>
      </c>
      <c r="B13" s="4">
        <v>0</v>
      </c>
      <c r="C13" s="4">
        <v>0</v>
      </c>
      <c r="D13" s="1">
        <v>74.819999999999993</v>
      </c>
      <c r="E13" s="1">
        <v>74.819999999999993</v>
      </c>
      <c r="F13" s="1"/>
      <c r="G13" s="1"/>
      <c r="H13" s="1"/>
    </row>
    <row r="14" spans="1:8" x14ac:dyDescent="0.3">
      <c r="A14" s="1" t="s">
        <v>16</v>
      </c>
      <c r="B14" s="1">
        <v>12.28</v>
      </c>
      <c r="C14" s="1">
        <v>46.29</v>
      </c>
      <c r="D14" s="1">
        <v>40.21</v>
      </c>
      <c r="E14" s="1">
        <v>98.78</v>
      </c>
      <c r="F14" s="8">
        <f>(E14-E15)/E15</f>
        <v>-0.2498481166464156</v>
      </c>
      <c r="G14" s="8">
        <f>E14/$E$65</f>
        <v>2.7003531946069484E-2</v>
      </c>
      <c r="H14" s="1">
        <v>-32.9</v>
      </c>
    </row>
    <row r="15" spans="1:8" x14ac:dyDescent="0.3">
      <c r="A15" s="1" t="s">
        <v>11</v>
      </c>
      <c r="B15" s="1">
        <v>-14.56</v>
      </c>
      <c r="C15" s="1">
        <v>37.659999999999997</v>
      </c>
      <c r="D15" s="1">
        <v>108.58</v>
      </c>
      <c r="E15" s="1">
        <v>131.68</v>
      </c>
      <c r="F15" s="1"/>
      <c r="G15" s="1"/>
      <c r="H15" s="1"/>
    </row>
    <row r="16" spans="1:8" x14ac:dyDescent="0.3">
      <c r="A16" s="1" t="s">
        <v>17</v>
      </c>
      <c r="B16" s="1">
        <v>18.3</v>
      </c>
      <c r="C16" s="1">
        <v>42.48</v>
      </c>
      <c r="D16" s="1">
        <v>156.69</v>
      </c>
      <c r="E16" s="1">
        <v>217.47</v>
      </c>
      <c r="F16" s="8">
        <f>(E16-E17)/E17</f>
        <v>-0.47891407485503423</v>
      </c>
      <c r="G16" s="8">
        <f>E16/$E$65</f>
        <v>5.9449869328930253E-2</v>
      </c>
      <c r="H16" s="1">
        <v>-199.87</v>
      </c>
    </row>
    <row r="17" spans="1:8" x14ac:dyDescent="0.3">
      <c r="A17" s="1" t="s">
        <v>11</v>
      </c>
      <c r="B17" s="1">
        <v>228.01</v>
      </c>
      <c r="C17" s="1">
        <v>21.34</v>
      </c>
      <c r="D17" s="1">
        <v>167.99</v>
      </c>
      <c r="E17" s="1">
        <v>417.34</v>
      </c>
      <c r="F17" s="1"/>
      <c r="G17" s="1"/>
      <c r="H17" s="1"/>
    </row>
    <row r="18" spans="1:8" x14ac:dyDescent="0.3">
      <c r="A18" s="1" t="s">
        <v>18</v>
      </c>
      <c r="B18" s="1">
        <v>0.56999999999999995</v>
      </c>
      <c r="C18" s="1">
        <v>9.59</v>
      </c>
      <c r="D18" s="1">
        <v>168.36</v>
      </c>
      <c r="E18" s="1">
        <v>178.52</v>
      </c>
      <c r="F18" s="8">
        <f>(E18-E19)/E19</f>
        <v>7.2707607258743076E-2</v>
      </c>
      <c r="G18" s="8">
        <f>E18/$E$65</f>
        <v>4.8802090737116062E-2</v>
      </c>
      <c r="H18" s="1">
        <v>12.1</v>
      </c>
    </row>
    <row r="19" spans="1:8" x14ac:dyDescent="0.3">
      <c r="A19" s="1" t="s">
        <v>11</v>
      </c>
      <c r="B19" s="1">
        <v>1.67</v>
      </c>
      <c r="C19" s="1">
        <v>10.46</v>
      </c>
      <c r="D19" s="1">
        <v>154.29</v>
      </c>
      <c r="E19" s="1">
        <v>166.42</v>
      </c>
      <c r="F19" s="1"/>
      <c r="G19" s="1"/>
      <c r="H19" s="1"/>
    </row>
    <row r="20" spans="1:8" x14ac:dyDescent="0.3">
      <c r="A20" s="1" t="s">
        <v>73</v>
      </c>
      <c r="B20" s="4">
        <v>0</v>
      </c>
      <c r="C20" s="4">
        <v>0</v>
      </c>
      <c r="D20" s="1">
        <v>12.15</v>
      </c>
      <c r="E20" s="1">
        <v>12.15</v>
      </c>
      <c r="F20" s="8">
        <f>(E20-E21)/E21</f>
        <v>0.11263736263736268</v>
      </c>
      <c r="G20" s="8">
        <f>E20/$E$65</f>
        <v>3.3214508315928754E-3</v>
      </c>
      <c r="H20" s="1">
        <v>1.23</v>
      </c>
    </row>
    <row r="21" spans="1:8" x14ac:dyDescent="0.3">
      <c r="A21" s="1" t="s">
        <v>11</v>
      </c>
      <c r="B21" s="4">
        <v>0</v>
      </c>
      <c r="C21" s="4">
        <v>0</v>
      </c>
      <c r="D21" s="1">
        <v>10.92</v>
      </c>
      <c r="E21" s="1">
        <v>10.92</v>
      </c>
      <c r="F21" s="1"/>
      <c r="G21" s="1"/>
      <c r="H21" s="1"/>
    </row>
    <row r="22" spans="1:8" x14ac:dyDescent="0.3">
      <c r="A22" s="1" t="s">
        <v>19</v>
      </c>
      <c r="B22" s="1">
        <v>281.05</v>
      </c>
      <c r="C22" s="4">
        <v>0</v>
      </c>
      <c r="D22" s="1">
        <v>0</v>
      </c>
      <c r="E22" s="1">
        <v>281.05</v>
      </c>
      <c r="F22" s="8">
        <f>(E22-E23)/E23</f>
        <v>-5.114787305874402E-2</v>
      </c>
      <c r="G22" s="8">
        <f>E22/$E$65</f>
        <v>7.6830761828738894E-2</v>
      </c>
      <c r="H22" s="1">
        <v>-15.15</v>
      </c>
    </row>
    <row r="23" spans="1:8" x14ac:dyDescent="0.3">
      <c r="A23" s="1" t="s">
        <v>11</v>
      </c>
      <c r="B23" s="1">
        <v>296.2</v>
      </c>
      <c r="C23" s="4">
        <v>0</v>
      </c>
      <c r="D23" s="1">
        <v>0</v>
      </c>
      <c r="E23" s="1">
        <v>296.2</v>
      </c>
      <c r="F23" s="1"/>
      <c r="G23" s="1"/>
      <c r="H23" s="1"/>
    </row>
    <row r="24" spans="1:8" x14ac:dyDescent="0.3">
      <c r="A24" s="1" t="s">
        <v>20</v>
      </c>
      <c r="B24" s="4">
        <v>0</v>
      </c>
      <c r="C24" s="4">
        <v>0</v>
      </c>
      <c r="D24" s="1">
        <v>19.96</v>
      </c>
      <c r="E24" s="1">
        <v>19.96</v>
      </c>
      <c r="F24" s="8">
        <f>(E24-E25)/E25</f>
        <v>-0.23583460949464011</v>
      </c>
      <c r="G24" s="8">
        <f>E24/$E$65</f>
        <v>5.4564739587319999E-3</v>
      </c>
      <c r="H24" s="1">
        <v>-6.16</v>
      </c>
    </row>
    <row r="25" spans="1:8" x14ac:dyDescent="0.3">
      <c r="A25" s="1" t="s">
        <v>11</v>
      </c>
      <c r="B25" s="4">
        <v>0</v>
      </c>
      <c r="C25" s="4">
        <v>0</v>
      </c>
      <c r="D25" s="1">
        <v>26.12</v>
      </c>
      <c r="E25" s="1">
        <v>26.12</v>
      </c>
      <c r="F25" s="1"/>
      <c r="G25" s="1"/>
      <c r="H25" s="1"/>
    </row>
    <row r="26" spans="1:8" x14ac:dyDescent="0.3">
      <c r="A26" s="1" t="s">
        <v>21</v>
      </c>
      <c r="B26" s="4">
        <v>0</v>
      </c>
      <c r="C26" s="4">
        <v>0</v>
      </c>
      <c r="D26" s="1">
        <v>3.46</v>
      </c>
      <c r="E26" s="1">
        <v>3.46</v>
      </c>
      <c r="F26" s="8">
        <f>(E26-E27)/E27</f>
        <v>1.601503759398496</v>
      </c>
      <c r="G26" s="8">
        <f>E26/$E$65</f>
        <v>9.4586171829723028E-4</v>
      </c>
      <c r="H26" s="1">
        <v>2.13</v>
      </c>
    </row>
    <row r="27" spans="1:8" x14ac:dyDescent="0.3">
      <c r="A27" s="1" t="s">
        <v>11</v>
      </c>
      <c r="B27" s="1">
        <v>0</v>
      </c>
      <c r="C27" s="4">
        <v>0</v>
      </c>
      <c r="D27" s="1">
        <v>1.33</v>
      </c>
      <c r="E27" s="1">
        <v>1.33</v>
      </c>
      <c r="F27" s="1"/>
      <c r="G27" s="1"/>
      <c r="H27" s="1"/>
    </row>
    <row r="28" spans="1:8" x14ac:dyDescent="0.3">
      <c r="A28" s="1" t="s">
        <v>22</v>
      </c>
      <c r="B28" s="1">
        <v>0.08</v>
      </c>
      <c r="C28" s="4">
        <v>0</v>
      </c>
      <c r="D28" s="1">
        <v>184.1</v>
      </c>
      <c r="E28" s="1">
        <v>184.18</v>
      </c>
      <c r="F28" s="8">
        <f>(E28-E29)/E29</f>
        <v>-9.6093443266588072E-2</v>
      </c>
      <c r="G28" s="8">
        <f>E28/$E$65</f>
        <v>5.0349367420804592E-2</v>
      </c>
      <c r="H28" s="1">
        <v>-19.579999999999998</v>
      </c>
    </row>
    <row r="29" spans="1:8" x14ac:dyDescent="0.3">
      <c r="A29" s="1" t="s">
        <v>11</v>
      </c>
      <c r="B29" s="1">
        <v>0.01</v>
      </c>
      <c r="C29" s="4">
        <v>0</v>
      </c>
      <c r="D29" s="1">
        <v>203.75</v>
      </c>
      <c r="E29" s="1">
        <v>203.76</v>
      </c>
      <c r="F29" s="1"/>
      <c r="G29" s="1"/>
      <c r="H29" s="1"/>
    </row>
    <row r="30" spans="1:8" x14ac:dyDescent="0.3">
      <c r="A30" s="1" t="s">
        <v>23</v>
      </c>
      <c r="B30" s="4">
        <v>0</v>
      </c>
      <c r="C30" s="4">
        <v>0</v>
      </c>
      <c r="D30" s="4">
        <v>0</v>
      </c>
      <c r="E30" s="4">
        <v>0</v>
      </c>
      <c r="F30" s="4">
        <v>0</v>
      </c>
      <c r="G30" s="4">
        <v>0</v>
      </c>
      <c r="H30" s="4">
        <v>0</v>
      </c>
    </row>
    <row r="31" spans="1:8" x14ac:dyDescent="0.3">
      <c r="A31" s="1" t="s">
        <v>11</v>
      </c>
      <c r="B31" s="4">
        <v>0</v>
      </c>
      <c r="C31" s="4">
        <v>0</v>
      </c>
      <c r="D31" s="4">
        <v>0</v>
      </c>
      <c r="E31" s="4">
        <v>0</v>
      </c>
      <c r="F31" s="4"/>
      <c r="G31" s="4"/>
      <c r="H31" s="4"/>
    </row>
    <row r="32" spans="1:8" x14ac:dyDescent="0.3">
      <c r="A32" s="1" t="s">
        <v>24</v>
      </c>
      <c r="B32" s="4">
        <v>0</v>
      </c>
      <c r="C32" s="4">
        <v>0</v>
      </c>
      <c r="D32" s="1">
        <v>0.02</v>
      </c>
      <c r="E32" s="1">
        <v>0.02</v>
      </c>
      <c r="F32" s="8">
        <f>(E32-E33)/E33</f>
        <v>-0.5</v>
      </c>
      <c r="G32" s="4">
        <v>0</v>
      </c>
      <c r="H32" s="1">
        <v>-0.02</v>
      </c>
    </row>
    <row r="33" spans="1:8" x14ac:dyDescent="0.3">
      <c r="A33" s="1" t="s">
        <v>11</v>
      </c>
      <c r="B33" s="4">
        <v>0</v>
      </c>
      <c r="C33" s="4">
        <v>0</v>
      </c>
      <c r="D33" s="1">
        <v>0.04</v>
      </c>
      <c r="E33" s="1">
        <v>0.04</v>
      </c>
      <c r="F33" s="1"/>
      <c r="G33" s="1"/>
      <c r="H33" s="1"/>
    </row>
    <row r="34" spans="1:8" x14ac:dyDescent="0.3">
      <c r="A34" s="1" t="s">
        <v>25</v>
      </c>
      <c r="B34" s="1">
        <v>403.76</v>
      </c>
      <c r="C34" s="4">
        <v>0</v>
      </c>
      <c r="D34" s="1">
        <v>31.16</v>
      </c>
      <c r="E34" s="1">
        <v>434.92</v>
      </c>
      <c r="F34" s="8">
        <f>(E34-E35)/E35</f>
        <v>-0.42705835858253194</v>
      </c>
      <c r="G34" s="8">
        <f>E34/$E$65</f>
        <v>0.11889427124908424</v>
      </c>
      <c r="H34" s="1">
        <v>-324.18</v>
      </c>
    </row>
    <row r="35" spans="1:8" x14ac:dyDescent="0.3">
      <c r="A35" s="1" t="s">
        <v>11</v>
      </c>
      <c r="B35" s="1">
        <v>736.92</v>
      </c>
      <c r="C35" s="4">
        <v>0</v>
      </c>
      <c r="D35" s="1">
        <v>22.18</v>
      </c>
      <c r="E35" s="1">
        <v>759.1</v>
      </c>
      <c r="F35" s="1"/>
      <c r="G35" s="1"/>
      <c r="H35" s="1"/>
    </row>
    <row r="36" spans="1:8" x14ac:dyDescent="0.3">
      <c r="A36" s="1" t="s">
        <v>26</v>
      </c>
      <c r="B36" s="4">
        <v>0</v>
      </c>
      <c r="C36" s="4">
        <v>0</v>
      </c>
      <c r="D36" s="1">
        <v>7.08</v>
      </c>
      <c r="E36" s="1">
        <v>7.08</v>
      </c>
      <c r="F36" s="8">
        <f>(E36-E37)/E37</f>
        <v>0.44195519348268836</v>
      </c>
      <c r="G36" s="8">
        <f>E36/$E$65</f>
        <v>1.9354627068047373E-3</v>
      </c>
      <c r="H36" s="1">
        <v>2.17</v>
      </c>
    </row>
    <row r="37" spans="1:8" x14ac:dyDescent="0.3">
      <c r="A37" s="1" t="s">
        <v>11</v>
      </c>
      <c r="B37" s="4">
        <v>0</v>
      </c>
      <c r="C37" s="4">
        <v>0</v>
      </c>
      <c r="D37" s="1">
        <v>4.91</v>
      </c>
      <c r="E37" s="1">
        <v>4.91</v>
      </c>
      <c r="F37" s="1"/>
      <c r="G37" s="1"/>
      <c r="H37" s="1"/>
    </row>
    <row r="38" spans="1:8" x14ac:dyDescent="0.3">
      <c r="A38" s="1" t="s">
        <v>27</v>
      </c>
      <c r="B38" s="1">
        <v>54.61</v>
      </c>
      <c r="C38" s="1">
        <v>7.13</v>
      </c>
      <c r="D38" s="1">
        <v>60.04</v>
      </c>
      <c r="E38" s="1">
        <v>121.78</v>
      </c>
      <c r="F38" s="8">
        <f>(E38-E39)/E39</f>
        <v>-0.39688985736925508</v>
      </c>
      <c r="G38" s="8">
        <f>E38/$E$65</f>
        <v>3.3291052038796738E-2</v>
      </c>
      <c r="H38" s="1">
        <v>-80.14</v>
      </c>
    </row>
    <row r="39" spans="1:8" x14ac:dyDescent="0.3">
      <c r="A39" s="1" t="s">
        <v>11</v>
      </c>
      <c r="B39" s="1">
        <v>155.24</v>
      </c>
      <c r="C39" s="1">
        <v>4.32</v>
      </c>
      <c r="D39" s="1">
        <v>42.36</v>
      </c>
      <c r="E39" s="1">
        <v>201.92</v>
      </c>
      <c r="F39" s="1"/>
      <c r="G39" s="1"/>
      <c r="H39" s="1"/>
    </row>
    <row r="40" spans="1:8" x14ac:dyDescent="0.3">
      <c r="A40" s="1" t="s">
        <v>28</v>
      </c>
      <c r="B40" s="4">
        <v>0</v>
      </c>
      <c r="C40" s="4">
        <v>0</v>
      </c>
      <c r="D40" s="1">
        <v>14.1</v>
      </c>
      <c r="E40" s="1">
        <v>14.1</v>
      </c>
      <c r="F40" s="8">
        <f>(E40-E41)/E41</f>
        <v>1.9936305732484079</v>
      </c>
      <c r="G40" s="8">
        <f>E40/$E$65</f>
        <v>3.8545231872806206E-3</v>
      </c>
      <c r="H40" s="1">
        <v>9.39</v>
      </c>
    </row>
    <row r="41" spans="1:8" x14ac:dyDescent="0.3">
      <c r="A41" s="1" t="s">
        <v>11</v>
      </c>
      <c r="B41" s="4">
        <v>0</v>
      </c>
      <c r="C41" s="4">
        <v>0</v>
      </c>
      <c r="D41" s="1">
        <v>4.71</v>
      </c>
      <c r="E41" s="1">
        <v>4.71</v>
      </c>
      <c r="F41" s="1"/>
      <c r="G41" s="1"/>
      <c r="H41" s="1"/>
    </row>
    <row r="42" spans="1:8" x14ac:dyDescent="0.3">
      <c r="A42" s="1" t="s">
        <v>29</v>
      </c>
      <c r="B42" s="1">
        <v>-0.02</v>
      </c>
      <c r="C42" s="1">
        <v>80.19</v>
      </c>
      <c r="D42" s="1">
        <v>186.76</v>
      </c>
      <c r="E42" s="1">
        <v>266.93</v>
      </c>
      <c r="F42" s="8">
        <f>(E42-E43)/E43</f>
        <v>0.9439953390139102</v>
      </c>
      <c r="G42" s="8">
        <f>E42/$E$65</f>
        <v>7.2970771232681989E-2</v>
      </c>
      <c r="H42" s="1">
        <v>129.62</v>
      </c>
    </row>
    <row r="43" spans="1:8" x14ac:dyDescent="0.3">
      <c r="A43" s="1" t="s">
        <v>11</v>
      </c>
      <c r="B43" s="4">
        <v>0</v>
      </c>
      <c r="C43" s="1">
        <v>36.159999999999997</v>
      </c>
      <c r="D43" s="1">
        <v>101.15</v>
      </c>
      <c r="E43" s="1">
        <v>137.31</v>
      </c>
      <c r="F43" s="1"/>
      <c r="G43" s="1"/>
      <c r="H43" s="1"/>
    </row>
    <row r="44" spans="1:8" x14ac:dyDescent="0.3">
      <c r="A44" s="1" t="s">
        <v>30</v>
      </c>
      <c r="B44" s="4">
        <v>0</v>
      </c>
      <c r="C44" s="1">
        <v>113.28</v>
      </c>
      <c r="D44" s="1">
        <v>446.69</v>
      </c>
      <c r="E44" s="1">
        <v>559.97</v>
      </c>
      <c r="F44" s="8">
        <f>(E44-E45)/E45</f>
        <v>0.12679088860270454</v>
      </c>
      <c r="G44" s="8">
        <f>E44/$E$65</f>
        <v>0.15307924462280351</v>
      </c>
      <c r="H44" s="1">
        <v>63.01</v>
      </c>
    </row>
    <row r="45" spans="1:8" x14ac:dyDescent="0.3">
      <c r="A45" s="1" t="s">
        <v>11</v>
      </c>
      <c r="B45" s="4">
        <v>0</v>
      </c>
      <c r="C45" s="1">
        <v>60.69</v>
      </c>
      <c r="D45" s="1">
        <v>436.27</v>
      </c>
      <c r="E45" s="1">
        <v>496.96</v>
      </c>
      <c r="F45" s="1"/>
      <c r="G45" s="1"/>
      <c r="H45" s="1"/>
    </row>
    <row r="46" spans="1:8" x14ac:dyDescent="0.3">
      <c r="A46" s="1" t="s">
        <v>31</v>
      </c>
      <c r="B46" s="1">
        <v>48.91</v>
      </c>
      <c r="C46" s="4">
        <v>0</v>
      </c>
      <c r="D46" s="1">
        <v>115.54</v>
      </c>
      <c r="E46" s="1">
        <v>164.45</v>
      </c>
      <c r="F46" s="8">
        <f>(E46-E47)/E47</f>
        <v>-0.27989665893068272</v>
      </c>
      <c r="G46" s="8">
        <f>E46/$E$65</f>
        <v>4.4955768662999863E-2</v>
      </c>
      <c r="H46" s="1">
        <v>-63.92</v>
      </c>
    </row>
    <row r="47" spans="1:8" x14ac:dyDescent="0.3">
      <c r="A47" s="1" t="s">
        <v>11</v>
      </c>
      <c r="B47" s="1">
        <v>101.67</v>
      </c>
      <c r="C47" s="4">
        <v>0</v>
      </c>
      <c r="D47" s="1">
        <v>126.7</v>
      </c>
      <c r="E47" s="1">
        <v>228.37</v>
      </c>
      <c r="F47" s="1"/>
      <c r="G47" s="1"/>
      <c r="H47" s="1"/>
    </row>
    <row r="48" spans="1:8" x14ac:dyDescent="0.3">
      <c r="A48" s="1" t="s">
        <v>32</v>
      </c>
      <c r="B48" s="1">
        <v>-0.03</v>
      </c>
      <c r="C48" s="4">
        <v>0</v>
      </c>
      <c r="D48" s="1">
        <v>176.77</v>
      </c>
      <c r="E48" s="1">
        <v>176.74</v>
      </c>
      <c r="F48" s="8">
        <f>(E48-E49)/E49</f>
        <v>-2.8313816042663024E-2</v>
      </c>
      <c r="G48" s="8">
        <f>E48/$E$65</f>
        <v>4.8315491356026731E-2</v>
      </c>
      <c r="H48" s="1">
        <v>-5.15</v>
      </c>
    </row>
    <row r="49" spans="1:8" x14ac:dyDescent="0.3">
      <c r="A49" s="1" t="s">
        <v>11</v>
      </c>
      <c r="B49" s="1">
        <v>0.47</v>
      </c>
      <c r="C49" s="4">
        <v>0</v>
      </c>
      <c r="D49" s="1">
        <v>181.42</v>
      </c>
      <c r="E49" s="1">
        <v>181.89</v>
      </c>
      <c r="F49" s="1"/>
      <c r="G49" s="1"/>
      <c r="H49" s="1"/>
    </row>
    <row r="50" spans="1:8" x14ac:dyDescent="0.3">
      <c r="A50" s="1" t="s">
        <v>33</v>
      </c>
      <c r="B50" s="4">
        <v>0</v>
      </c>
      <c r="C50" s="1">
        <v>6.2</v>
      </c>
      <c r="D50" s="1">
        <v>20.68</v>
      </c>
      <c r="E50" s="1">
        <v>26.88</v>
      </c>
      <c r="F50" s="8">
        <f>(E50-E51)/E51</f>
        <v>-0.85855609345400974</v>
      </c>
      <c r="G50" s="8">
        <f>E50/$E$65</f>
        <v>7.3481973953264598E-3</v>
      </c>
      <c r="H50" s="1">
        <v>-163.16</v>
      </c>
    </row>
    <row r="51" spans="1:8" x14ac:dyDescent="0.3">
      <c r="A51" s="1" t="s">
        <v>11</v>
      </c>
      <c r="B51" s="1">
        <v>166.37</v>
      </c>
      <c r="C51" s="1">
        <v>6.88</v>
      </c>
      <c r="D51" s="1">
        <v>16.79</v>
      </c>
      <c r="E51" s="1">
        <v>190.04</v>
      </c>
      <c r="F51" s="1"/>
      <c r="G51" s="1"/>
      <c r="H51" s="1"/>
    </row>
    <row r="52" spans="1:8" x14ac:dyDescent="0.3">
      <c r="A52" s="1" t="s">
        <v>34</v>
      </c>
      <c r="B52" s="4">
        <v>0</v>
      </c>
      <c r="C52" s="4">
        <v>0</v>
      </c>
      <c r="D52" s="1">
        <v>6.4</v>
      </c>
      <c r="E52" s="1">
        <v>6.4</v>
      </c>
      <c r="F52" s="8">
        <f>(E52-E53)/E53</f>
        <v>18.393939393939394</v>
      </c>
      <c r="G52" s="8">
        <f>E52/$E$65</f>
        <v>1.749570808411062E-3</v>
      </c>
      <c r="H52" s="1">
        <v>6.07</v>
      </c>
    </row>
    <row r="53" spans="1:8" x14ac:dyDescent="0.3">
      <c r="A53" s="1" t="s">
        <v>11</v>
      </c>
      <c r="B53" s="4">
        <v>0</v>
      </c>
      <c r="C53" s="4">
        <v>0</v>
      </c>
      <c r="D53" s="1">
        <v>0.33</v>
      </c>
      <c r="E53" s="1">
        <v>0.33</v>
      </c>
      <c r="F53" s="1"/>
      <c r="G53" s="1"/>
      <c r="H53" s="1"/>
    </row>
    <row r="54" spans="1:8" x14ac:dyDescent="0.3">
      <c r="A54" s="3" t="s">
        <v>35</v>
      </c>
      <c r="B54" s="5">
        <f t="shared" ref="B54:E54" si="0">SUM(B4+B6+B8+B10+B12+B14+B16+B18+B20+B22+B24+B26+B28+B30+B32+B34+B36+B38+B40+B42+B44+B46+B48+B50+B52)</f>
        <v>904.95</v>
      </c>
      <c r="C54" s="5">
        <f t="shared" si="0"/>
        <v>314.77999999999997</v>
      </c>
      <c r="D54" s="5">
        <f t="shared" si="0"/>
        <v>2048.7199999999998</v>
      </c>
      <c r="E54" s="5">
        <f t="shared" si="0"/>
        <v>3268.4499999999994</v>
      </c>
      <c r="F54" s="9">
        <f>(E54-E55)/E55</f>
        <v>-0.19352888634468202</v>
      </c>
      <c r="G54" s="9">
        <f>E54/$E$65</f>
        <v>0.89349761074236467</v>
      </c>
      <c r="H54" s="5">
        <f t="shared" ref="H54" si="1">SUM(H4+H6+H8+H10+H12+H14+H16+H18+H20+H22+H24+H26+H28+H30+H32+H34+H36+H38+H40+H42+H44+H46+H48+H50+H52)</f>
        <v>-784.32999999999993</v>
      </c>
    </row>
    <row r="55" spans="1:8" x14ac:dyDescent="0.3">
      <c r="A55" s="1" t="s">
        <v>36</v>
      </c>
      <c r="B55" s="11">
        <f>SUM(B5+B7+B9+B11+B13+B15+B17+B19+B21+B23+B25+B27+B29+B31+B33+B35+B37+B39+B41+B43+B45+B47+B49+B51+B53)</f>
        <v>1743.5900000000001</v>
      </c>
      <c r="C55" s="11">
        <f>SUM(C5+C7+C9+C11+C13+C15+C17+C19+C21+C23+C25+C27+C29+C31+C33+C35+C37+C39+C41+C43+C45+C47+C49+C51+C53)</f>
        <v>182.73</v>
      </c>
      <c r="D55" s="11">
        <f>SUM(D5+D7+D9+D11+D13+D15+D17+D19+D21+D23+D25+D27+D29+D31+D33+D35+D37+D39+D41+D43+D45+D47+D49+D51+D53)</f>
        <v>2126.46</v>
      </c>
      <c r="E55" s="11">
        <f>SUM(E5+E7+E9+E11+E13+E15+E17+E19+E21+E23+E25+E27+E29+E31+E33+E35+E37+E39+E41+E43+E45+E47+E49+E51+E53)</f>
        <v>4052.7799999999997</v>
      </c>
      <c r="F55" s="1"/>
      <c r="G55" s="1"/>
      <c r="H55" s="1"/>
    </row>
    <row r="56" spans="1:8" x14ac:dyDescent="0.3">
      <c r="A56" s="1" t="s">
        <v>37</v>
      </c>
      <c r="B56" s="6">
        <f>(B54-B55)/B55</f>
        <v>-0.48098463514931838</v>
      </c>
      <c r="C56" s="6">
        <f>(C54-C55)/C55</f>
        <v>0.72265090570787494</v>
      </c>
      <c r="D56" s="6">
        <f>(D54-D55)/D55</f>
        <v>-3.6558411632478499E-2</v>
      </c>
      <c r="E56" s="6">
        <f>(E54-E55)/E55</f>
        <v>-0.19352888634468202</v>
      </c>
      <c r="F56" s="1"/>
      <c r="G56" s="1"/>
      <c r="H56" s="1"/>
    </row>
    <row r="57" spans="1:8" x14ac:dyDescent="0.3">
      <c r="A57" s="3" t="s">
        <v>56</v>
      </c>
      <c r="B57" s="1"/>
      <c r="C57" s="1"/>
      <c r="D57" s="1"/>
      <c r="E57" s="1"/>
      <c r="F57" s="1"/>
      <c r="G57" s="1"/>
      <c r="H57" s="1"/>
    </row>
    <row r="58" spans="1:8" x14ac:dyDescent="0.3">
      <c r="A58" s="1" t="s">
        <v>57</v>
      </c>
      <c r="B58" s="1">
        <v>46.87</v>
      </c>
      <c r="C58" s="4">
        <v>0</v>
      </c>
      <c r="D58" s="1">
        <v>21.06</v>
      </c>
      <c r="E58" s="1">
        <v>67.930000000000007</v>
      </c>
      <c r="F58" s="8">
        <f>(E58-E59)/E59</f>
        <v>-0.62618313889500321</v>
      </c>
      <c r="G58" s="8">
        <f>E58/$E$65</f>
        <v>1.857005390865054E-2</v>
      </c>
      <c r="H58" s="1">
        <v>-113.79</v>
      </c>
    </row>
    <row r="59" spans="1:8" x14ac:dyDescent="0.3">
      <c r="A59" s="1" t="s">
        <v>11</v>
      </c>
      <c r="B59" s="1">
        <v>175.16</v>
      </c>
      <c r="C59" s="4">
        <v>0</v>
      </c>
      <c r="D59" s="1">
        <v>6.56</v>
      </c>
      <c r="E59" s="1">
        <v>181.72</v>
      </c>
      <c r="F59" s="1"/>
      <c r="G59" s="1"/>
      <c r="H59" s="1"/>
    </row>
    <row r="60" spans="1:8" x14ac:dyDescent="0.3">
      <c r="A60" s="1" t="s">
        <v>58</v>
      </c>
      <c r="B60" s="4">
        <v>0</v>
      </c>
      <c r="C60" s="1">
        <v>321.66000000000003</v>
      </c>
      <c r="D60" s="4">
        <v>0</v>
      </c>
      <c r="E60" s="1">
        <v>321.66000000000003</v>
      </c>
      <c r="F60" s="8">
        <f>(E60-E61)/E61</f>
        <v>4.2185069984448029E-2</v>
      </c>
      <c r="G60" s="8">
        <f>E60/$E$65</f>
        <v>8.7932335348984716E-2</v>
      </c>
      <c r="H60" s="1">
        <v>13.02</v>
      </c>
    </row>
    <row r="61" spans="1:8" x14ac:dyDescent="0.3">
      <c r="A61" s="1" t="s">
        <v>11</v>
      </c>
      <c r="B61" s="4">
        <v>0</v>
      </c>
      <c r="C61" s="1">
        <v>308.64</v>
      </c>
      <c r="D61" s="4">
        <v>0</v>
      </c>
      <c r="E61" s="1">
        <v>308.64</v>
      </c>
      <c r="F61" s="1"/>
      <c r="G61" s="1"/>
      <c r="H61" s="1"/>
    </row>
    <row r="62" spans="1:8" x14ac:dyDescent="0.3">
      <c r="A62" s="3" t="s">
        <v>59</v>
      </c>
      <c r="B62" s="12">
        <f>SUM(B58+B60)</f>
        <v>46.87</v>
      </c>
      <c r="C62" s="12">
        <f>SUM(C58+C60)</f>
        <v>321.66000000000003</v>
      </c>
      <c r="D62" s="12">
        <f>SUM(D58+D60)</f>
        <v>21.06</v>
      </c>
      <c r="E62" s="12">
        <f>SUM(E58+E60)</f>
        <v>389.59000000000003</v>
      </c>
      <c r="F62" s="9">
        <f>(E62-E63)/E63</f>
        <v>-0.20550208010441304</v>
      </c>
      <c r="G62" s="9">
        <f>E62/$E$65</f>
        <v>0.10650238925763526</v>
      </c>
      <c r="H62" s="12">
        <f>SUM(H58+H60)</f>
        <v>-100.77000000000001</v>
      </c>
    </row>
    <row r="63" spans="1:8" x14ac:dyDescent="0.3">
      <c r="A63" s="1" t="s">
        <v>36</v>
      </c>
      <c r="B63" s="10">
        <f>B59+B61</f>
        <v>175.16</v>
      </c>
      <c r="C63" s="10">
        <f>C59+C61</f>
        <v>308.64</v>
      </c>
      <c r="D63" s="10">
        <f>D59+D61</f>
        <v>6.56</v>
      </c>
      <c r="E63" s="10">
        <f>E59+E61</f>
        <v>490.36</v>
      </c>
      <c r="F63" s="1"/>
      <c r="G63" s="1"/>
      <c r="H63" s="1"/>
    </row>
    <row r="64" spans="1:8" x14ac:dyDescent="0.3">
      <c r="A64" s="1" t="s">
        <v>37</v>
      </c>
      <c r="B64" s="6">
        <f>(B62-B63)/B63</f>
        <v>-0.73241607672984699</v>
      </c>
      <c r="C64" s="6">
        <f>(C62-C63)/C63</f>
        <v>4.2185069984448029E-2</v>
      </c>
      <c r="D64" s="6">
        <f>(D62-D63)/D63</f>
        <v>2.2103658536585367</v>
      </c>
      <c r="E64" s="6">
        <f>(E62-E63)/E63</f>
        <v>-0.20550208010441304</v>
      </c>
      <c r="F64" s="1"/>
      <c r="G64" s="1"/>
      <c r="H64" s="1"/>
    </row>
    <row r="65" spans="1:9" x14ac:dyDescent="0.3">
      <c r="A65" s="3" t="s">
        <v>46</v>
      </c>
      <c r="B65" s="7">
        <f t="shared" ref="B65:E66" si="2">SUM(B54+B62)</f>
        <v>951.82</v>
      </c>
      <c r="C65" s="7">
        <f t="shared" si="2"/>
        <v>636.44000000000005</v>
      </c>
      <c r="D65" s="7">
        <f t="shared" si="2"/>
        <v>2069.7799999999997</v>
      </c>
      <c r="E65" s="7">
        <f t="shared" si="2"/>
        <v>3658.0399999999995</v>
      </c>
      <c r="F65" s="9">
        <f>(E65-E66)/E66</f>
        <v>-0.19482120295654548</v>
      </c>
      <c r="G65" s="9">
        <f>E65/$E$65</f>
        <v>1</v>
      </c>
      <c r="H65" s="7">
        <f t="shared" ref="H65" si="3">SUM(H54+H62)</f>
        <v>-885.09999999999991</v>
      </c>
    </row>
    <row r="66" spans="1:9" x14ac:dyDescent="0.3">
      <c r="A66" s="1" t="s">
        <v>36</v>
      </c>
      <c r="B66" s="10">
        <f t="shared" si="2"/>
        <v>1918.7500000000002</v>
      </c>
      <c r="C66" s="10">
        <f t="shared" si="2"/>
        <v>491.37</v>
      </c>
      <c r="D66" s="10">
        <f t="shared" si="2"/>
        <v>2133.02</v>
      </c>
      <c r="E66" s="10">
        <f t="shared" si="2"/>
        <v>4543.1399999999994</v>
      </c>
      <c r="F66" s="1"/>
      <c r="G66" s="1"/>
      <c r="H66" s="1"/>
    </row>
    <row r="67" spans="1:9" x14ac:dyDescent="0.3">
      <c r="A67" s="1" t="s">
        <v>37</v>
      </c>
      <c r="B67" s="8">
        <f>(B65-B66)/B66</f>
        <v>-0.50393745928338762</v>
      </c>
      <c r="C67" s="8">
        <f t="shared" ref="C67:E67" si="4">(C65-C66)/C66</f>
        <v>0.29523576937949009</v>
      </c>
      <c r="D67" s="8">
        <f t="shared" si="4"/>
        <v>-2.9648104565358147E-2</v>
      </c>
      <c r="E67" s="8">
        <f t="shared" si="4"/>
        <v>-0.19482120295654548</v>
      </c>
      <c r="F67" s="1"/>
      <c r="G67" s="1"/>
      <c r="H67" s="1"/>
    </row>
    <row r="68" spans="1:9" x14ac:dyDescent="0.3">
      <c r="A68" s="1" t="s">
        <v>47</v>
      </c>
      <c r="B68" s="8">
        <f>B65/$E$65</f>
        <v>0.26019945107215892</v>
      </c>
      <c r="C68" s="8">
        <f t="shared" ref="C68:E68" si="5">C65/$E$65</f>
        <v>0.17398388207892754</v>
      </c>
      <c r="D68" s="8">
        <f t="shared" si="5"/>
        <v>0.56581666684891363</v>
      </c>
      <c r="E68" s="8">
        <f t="shared" si="5"/>
        <v>1</v>
      </c>
      <c r="F68" s="1"/>
      <c r="G68" s="1"/>
      <c r="H68" s="1"/>
    </row>
    <row r="69" spans="1:9" x14ac:dyDescent="0.3">
      <c r="A69" s="1" t="s">
        <v>48</v>
      </c>
      <c r="B69" s="8">
        <f>B66/$E$66</f>
        <v>0.42234005555628934</v>
      </c>
      <c r="C69" s="8">
        <f t="shared" ref="C69:E69" si="6">C66/$E$66</f>
        <v>0.10815647327619225</v>
      </c>
      <c r="D69" s="8">
        <f t="shared" si="6"/>
        <v>0.46950347116751856</v>
      </c>
      <c r="E69" s="8">
        <f t="shared" si="6"/>
        <v>1</v>
      </c>
      <c r="F69" s="1"/>
      <c r="G69" s="1"/>
      <c r="H69" s="1"/>
    </row>
    <row r="71" spans="1:9" ht="63" customHeight="1" x14ac:dyDescent="0.3">
      <c r="A71" s="16" t="s">
        <v>75</v>
      </c>
      <c r="B71" s="16"/>
      <c r="C71" s="16"/>
      <c r="D71" s="16"/>
      <c r="E71" s="16"/>
      <c r="F71" s="16"/>
      <c r="G71" s="16"/>
      <c r="H71" s="16"/>
      <c r="I71" s="16"/>
    </row>
  </sheetData>
  <mergeCells count="2">
    <mergeCell ref="A1:H1"/>
    <mergeCell ref="A71:I7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9"/>
  <sheetViews>
    <sheetView tabSelected="1" topLeftCell="A17" workbookViewId="0">
      <selection activeCell="A20" sqref="A20:R20"/>
    </sheetView>
  </sheetViews>
  <sheetFormatPr defaultRowHeight="14.4" x14ac:dyDescent="0.3"/>
  <cols>
    <col min="1" max="1" width="34.33203125" customWidth="1"/>
    <col min="2" max="2" width="10.77734375" customWidth="1"/>
    <col min="3" max="3" width="12.21875" customWidth="1"/>
    <col min="4" max="4" width="11" customWidth="1"/>
    <col min="5" max="5" width="11.109375" customWidth="1"/>
    <col min="6" max="6" width="11.33203125" customWidth="1"/>
    <col min="7" max="7" width="13.33203125" customWidth="1"/>
    <col min="8" max="8" width="12" customWidth="1"/>
    <col min="9" max="9" width="10.21875" customWidth="1"/>
    <col min="10" max="10" width="11.77734375" customWidth="1"/>
    <col min="11" max="11" width="9.33203125" customWidth="1"/>
    <col min="12" max="12" width="9.44140625" customWidth="1"/>
    <col min="13" max="13" width="9.5546875" customWidth="1"/>
    <col min="14" max="14" width="10.21875" customWidth="1"/>
    <col min="15" max="15" width="10" customWidth="1"/>
    <col min="16" max="16" width="8.88671875" customWidth="1"/>
  </cols>
  <sheetData>
    <row r="1" spans="1:18" ht="40.200000000000003" customHeight="1" x14ac:dyDescent="0.3">
      <c r="A1" s="18" t="s">
        <v>0</v>
      </c>
      <c r="B1" s="18"/>
      <c r="C1" s="18"/>
      <c r="D1" s="18"/>
      <c r="E1" s="18"/>
      <c r="F1" s="18"/>
      <c r="G1" s="18"/>
      <c r="H1" s="18"/>
      <c r="I1" s="18"/>
      <c r="J1" s="18"/>
      <c r="K1" s="18"/>
      <c r="L1" s="18"/>
      <c r="M1" s="18"/>
      <c r="N1" s="18"/>
      <c r="O1" s="18"/>
      <c r="P1" s="18"/>
      <c r="Q1" s="18"/>
      <c r="R1" s="18"/>
    </row>
    <row r="2" spans="1:18" ht="48" customHeight="1" x14ac:dyDescent="0.3">
      <c r="A2" s="1"/>
      <c r="B2" s="2" t="s">
        <v>60</v>
      </c>
      <c r="C2" s="2" t="s">
        <v>61</v>
      </c>
      <c r="D2" s="2" t="s">
        <v>62</v>
      </c>
      <c r="E2" s="2" t="s">
        <v>63</v>
      </c>
      <c r="F2" s="2" t="s">
        <v>64</v>
      </c>
      <c r="G2" s="2" t="s">
        <v>65</v>
      </c>
      <c r="H2" s="2" t="s">
        <v>66</v>
      </c>
      <c r="I2" s="2" t="s">
        <v>67</v>
      </c>
      <c r="J2" s="2" t="s">
        <v>68</v>
      </c>
      <c r="K2" s="2" t="s">
        <v>69</v>
      </c>
      <c r="L2" s="2" t="s">
        <v>70</v>
      </c>
      <c r="M2" s="2" t="s">
        <v>71</v>
      </c>
      <c r="N2" s="2" t="s">
        <v>72</v>
      </c>
      <c r="O2" s="2" t="s">
        <v>5</v>
      </c>
      <c r="P2" s="2" t="s">
        <v>6</v>
      </c>
      <c r="Q2" s="2" t="s">
        <v>7</v>
      </c>
      <c r="R2" s="2" t="s">
        <v>8</v>
      </c>
    </row>
    <row r="3" spans="1:18" x14ac:dyDescent="0.3">
      <c r="A3" s="3" t="s">
        <v>9</v>
      </c>
      <c r="B3" s="1"/>
      <c r="C3" s="1"/>
      <c r="D3" s="1"/>
      <c r="E3" s="1"/>
      <c r="F3" s="1"/>
      <c r="G3" s="1"/>
      <c r="H3" s="1"/>
      <c r="I3" s="1"/>
      <c r="J3" s="1"/>
      <c r="K3" s="1"/>
      <c r="L3" s="1"/>
      <c r="M3" s="1"/>
      <c r="N3" s="1"/>
      <c r="O3" s="1"/>
      <c r="P3" s="1"/>
      <c r="Q3" s="1"/>
      <c r="R3" s="1"/>
    </row>
    <row r="4" spans="1:18" x14ac:dyDescent="0.3">
      <c r="A4" s="1" t="s">
        <v>10</v>
      </c>
      <c r="B4" s="4">
        <v>0</v>
      </c>
      <c r="C4" s="4">
        <v>0</v>
      </c>
      <c r="D4" s="4">
        <v>0</v>
      </c>
      <c r="E4" s="4">
        <v>0</v>
      </c>
      <c r="F4" s="4">
        <v>0</v>
      </c>
      <c r="G4" s="1">
        <v>239.57</v>
      </c>
      <c r="H4" s="1">
        <v>95.85</v>
      </c>
      <c r="I4" s="1">
        <v>143.72999999999999</v>
      </c>
      <c r="J4" s="1">
        <v>255.65</v>
      </c>
      <c r="K4" s="4">
        <v>0</v>
      </c>
      <c r="L4" s="1">
        <v>8.66</v>
      </c>
      <c r="M4" s="1">
        <v>3.06</v>
      </c>
      <c r="N4" s="1">
        <v>19.71</v>
      </c>
      <c r="O4" s="1">
        <v>526.66</v>
      </c>
      <c r="P4" s="8">
        <f>(O4-O5)/O5</f>
        <v>4.276719597671557E-2</v>
      </c>
      <c r="Q4" s="8">
        <f>O4/$O$83</f>
        <v>6.6412605810176181E-3</v>
      </c>
      <c r="R4" s="1">
        <v>21.6</v>
      </c>
    </row>
    <row r="5" spans="1:18" x14ac:dyDescent="0.3">
      <c r="A5" s="1" t="s">
        <v>11</v>
      </c>
      <c r="B5" s="4">
        <v>0</v>
      </c>
      <c r="C5" s="4">
        <v>0</v>
      </c>
      <c r="D5" s="4">
        <v>0</v>
      </c>
      <c r="E5" s="4">
        <v>0</v>
      </c>
      <c r="F5" s="4">
        <v>0</v>
      </c>
      <c r="G5" s="1">
        <v>203.84</v>
      </c>
      <c r="H5" s="1">
        <v>74.680000000000007</v>
      </c>
      <c r="I5" s="1">
        <v>129.16</v>
      </c>
      <c r="J5" s="1">
        <v>265.54000000000002</v>
      </c>
      <c r="K5" s="4">
        <v>0</v>
      </c>
      <c r="L5" s="1">
        <v>16.39</v>
      </c>
      <c r="M5" s="1">
        <v>1.9</v>
      </c>
      <c r="N5" s="1">
        <v>17.39</v>
      </c>
      <c r="O5" s="1">
        <v>505.06</v>
      </c>
      <c r="P5" s="1"/>
      <c r="Q5" s="1"/>
      <c r="R5" s="1"/>
    </row>
    <row r="6" spans="1:18" x14ac:dyDescent="0.3">
      <c r="A6" s="1" t="s">
        <v>12</v>
      </c>
      <c r="B6" s="1">
        <v>1209.5</v>
      </c>
      <c r="C6" s="1">
        <v>128.09</v>
      </c>
      <c r="D6" s="1">
        <v>119.2</v>
      </c>
      <c r="E6" s="1">
        <v>8.9</v>
      </c>
      <c r="F6" s="1">
        <v>146.71</v>
      </c>
      <c r="G6" s="1">
        <v>1682</v>
      </c>
      <c r="H6" s="1">
        <v>756.19</v>
      </c>
      <c r="I6" s="1">
        <v>925.81</v>
      </c>
      <c r="J6" s="1">
        <v>1240.24</v>
      </c>
      <c r="K6" s="1">
        <v>4.88</v>
      </c>
      <c r="L6" s="1">
        <v>348.59</v>
      </c>
      <c r="M6" s="1">
        <v>68.97</v>
      </c>
      <c r="N6" s="1">
        <v>341.55</v>
      </c>
      <c r="O6" s="1">
        <v>5170.54</v>
      </c>
      <c r="P6" s="8">
        <f>(O6-O7)/O7</f>
        <v>9.6326734856580706E-2</v>
      </c>
      <c r="Q6" s="8">
        <f>O6/$O$83</f>
        <v>6.5201274986850785E-2</v>
      </c>
      <c r="R6" s="1">
        <v>454.3</v>
      </c>
    </row>
    <row r="7" spans="1:18" x14ac:dyDescent="0.3">
      <c r="A7" s="1" t="s">
        <v>11</v>
      </c>
      <c r="B7" s="1">
        <v>1040.25</v>
      </c>
      <c r="C7" s="1">
        <v>104.36</v>
      </c>
      <c r="D7" s="1">
        <v>100.32</v>
      </c>
      <c r="E7" s="1">
        <v>4.05</v>
      </c>
      <c r="F7" s="1">
        <v>129.47999999999999</v>
      </c>
      <c r="G7" s="1">
        <v>1440.52</v>
      </c>
      <c r="H7" s="1">
        <v>772.38</v>
      </c>
      <c r="I7" s="1">
        <v>668.15</v>
      </c>
      <c r="J7" s="1">
        <v>1296.1099999999999</v>
      </c>
      <c r="K7" s="1">
        <v>3.51</v>
      </c>
      <c r="L7" s="1">
        <v>284.64999999999998</v>
      </c>
      <c r="M7" s="1">
        <v>82.62</v>
      </c>
      <c r="N7" s="1">
        <v>334.72</v>
      </c>
      <c r="O7" s="1">
        <v>4716.24</v>
      </c>
      <c r="P7" s="1"/>
      <c r="Q7" s="1"/>
      <c r="R7" s="1"/>
    </row>
    <row r="8" spans="1:18" x14ac:dyDescent="0.3">
      <c r="A8" s="1" t="s">
        <v>13</v>
      </c>
      <c r="B8" s="1">
        <v>223.24</v>
      </c>
      <c r="C8" s="1">
        <v>49.4</v>
      </c>
      <c r="D8" s="1">
        <v>44.27</v>
      </c>
      <c r="E8" s="1">
        <v>5.12</v>
      </c>
      <c r="F8" s="1">
        <v>12.18</v>
      </c>
      <c r="G8" s="1">
        <v>1209.32</v>
      </c>
      <c r="H8" s="1">
        <v>569.80999999999995</v>
      </c>
      <c r="I8" s="1">
        <v>639.51</v>
      </c>
      <c r="J8" s="1">
        <v>248.99</v>
      </c>
      <c r="K8" s="4">
        <v>0</v>
      </c>
      <c r="L8" s="1">
        <v>9.85</v>
      </c>
      <c r="M8" s="1">
        <v>47.21</v>
      </c>
      <c r="N8" s="1">
        <v>11.96</v>
      </c>
      <c r="O8" s="1">
        <v>1812.14</v>
      </c>
      <c r="P8" s="8">
        <f>(O8-O9)/O9</f>
        <v>-5.6447371846606365E-2</v>
      </c>
      <c r="Q8" s="8">
        <f>O8/$O$83</f>
        <v>2.2851353718310232E-2</v>
      </c>
      <c r="R8" s="1">
        <v>-108.41</v>
      </c>
    </row>
    <row r="9" spans="1:18" x14ac:dyDescent="0.3">
      <c r="A9" s="1" t="s">
        <v>11</v>
      </c>
      <c r="B9" s="1">
        <v>242.24</v>
      </c>
      <c r="C9" s="1">
        <v>45.05</v>
      </c>
      <c r="D9" s="1">
        <v>40.799999999999997</v>
      </c>
      <c r="E9" s="1">
        <v>4.25</v>
      </c>
      <c r="F9" s="1">
        <v>11.11</v>
      </c>
      <c r="G9" s="1">
        <v>1145.77</v>
      </c>
      <c r="H9" s="1">
        <v>487.55</v>
      </c>
      <c r="I9" s="1">
        <v>658.22</v>
      </c>
      <c r="J9" s="1">
        <v>289.92</v>
      </c>
      <c r="K9" s="4">
        <v>0</v>
      </c>
      <c r="L9" s="1">
        <v>8.49</v>
      </c>
      <c r="M9" s="1">
        <v>97.8</v>
      </c>
      <c r="N9" s="1">
        <v>80.17</v>
      </c>
      <c r="O9" s="1">
        <v>1920.55</v>
      </c>
      <c r="P9" s="1"/>
      <c r="Q9" s="1"/>
      <c r="R9" s="1"/>
    </row>
    <row r="10" spans="1:18" x14ac:dyDescent="0.3">
      <c r="A10" s="1" t="s">
        <v>14</v>
      </c>
      <c r="B10" s="1">
        <v>289.63</v>
      </c>
      <c r="C10" s="1">
        <v>48.32</v>
      </c>
      <c r="D10" s="1">
        <v>48.32</v>
      </c>
      <c r="E10" s="4">
        <v>0</v>
      </c>
      <c r="F10" s="1">
        <v>25.93</v>
      </c>
      <c r="G10" s="1">
        <v>409.05</v>
      </c>
      <c r="H10" s="1">
        <v>189.94</v>
      </c>
      <c r="I10" s="1">
        <v>219.11</v>
      </c>
      <c r="J10" s="1">
        <v>351.29</v>
      </c>
      <c r="K10" s="4">
        <v>0</v>
      </c>
      <c r="L10" s="1">
        <v>21.47</v>
      </c>
      <c r="M10" s="1">
        <v>31.42</v>
      </c>
      <c r="N10" s="1">
        <v>53.25</v>
      </c>
      <c r="O10" s="1">
        <v>1230.3599999999999</v>
      </c>
      <c r="P10" s="8">
        <f>(O10-O11)/O11</f>
        <v>-0.15627635864906572</v>
      </c>
      <c r="Q10" s="8">
        <f>O10/$O$83</f>
        <v>1.5515021775834192E-2</v>
      </c>
      <c r="R10" s="1">
        <v>-227.89</v>
      </c>
    </row>
    <row r="11" spans="1:18" x14ac:dyDescent="0.3">
      <c r="A11" s="1" t="s">
        <v>11</v>
      </c>
      <c r="B11" s="1">
        <v>216.04</v>
      </c>
      <c r="C11" s="1">
        <v>37.270000000000003</v>
      </c>
      <c r="D11" s="1">
        <v>37.270000000000003</v>
      </c>
      <c r="E11" s="4">
        <v>0</v>
      </c>
      <c r="F11" s="1">
        <v>26.24</v>
      </c>
      <c r="G11" s="1">
        <v>453.14</v>
      </c>
      <c r="H11" s="1">
        <v>194.98</v>
      </c>
      <c r="I11" s="1">
        <v>258.16000000000003</v>
      </c>
      <c r="J11" s="1">
        <v>588.53</v>
      </c>
      <c r="K11" s="4">
        <v>0</v>
      </c>
      <c r="L11" s="1">
        <v>16.02</v>
      </c>
      <c r="M11" s="1">
        <v>34.68</v>
      </c>
      <c r="N11" s="1">
        <v>86.33</v>
      </c>
      <c r="O11" s="1">
        <v>1458.25</v>
      </c>
      <c r="P11" s="1"/>
      <c r="Q11" s="1"/>
      <c r="R11" s="1"/>
    </row>
    <row r="12" spans="1:18" x14ac:dyDescent="0.3">
      <c r="A12" s="1" t="s">
        <v>15</v>
      </c>
      <c r="B12" s="1">
        <v>334.9</v>
      </c>
      <c r="C12" s="1">
        <v>26.28</v>
      </c>
      <c r="D12" s="1">
        <v>26.25</v>
      </c>
      <c r="E12" s="1">
        <v>0.02</v>
      </c>
      <c r="F12" s="1">
        <v>43.88</v>
      </c>
      <c r="G12" s="1">
        <v>1467.92</v>
      </c>
      <c r="H12" s="1">
        <v>540.4</v>
      </c>
      <c r="I12" s="1">
        <v>927.52</v>
      </c>
      <c r="J12" s="1">
        <v>356.57</v>
      </c>
      <c r="K12" s="1">
        <v>0.56000000000000005</v>
      </c>
      <c r="L12" s="1">
        <v>78.989999999999995</v>
      </c>
      <c r="M12" s="1">
        <v>131.1</v>
      </c>
      <c r="N12" s="1">
        <v>67.14</v>
      </c>
      <c r="O12" s="1">
        <v>2507.33</v>
      </c>
      <c r="P12" s="8">
        <f>(O12-O13)/O13</f>
        <v>7.2659134370628389E-2</v>
      </c>
      <c r="Q12" s="8">
        <f>O12/$O$83</f>
        <v>3.1617802553075808E-2</v>
      </c>
      <c r="R12" s="1">
        <v>169.84</v>
      </c>
    </row>
    <row r="13" spans="1:18" x14ac:dyDescent="0.3">
      <c r="A13" s="1" t="s">
        <v>11</v>
      </c>
      <c r="B13" s="1">
        <v>224.98</v>
      </c>
      <c r="C13" s="1">
        <v>26.37</v>
      </c>
      <c r="D13" s="1">
        <v>26.37</v>
      </c>
      <c r="E13" s="4">
        <v>0</v>
      </c>
      <c r="F13" s="1">
        <v>24.49</v>
      </c>
      <c r="G13" s="1">
        <v>1277.79</v>
      </c>
      <c r="H13" s="1">
        <v>512.61</v>
      </c>
      <c r="I13" s="1">
        <v>765.18</v>
      </c>
      <c r="J13" s="1">
        <v>398.43</v>
      </c>
      <c r="K13" s="4">
        <v>0</v>
      </c>
      <c r="L13" s="1">
        <v>40.950000000000003</v>
      </c>
      <c r="M13" s="1">
        <v>269.66000000000003</v>
      </c>
      <c r="N13" s="1">
        <v>74.819999999999993</v>
      </c>
      <c r="O13" s="1">
        <v>2337.4899999999998</v>
      </c>
      <c r="P13" s="1"/>
      <c r="Q13" s="1"/>
      <c r="R13" s="1"/>
    </row>
    <row r="14" spans="1:18" x14ac:dyDescent="0.3">
      <c r="A14" s="1" t="s">
        <v>16</v>
      </c>
      <c r="B14" s="1">
        <v>767.42</v>
      </c>
      <c r="C14" s="1">
        <v>59.82</v>
      </c>
      <c r="D14" s="1">
        <v>56.84</v>
      </c>
      <c r="E14" s="1">
        <v>2.99</v>
      </c>
      <c r="F14" s="1">
        <v>115.72</v>
      </c>
      <c r="G14" s="1">
        <v>572.62</v>
      </c>
      <c r="H14" s="1">
        <v>367.61</v>
      </c>
      <c r="I14" s="1">
        <v>205.02</v>
      </c>
      <c r="J14" s="1">
        <v>1447.63</v>
      </c>
      <c r="K14" s="1">
        <v>2.79</v>
      </c>
      <c r="L14" s="1">
        <v>215.21</v>
      </c>
      <c r="M14" s="1">
        <v>140.66</v>
      </c>
      <c r="N14" s="1">
        <v>98.78</v>
      </c>
      <c r="O14" s="1">
        <v>3420.67</v>
      </c>
      <c r="P14" s="8">
        <f>(O14-O15)/O15</f>
        <v>-8.8241957710176358E-2</v>
      </c>
      <c r="Q14" s="8">
        <f>O14/$O$83</f>
        <v>4.313515518867872E-2</v>
      </c>
      <c r="R14" s="1">
        <v>-331.06</v>
      </c>
    </row>
    <row r="15" spans="1:18" x14ac:dyDescent="0.3">
      <c r="A15" s="1" t="s">
        <v>11</v>
      </c>
      <c r="B15" s="1">
        <v>774.46</v>
      </c>
      <c r="C15" s="1">
        <v>60.67</v>
      </c>
      <c r="D15" s="1">
        <v>57.95</v>
      </c>
      <c r="E15" s="1">
        <v>2.72</v>
      </c>
      <c r="F15" s="1">
        <v>86.77</v>
      </c>
      <c r="G15" s="1">
        <v>902.37</v>
      </c>
      <c r="H15" s="1">
        <v>589.38</v>
      </c>
      <c r="I15" s="1">
        <v>312.98</v>
      </c>
      <c r="J15" s="1">
        <v>1463.85</v>
      </c>
      <c r="K15" s="1">
        <v>4.5999999999999996</v>
      </c>
      <c r="L15" s="1">
        <v>215.48</v>
      </c>
      <c r="M15" s="1">
        <v>111.86</v>
      </c>
      <c r="N15" s="1">
        <v>131.68</v>
      </c>
      <c r="O15" s="1">
        <v>3751.73</v>
      </c>
      <c r="P15" s="1"/>
      <c r="Q15" s="1"/>
      <c r="R15" s="1"/>
    </row>
    <row r="16" spans="1:18" x14ac:dyDescent="0.3">
      <c r="A16" s="1" t="s">
        <v>17</v>
      </c>
      <c r="B16" s="1">
        <v>1468.16</v>
      </c>
      <c r="C16" s="1">
        <v>320.14</v>
      </c>
      <c r="D16" s="1">
        <v>278.51</v>
      </c>
      <c r="E16" s="1">
        <v>41.64</v>
      </c>
      <c r="F16" s="1">
        <v>338.11</v>
      </c>
      <c r="G16" s="1">
        <v>2443.81</v>
      </c>
      <c r="H16" s="1">
        <v>1266.82</v>
      </c>
      <c r="I16" s="1">
        <v>1177</v>
      </c>
      <c r="J16" s="1">
        <v>2465.9899999999998</v>
      </c>
      <c r="K16" s="1">
        <v>28.06</v>
      </c>
      <c r="L16" s="1">
        <v>323.51</v>
      </c>
      <c r="M16" s="1">
        <v>129.59</v>
      </c>
      <c r="N16" s="1">
        <v>217.47</v>
      </c>
      <c r="O16" s="1">
        <v>7734.86</v>
      </c>
      <c r="P16" s="8">
        <f>(O16-O17)/O17</f>
        <v>6.1436359450181086E-3</v>
      </c>
      <c r="Q16" s="8">
        <f>O16/$O$83</f>
        <v>9.7537729878270488E-2</v>
      </c>
      <c r="R16" s="1">
        <v>47.23</v>
      </c>
    </row>
    <row r="17" spans="1:18" x14ac:dyDescent="0.3">
      <c r="A17" s="1" t="s">
        <v>11</v>
      </c>
      <c r="B17" s="1">
        <v>1331.23</v>
      </c>
      <c r="C17" s="1">
        <v>331.53</v>
      </c>
      <c r="D17" s="1">
        <v>286.7</v>
      </c>
      <c r="E17" s="1">
        <v>44.83</v>
      </c>
      <c r="F17" s="1">
        <v>273.93</v>
      </c>
      <c r="G17" s="1">
        <v>2368.9</v>
      </c>
      <c r="H17" s="1">
        <v>1202.94</v>
      </c>
      <c r="I17" s="1">
        <v>1165.96</v>
      </c>
      <c r="J17" s="1">
        <v>2404.81</v>
      </c>
      <c r="K17" s="1">
        <v>45.06</v>
      </c>
      <c r="L17" s="1">
        <v>336.57</v>
      </c>
      <c r="M17" s="1">
        <v>178.26</v>
      </c>
      <c r="N17" s="1">
        <v>417.34</v>
      </c>
      <c r="O17" s="1">
        <v>7687.63</v>
      </c>
      <c r="P17" s="1"/>
      <c r="Q17" s="1"/>
      <c r="R17" s="1"/>
    </row>
    <row r="18" spans="1:18" x14ac:dyDescent="0.3">
      <c r="A18" s="1" t="s">
        <v>18</v>
      </c>
      <c r="B18" s="1">
        <v>423.5</v>
      </c>
      <c r="C18" s="1">
        <v>109.66</v>
      </c>
      <c r="D18" s="1">
        <v>109.28</v>
      </c>
      <c r="E18" s="1">
        <v>0.37</v>
      </c>
      <c r="F18" s="1">
        <v>102.53</v>
      </c>
      <c r="G18" s="1">
        <v>897.55</v>
      </c>
      <c r="H18" s="1">
        <v>444.76</v>
      </c>
      <c r="I18" s="1">
        <v>452.79</v>
      </c>
      <c r="J18" s="1">
        <v>204.89</v>
      </c>
      <c r="K18" s="4">
        <v>0</v>
      </c>
      <c r="L18" s="1">
        <v>77.02</v>
      </c>
      <c r="M18" s="1">
        <v>29.48</v>
      </c>
      <c r="N18" s="1">
        <v>178.52</v>
      </c>
      <c r="O18" s="1">
        <v>2023.14</v>
      </c>
      <c r="P18" s="8">
        <f>(O18-O19)/O19</f>
        <v>9.4553579640440075E-2</v>
      </c>
      <c r="Q18" s="8">
        <f>O18/$O$83</f>
        <v>2.5512094960467826E-2</v>
      </c>
      <c r="R18" s="1">
        <v>174.77</v>
      </c>
    </row>
    <row r="19" spans="1:18" x14ac:dyDescent="0.3">
      <c r="A19" s="1" t="s">
        <v>11</v>
      </c>
      <c r="B19" s="1">
        <v>352.54</v>
      </c>
      <c r="C19" s="1">
        <v>87.39</v>
      </c>
      <c r="D19" s="1">
        <v>85.35</v>
      </c>
      <c r="E19" s="1">
        <v>2.04</v>
      </c>
      <c r="F19" s="1">
        <v>68.41</v>
      </c>
      <c r="G19" s="1">
        <v>859.35</v>
      </c>
      <c r="H19" s="1">
        <v>414.64</v>
      </c>
      <c r="I19" s="1">
        <v>444.71</v>
      </c>
      <c r="J19" s="1">
        <v>214.14</v>
      </c>
      <c r="K19" s="4">
        <v>0</v>
      </c>
      <c r="L19" s="1">
        <v>71.09</v>
      </c>
      <c r="M19" s="1">
        <v>29.03</v>
      </c>
      <c r="N19" s="1">
        <v>166.42</v>
      </c>
      <c r="O19" s="1">
        <v>1848.37</v>
      </c>
      <c r="P19" s="1"/>
      <c r="Q19" s="1"/>
      <c r="R19" s="1"/>
    </row>
    <row r="20" spans="1:18" x14ac:dyDescent="0.3">
      <c r="A20" s="1" t="s">
        <v>73</v>
      </c>
      <c r="B20" s="1">
        <v>44.92</v>
      </c>
      <c r="C20" s="1">
        <v>6.22</v>
      </c>
      <c r="D20" s="1">
        <v>6.22</v>
      </c>
      <c r="E20" s="4">
        <v>0</v>
      </c>
      <c r="F20" s="1">
        <v>5.3</v>
      </c>
      <c r="G20" s="1">
        <v>216.41</v>
      </c>
      <c r="H20" s="1">
        <v>117.54</v>
      </c>
      <c r="I20" s="1">
        <v>98.87</v>
      </c>
      <c r="J20" s="1">
        <v>273.16000000000003</v>
      </c>
      <c r="K20" s="4">
        <v>0</v>
      </c>
      <c r="L20" s="1">
        <v>1.37</v>
      </c>
      <c r="M20" s="1">
        <v>14.59</v>
      </c>
      <c r="N20" s="1">
        <v>12.15</v>
      </c>
      <c r="O20" s="1">
        <v>574.12</v>
      </c>
      <c r="P20" s="8">
        <f>(O20-O21)/O21</f>
        <v>0.31509987172439069</v>
      </c>
      <c r="Q20" s="8">
        <f>O20/$O$83</f>
        <v>7.2397382082820703E-3</v>
      </c>
      <c r="R20" s="1">
        <v>137.56</v>
      </c>
    </row>
    <row r="21" spans="1:18" x14ac:dyDescent="0.3">
      <c r="A21" s="1" t="s">
        <v>11</v>
      </c>
      <c r="B21" s="1">
        <v>28.53</v>
      </c>
      <c r="C21" s="1">
        <v>3.86</v>
      </c>
      <c r="D21" s="1">
        <v>3.86</v>
      </c>
      <c r="E21" s="4">
        <v>0</v>
      </c>
      <c r="F21" s="1">
        <v>2.75</v>
      </c>
      <c r="G21" s="1">
        <v>211.46</v>
      </c>
      <c r="H21" s="1">
        <v>119.55</v>
      </c>
      <c r="I21" s="1">
        <v>91.9</v>
      </c>
      <c r="J21" s="1">
        <v>161.76</v>
      </c>
      <c r="K21" s="4">
        <v>0</v>
      </c>
      <c r="L21" s="1">
        <v>0.44</v>
      </c>
      <c r="M21" s="1">
        <v>16.850000000000001</v>
      </c>
      <c r="N21" s="1">
        <v>10.92</v>
      </c>
      <c r="O21" s="1">
        <v>436.56</v>
      </c>
      <c r="P21" s="1"/>
      <c r="Q21" s="1"/>
      <c r="R21" s="1"/>
    </row>
    <row r="22" spans="1:18" x14ac:dyDescent="0.3">
      <c r="A22" s="1" t="s">
        <v>19</v>
      </c>
      <c r="B22" s="4">
        <v>0</v>
      </c>
      <c r="C22" s="4">
        <v>0</v>
      </c>
      <c r="D22" s="4">
        <v>0</v>
      </c>
      <c r="E22" s="4">
        <v>0</v>
      </c>
      <c r="F22" s="4">
        <v>0</v>
      </c>
      <c r="G22" s="4">
        <v>0</v>
      </c>
      <c r="H22" s="4">
        <v>0</v>
      </c>
      <c r="I22" s="4">
        <v>0</v>
      </c>
      <c r="J22" s="4">
        <v>0</v>
      </c>
      <c r="K22" s="4">
        <v>0</v>
      </c>
      <c r="L22" s="4">
        <v>0</v>
      </c>
      <c r="M22" s="4">
        <v>0</v>
      </c>
      <c r="N22" s="1">
        <v>281.05</v>
      </c>
      <c r="O22" s="1">
        <v>281.05</v>
      </c>
      <c r="P22" s="8">
        <f>(O22-O23)/O23</f>
        <v>-5.114787305874402E-2</v>
      </c>
      <c r="Q22" s="8">
        <f>O22/$O$83</f>
        <v>3.5440821142577786E-3</v>
      </c>
      <c r="R22" s="1">
        <v>-15.15</v>
      </c>
    </row>
    <row r="23" spans="1:18" x14ac:dyDescent="0.3">
      <c r="A23" s="1" t="s">
        <v>11</v>
      </c>
      <c r="B23" s="4">
        <v>0</v>
      </c>
      <c r="C23" s="4">
        <v>0</v>
      </c>
      <c r="D23" s="4">
        <v>0</v>
      </c>
      <c r="E23" s="4">
        <v>0</v>
      </c>
      <c r="F23" s="4">
        <v>0</v>
      </c>
      <c r="G23" s="4">
        <v>0</v>
      </c>
      <c r="H23" s="4">
        <v>0</v>
      </c>
      <c r="I23" s="4">
        <v>0</v>
      </c>
      <c r="J23" s="4">
        <v>0</v>
      </c>
      <c r="K23" s="4">
        <v>0</v>
      </c>
      <c r="L23" s="4">
        <v>0</v>
      </c>
      <c r="M23" s="4">
        <v>0</v>
      </c>
      <c r="N23" s="1">
        <v>296.2</v>
      </c>
      <c r="O23" s="1">
        <v>296.2</v>
      </c>
      <c r="P23" s="1"/>
      <c r="Q23" s="1"/>
      <c r="R23" s="1"/>
    </row>
    <row r="24" spans="1:18" x14ac:dyDescent="0.3">
      <c r="A24" s="1" t="s">
        <v>20</v>
      </c>
      <c r="B24" s="1">
        <v>24.03</v>
      </c>
      <c r="C24" s="1">
        <v>7.2</v>
      </c>
      <c r="D24" s="1">
        <v>7.2</v>
      </c>
      <c r="E24" s="4">
        <v>0</v>
      </c>
      <c r="F24" s="1">
        <v>11.51</v>
      </c>
      <c r="G24" s="1">
        <v>368.54</v>
      </c>
      <c r="H24" s="1">
        <v>193.79</v>
      </c>
      <c r="I24" s="1">
        <v>174.75</v>
      </c>
      <c r="J24" s="1">
        <v>172.82</v>
      </c>
      <c r="K24" s="4">
        <v>0</v>
      </c>
      <c r="L24" s="1">
        <v>10.44</v>
      </c>
      <c r="M24" s="1">
        <v>5.89</v>
      </c>
      <c r="N24" s="1">
        <v>19.96</v>
      </c>
      <c r="O24" s="1">
        <v>620.39</v>
      </c>
      <c r="P24" s="8">
        <f>(O24-O25)/O25</f>
        <v>0.12253243345938812</v>
      </c>
      <c r="Q24" s="8">
        <f>O24/$O$83</f>
        <v>7.8232097593466752E-3</v>
      </c>
      <c r="R24" s="1">
        <v>67.72</v>
      </c>
    </row>
    <row r="25" spans="1:18" x14ac:dyDescent="0.3">
      <c r="A25" s="1" t="s">
        <v>11</v>
      </c>
      <c r="B25" s="1">
        <v>19.68</v>
      </c>
      <c r="C25" s="1">
        <v>7.8</v>
      </c>
      <c r="D25" s="1">
        <v>7.8</v>
      </c>
      <c r="E25" s="4">
        <v>0</v>
      </c>
      <c r="F25" s="1">
        <v>8.84</v>
      </c>
      <c r="G25" s="1">
        <v>393.28</v>
      </c>
      <c r="H25" s="1">
        <v>235.57</v>
      </c>
      <c r="I25" s="1">
        <v>157.71</v>
      </c>
      <c r="J25" s="1">
        <v>88.12</v>
      </c>
      <c r="K25" s="4">
        <v>0</v>
      </c>
      <c r="L25" s="1">
        <v>3.51</v>
      </c>
      <c r="M25" s="1">
        <v>5.32</v>
      </c>
      <c r="N25" s="1">
        <v>26.12</v>
      </c>
      <c r="O25" s="1">
        <v>552.66999999999996</v>
      </c>
      <c r="P25" s="1"/>
      <c r="Q25" s="1"/>
      <c r="R25" s="1"/>
    </row>
    <row r="26" spans="1:18" x14ac:dyDescent="0.3">
      <c r="A26" s="1" t="s">
        <v>21</v>
      </c>
      <c r="B26" s="1">
        <v>108.26</v>
      </c>
      <c r="C26" s="1">
        <v>9.9</v>
      </c>
      <c r="D26" s="1">
        <v>9.9</v>
      </c>
      <c r="E26" s="4">
        <v>0</v>
      </c>
      <c r="F26" s="1">
        <v>10.199999999999999</v>
      </c>
      <c r="G26" s="1">
        <v>483.56</v>
      </c>
      <c r="H26" s="1">
        <v>116.89</v>
      </c>
      <c r="I26" s="1">
        <v>366.68</v>
      </c>
      <c r="J26" s="1">
        <v>238.95</v>
      </c>
      <c r="K26" s="4">
        <v>0</v>
      </c>
      <c r="L26" s="1">
        <v>23.88</v>
      </c>
      <c r="M26" s="1">
        <v>17.95</v>
      </c>
      <c r="N26" s="1">
        <v>3.46</v>
      </c>
      <c r="O26" s="1">
        <v>896.17</v>
      </c>
      <c r="P26" s="8">
        <f>(O26-O27)/O27</f>
        <v>7.561482050481895E-2</v>
      </c>
      <c r="Q26" s="8">
        <f>O26/$O$83</f>
        <v>1.1300836393290849E-2</v>
      </c>
      <c r="R26" s="1">
        <v>63</v>
      </c>
    </row>
    <row r="27" spans="1:18" x14ac:dyDescent="0.3">
      <c r="A27" s="1" t="s">
        <v>11</v>
      </c>
      <c r="B27" s="1">
        <v>104.53</v>
      </c>
      <c r="C27" s="1">
        <v>6.92</v>
      </c>
      <c r="D27" s="1">
        <v>6.92</v>
      </c>
      <c r="E27" s="4">
        <v>0</v>
      </c>
      <c r="F27" s="1">
        <v>2.23</v>
      </c>
      <c r="G27" s="1">
        <v>481.2</v>
      </c>
      <c r="H27" s="1">
        <v>154.76</v>
      </c>
      <c r="I27" s="1">
        <v>326.45</v>
      </c>
      <c r="J27" s="1">
        <v>207.78</v>
      </c>
      <c r="K27" s="4">
        <v>0</v>
      </c>
      <c r="L27" s="1">
        <v>20.64</v>
      </c>
      <c r="M27" s="1">
        <v>8.5299999999999994</v>
      </c>
      <c r="N27" s="1">
        <v>1.33</v>
      </c>
      <c r="O27" s="1">
        <v>833.17</v>
      </c>
      <c r="P27" s="1"/>
      <c r="Q27" s="1"/>
      <c r="R27" s="1"/>
    </row>
    <row r="28" spans="1:18" x14ac:dyDescent="0.3">
      <c r="A28" s="1" t="s">
        <v>22</v>
      </c>
      <c r="B28" s="1">
        <v>573.47</v>
      </c>
      <c r="C28" s="1">
        <v>71.069999999999993</v>
      </c>
      <c r="D28" s="1">
        <v>33.700000000000003</v>
      </c>
      <c r="E28" s="1">
        <v>37.369999999999997</v>
      </c>
      <c r="F28" s="1">
        <v>120.04</v>
      </c>
      <c r="G28" s="1">
        <v>1234.17</v>
      </c>
      <c r="H28" s="1">
        <v>387.78</v>
      </c>
      <c r="I28" s="1">
        <v>846.38</v>
      </c>
      <c r="J28" s="1">
        <v>1414.44</v>
      </c>
      <c r="K28" s="1">
        <v>13</v>
      </c>
      <c r="L28" s="1">
        <v>59.79</v>
      </c>
      <c r="M28" s="1">
        <v>328.12</v>
      </c>
      <c r="N28" s="1">
        <v>184.18</v>
      </c>
      <c r="O28" s="1">
        <v>3998.27</v>
      </c>
      <c r="P28" s="8">
        <f>(O28-O29)/O29</f>
        <v>0.14930796096411172</v>
      </c>
      <c r="Q28" s="8">
        <f>O28/$O$83</f>
        <v>5.0418776712234291E-2</v>
      </c>
      <c r="R28" s="1">
        <v>519.41999999999996</v>
      </c>
    </row>
    <row r="29" spans="1:18" x14ac:dyDescent="0.3">
      <c r="A29" s="1" t="s">
        <v>11</v>
      </c>
      <c r="B29" s="1">
        <v>405.93</v>
      </c>
      <c r="C29" s="1">
        <v>85.77</v>
      </c>
      <c r="D29" s="1">
        <v>35.99</v>
      </c>
      <c r="E29" s="1">
        <v>49.78</v>
      </c>
      <c r="F29" s="1">
        <v>97.5</v>
      </c>
      <c r="G29" s="1">
        <v>1044.44</v>
      </c>
      <c r="H29" s="1">
        <v>328.06</v>
      </c>
      <c r="I29" s="1">
        <v>716.38</v>
      </c>
      <c r="J29" s="1">
        <v>1502.1</v>
      </c>
      <c r="K29" s="1">
        <v>11.47</v>
      </c>
      <c r="L29" s="1">
        <v>69.56</v>
      </c>
      <c r="M29" s="1">
        <v>58.32</v>
      </c>
      <c r="N29" s="1">
        <v>203.76</v>
      </c>
      <c r="O29" s="1">
        <v>3478.85</v>
      </c>
      <c r="P29" s="1"/>
      <c r="Q29" s="1"/>
      <c r="R29" s="1"/>
    </row>
    <row r="30" spans="1:18" x14ac:dyDescent="0.3">
      <c r="A30" s="1" t="s">
        <v>23</v>
      </c>
      <c r="B30" s="1">
        <v>-0.17</v>
      </c>
      <c r="C30" s="4">
        <v>0</v>
      </c>
      <c r="D30" s="4">
        <v>0</v>
      </c>
      <c r="E30" s="4">
        <v>0</v>
      </c>
      <c r="F30" s="4">
        <v>0</v>
      </c>
      <c r="G30" s="1">
        <v>0.26</v>
      </c>
      <c r="H30" s="4">
        <v>0</v>
      </c>
      <c r="I30" s="1">
        <v>0.26</v>
      </c>
      <c r="J30" s="1">
        <v>33.28</v>
      </c>
      <c r="K30" s="4">
        <v>0</v>
      </c>
      <c r="L30" s="4">
        <v>0</v>
      </c>
      <c r="M30" s="1">
        <v>0.55000000000000004</v>
      </c>
      <c r="N30" s="1"/>
      <c r="O30" s="1">
        <v>33.92</v>
      </c>
      <c r="P30" s="8">
        <f>(O30-O31)/O31</f>
        <v>1.7049441786283894</v>
      </c>
      <c r="Q30" s="8">
        <f>O30/$O$83</f>
        <v>4.2773622243595037E-4</v>
      </c>
      <c r="R30" s="1">
        <v>21.38</v>
      </c>
    </row>
    <row r="31" spans="1:18" x14ac:dyDescent="0.3">
      <c r="A31" s="1" t="s">
        <v>11</v>
      </c>
      <c r="B31" s="1">
        <v>-0.19</v>
      </c>
      <c r="C31" s="4">
        <v>0</v>
      </c>
      <c r="D31" s="4">
        <v>0</v>
      </c>
      <c r="E31" s="4">
        <v>0</v>
      </c>
      <c r="F31" s="4">
        <v>0</v>
      </c>
      <c r="G31" s="1">
        <v>0.54</v>
      </c>
      <c r="H31" s="1">
        <v>0.02</v>
      </c>
      <c r="I31" s="1">
        <v>0.52</v>
      </c>
      <c r="J31" s="1">
        <v>12.2</v>
      </c>
      <c r="K31" s="4">
        <v>0</v>
      </c>
      <c r="L31" s="4">
        <v>0</v>
      </c>
      <c r="M31" s="1">
        <v>-0.01</v>
      </c>
      <c r="N31" s="1"/>
      <c r="O31" s="1">
        <v>12.54</v>
      </c>
      <c r="P31" s="1"/>
      <c r="Q31" s="1"/>
      <c r="R31" s="1"/>
    </row>
    <row r="32" spans="1:18" x14ac:dyDescent="0.3">
      <c r="A32" s="1" t="s">
        <v>24</v>
      </c>
      <c r="B32" s="1">
        <v>6.39</v>
      </c>
      <c r="C32" s="1">
        <v>-0.09</v>
      </c>
      <c r="D32" s="1">
        <v>-0.09</v>
      </c>
      <c r="E32" s="4">
        <v>0</v>
      </c>
      <c r="F32" s="1">
        <v>0.2</v>
      </c>
      <c r="G32" s="1">
        <v>10.94</v>
      </c>
      <c r="H32" s="1">
        <v>6.2</v>
      </c>
      <c r="I32" s="1">
        <v>4.74</v>
      </c>
      <c r="J32" s="1">
        <v>1.39</v>
      </c>
      <c r="K32" s="4">
        <v>0</v>
      </c>
      <c r="L32" s="1">
        <v>24.74</v>
      </c>
      <c r="M32" s="1">
        <v>0.35</v>
      </c>
      <c r="N32" s="1">
        <v>0.02</v>
      </c>
      <c r="O32" s="1">
        <v>43.94</v>
      </c>
      <c r="P32" s="8">
        <f>(O32-O33)/O33</f>
        <v>-0.61821183421670001</v>
      </c>
      <c r="Q32" s="8">
        <f>O32/$O$83</f>
        <v>5.5408990606826817E-4</v>
      </c>
      <c r="R32" s="1">
        <v>-71.150000000000006</v>
      </c>
    </row>
    <row r="33" spans="1:18" x14ac:dyDescent="0.3">
      <c r="A33" s="1" t="s">
        <v>11</v>
      </c>
      <c r="B33" s="1">
        <v>6.25</v>
      </c>
      <c r="C33" s="1">
        <v>0.04</v>
      </c>
      <c r="D33" s="1">
        <v>0.04</v>
      </c>
      <c r="E33" s="4">
        <v>0</v>
      </c>
      <c r="F33" s="1">
        <v>0.3</v>
      </c>
      <c r="G33" s="1">
        <v>80.819999999999993</v>
      </c>
      <c r="H33" s="1">
        <v>26.33</v>
      </c>
      <c r="I33" s="1">
        <v>54.48</v>
      </c>
      <c r="J33" s="1">
        <v>10.08</v>
      </c>
      <c r="K33" s="4">
        <v>0</v>
      </c>
      <c r="L33" s="1">
        <v>17.440000000000001</v>
      </c>
      <c r="M33" s="1">
        <v>0.13</v>
      </c>
      <c r="N33" s="1">
        <v>0.04</v>
      </c>
      <c r="O33" s="1">
        <v>115.09</v>
      </c>
      <c r="P33" s="1"/>
      <c r="Q33" s="1"/>
      <c r="R33" s="1"/>
    </row>
    <row r="34" spans="1:18" x14ac:dyDescent="0.3">
      <c r="A34" s="1" t="s">
        <v>25</v>
      </c>
      <c r="B34" s="1">
        <v>675.62</v>
      </c>
      <c r="C34" s="1">
        <v>53.02</v>
      </c>
      <c r="D34" s="1">
        <v>51.45</v>
      </c>
      <c r="E34" s="1">
        <v>1.57</v>
      </c>
      <c r="F34" s="1">
        <v>143.31</v>
      </c>
      <c r="G34" s="1">
        <v>1001.2</v>
      </c>
      <c r="H34" s="1">
        <v>473.83</v>
      </c>
      <c r="I34" s="1">
        <v>527.36</v>
      </c>
      <c r="J34" s="1">
        <v>934.21</v>
      </c>
      <c r="K34" s="1">
        <v>0.56999999999999995</v>
      </c>
      <c r="L34" s="1">
        <v>35.53</v>
      </c>
      <c r="M34" s="1">
        <v>88.73</v>
      </c>
      <c r="N34" s="1">
        <v>434.92</v>
      </c>
      <c r="O34" s="1">
        <v>3367.1</v>
      </c>
      <c r="P34" s="8">
        <f>(O34-O35)/O35</f>
        <v>1.5989209772759437E-2</v>
      </c>
      <c r="Q34" s="8">
        <f>O34/$O$83</f>
        <v>4.2459629556724304E-2</v>
      </c>
      <c r="R34" s="1">
        <v>52.99</v>
      </c>
    </row>
    <row r="35" spans="1:18" x14ac:dyDescent="0.3">
      <c r="A35" s="1" t="s">
        <v>11</v>
      </c>
      <c r="B35" s="1">
        <v>591.82000000000005</v>
      </c>
      <c r="C35" s="1">
        <v>56.77</v>
      </c>
      <c r="D35" s="1">
        <v>53.46</v>
      </c>
      <c r="E35" s="1">
        <v>3.31</v>
      </c>
      <c r="F35" s="1">
        <v>145.07</v>
      </c>
      <c r="G35" s="1">
        <v>980.88</v>
      </c>
      <c r="H35" s="1">
        <v>434.02</v>
      </c>
      <c r="I35" s="1">
        <v>546.86</v>
      </c>
      <c r="J35" s="1">
        <v>671.43</v>
      </c>
      <c r="K35" s="1">
        <v>11.96</v>
      </c>
      <c r="L35" s="1">
        <v>27.26</v>
      </c>
      <c r="M35" s="1">
        <v>69.819999999999993</v>
      </c>
      <c r="N35" s="1">
        <v>759.1</v>
      </c>
      <c r="O35" s="1">
        <v>3314.11</v>
      </c>
      <c r="P35" s="1"/>
      <c r="Q35" s="1"/>
      <c r="R35" s="1"/>
    </row>
    <row r="36" spans="1:18" x14ac:dyDescent="0.3">
      <c r="A36" s="1" t="s">
        <v>26</v>
      </c>
      <c r="B36" s="1">
        <v>163.19</v>
      </c>
      <c r="C36" s="1">
        <v>22.81</v>
      </c>
      <c r="D36" s="1">
        <v>22.81</v>
      </c>
      <c r="E36" s="4">
        <v>0</v>
      </c>
      <c r="F36" s="1">
        <v>22.02</v>
      </c>
      <c r="G36" s="1">
        <v>570.65</v>
      </c>
      <c r="H36" s="1">
        <v>206.41</v>
      </c>
      <c r="I36" s="1">
        <v>364.24</v>
      </c>
      <c r="J36" s="1">
        <v>349.43</v>
      </c>
      <c r="K36" s="4">
        <v>0</v>
      </c>
      <c r="L36" s="1">
        <v>6.45</v>
      </c>
      <c r="M36" s="1">
        <v>18.86</v>
      </c>
      <c r="N36" s="1">
        <v>7.08</v>
      </c>
      <c r="O36" s="1">
        <v>1160.49</v>
      </c>
      <c r="P36" s="8">
        <f>(O36-O37)/O37</f>
        <v>0.15509570306667866</v>
      </c>
      <c r="Q36" s="8">
        <f>O36/$O$83</f>
        <v>1.4633950730386085E-2</v>
      </c>
      <c r="R36" s="1">
        <v>155.82</v>
      </c>
    </row>
    <row r="37" spans="1:18" x14ac:dyDescent="0.3">
      <c r="A37" s="1" t="s">
        <v>11</v>
      </c>
      <c r="B37" s="1">
        <v>130.19</v>
      </c>
      <c r="C37" s="1">
        <v>19.04</v>
      </c>
      <c r="D37" s="1">
        <v>19.04</v>
      </c>
      <c r="E37" s="4">
        <v>0</v>
      </c>
      <c r="F37" s="1">
        <v>19.95</v>
      </c>
      <c r="G37" s="1">
        <v>582.88</v>
      </c>
      <c r="H37" s="1">
        <v>180.18</v>
      </c>
      <c r="I37" s="1">
        <v>402.7</v>
      </c>
      <c r="J37" s="1">
        <v>224.38</v>
      </c>
      <c r="K37" s="4">
        <v>0</v>
      </c>
      <c r="L37" s="1">
        <v>4.2699999999999996</v>
      </c>
      <c r="M37" s="1">
        <v>19.05</v>
      </c>
      <c r="N37" s="1">
        <v>4.91</v>
      </c>
      <c r="O37" s="1">
        <v>1004.67</v>
      </c>
      <c r="P37" s="1"/>
      <c r="Q37" s="1"/>
      <c r="R37" s="1"/>
    </row>
    <row r="38" spans="1:18" x14ac:dyDescent="0.3">
      <c r="A38" s="1" t="s">
        <v>27</v>
      </c>
      <c r="B38" s="1">
        <v>597.02</v>
      </c>
      <c r="C38" s="1">
        <v>34.299999999999997</v>
      </c>
      <c r="D38" s="1">
        <v>34.299999999999997</v>
      </c>
      <c r="E38" s="4">
        <v>0</v>
      </c>
      <c r="F38" s="1">
        <v>47.92</v>
      </c>
      <c r="G38" s="1">
        <v>1135.94</v>
      </c>
      <c r="H38" s="1">
        <v>537.22</v>
      </c>
      <c r="I38" s="1">
        <v>598.72</v>
      </c>
      <c r="J38" s="1">
        <v>842.76</v>
      </c>
      <c r="K38" s="1">
        <v>0.04</v>
      </c>
      <c r="L38" s="1">
        <v>33.630000000000003</v>
      </c>
      <c r="M38" s="1">
        <v>349.68</v>
      </c>
      <c r="N38" s="1">
        <v>121.78</v>
      </c>
      <c r="O38" s="1">
        <v>3163.07</v>
      </c>
      <c r="P38" s="8">
        <f>(O38-O39)/O39</f>
        <v>0.21530800825299981</v>
      </c>
      <c r="Q38" s="8">
        <f>O38/$O$83</f>
        <v>3.9886781046594384E-2</v>
      </c>
      <c r="R38" s="1">
        <v>560.38</v>
      </c>
    </row>
    <row r="39" spans="1:18" x14ac:dyDescent="0.3">
      <c r="A39" s="1" t="s">
        <v>11</v>
      </c>
      <c r="B39" s="1">
        <v>551.35</v>
      </c>
      <c r="C39" s="1">
        <v>32.54</v>
      </c>
      <c r="D39" s="1">
        <v>32.54</v>
      </c>
      <c r="E39" s="4">
        <v>0</v>
      </c>
      <c r="F39" s="1">
        <v>40.79</v>
      </c>
      <c r="G39" s="1">
        <v>944.06</v>
      </c>
      <c r="H39" s="1">
        <v>436.5</v>
      </c>
      <c r="I39" s="1">
        <v>507.56</v>
      </c>
      <c r="J39" s="1">
        <v>564.14</v>
      </c>
      <c r="K39" s="1">
        <v>0.04</v>
      </c>
      <c r="L39" s="1">
        <v>25.47</v>
      </c>
      <c r="M39" s="1">
        <v>242.38</v>
      </c>
      <c r="N39" s="1">
        <v>201.92</v>
      </c>
      <c r="O39" s="1">
        <v>2602.69</v>
      </c>
      <c r="P39" s="1"/>
      <c r="Q39" s="1"/>
      <c r="R39" s="1"/>
    </row>
    <row r="40" spans="1:18" x14ac:dyDescent="0.3">
      <c r="A40" s="1" t="s">
        <v>28</v>
      </c>
      <c r="B40" s="1">
        <v>35.409999999999997</v>
      </c>
      <c r="C40" s="1">
        <v>1.36</v>
      </c>
      <c r="D40" s="1">
        <v>1.36</v>
      </c>
      <c r="E40" s="4">
        <v>0</v>
      </c>
      <c r="F40" s="1">
        <v>6.98</v>
      </c>
      <c r="G40" s="1">
        <v>866.89</v>
      </c>
      <c r="H40" s="1">
        <v>201.89</v>
      </c>
      <c r="I40" s="1">
        <v>665</v>
      </c>
      <c r="J40" s="1">
        <v>4.07</v>
      </c>
      <c r="K40" s="4">
        <v>0</v>
      </c>
      <c r="L40" s="1">
        <v>2.61</v>
      </c>
      <c r="M40" s="1">
        <v>28.96</v>
      </c>
      <c r="N40" s="1">
        <v>14.1</v>
      </c>
      <c r="O40" s="1">
        <v>960.38</v>
      </c>
      <c r="P40" s="8">
        <f>(O40-O41)/O41</f>
        <v>0.31006165766355642</v>
      </c>
      <c r="Q40" s="8">
        <f>O40/$O$83</f>
        <v>1.2110534000679187E-2</v>
      </c>
      <c r="R40" s="1">
        <v>227.3</v>
      </c>
    </row>
    <row r="41" spans="1:18" x14ac:dyDescent="0.3">
      <c r="A41" s="1" t="s">
        <v>11</v>
      </c>
      <c r="B41" s="1">
        <v>28.27</v>
      </c>
      <c r="C41" s="1">
        <v>0.56999999999999995</v>
      </c>
      <c r="D41" s="1">
        <v>0.56999999999999995</v>
      </c>
      <c r="E41" s="4">
        <v>0</v>
      </c>
      <c r="F41" s="1">
        <v>5.96</v>
      </c>
      <c r="G41" s="1">
        <v>663.86</v>
      </c>
      <c r="H41" s="1">
        <v>154.63999999999999</v>
      </c>
      <c r="I41" s="1">
        <v>509.21</v>
      </c>
      <c r="J41" s="1">
        <v>0.75</v>
      </c>
      <c r="K41" s="4">
        <v>0</v>
      </c>
      <c r="L41" s="1">
        <v>2.38</v>
      </c>
      <c r="M41" s="1">
        <v>26.59</v>
      </c>
      <c r="N41" s="1">
        <v>4.71</v>
      </c>
      <c r="O41" s="1">
        <v>733.08</v>
      </c>
      <c r="P41" s="1"/>
      <c r="Q41" s="1"/>
      <c r="R41" s="1"/>
    </row>
    <row r="42" spans="1:18" x14ac:dyDescent="0.3">
      <c r="A42" s="1" t="s">
        <v>29</v>
      </c>
      <c r="B42" s="1">
        <v>829.76</v>
      </c>
      <c r="C42" s="1">
        <v>223.67</v>
      </c>
      <c r="D42" s="1">
        <v>221.66</v>
      </c>
      <c r="E42" s="1">
        <v>2.02</v>
      </c>
      <c r="F42" s="1">
        <v>91.22</v>
      </c>
      <c r="G42" s="1">
        <v>2078.33</v>
      </c>
      <c r="H42" s="1">
        <v>964.32</v>
      </c>
      <c r="I42" s="1">
        <v>1114.01</v>
      </c>
      <c r="J42" s="1">
        <v>995.33</v>
      </c>
      <c r="K42" s="1">
        <v>60.1</v>
      </c>
      <c r="L42" s="1">
        <v>286.16000000000003</v>
      </c>
      <c r="M42" s="1">
        <v>54.97</v>
      </c>
      <c r="N42" s="1">
        <v>266.93</v>
      </c>
      <c r="O42" s="1">
        <v>4886.4799999999996</v>
      </c>
      <c r="P42" s="8">
        <f>(O42-O43)/O43</f>
        <v>0.12600007373815564</v>
      </c>
      <c r="Q42" s="8">
        <f>O42/$O$83</f>
        <v>6.1619236326911041E-2</v>
      </c>
      <c r="R42" s="1">
        <v>546.79999999999995</v>
      </c>
    </row>
    <row r="43" spans="1:18" x14ac:dyDescent="0.3">
      <c r="A43" s="1" t="s">
        <v>11</v>
      </c>
      <c r="B43" s="1">
        <v>847.97</v>
      </c>
      <c r="C43" s="1">
        <v>209.56</v>
      </c>
      <c r="D43" s="1">
        <v>210.16</v>
      </c>
      <c r="E43" s="1">
        <v>-0.6</v>
      </c>
      <c r="F43" s="1">
        <v>73.92</v>
      </c>
      <c r="G43" s="1">
        <v>1869.8</v>
      </c>
      <c r="H43" s="1">
        <v>822.19</v>
      </c>
      <c r="I43" s="1">
        <v>1047.6099999999999</v>
      </c>
      <c r="J43" s="1">
        <v>791.9</v>
      </c>
      <c r="K43" s="1">
        <v>61.23</v>
      </c>
      <c r="L43" s="1">
        <v>295.52999999999997</v>
      </c>
      <c r="M43" s="1">
        <v>52.46</v>
      </c>
      <c r="N43" s="1">
        <v>137.31</v>
      </c>
      <c r="O43" s="1">
        <v>4339.68</v>
      </c>
      <c r="P43" s="1"/>
      <c r="Q43" s="1"/>
      <c r="R43" s="1"/>
    </row>
    <row r="44" spans="1:18" x14ac:dyDescent="0.3">
      <c r="A44" s="1" t="s">
        <v>30</v>
      </c>
      <c r="B44" s="1">
        <v>1857.16</v>
      </c>
      <c r="C44" s="1">
        <v>280.68</v>
      </c>
      <c r="D44" s="1">
        <v>136.32</v>
      </c>
      <c r="E44" s="1">
        <v>144.37</v>
      </c>
      <c r="F44" s="1">
        <v>292.33</v>
      </c>
      <c r="G44" s="1">
        <v>2302.1</v>
      </c>
      <c r="H44" s="1">
        <v>853.37</v>
      </c>
      <c r="I44" s="1">
        <v>1448.72</v>
      </c>
      <c r="J44" s="1">
        <v>6463.23</v>
      </c>
      <c r="K44" s="1">
        <v>107.7</v>
      </c>
      <c r="L44" s="1">
        <v>186.2</v>
      </c>
      <c r="M44" s="1">
        <v>250.12</v>
      </c>
      <c r="N44" s="1">
        <v>559.97</v>
      </c>
      <c r="O44" s="1">
        <v>12299.49</v>
      </c>
      <c r="P44" s="8">
        <f>(O44-O45)/O45</f>
        <v>0.15266618996164186</v>
      </c>
      <c r="Q44" s="8">
        <f>O44/$O$83</f>
        <v>0.15509839004978618</v>
      </c>
      <c r="R44" s="1">
        <v>1629.02</v>
      </c>
    </row>
    <row r="45" spans="1:18" x14ac:dyDescent="0.3">
      <c r="A45" s="1" t="s">
        <v>11</v>
      </c>
      <c r="B45" s="1">
        <v>1388.25</v>
      </c>
      <c r="C45" s="1">
        <v>256.02</v>
      </c>
      <c r="D45" s="1">
        <v>119.15</v>
      </c>
      <c r="E45" s="1">
        <v>136.87</v>
      </c>
      <c r="F45" s="1">
        <v>221.9</v>
      </c>
      <c r="G45" s="1">
        <v>2163.15</v>
      </c>
      <c r="H45" s="1">
        <v>769.38</v>
      </c>
      <c r="I45" s="1">
        <v>1393.76</v>
      </c>
      <c r="J45" s="1">
        <v>5649.86</v>
      </c>
      <c r="K45" s="1">
        <v>97.18</v>
      </c>
      <c r="L45" s="1">
        <v>166.51</v>
      </c>
      <c r="M45" s="1">
        <v>230.65</v>
      </c>
      <c r="N45" s="1">
        <v>496.96</v>
      </c>
      <c r="O45" s="1">
        <v>10670.47</v>
      </c>
      <c r="P45" s="1"/>
      <c r="Q45" s="1"/>
      <c r="R45" s="1"/>
    </row>
    <row r="46" spans="1:18" x14ac:dyDescent="0.3">
      <c r="A46" s="1" t="s">
        <v>31</v>
      </c>
      <c r="B46" s="1">
        <v>681.57</v>
      </c>
      <c r="C46" s="1">
        <v>172.2</v>
      </c>
      <c r="D46" s="1">
        <v>71.31</v>
      </c>
      <c r="E46" s="1">
        <v>100.89</v>
      </c>
      <c r="F46" s="1">
        <v>116.99</v>
      </c>
      <c r="G46" s="1">
        <v>981.01</v>
      </c>
      <c r="H46" s="1">
        <v>317.77</v>
      </c>
      <c r="I46" s="1">
        <v>663.25</v>
      </c>
      <c r="J46" s="1">
        <v>2517.86</v>
      </c>
      <c r="K46" s="1">
        <v>22.78</v>
      </c>
      <c r="L46" s="1">
        <v>42.4</v>
      </c>
      <c r="M46" s="1">
        <v>1124.8800000000001</v>
      </c>
      <c r="N46" s="1">
        <v>164.45</v>
      </c>
      <c r="O46" s="1">
        <v>5824.15</v>
      </c>
      <c r="P46" s="8">
        <f>(O46-O47)/O47</f>
        <v>0.21397662988423324</v>
      </c>
      <c r="Q46" s="8">
        <f>O46/$O$83</f>
        <v>7.3443393864986439E-2</v>
      </c>
      <c r="R46" s="1">
        <v>1026.57</v>
      </c>
    </row>
    <row r="47" spans="1:18" x14ac:dyDescent="0.3">
      <c r="A47" s="1" t="s">
        <v>11</v>
      </c>
      <c r="B47" s="1">
        <v>591.5</v>
      </c>
      <c r="C47" s="1">
        <v>130.15</v>
      </c>
      <c r="D47" s="1">
        <v>71</v>
      </c>
      <c r="E47" s="1">
        <v>59.15</v>
      </c>
      <c r="F47" s="1">
        <v>98.56</v>
      </c>
      <c r="G47" s="1">
        <v>918.26</v>
      </c>
      <c r="H47" s="1">
        <v>287.32</v>
      </c>
      <c r="I47" s="1">
        <v>630.94000000000005</v>
      </c>
      <c r="J47" s="1">
        <v>2282.29</v>
      </c>
      <c r="K47" s="1">
        <v>41.74</v>
      </c>
      <c r="L47" s="1">
        <v>39.340000000000003</v>
      </c>
      <c r="M47" s="1">
        <v>467.37</v>
      </c>
      <c r="N47" s="1">
        <v>228.37</v>
      </c>
      <c r="O47" s="1">
        <v>4797.58</v>
      </c>
      <c r="P47" s="1"/>
      <c r="Q47" s="1"/>
      <c r="R47" s="1"/>
    </row>
    <row r="48" spans="1:18" x14ac:dyDescent="0.3">
      <c r="A48" s="1" t="s">
        <v>32</v>
      </c>
      <c r="B48" s="1">
        <v>746.69</v>
      </c>
      <c r="C48" s="1">
        <v>89.61</v>
      </c>
      <c r="D48" s="1">
        <v>53.21</v>
      </c>
      <c r="E48" s="1">
        <v>36.4</v>
      </c>
      <c r="F48" s="1">
        <v>118.62</v>
      </c>
      <c r="G48" s="1">
        <v>2312.4299999999998</v>
      </c>
      <c r="H48" s="1">
        <v>512.02</v>
      </c>
      <c r="I48" s="1">
        <v>1800.41</v>
      </c>
      <c r="J48" s="1">
        <v>2025.64</v>
      </c>
      <c r="K48" s="1">
        <v>7.22</v>
      </c>
      <c r="L48" s="1">
        <v>89.73</v>
      </c>
      <c r="M48" s="1">
        <v>99.01</v>
      </c>
      <c r="N48" s="1">
        <v>176.74</v>
      </c>
      <c r="O48" s="1">
        <v>5665.69</v>
      </c>
      <c r="P48" s="8">
        <f>(O48-O49)/O49</f>
        <v>7.1687442071613636E-2</v>
      </c>
      <c r="Q48" s="8">
        <f>O48/$O$83</f>
        <v>7.1445189802274156E-2</v>
      </c>
      <c r="R48" s="1">
        <v>378.99</v>
      </c>
    </row>
    <row r="49" spans="1:18" x14ac:dyDescent="0.3">
      <c r="A49" s="1" t="s">
        <v>11</v>
      </c>
      <c r="B49" s="1">
        <v>582.21</v>
      </c>
      <c r="C49" s="1">
        <v>88.74</v>
      </c>
      <c r="D49" s="1">
        <v>53.02</v>
      </c>
      <c r="E49" s="1">
        <v>35.72</v>
      </c>
      <c r="F49" s="1">
        <v>123.86</v>
      </c>
      <c r="G49" s="1">
        <v>1684.48</v>
      </c>
      <c r="H49" s="1">
        <v>490.41</v>
      </c>
      <c r="I49" s="1">
        <v>1194.07</v>
      </c>
      <c r="J49" s="1">
        <v>2446.41</v>
      </c>
      <c r="K49" s="1">
        <v>10.35</v>
      </c>
      <c r="L49" s="1">
        <v>91.57</v>
      </c>
      <c r="M49" s="1">
        <v>77.19</v>
      </c>
      <c r="N49" s="1">
        <v>181.89</v>
      </c>
      <c r="O49" s="1">
        <v>5286.7</v>
      </c>
      <c r="P49" s="1"/>
      <c r="Q49" s="1"/>
      <c r="R49" s="1"/>
    </row>
    <row r="50" spans="1:18" x14ac:dyDescent="0.3">
      <c r="A50" s="1" t="s">
        <v>33</v>
      </c>
      <c r="B50" s="1">
        <v>161.11000000000001</v>
      </c>
      <c r="C50" s="1">
        <v>22.95</v>
      </c>
      <c r="D50" s="1">
        <v>14.79</v>
      </c>
      <c r="E50" s="1">
        <v>8.16</v>
      </c>
      <c r="F50" s="1">
        <v>3.97</v>
      </c>
      <c r="G50" s="1">
        <v>591</v>
      </c>
      <c r="H50" s="1">
        <v>274.27</v>
      </c>
      <c r="I50" s="1">
        <v>316.73</v>
      </c>
      <c r="J50" s="1">
        <v>430.94</v>
      </c>
      <c r="K50" s="4">
        <v>0</v>
      </c>
      <c r="L50" s="1">
        <v>10.55</v>
      </c>
      <c r="M50" s="1">
        <v>64.03</v>
      </c>
      <c r="N50" s="1">
        <v>26.88</v>
      </c>
      <c r="O50" s="1">
        <v>1311.43</v>
      </c>
      <c r="P50" s="8">
        <f>(O50-O51)/O51</f>
        <v>0.16696031322299351</v>
      </c>
      <c r="Q50" s="8">
        <f>O50/$O$83</f>
        <v>1.6537326479633796E-2</v>
      </c>
      <c r="R50" s="1">
        <v>187.63</v>
      </c>
    </row>
    <row r="51" spans="1:18" x14ac:dyDescent="0.3">
      <c r="A51" s="1" t="s">
        <v>11</v>
      </c>
      <c r="B51" s="1">
        <v>120.21</v>
      </c>
      <c r="C51" s="1">
        <v>29.72</v>
      </c>
      <c r="D51" s="1">
        <v>21.86</v>
      </c>
      <c r="E51" s="1">
        <v>7.86</v>
      </c>
      <c r="F51" s="1">
        <v>3</v>
      </c>
      <c r="G51" s="1">
        <v>564.21</v>
      </c>
      <c r="H51" s="1">
        <v>235.5</v>
      </c>
      <c r="I51" s="1">
        <v>328.71</v>
      </c>
      <c r="J51" s="1">
        <v>150.37</v>
      </c>
      <c r="K51" s="4">
        <v>0</v>
      </c>
      <c r="L51" s="1">
        <v>7.79</v>
      </c>
      <c r="M51" s="1">
        <v>58.46</v>
      </c>
      <c r="N51" s="1">
        <v>190.04</v>
      </c>
      <c r="O51" s="1">
        <v>1123.8</v>
      </c>
      <c r="P51" s="1"/>
      <c r="Q51" s="1"/>
      <c r="R51" s="1"/>
    </row>
    <row r="52" spans="1:18" x14ac:dyDescent="0.3">
      <c r="A52" s="1" t="s">
        <v>34</v>
      </c>
      <c r="B52" s="1">
        <v>20.98</v>
      </c>
      <c r="C52" s="1">
        <v>0.54</v>
      </c>
      <c r="D52" s="1">
        <v>0.54</v>
      </c>
      <c r="E52" s="4">
        <v>0</v>
      </c>
      <c r="F52" s="1">
        <v>0.44</v>
      </c>
      <c r="G52" s="1">
        <v>125.01</v>
      </c>
      <c r="H52" s="1">
        <v>61.95</v>
      </c>
      <c r="I52" s="1">
        <v>63.06</v>
      </c>
      <c r="J52" s="1">
        <v>92.15</v>
      </c>
      <c r="K52" s="4">
        <v>0</v>
      </c>
      <c r="L52" s="4">
        <v>0</v>
      </c>
      <c r="M52" s="1">
        <v>2.97</v>
      </c>
      <c r="N52" s="1">
        <v>6.4</v>
      </c>
      <c r="O52" s="1">
        <v>248.49</v>
      </c>
      <c r="P52" s="8">
        <f>(O52-O53)/O53</f>
        <v>9.9124203821656029E-2</v>
      </c>
      <c r="Q52" s="8">
        <f>O52/$O$83</f>
        <v>3.1334956931930811E-3</v>
      </c>
      <c r="R52" s="1">
        <v>22.41</v>
      </c>
    </row>
    <row r="53" spans="1:18" x14ac:dyDescent="0.3">
      <c r="A53" s="1" t="s">
        <v>11</v>
      </c>
      <c r="B53" s="1">
        <v>18.87</v>
      </c>
      <c r="C53" s="1">
        <v>0.2</v>
      </c>
      <c r="D53" s="1">
        <v>0.2</v>
      </c>
      <c r="E53" s="4">
        <v>0</v>
      </c>
      <c r="F53" s="1">
        <v>0.95</v>
      </c>
      <c r="G53" s="1">
        <v>113.02</v>
      </c>
      <c r="H53" s="1">
        <v>60.19</v>
      </c>
      <c r="I53" s="1">
        <v>52.83</v>
      </c>
      <c r="J53" s="1">
        <v>86.59</v>
      </c>
      <c r="K53" s="4">
        <v>0</v>
      </c>
      <c r="L53" s="1">
        <v>0.02</v>
      </c>
      <c r="M53" s="1">
        <v>6.1</v>
      </c>
      <c r="N53" s="1">
        <v>0.33</v>
      </c>
      <c r="O53" s="1">
        <v>226.08</v>
      </c>
      <c r="P53" s="1"/>
      <c r="Q53" s="1"/>
      <c r="R53" s="1"/>
    </row>
    <row r="54" spans="1:18" x14ac:dyDescent="0.3">
      <c r="A54" s="3" t="s">
        <v>35</v>
      </c>
      <c r="B54" s="13">
        <f t="shared" ref="B54:O55" si="0">SUM(B4+B6+B8+B10+B12+B14+B16+B18+B20+B22+B24+B26+B28+B30+B32+B34+B36+B38+B40+B42+B44+B46+B48+B50+B52)</f>
        <v>11241.76</v>
      </c>
      <c r="C54" s="13">
        <f t="shared" si="0"/>
        <v>1737.1499999999999</v>
      </c>
      <c r="D54" s="13">
        <f t="shared" si="0"/>
        <v>1347.35</v>
      </c>
      <c r="E54" s="13">
        <f t="shared" si="0"/>
        <v>389.82</v>
      </c>
      <c r="F54" s="13">
        <f t="shared" si="0"/>
        <v>1776.11</v>
      </c>
      <c r="G54" s="13">
        <f t="shared" si="0"/>
        <v>23200.28</v>
      </c>
      <c r="H54" s="13">
        <f t="shared" si="0"/>
        <v>9456.6300000000028</v>
      </c>
      <c r="I54" s="13">
        <f t="shared" si="0"/>
        <v>13743.669999999998</v>
      </c>
      <c r="J54" s="13">
        <f t="shared" si="0"/>
        <v>23360.91</v>
      </c>
      <c r="K54" s="13">
        <f t="shared" si="0"/>
        <v>247.7</v>
      </c>
      <c r="L54" s="13">
        <f t="shared" si="0"/>
        <v>1896.7800000000004</v>
      </c>
      <c r="M54" s="13">
        <f t="shared" si="0"/>
        <v>3031.1500000000005</v>
      </c>
      <c r="N54" s="13">
        <f t="shared" si="0"/>
        <v>3268.4499999999994</v>
      </c>
      <c r="O54" s="13">
        <f t="shared" si="0"/>
        <v>69760.329999999987</v>
      </c>
      <c r="P54" s="9">
        <f>(O54-O55)/O55</f>
        <v>8.9166838149261754E-2</v>
      </c>
      <c r="Q54" s="9">
        <f>O54/$O$83</f>
        <v>0.87968809050959007</v>
      </c>
      <c r="R54" s="13">
        <f t="shared" ref="R54" si="1">SUM(R4+R6+R8+R10+R12+R14+R16+R18+R20+R22+R24+R26+R28+R30+R32+R34+R36+R38+R40+R42+R44+R46+R48+R50+R52)</f>
        <v>5711.07</v>
      </c>
    </row>
    <row r="55" spans="1:18" x14ac:dyDescent="0.3">
      <c r="A55" s="1" t="s">
        <v>36</v>
      </c>
      <c r="B55" s="14">
        <f t="shared" si="0"/>
        <v>9597.1100000000024</v>
      </c>
      <c r="C55" s="14">
        <f t="shared" si="0"/>
        <v>1620.34</v>
      </c>
      <c r="D55" s="14">
        <f t="shared" si="0"/>
        <v>1270.3699999999999</v>
      </c>
      <c r="E55" s="14">
        <f t="shared" si="0"/>
        <v>349.98</v>
      </c>
      <c r="F55" s="14">
        <f t="shared" si="0"/>
        <v>1466.0099999999998</v>
      </c>
      <c r="G55" s="14">
        <f t="shared" si="0"/>
        <v>21348.019999999997</v>
      </c>
      <c r="H55" s="14">
        <f t="shared" si="0"/>
        <v>8983.7800000000025</v>
      </c>
      <c r="I55" s="14">
        <f t="shared" si="0"/>
        <v>12364.21</v>
      </c>
      <c r="J55" s="14">
        <f t="shared" si="0"/>
        <v>21771.489999999998</v>
      </c>
      <c r="K55" s="14">
        <f t="shared" si="0"/>
        <v>287.14000000000004</v>
      </c>
      <c r="L55" s="14">
        <f t="shared" si="0"/>
        <v>1761.37</v>
      </c>
      <c r="M55" s="14">
        <f t="shared" si="0"/>
        <v>2145.02</v>
      </c>
      <c r="N55" s="14">
        <f t="shared" si="0"/>
        <v>4052.7799999999997</v>
      </c>
      <c r="O55" s="14">
        <f t="shared" si="0"/>
        <v>64049.26</v>
      </c>
      <c r="P55" s="1"/>
      <c r="Q55" s="1"/>
      <c r="R55" s="1"/>
    </row>
    <row r="56" spans="1:18" x14ac:dyDescent="0.3">
      <c r="A56" s="1" t="s">
        <v>37</v>
      </c>
      <c r="B56" s="6">
        <f t="shared" ref="B56:O56" si="2">(B54-B55)/B55</f>
        <v>0.17136929763230779</v>
      </c>
      <c r="C56" s="6">
        <f t="shared" si="2"/>
        <v>7.2089808311835757E-2</v>
      </c>
      <c r="D56" s="6">
        <f t="shared" si="2"/>
        <v>6.0596519124349615E-2</v>
      </c>
      <c r="E56" s="6">
        <f t="shared" si="2"/>
        <v>0.11383507629007364</v>
      </c>
      <c r="F56" s="6">
        <f t="shared" si="2"/>
        <v>0.2115265243756865</v>
      </c>
      <c r="G56" s="6">
        <f t="shared" si="2"/>
        <v>8.6764955251119422E-2</v>
      </c>
      <c r="H56" s="6">
        <f t="shared" si="2"/>
        <v>5.2633746596644201E-2</v>
      </c>
      <c r="I56" s="6">
        <f t="shared" si="2"/>
        <v>0.11156879412433138</v>
      </c>
      <c r="J56" s="6">
        <f t="shared" si="2"/>
        <v>7.3004649658796994E-2</v>
      </c>
      <c r="K56" s="6">
        <f t="shared" si="2"/>
        <v>-0.13735460054328916</v>
      </c>
      <c r="L56" s="6">
        <f t="shared" si="2"/>
        <v>7.6877657732333668E-2</v>
      </c>
      <c r="M56" s="6">
        <f t="shared" si="2"/>
        <v>0.41311036726930311</v>
      </c>
      <c r="N56" s="6">
        <f t="shared" si="2"/>
        <v>-0.19352888634468202</v>
      </c>
      <c r="O56" s="6">
        <f t="shared" si="2"/>
        <v>8.9166838149261754E-2</v>
      </c>
      <c r="P56" s="1"/>
      <c r="Q56" s="1"/>
      <c r="R56" s="1"/>
    </row>
    <row r="57" spans="1:18" x14ac:dyDescent="0.3">
      <c r="A57" s="3" t="s">
        <v>38</v>
      </c>
      <c r="B57" s="1"/>
      <c r="C57" s="1"/>
      <c r="D57" s="1"/>
      <c r="E57" s="1"/>
      <c r="F57" s="1"/>
      <c r="G57" s="1"/>
      <c r="H57" s="1"/>
      <c r="I57" s="1"/>
      <c r="J57" s="1"/>
      <c r="K57" s="1"/>
      <c r="L57" s="1"/>
      <c r="M57" s="1"/>
      <c r="N57" s="1"/>
      <c r="O57" s="1"/>
      <c r="P57" s="1"/>
      <c r="Q57" s="1"/>
      <c r="R57" s="1"/>
    </row>
    <row r="58" spans="1:18" x14ac:dyDescent="0.3">
      <c r="A58" s="1" t="s">
        <v>74</v>
      </c>
      <c r="B58" s="4">
        <v>0</v>
      </c>
      <c r="C58" s="4">
        <v>0</v>
      </c>
      <c r="D58" s="4">
        <v>0</v>
      </c>
      <c r="E58" s="4">
        <v>0</v>
      </c>
      <c r="F58" s="4">
        <v>0</v>
      </c>
      <c r="G58" s="4">
        <v>0</v>
      </c>
      <c r="H58" s="4">
        <v>0</v>
      </c>
      <c r="I58" s="4">
        <v>0</v>
      </c>
      <c r="J58" s="1">
        <v>1608.85</v>
      </c>
      <c r="K58" s="4">
        <v>0</v>
      </c>
      <c r="L58" s="4">
        <v>0</v>
      </c>
      <c r="M58" s="1">
        <v>23.05</v>
      </c>
      <c r="N58" s="4">
        <v>0</v>
      </c>
      <c r="O58" s="1">
        <v>1631.9</v>
      </c>
      <c r="P58" s="8">
        <f>(O58-O59)/O59</f>
        <v>0.11455636982044436</v>
      </c>
      <c r="Q58" s="8">
        <f>O58/$O$83</f>
        <v>2.0578500630696564E-2</v>
      </c>
      <c r="R58" s="1">
        <v>167.73</v>
      </c>
    </row>
    <row r="59" spans="1:18" x14ac:dyDescent="0.3">
      <c r="A59" s="1" t="s">
        <v>11</v>
      </c>
      <c r="B59" s="4">
        <v>0</v>
      </c>
      <c r="C59" s="4">
        <v>0</v>
      </c>
      <c r="D59" s="4">
        <v>0</v>
      </c>
      <c r="E59" s="4">
        <v>0</v>
      </c>
      <c r="F59" s="4">
        <v>0</v>
      </c>
      <c r="G59" s="4">
        <v>0</v>
      </c>
      <c r="H59" s="4">
        <v>0</v>
      </c>
      <c r="I59" s="4">
        <v>0</v>
      </c>
      <c r="J59" s="1">
        <v>1436.99</v>
      </c>
      <c r="K59" s="4">
        <v>0</v>
      </c>
      <c r="L59" s="4">
        <v>0</v>
      </c>
      <c r="M59" s="1">
        <v>27.18</v>
      </c>
      <c r="N59" s="4">
        <v>0</v>
      </c>
      <c r="O59" s="1">
        <v>1464.17</v>
      </c>
      <c r="P59" s="1"/>
      <c r="Q59" s="1"/>
      <c r="R59" s="1"/>
    </row>
    <row r="60" spans="1:18" x14ac:dyDescent="0.3">
      <c r="A60" s="1" t="s">
        <v>39</v>
      </c>
      <c r="B60" s="4">
        <v>0</v>
      </c>
      <c r="C60" s="4">
        <v>0</v>
      </c>
      <c r="D60" s="4">
        <v>0</v>
      </c>
      <c r="E60" s="4">
        <v>0</v>
      </c>
      <c r="F60" s="4">
        <v>0</v>
      </c>
      <c r="G60" s="4">
        <v>0</v>
      </c>
      <c r="H60" s="4">
        <v>0</v>
      </c>
      <c r="I60" s="4">
        <v>0</v>
      </c>
      <c r="J60" s="1">
        <v>1266.2</v>
      </c>
      <c r="K60" s="4">
        <v>0</v>
      </c>
      <c r="L60" s="4">
        <v>0</v>
      </c>
      <c r="M60" s="1">
        <v>60.45</v>
      </c>
      <c r="N60" s="4">
        <v>0</v>
      </c>
      <c r="O60" s="1">
        <v>1326.65</v>
      </c>
      <c r="P60" s="8">
        <f>(O60-O61)/O61</f>
        <v>0.27488948683451875</v>
      </c>
      <c r="Q60" s="8">
        <f>O60/$O$83</f>
        <v>1.6729252933215023E-2</v>
      </c>
      <c r="R60" s="1">
        <v>286.05</v>
      </c>
    </row>
    <row r="61" spans="1:18" x14ac:dyDescent="0.3">
      <c r="A61" s="1" t="s">
        <v>11</v>
      </c>
      <c r="B61" s="4">
        <v>0</v>
      </c>
      <c r="C61" s="4">
        <v>0</v>
      </c>
      <c r="D61" s="4">
        <v>0</v>
      </c>
      <c r="E61" s="4">
        <v>0</v>
      </c>
      <c r="F61" s="4">
        <v>0</v>
      </c>
      <c r="G61" s="4">
        <v>0</v>
      </c>
      <c r="H61" s="4">
        <v>0</v>
      </c>
      <c r="I61" s="4">
        <v>0</v>
      </c>
      <c r="J61" s="1">
        <v>983.96</v>
      </c>
      <c r="K61" s="4">
        <v>0</v>
      </c>
      <c r="L61" s="4">
        <v>0</v>
      </c>
      <c r="M61" s="1">
        <v>56.64</v>
      </c>
      <c r="N61" s="4">
        <v>0</v>
      </c>
      <c r="O61" s="1">
        <v>1040.5999999999999</v>
      </c>
      <c r="P61" s="1"/>
      <c r="Q61" s="1"/>
      <c r="R61" s="1"/>
    </row>
    <row r="62" spans="1:18" x14ac:dyDescent="0.3">
      <c r="A62" s="1" t="s">
        <v>40</v>
      </c>
      <c r="B62" s="4">
        <v>0</v>
      </c>
      <c r="C62" s="4">
        <v>0</v>
      </c>
      <c r="D62" s="4">
        <v>0</v>
      </c>
      <c r="E62" s="4">
        <v>0</v>
      </c>
      <c r="F62" s="4">
        <v>0</v>
      </c>
      <c r="G62" s="4">
        <v>0</v>
      </c>
      <c r="H62" s="4">
        <v>0</v>
      </c>
      <c r="I62" s="4">
        <v>0</v>
      </c>
      <c r="J62" s="1">
        <v>2008.5</v>
      </c>
      <c r="K62" s="4">
        <v>0</v>
      </c>
      <c r="L62" s="4">
        <v>0</v>
      </c>
      <c r="M62" s="1">
        <v>40.93</v>
      </c>
      <c r="N62" s="4">
        <v>0</v>
      </c>
      <c r="O62" s="1">
        <v>2049.4299999999998</v>
      </c>
      <c r="P62" s="8">
        <f>(O62-O63)/O63</f>
        <v>6.2122971040029798E-2</v>
      </c>
      <c r="Q62" s="8">
        <f>O62/$O$83</f>
        <v>2.5843615753151816E-2</v>
      </c>
      <c r="R62" s="1">
        <v>119.87</v>
      </c>
    </row>
    <row r="63" spans="1:18" x14ac:dyDescent="0.3">
      <c r="A63" s="1" t="s">
        <v>11</v>
      </c>
      <c r="B63" s="4">
        <v>0</v>
      </c>
      <c r="C63" s="4">
        <v>0</v>
      </c>
      <c r="D63" s="4">
        <v>0</v>
      </c>
      <c r="E63" s="4">
        <v>0</v>
      </c>
      <c r="F63" s="4">
        <v>0</v>
      </c>
      <c r="G63" s="4">
        <v>0</v>
      </c>
      <c r="H63" s="4">
        <v>0</v>
      </c>
      <c r="I63" s="4">
        <v>0</v>
      </c>
      <c r="J63" s="1">
        <v>1883.82</v>
      </c>
      <c r="K63" s="4">
        <v>0</v>
      </c>
      <c r="L63" s="4">
        <v>0</v>
      </c>
      <c r="M63" s="1">
        <v>45.74</v>
      </c>
      <c r="N63" s="4">
        <v>0</v>
      </c>
      <c r="O63" s="1">
        <v>1929.56</v>
      </c>
      <c r="P63" s="1"/>
      <c r="Q63" s="1"/>
      <c r="R63" s="1"/>
    </row>
    <row r="64" spans="1:18" x14ac:dyDescent="0.3">
      <c r="A64" s="1" t="s">
        <v>41</v>
      </c>
      <c r="B64" s="4">
        <v>0</v>
      </c>
      <c r="C64" s="4">
        <v>0</v>
      </c>
      <c r="D64" s="4">
        <v>0</v>
      </c>
      <c r="E64" s="4">
        <v>0</v>
      </c>
      <c r="F64" s="4">
        <v>0</v>
      </c>
      <c r="G64" s="4">
        <v>0</v>
      </c>
      <c r="H64" s="4">
        <v>0</v>
      </c>
      <c r="I64" s="4">
        <v>0</v>
      </c>
      <c r="J64" s="1">
        <v>11.28</v>
      </c>
      <c r="K64" s="4">
        <v>0</v>
      </c>
      <c r="L64" s="4">
        <v>0</v>
      </c>
      <c r="M64" s="1">
        <v>1</v>
      </c>
      <c r="N64" s="4">
        <v>0</v>
      </c>
      <c r="O64" s="1">
        <v>12.28</v>
      </c>
      <c r="P64" s="4">
        <v>0</v>
      </c>
      <c r="Q64" s="8">
        <f>O64/$O$83</f>
        <v>1.5485261826395842E-4</v>
      </c>
      <c r="R64" s="1">
        <v>12.28</v>
      </c>
    </row>
    <row r="65" spans="1:18" x14ac:dyDescent="0.3">
      <c r="A65" s="1" t="s">
        <v>11</v>
      </c>
      <c r="B65" s="4">
        <v>0</v>
      </c>
      <c r="C65" s="4">
        <v>0</v>
      </c>
      <c r="D65" s="4">
        <v>0</v>
      </c>
      <c r="E65" s="4">
        <v>0</v>
      </c>
      <c r="F65" s="4">
        <v>0</v>
      </c>
      <c r="G65" s="4">
        <v>0</v>
      </c>
      <c r="H65" s="4">
        <v>0</v>
      </c>
      <c r="I65" s="4">
        <v>0</v>
      </c>
      <c r="J65" s="4">
        <v>0</v>
      </c>
      <c r="K65" s="4">
        <v>0</v>
      </c>
      <c r="L65" s="4">
        <v>0</v>
      </c>
      <c r="M65" s="4">
        <v>0</v>
      </c>
      <c r="N65" s="4">
        <v>0</v>
      </c>
      <c r="O65" s="4">
        <v>0</v>
      </c>
      <c r="P65" s="1"/>
      <c r="Q65" s="1"/>
      <c r="R65" s="1"/>
    </row>
    <row r="66" spans="1:18" x14ac:dyDescent="0.3">
      <c r="A66" s="1" t="s">
        <v>42</v>
      </c>
      <c r="B66" s="4">
        <v>0</v>
      </c>
      <c r="C66" s="4">
        <v>0</v>
      </c>
      <c r="D66" s="4">
        <v>0</v>
      </c>
      <c r="E66" s="4">
        <v>0</v>
      </c>
      <c r="F66" s="4">
        <v>0</v>
      </c>
      <c r="G66" s="4">
        <v>0</v>
      </c>
      <c r="H66" s="4">
        <v>0</v>
      </c>
      <c r="I66" s="4">
        <v>0</v>
      </c>
      <c r="J66" s="1">
        <v>523.13</v>
      </c>
      <c r="K66" s="4">
        <v>0</v>
      </c>
      <c r="L66" s="4">
        <v>0</v>
      </c>
      <c r="M66" s="1">
        <v>8.8699999999999992</v>
      </c>
      <c r="N66" s="4">
        <v>0</v>
      </c>
      <c r="O66" s="1">
        <v>532</v>
      </c>
      <c r="P66" s="8">
        <f>(O66-O67)/O67</f>
        <v>0.29740275576149244</v>
      </c>
      <c r="Q66" s="8">
        <f>O66/$O$83</f>
        <v>6.7085987716959195E-3</v>
      </c>
      <c r="R66" s="1">
        <v>121.95</v>
      </c>
    </row>
    <row r="67" spans="1:18" x14ac:dyDescent="0.3">
      <c r="A67" s="1" t="s">
        <v>11</v>
      </c>
      <c r="B67" s="4">
        <v>0</v>
      </c>
      <c r="C67" s="4">
        <v>0</v>
      </c>
      <c r="D67" s="4">
        <v>0</v>
      </c>
      <c r="E67" s="4">
        <v>0</v>
      </c>
      <c r="F67" s="4">
        <v>0</v>
      </c>
      <c r="G67" s="4">
        <v>0</v>
      </c>
      <c r="H67" s="4">
        <v>0</v>
      </c>
      <c r="I67" s="4">
        <v>0</v>
      </c>
      <c r="J67" s="1">
        <v>403.04</v>
      </c>
      <c r="K67" s="4">
        <v>0</v>
      </c>
      <c r="L67" s="4">
        <v>0</v>
      </c>
      <c r="M67" s="1">
        <v>7.01</v>
      </c>
      <c r="N67" s="4">
        <v>0</v>
      </c>
      <c r="O67" s="1">
        <v>410.05</v>
      </c>
      <c r="P67" s="1"/>
      <c r="Q67" s="1"/>
      <c r="R67" s="1"/>
    </row>
    <row r="68" spans="1:18" x14ac:dyDescent="0.3">
      <c r="A68" s="1" t="s">
        <v>43</v>
      </c>
      <c r="B68" s="4">
        <v>0</v>
      </c>
      <c r="C68" s="4">
        <v>0</v>
      </c>
      <c r="D68" s="4">
        <v>0</v>
      </c>
      <c r="E68" s="4">
        <v>0</v>
      </c>
      <c r="F68" s="4">
        <v>0</v>
      </c>
      <c r="G68" s="4">
        <v>0</v>
      </c>
      <c r="H68" s="4">
        <v>0</v>
      </c>
      <c r="I68" s="4">
        <v>0</v>
      </c>
      <c r="J68" s="1">
        <v>1.72</v>
      </c>
      <c r="K68" s="4">
        <v>0</v>
      </c>
      <c r="L68" s="4">
        <v>0</v>
      </c>
      <c r="M68" s="4">
        <v>0</v>
      </c>
      <c r="N68" s="4">
        <v>0</v>
      </c>
      <c r="O68" s="1">
        <v>1.72</v>
      </c>
      <c r="P68" s="4">
        <v>0</v>
      </c>
      <c r="Q68" s="4">
        <v>0</v>
      </c>
      <c r="R68" s="1">
        <v>1.72</v>
      </c>
    </row>
    <row r="69" spans="1:18" x14ac:dyDescent="0.3">
      <c r="A69" s="1" t="s">
        <v>11</v>
      </c>
      <c r="B69" s="4">
        <v>0</v>
      </c>
      <c r="C69" s="4">
        <v>0</v>
      </c>
      <c r="D69" s="4">
        <v>0</v>
      </c>
      <c r="E69" s="4">
        <v>0</v>
      </c>
      <c r="F69" s="4">
        <v>0</v>
      </c>
      <c r="G69" s="4">
        <v>0</v>
      </c>
      <c r="H69" s="4">
        <v>0</v>
      </c>
      <c r="I69" s="4">
        <v>0</v>
      </c>
      <c r="J69" s="4">
        <v>0</v>
      </c>
      <c r="K69" s="4">
        <v>0</v>
      </c>
      <c r="L69" s="4">
        <v>0</v>
      </c>
      <c r="M69" s="4">
        <v>0</v>
      </c>
      <c r="N69" s="4">
        <v>0</v>
      </c>
      <c r="O69" s="4">
        <v>0</v>
      </c>
      <c r="P69" s="1"/>
      <c r="Q69" s="1"/>
      <c r="R69" s="1"/>
    </row>
    <row r="70" spans="1:18" x14ac:dyDescent="0.3">
      <c r="A70" s="1" t="s">
        <v>44</v>
      </c>
      <c r="B70" s="4">
        <v>0</v>
      </c>
      <c r="C70" s="4">
        <v>0</v>
      </c>
      <c r="D70" s="4">
        <v>0</v>
      </c>
      <c r="E70" s="4">
        <v>0</v>
      </c>
      <c r="F70" s="4">
        <v>0</v>
      </c>
      <c r="G70" s="4">
        <v>0</v>
      </c>
      <c r="H70" s="4">
        <v>0</v>
      </c>
      <c r="I70" s="4">
        <v>0</v>
      </c>
      <c r="J70" s="1">
        <v>3562.66</v>
      </c>
      <c r="K70" s="4">
        <v>0</v>
      </c>
      <c r="L70" s="4">
        <v>0</v>
      </c>
      <c r="M70" s="1">
        <v>34.630000000000003</v>
      </c>
      <c r="N70" s="1">
        <v>0.02</v>
      </c>
      <c r="O70" s="1">
        <v>3597.31</v>
      </c>
      <c r="P70" s="8">
        <f>(O70-O71)/O71</f>
        <v>3.4920150866099176E-2</v>
      </c>
      <c r="Q70" s="8">
        <f>O70/$O$83</f>
        <v>4.536261174325084E-2</v>
      </c>
      <c r="R70" s="1">
        <v>121.38</v>
      </c>
    </row>
    <row r="71" spans="1:18" x14ac:dyDescent="0.3">
      <c r="A71" s="1" t="s">
        <v>11</v>
      </c>
      <c r="B71" s="4">
        <v>0</v>
      </c>
      <c r="C71" s="4">
        <v>0</v>
      </c>
      <c r="D71" s="4">
        <v>0</v>
      </c>
      <c r="E71" s="4">
        <v>0</v>
      </c>
      <c r="F71" s="4">
        <v>0</v>
      </c>
      <c r="G71" s="4">
        <v>0</v>
      </c>
      <c r="H71" s="4">
        <v>0</v>
      </c>
      <c r="I71" s="4">
        <v>0</v>
      </c>
      <c r="J71" s="1">
        <v>3435.64</v>
      </c>
      <c r="K71" s="4">
        <v>0</v>
      </c>
      <c r="L71" s="4">
        <v>0</v>
      </c>
      <c r="M71" s="1">
        <v>40.17</v>
      </c>
      <c r="N71" s="1">
        <v>0.12</v>
      </c>
      <c r="O71" s="1">
        <v>3475.93</v>
      </c>
      <c r="P71" s="1"/>
      <c r="Q71" s="1"/>
      <c r="R71" s="1"/>
    </row>
    <row r="72" spans="1:18" x14ac:dyDescent="0.3">
      <c r="A72" s="3" t="s">
        <v>45</v>
      </c>
      <c r="B72" s="5">
        <v>0</v>
      </c>
      <c r="C72" s="5">
        <v>0</v>
      </c>
      <c r="D72" s="5">
        <v>0</v>
      </c>
      <c r="E72" s="5">
        <v>0</v>
      </c>
      <c r="F72" s="5">
        <v>0</v>
      </c>
      <c r="G72" s="5">
        <v>0</v>
      </c>
      <c r="H72" s="5">
        <v>0</v>
      </c>
      <c r="I72" s="5">
        <v>0</v>
      </c>
      <c r="J72" s="3">
        <f>SUM(J58+J60+J62+J64+J66+J68+J70)</f>
        <v>8982.34</v>
      </c>
      <c r="K72" s="5">
        <v>0</v>
      </c>
      <c r="L72" s="5">
        <v>0</v>
      </c>
      <c r="M72" s="3">
        <f t="shared" ref="M72:O73" si="3">SUM(M58+M60+M62+M64+M66+M68+M70)</f>
        <v>168.93</v>
      </c>
      <c r="N72" s="3">
        <f t="shared" si="3"/>
        <v>0.02</v>
      </c>
      <c r="O72" s="3">
        <f t="shared" si="3"/>
        <v>9151.2899999999991</v>
      </c>
      <c r="P72" s="9">
        <f>(O72-O73)/O73</f>
        <v>9.9873682591153409E-2</v>
      </c>
      <c r="Q72" s="9">
        <f>O72/$O$83</f>
        <v>0.11539912190494951</v>
      </c>
      <c r="R72" s="3">
        <f>SUM(R58+R60+R62+R64+R66+R68+R70)</f>
        <v>830.98</v>
      </c>
    </row>
    <row r="73" spans="1:18" x14ac:dyDescent="0.3">
      <c r="A73" s="1" t="s">
        <v>36</v>
      </c>
      <c r="B73" s="4">
        <v>0</v>
      </c>
      <c r="C73" s="4">
        <v>0</v>
      </c>
      <c r="D73" s="4">
        <v>0</v>
      </c>
      <c r="E73" s="4">
        <v>0</v>
      </c>
      <c r="F73" s="4">
        <v>0</v>
      </c>
      <c r="G73" s="4">
        <v>0</v>
      </c>
      <c r="H73" s="4">
        <v>0</v>
      </c>
      <c r="I73" s="4">
        <v>0</v>
      </c>
      <c r="J73" s="1">
        <f>SUM(J59+J61+J63+J65+J67+J69+J71)</f>
        <v>8143.4499999999989</v>
      </c>
      <c r="K73" s="4">
        <v>0</v>
      </c>
      <c r="L73" s="4">
        <v>0</v>
      </c>
      <c r="M73" s="1">
        <f t="shared" si="3"/>
        <v>176.74</v>
      </c>
      <c r="N73" s="1">
        <f t="shared" si="3"/>
        <v>0.12</v>
      </c>
      <c r="O73" s="1">
        <f t="shared" si="3"/>
        <v>8320.31</v>
      </c>
      <c r="P73" s="1"/>
      <c r="Q73" s="1"/>
      <c r="R73" s="1"/>
    </row>
    <row r="74" spans="1:18" x14ac:dyDescent="0.3">
      <c r="A74" s="1" t="s">
        <v>37</v>
      </c>
      <c r="B74" s="4">
        <v>0</v>
      </c>
      <c r="C74" s="4">
        <v>0</v>
      </c>
      <c r="D74" s="4">
        <v>0</v>
      </c>
      <c r="E74" s="4">
        <v>0</v>
      </c>
      <c r="F74" s="4">
        <v>0</v>
      </c>
      <c r="G74" s="4">
        <v>0</v>
      </c>
      <c r="H74" s="4">
        <v>0</v>
      </c>
      <c r="I74" s="4">
        <v>0</v>
      </c>
      <c r="J74" s="6">
        <f>(J72-J73)/J73</f>
        <v>0.10301407879952616</v>
      </c>
      <c r="K74" s="4">
        <v>0</v>
      </c>
      <c r="L74" s="4">
        <v>0</v>
      </c>
      <c r="M74" s="6">
        <f>(M72-M73)/M73</f>
        <v>-4.4189204481158775E-2</v>
      </c>
      <c r="N74" s="6">
        <f>(N72-N73)/N73</f>
        <v>-0.83333333333333326</v>
      </c>
      <c r="O74" s="6">
        <f>(O72-O73)/O73</f>
        <v>9.9873682591153409E-2</v>
      </c>
      <c r="P74" s="1"/>
      <c r="Q74" s="1"/>
      <c r="R74" s="1"/>
    </row>
    <row r="75" spans="1:18" x14ac:dyDescent="0.3">
      <c r="A75" s="3" t="s">
        <v>56</v>
      </c>
      <c r="B75" s="4"/>
      <c r="C75" s="4"/>
      <c r="D75" s="4"/>
      <c r="E75" s="4"/>
      <c r="F75" s="4"/>
      <c r="G75" s="4"/>
      <c r="H75" s="4"/>
      <c r="I75" s="4"/>
      <c r="J75" s="1"/>
      <c r="K75" s="4"/>
      <c r="L75" s="4"/>
      <c r="M75" s="1"/>
      <c r="N75" s="1"/>
      <c r="O75" s="1"/>
      <c r="P75" s="1"/>
      <c r="Q75" s="1"/>
      <c r="R75" s="1"/>
    </row>
    <row r="76" spans="1:18" x14ac:dyDescent="0.3">
      <c r="A76" s="1" t="s">
        <v>57</v>
      </c>
      <c r="B76" s="4">
        <v>0</v>
      </c>
      <c r="C76" s="4">
        <v>0</v>
      </c>
      <c r="D76" s="4">
        <v>0</v>
      </c>
      <c r="E76" s="4">
        <v>0</v>
      </c>
      <c r="F76" s="4">
        <v>0</v>
      </c>
      <c r="G76" s="4">
        <v>0</v>
      </c>
      <c r="H76" s="4">
        <v>0</v>
      </c>
      <c r="I76" s="4">
        <v>0</v>
      </c>
      <c r="J76" s="4">
        <v>0</v>
      </c>
      <c r="K76" s="4">
        <v>0</v>
      </c>
      <c r="L76" s="4">
        <v>0</v>
      </c>
      <c r="M76" s="4">
        <v>0</v>
      </c>
      <c r="N76" s="1">
        <v>67.930000000000007</v>
      </c>
      <c r="O76" s="1">
        <v>67.930000000000007</v>
      </c>
      <c r="P76" s="8">
        <f>(O76-O77)/O77</f>
        <v>-0.62618313889500321</v>
      </c>
      <c r="Q76" s="8">
        <f>O76/$O$83</f>
        <v>8.5660735819793952E-4</v>
      </c>
      <c r="R76" s="1">
        <v>-113.79</v>
      </c>
    </row>
    <row r="77" spans="1:18" x14ac:dyDescent="0.3">
      <c r="A77" s="1" t="s">
        <v>11</v>
      </c>
      <c r="B77" s="4">
        <v>0</v>
      </c>
      <c r="C77" s="4">
        <v>0</v>
      </c>
      <c r="D77" s="4">
        <v>0</v>
      </c>
      <c r="E77" s="4">
        <v>0</v>
      </c>
      <c r="F77" s="4">
        <v>0</v>
      </c>
      <c r="G77" s="4">
        <v>0</v>
      </c>
      <c r="H77" s="4">
        <v>0</v>
      </c>
      <c r="I77" s="4">
        <v>0</v>
      </c>
      <c r="J77" s="4">
        <v>0</v>
      </c>
      <c r="K77" s="4">
        <v>0</v>
      </c>
      <c r="L77" s="4">
        <v>0</v>
      </c>
      <c r="M77" s="4">
        <v>0</v>
      </c>
      <c r="N77" s="1">
        <v>181.72</v>
      </c>
      <c r="O77" s="1">
        <v>181.72</v>
      </c>
      <c r="P77" s="1"/>
      <c r="Q77" s="1"/>
      <c r="R77" s="1"/>
    </row>
    <row r="78" spans="1:18" x14ac:dyDescent="0.3">
      <c r="A78" s="1" t="s">
        <v>58</v>
      </c>
      <c r="B78" s="4">
        <v>0</v>
      </c>
      <c r="C78" s="4">
        <v>0</v>
      </c>
      <c r="D78" s="4">
        <v>0</v>
      </c>
      <c r="E78" s="4">
        <v>0</v>
      </c>
      <c r="F78" s="4">
        <v>0</v>
      </c>
      <c r="G78" s="4">
        <v>0</v>
      </c>
      <c r="H78" s="4">
        <v>0</v>
      </c>
      <c r="I78" s="4">
        <v>0</v>
      </c>
      <c r="J78" s="4">
        <v>0</v>
      </c>
      <c r="K78" s="4">
        <v>0</v>
      </c>
      <c r="L78" s="4">
        <v>0</v>
      </c>
      <c r="M78" s="4">
        <v>0</v>
      </c>
      <c r="N78" s="1">
        <v>321.66000000000003</v>
      </c>
      <c r="O78" s="1">
        <v>321.66000000000003</v>
      </c>
      <c r="P78" s="8">
        <f>(O78-O79)/O79</f>
        <v>4.2185069984448029E-2</v>
      </c>
      <c r="Q78" s="8">
        <f>O78/$O$83</f>
        <v>4.0561802272626119E-3</v>
      </c>
      <c r="R78" s="1">
        <v>13.02</v>
      </c>
    </row>
    <row r="79" spans="1:18" x14ac:dyDescent="0.3">
      <c r="A79" s="1" t="s">
        <v>11</v>
      </c>
      <c r="B79" s="4">
        <v>0</v>
      </c>
      <c r="C79" s="4">
        <v>0</v>
      </c>
      <c r="D79" s="4">
        <v>0</v>
      </c>
      <c r="E79" s="4">
        <v>0</v>
      </c>
      <c r="F79" s="4">
        <v>0</v>
      </c>
      <c r="G79" s="4">
        <v>0</v>
      </c>
      <c r="H79" s="4">
        <v>0</v>
      </c>
      <c r="I79" s="4">
        <v>0</v>
      </c>
      <c r="J79" s="4">
        <v>0</v>
      </c>
      <c r="K79" s="4">
        <v>0</v>
      </c>
      <c r="L79" s="4">
        <v>0</v>
      </c>
      <c r="M79" s="4">
        <v>0</v>
      </c>
      <c r="N79" s="1">
        <v>308.64</v>
      </c>
      <c r="O79" s="1">
        <v>308.64</v>
      </c>
      <c r="P79" s="1"/>
      <c r="Q79" s="1"/>
      <c r="R79" s="1"/>
    </row>
    <row r="80" spans="1:18" x14ac:dyDescent="0.3">
      <c r="A80" s="3" t="s">
        <v>59</v>
      </c>
      <c r="B80" s="5">
        <v>0</v>
      </c>
      <c r="C80" s="5">
        <v>0</v>
      </c>
      <c r="D80" s="5">
        <v>0</v>
      </c>
      <c r="E80" s="5">
        <v>0</v>
      </c>
      <c r="F80" s="5">
        <v>0</v>
      </c>
      <c r="G80" s="5">
        <v>0</v>
      </c>
      <c r="H80" s="5">
        <v>0</v>
      </c>
      <c r="I80" s="5">
        <v>0</v>
      </c>
      <c r="J80" s="5">
        <v>0</v>
      </c>
      <c r="K80" s="5">
        <v>0</v>
      </c>
      <c r="L80" s="5">
        <v>0</v>
      </c>
      <c r="M80" s="5">
        <v>0</v>
      </c>
      <c r="N80" s="3">
        <f>SUM(N76+N78)</f>
        <v>389.59000000000003</v>
      </c>
      <c r="O80" s="3">
        <f>SUM(O76+O78)</f>
        <v>389.59000000000003</v>
      </c>
      <c r="P80" s="9">
        <f>(O80-O81)/O81</f>
        <v>-0.20550208010441304</v>
      </c>
      <c r="Q80" s="9">
        <f>O80/$O$83</f>
        <v>4.9127875854605516E-3</v>
      </c>
      <c r="R80" s="3">
        <f>SUM(R76+R78)</f>
        <v>-100.77000000000001</v>
      </c>
    </row>
    <row r="81" spans="1:18" x14ac:dyDescent="0.3">
      <c r="A81" s="1" t="s">
        <v>36</v>
      </c>
      <c r="B81" s="4">
        <v>0</v>
      </c>
      <c r="C81" s="4">
        <v>0</v>
      </c>
      <c r="D81" s="4">
        <v>0</v>
      </c>
      <c r="E81" s="4">
        <v>0</v>
      </c>
      <c r="F81" s="4">
        <v>0</v>
      </c>
      <c r="G81" s="4">
        <v>0</v>
      </c>
      <c r="H81" s="4">
        <v>0</v>
      </c>
      <c r="I81" s="4">
        <v>0</v>
      </c>
      <c r="J81" s="4">
        <v>0</v>
      </c>
      <c r="K81" s="4">
        <v>0</v>
      </c>
      <c r="L81" s="4">
        <v>0</v>
      </c>
      <c r="M81" s="4">
        <v>0</v>
      </c>
      <c r="N81" s="1">
        <f>SUM(N77+N79)</f>
        <v>490.36</v>
      </c>
      <c r="O81" s="1">
        <f>SUM(O77+O79)</f>
        <v>490.36</v>
      </c>
      <c r="P81" s="1"/>
      <c r="Q81" s="1"/>
      <c r="R81" s="1"/>
    </row>
    <row r="82" spans="1:18" x14ac:dyDescent="0.3">
      <c r="A82" s="1" t="s">
        <v>37</v>
      </c>
      <c r="B82" s="4">
        <v>0</v>
      </c>
      <c r="C82" s="4">
        <v>0</v>
      </c>
      <c r="D82" s="4">
        <v>0</v>
      </c>
      <c r="E82" s="4">
        <v>0</v>
      </c>
      <c r="F82" s="4">
        <v>0</v>
      </c>
      <c r="G82" s="4">
        <v>0</v>
      </c>
      <c r="H82" s="4">
        <v>0</v>
      </c>
      <c r="I82" s="4">
        <v>0</v>
      </c>
      <c r="J82" s="1"/>
      <c r="K82" s="4">
        <v>0</v>
      </c>
      <c r="L82" s="4">
        <v>0</v>
      </c>
      <c r="M82" s="1"/>
      <c r="N82" s="6">
        <f>(N80-N81)/N81</f>
        <v>-0.20550208010441304</v>
      </c>
      <c r="O82" s="6">
        <f>(O80-O81)/O81</f>
        <v>-0.20550208010441304</v>
      </c>
      <c r="P82" s="1"/>
      <c r="Q82" s="1"/>
      <c r="R82" s="1"/>
    </row>
    <row r="83" spans="1:18" x14ac:dyDescent="0.3">
      <c r="A83" s="3" t="s">
        <v>46</v>
      </c>
      <c r="B83" s="7">
        <f t="shared" ref="B83:O84" si="4">SUM(B54+B72+B80)</f>
        <v>11241.76</v>
      </c>
      <c r="C83" s="7">
        <f t="shared" si="4"/>
        <v>1737.1499999999999</v>
      </c>
      <c r="D83" s="7">
        <f t="shared" si="4"/>
        <v>1347.35</v>
      </c>
      <c r="E83" s="7">
        <f t="shared" si="4"/>
        <v>389.82</v>
      </c>
      <c r="F83" s="7">
        <f t="shared" si="4"/>
        <v>1776.11</v>
      </c>
      <c r="G83" s="7">
        <f t="shared" si="4"/>
        <v>23200.28</v>
      </c>
      <c r="H83" s="7">
        <f t="shared" si="4"/>
        <v>9456.6300000000028</v>
      </c>
      <c r="I83" s="7">
        <f t="shared" si="4"/>
        <v>13743.669999999998</v>
      </c>
      <c r="J83" s="7">
        <f t="shared" si="4"/>
        <v>32343.25</v>
      </c>
      <c r="K83" s="7">
        <f t="shared" si="4"/>
        <v>247.7</v>
      </c>
      <c r="L83" s="7">
        <f t="shared" si="4"/>
        <v>1896.7800000000004</v>
      </c>
      <c r="M83" s="7">
        <f t="shared" si="4"/>
        <v>3200.0800000000004</v>
      </c>
      <c r="N83" s="7">
        <f t="shared" si="4"/>
        <v>3658.0599999999995</v>
      </c>
      <c r="O83" s="7">
        <f t="shared" si="4"/>
        <v>79301.209999999977</v>
      </c>
      <c r="P83" s="9">
        <f>(O83-O84)/O84</f>
        <v>8.8406343514191812E-2</v>
      </c>
      <c r="Q83" s="9">
        <f>O83/$O$83</f>
        <v>1</v>
      </c>
      <c r="R83" s="7">
        <f t="shared" ref="R83" si="5">SUM(R54+R72+R80)</f>
        <v>6441.2799999999988</v>
      </c>
    </row>
    <row r="84" spans="1:18" x14ac:dyDescent="0.3">
      <c r="A84" s="1" t="s">
        <v>36</v>
      </c>
      <c r="B84" s="10">
        <f t="shared" si="4"/>
        <v>9597.1100000000024</v>
      </c>
      <c r="C84" s="10">
        <f t="shared" si="4"/>
        <v>1620.34</v>
      </c>
      <c r="D84" s="10">
        <f t="shared" si="4"/>
        <v>1270.3699999999999</v>
      </c>
      <c r="E84" s="10">
        <f t="shared" si="4"/>
        <v>349.98</v>
      </c>
      <c r="F84" s="10">
        <f t="shared" si="4"/>
        <v>1466.0099999999998</v>
      </c>
      <c r="G84" s="10">
        <f t="shared" si="4"/>
        <v>21348.019999999997</v>
      </c>
      <c r="H84" s="10">
        <f t="shared" si="4"/>
        <v>8983.7800000000025</v>
      </c>
      <c r="I84" s="10">
        <f t="shared" si="4"/>
        <v>12364.21</v>
      </c>
      <c r="J84" s="10">
        <f t="shared" si="4"/>
        <v>29914.939999999995</v>
      </c>
      <c r="K84" s="10">
        <f t="shared" si="4"/>
        <v>287.14000000000004</v>
      </c>
      <c r="L84" s="10">
        <f t="shared" si="4"/>
        <v>1761.37</v>
      </c>
      <c r="M84" s="10">
        <f t="shared" si="4"/>
        <v>2321.7600000000002</v>
      </c>
      <c r="N84" s="10">
        <f t="shared" si="4"/>
        <v>4543.2599999999993</v>
      </c>
      <c r="O84" s="10">
        <f t="shared" si="4"/>
        <v>72859.930000000008</v>
      </c>
      <c r="P84" s="1"/>
      <c r="Q84" s="1"/>
      <c r="R84" s="1"/>
    </row>
    <row r="85" spans="1:18" x14ac:dyDescent="0.3">
      <c r="A85" s="1" t="s">
        <v>37</v>
      </c>
      <c r="B85" s="6">
        <f t="shared" ref="B85:O85" si="6">(B83-B84)/B84</f>
        <v>0.17136929763230779</v>
      </c>
      <c r="C85" s="6">
        <f t="shared" si="6"/>
        <v>7.2089808311835757E-2</v>
      </c>
      <c r="D85" s="6">
        <f t="shared" si="6"/>
        <v>6.0596519124349615E-2</v>
      </c>
      <c r="E85" s="6">
        <f t="shared" si="6"/>
        <v>0.11383507629007364</v>
      </c>
      <c r="F85" s="6">
        <f t="shared" si="6"/>
        <v>0.2115265243756865</v>
      </c>
      <c r="G85" s="6">
        <f t="shared" si="6"/>
        <v>8.6764955251119422E-2</v>
      </c>
      <c r="H85" s="6">
        <f t="shared" si="6"/>
        <v>5.2633746596644201E-2</v>
      </c>
      <c r="I85" s="6">
        <f t="shared" si="6"/>
        <v>0.11156879412433138</v>
      </c>
      <c r="J85" s="6">
        <f t="shared" si="6"/>
        <v>8.1173821508584182E-2</v>
      </c>
      <c r="K85" s="6">
        <f t="shared" si="6"/>
        <v>-0.13735460054328916</v>
      </c>
      <c r="L85" s="6">
        <f t="shared" si="6"/>
        <v>7.6877657732333668E-2</v>
      </c>
      <c r="M85" s="6">
        <f t="shared" si="6"/>
        <v>0.37829922128040799</v>
      </c>
      <c r="N85" s="6">
        <f t="shared" si="6"/>
        <v>-0.19483806781914306</v>
      </c>
      <c r="O85" s="6">
        <f t="shared" si="6"/>
        <v>8.8406343514191812E-2</v>
      </c>
      <c r="P85" s="1"/>
      <c r="Q85" s="1"/>
      <c r="R85" s="1"/>
    </row>
    <row r="86" spans="1:18" x14ac:dyDescent="0.3">
      <c r="A86" s="1" t="s">
        <v>47</v>
      </c>
      <c r="B86" s="8">
        <f t="shared" ref="B86:O86" si="7">B83/$O$83</f>
        <v>0.14176025813477502</v>
      </c>
      <c r="C86" s="8">
        <f t="shared" si="7"/>
        <v>2.190571871475858E-2</v>
      </c>
      <c r="D86" s="8">
        <f t="shared" si="7"/>
        <v>1.6990282998203942E-2</v>
      </c>
      <c r="E86" s="8">
        <f t="shared" si="7"/>
        <v>4.9156879195159835E-3</v>
      </c>
      <c r="F86" s="8">
        <f t="shared" si="7"/>
        <v>2.2397010083452705E-2</v>
      </c>
      <c r="G86" s="8">
        <f t="shared" si="7"/>
        <v>0.29255896599812292</v>
      </c>
      <c r="H86" s="8">
        <f t="shared" si="7"/>
        <v>0.11924950451575714</v>
      </c>
      <c r="I86" s="8">
        <f t="shared" si="7"/>
        <v>0.17330971368532716</v>
      </c>
      <c r="J86" s="8">
        <f t="shared" si="7"/>
        <v>0.40785317147115424</v>
      </c>
      <c r="K86" s="8">
        <f t="shared" si="7"/>
        <v>3.1235336762200734E-3</v>
      </c>
      <c r="L86" s="8">
        <f t="shared" si="7"/>
        <v>2.3918676650709379E-2</v>
      </c>
      <c r="M86" s="8">
        <f t="shared" si="7"/>
        <v>4.035348262655767E-2</v>
      </c>
      <c r="N86" s="8">
        <f t="shared" si="7"/>
        <v>4.612867823832701E-2</v>
      </c>
      <c r="O86" s="8">
        <f t="shared" si="7"/>
        <v>1</v>
      </c>
      <c r="P86" s="1"/>
      <c r="Q86" s="1"/>
      <c r="R86" s="1"/>
    </row>
    <row r="87" spans="1:18" x14ac:dyDescent="0.3">
      <c r="A87" s="1" t="s">
        <v>48</v>
      </c>
      <c r="B87" s="8">
        <f t="shared" ref="B87:O87" si="8">B84/$O$84</f>
        <v>0.13172000027998931</v>
      </c>
      <c r="C87" s="8">
        <f t="shared" si="8"/>
        <v>2.2239110029339853E-2</v>
      </c>
      <c r="D87" s="8">
        <f t="shared" si="8"/>
        <v>1.7435783976185535E-2</v>
      </c>
      <c r="E87" s="8">
        <f t="shared" si="8"/>
        <v>4.8034633028058082E-3</v>
      </c>
      <c r="F87" s="8">
        <f t="shared" si="8"/>
        <v>2.0120936157912855E-2</v>
      </c>
      <c r="G87" s="8">
        <f t="shared" si="8"/>
        <v>0.29300083049764108</v>
      </c>
      <c r="H87" s="8">
        <f t="shared" si="8"/>
        <v>0.12330206740522537</v>
      </c>
      <c r="I87" s="8">
        <f t="shared" si="8"/>
        <v>0.16969835134346131</v>
      </c>
      <c r="J87" s="8">
        <f t="shared" si="8"/>
        <v>0.41058150893090334</v>
      </c>
      <c r="K87" s="8">
        <f t="shared" si="8"/>
        <v>3.9409864928500486E-3</v>
      </c>
      <c r="L87" s="8">
        <f t="shared" si="8"/>
        <v>2.4174741864286718E-2</v>
      </c>
      <c r="M87" s="8">
        <f t="shared" si="8"/>
        <v>3.1866075084068843E-2</v>
      </c>
      <c r="N87" s="8">
        <f t="shared" si="8"/>
        <v>6.2356085162310733E-2</v>
      </c>
      <c r="O87" s="8">
        <f t="shared" si="8"/>
        <v>1</v>
      </c>
      <c r="P87" s="1"/>
      <c r="Q87" s="1"/>
      <c r="R87" s="1"/>
    </row>
    <row r="89" spans="1:18" ht="45.6" customHeight="1" x14ac:dyDescent="0.3">
      <c r="A89" s="16" t="s">
        <v>75</v>
      </c>
      <c r="B89" s="16"/>
      <c r="C89" s="16"/>
      <c r="D89" s="16"/>
      <c r="E89" s="16"/>
      <c r="F89" s="16"/>
      <c r="G89" s="16"/>
      <c r="H89" s="16"/>
      <c r="I89" s="16"/>
      <c r="J89" s="16"/>
      <c r="K89" s="16"/>
      <c r="L89" s="16"/>
      <c r="M89" s="16"/>
      <c r="N89" s="16"/>
      <c r="O89" s="16"/>
      <c r="P89" s="16"/>
      <c r="Q89" s="16"/>
      <c r="R89" s="16"/>
    </row>
  </sheetData>
  <mergeCells count="2">
    <mergeCell ref="A1:R1"/>
    <mergeCell ref="A89:R8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Health Portfolio</vt:lpstr>
      <vt:lpstr>Liability Portfolio</vt:lpstr>
      <vt:lpstr>Miscellaneous portfolio</vt:lpstr>
      <vt:lpstr>Segmentwise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Sharad Taware</cp:lastModifiedBy>
  <dcterms:created xsi:type="dcterms:W3CDTF">2025-07-11T18:09:03Z</dcterms:created>
  <dcterms:modified xsi:type="dcterms:W3CDTF">2025-07-14T05:53:19Z</dcterms:modified>
</cp:coreProperties>
</file>