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hara\OneDrive\Desktop\"/>
    </mc:Choice>
  </mc:AlternateContent>
  <xr:revisionPtr revIDLastSave="0" documentId="13_ncr:1_{17B2DC64-D5EC-45C6-A648-49F9B6B62A6F}" xr6:coauthVersionLast="47" xr6:coauthVersionMax="47" xr10:uidLastSave="{00000000-0000-0000-0000-000000000000}"/>
  <bookViews>
    <workbookView xWindow="-108" yWindow="-108" windowWidth="23256" windowHeight="13896" activeTab="3" xr2:uid="{00000000-000D-0000-FFFF-FFFF00000000}"/>
  </bookViews>
  <sheets>
    <sheet name="Health Portfolio" sheetId="1" r:id="rId1"/>
    <sheet name="Liability Portfolio" sheetId="2" r:id="rId2"/>
    <sheet name="Miscellaneous portfolio" sheetId="3" r:id="rId3"/>
    <sheet name="Segmentwise Report"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3" i="5" l="1"/>
  <c r="Q80" i="5"/>
  <c r="Q78" i="5"/>
  <c r="Q76" i="5"/>
  <c r="Q72" i="5"/>
  <c r="Q70" i="5"/>
  <c r="Q66" i="5"/>
  <c r="Q64" i="5"/>
  <c r="Q62" i="5"/>
  <c r="Q60" i="5"/>
  <c r="Q58" i="5"/>
  <c r="Q54" i="5"/>
  <c r="Q52" i="5"/>
  <c r="Q50" i="5"/>
  <c r="Q48" i="5"/>
  <c r="Q46" i="5"/>
  <c r="Q44" i="5"/>
  <c r="Q42" i="5"/>
  <c r="Q40" i="5"/>
  <c r="Q38" i="5"/>
  <c r="Q36" i="5"/>
  <c r="Q34" i="5"/>
  <c r="Q32" i="5"/>
  <c r="Q30" i="5"/>
  <c r="Q28" i="5"/>
  <c r="Q26" i="5"/>
  <c r="Q24" i="5"/>
  <c r="Q22" i="5"/>
  <c r="Q20" i="5"/>
  <c r="Q18" i="5"/>
  <c r="Q16" i="5"/>
  <c r="Q14" i="5"/>
  <c r="Q12" i="5"/>
  <c r="Q10" i="5"/>
  <c r="Q8" i="5"/>
  <c r="Q6" i="5"/>
  <c r="Q4" i="5"/>
  <c r="P83" i="5"/>
  <c r="P80" i="5"/>
  <c r="P78" i="5"/>
  <c r="P76" i="5"/>
  <c r="P72" i="5"/>
  <c r="P70" i="5"/>
  <c r="P66" i="5"/>
  <c r="P62" i="5"/>
  <c r="P60" i="5"/>
  <c r="P58" i="5"/>
  <c r="P54" i="5"/>
  <c r="P52" i="5"/>
  <c r="P50" i="5"/>
  <c r="P48" i="5"/>
  <c r="P46" i="5"/>
  <c r="P44" i="5"/>
  <c r="P42" i="5"/>
  <c r="P40" i="5"/>
  <c r="P38" i="5"/>
  <c r="P36" i="5"/>
  <c r="P34" i="5"/>
  <c r="P32" i="5"/>
  <c r="P30" i="5"/>
  <c r="P28" i="5"/>
  <c r="P26" i="5"/>
  <c r="P24" i="5"/>
  <c r="P22" i="5"/>
  <c r="P20" i="5"/>
  <c r="P18" i="5"/>
  <c r="P16" i="5"/>
  <c r="P14" i="5"/>
  <c r="P12" i="5"/>
  <c r="P10" i="5"/>
  <c r="P8" i="5"/>
  <c r="P6" i="5"/>
  <c r="P4" i="5"/>
  <c r="R83" i="5"/>
  <c r="O87" i="5"/>
  <c r="N87" i="5"/>
  <c r="M87" i="5"/>
  <c r="L87" i="5"/>
  <c r="K87" i="5"/>
  <c r="J87" i="5"/>
  <c r="I87" i="5"/>
  <c r="H87" i="5"/>
  <c r="G87" i="5"/>
  <c r="F87" i="5"/>
  <c r="E87" i="5"/>
  <c r="D87" i="5"/>
  <c r="C87" i="5"/>
  <c r="B87" i="5"/>
  <c r="O86" i="5"/>
  <c r="N86" i="5"/>
  <c r="M86" i="5"/>
  <c r="L86" i="5"/>
  <c r="K86" i="5"/>
  <c r="J86" i="5"/>
  <c r="I86" i="5"/>
  <c r="H86" i="5"/>
  <c r="G86" i="5"/>
  <c r="F86" i="5"/>
  <c r="E86" i="5"/>
  <c r="D86" i="5"/>
  <c r="C86" i="5"/>
  <c r="B86" i="5"/>
  <c r="O85" i="5"/>
  <c r="N85" i="5"/>
  <c r="M85" i="5"/>
  <c r="L85" i="5"/>
  <c r="K85" i="5"/>
  <c r="J85" i="5"/>
  <c r="I85" i="5"/>
  <c r="H85" i="5"/>
  <c r="G85" i="5"/>
  <c r="F85" i="5"/>
  <c r="E85" i="5"/>
  <c r="D85" i="5"/>
  <c r="C85" i="5"/>
  <c r="B85" i="5"/>
  <c r="O84" i="5"/>
  <c r="N84" i="5"/>
  <c r="M84" i="5"/>
  <c r="L84" i="5"/>
  <c r="K84" i="5"/>
  <c r="J84" i="5"/>
  <c r="I84" i="5"/>
  <c r="H84" i="5"/>
  <c r="G84" i="5"/>
  <c r="F84" i="5"/>
  <c r="E84" i="5"/>
  <c r="D84" i="5"/>
  <c r="C84" i="5"/>
  <c r="B84" i="5"/>
  <c r="O83" i="5"/>
  <c r="N83" i="5"/>
  <c r="M83" i="5"/>
  <c r="L83" i="5"/>
  <c r="K83" i="5"/>
  <c r="J83" i="5"/>
  <c r="I83" i="5"/>
  <c r="H83" i="5"/>
  <c r="G83" i="5"/>
  <c r="F83" i="5"/>
  <c r="E83" i="5"/>
  <c r="D83" i="5"/>
  <c r="C83" i="5"/>
  <c r="B83" i="5"/>
  <c r="O81" i="5"/>
  <c r="N81" i="5"/>
  <c r="R80" i="5"/>
  <c r="O80" i="5"/>
  <c r="N80" i="5"/>
  <c r="O74" i="5"/>
  <c r="N74" i="5"/>
  <c r="M74" i="5"/>
  <c r="J74" i="5"/>
  <c r="O73" i="5"/>
  <c r="N73" i="5"/>
  <c r="M73" i="5"/>
  <c r="J73" i="5"/>
  <c r="R72" i="5"/>
  <c r="O72" i="5"/>
  <c r="M72" i="5"/>
  <c r="J72" i="5"/>
  <c r="R54" i="5"/>
  <c r="O54" i="5"/>
  <c r="O56" i="5" s="1"/>
  <c r="N54" i="5"/>
  <c r="M54" i="5"/>
  <c r="L54" i="5"/>
  <c r="K54" i="5"/>
  <c r="J54" i="5"/>
  <c r="I54" i="5"/>
  <c r="H54" i="5"/>
  <c r="G54" i="5"/>
  <c r="F54" i="5"/>
  <c r="F56" i="5" s="1"/>
  <c r="E54" i="5"/>
  <c r="D54" i="5"/>
  <c r="C54" i="5"/>
  <c r="C56" i="5" s="1"/>
  <c r="P55" i="5"/>
  <c r="O55" i="5"/>
  <c r="N55" i="5"/>
  <c r="M55" i="5"/>
  <c r="L55" i="5"/>
  <c r="K55" i="5"/>
  <c r="K56" i="5" s="1"/>
  <c r="J55" i="5"/>
  <c r="J56" i="5" s="1"/>
  <c r="I55" i="5"/>
  <c r="I56" i="5" s="1"/>
  <c r="H55" i="5"/>
  <c r="G55" i="5"/>
  <c r="F55" i="5"/>
  <c r="E55" i="5"/>
  <c r="D55" i="5"/>
  <c r="C55" i="5"/>
  <c r="M56" i="5"/>
  <c r="B55" i="5"/>
  <c r="B54" i="5"/>
  <c r="B56" i="5" s="1"/>
  <c r="F65" i="3"/>
  <c r="F62" i="3"/>
  <c r="F60" i="3"/>
  <c r="F58" i="3"/>
  <c r="F54" i="3"/>
  <c r="F52" i="3"/>
  <c r="F50" i="3"/>
  <c r="F48" i="3"/>
  <c r="F46" i="3"/>
  <c r="F44" i="3"/>
  <c r="F42" i="3"/>
  <c r="F40" i="3"/>
  <c r="F38" i="3"/>
  <c r="F36" i="3"/>
  <c r="F34" i="3"/>
  <c r="F28" i="3"/>
  <c r="F26" i="3"/>
  <c r="F24" i="3"/>
  <c r="F22" i="3"/>
  <c r="F20" i="3"/>
  <c r="F18" i="3"/>
  <c r="F16" i="3"/>
  <c r="F14" i="3"/>
  <c r="F12" i="3"/>
  <c r="F10" i="3"/>
  <c r="F8" i="3"/>
  <c r="F6" i="3"/>
  <c r="G65" i="3"/>
  <c r="G62" i="3"/>
  <c r="G60" i="3"/>
  <c r="G58" i="3"/>
  <c r="G54" i="3"/>
  <c r="G52" i="3"/>
  <c r="G50" i="3"/>
  <c r="G48" i="3"/>
  <c r="G46" i="3"/>
  <c r="G44" i="3"/>
  <c r="G42" i="3"/>
  <c r="G40" i="3"/>
  <c r="G38" i="3"/>
  <c r="G36" i="3"/>
  <c r="G34" i="3"/>
  <c r="G28" i="3"/>
  <c r="G26" i="3"/>
  <c r="G24" i="3"/>
  <c r="G22" i="3"/>
  <c r="G20" i="3"/>
  <c r="G18" i="3"/>
  <c r="G16" i="3"/>
  <c r="G14" i="3"/>
  <c r="G12" i="3"/>
  <c r="G10" i="3"/>
  <c r="G8" i="3"/>
  <c r="G6" i="3"/>
  <c r="G4" i="3"/>
  <c r="F4" i="3"/>
  <c r="E69" i="3"/>
  <c r="D69" i="3"/>
  <c r="C69" i="3"/>
  <c r="B69" i="3"/>
  <c r="E68" i="3"/>
  <c r="D68" i="3"/>
  <c r="C68" i="3"/>
  <c r="B68" i="3"/>
  <c r="E67" i="3"/>
  <c r="D67" i="3"/>
  <c r="C67" i="3"/>
  <c r="B67" i="3"/>
  <c r="E66" i="3"/>
  <c r="D66" i="3"/>
  <c r="C66" i="3"/>
  <c r="B66" i="3"/>
  <c r="H65" i="3"/>
  <c r="E65" i="3"/>
  <c r="D65" i="3"/>
  <c r="C65" i="3"/>
  <c r="B65" i="3"/>
  <c r="E64" i="3"/>
  <c r="D64" i="3"/>
  <c r="C64" i="3"/>
  <c r="B64" i="3"/>
  <c r="E63" i="3"/>
  <c r="D63" i="3"/>
  <c r="C63" i="3"/>
  <c r="B63" i="3"/>
  <c r="H62" i="3"/>
  <c r="E62" i="3"/>
  <c r="D62" i="3"/>
  <c r="C62" i="3"/>
  <c r="B62" i="3"/>
  <c r="E56" i="3"/>
  <c r="D56" i="3"/>
  <c r="C56" i="3"/>
  <c r="B56" i="3"/>
  <c r="E55" i="3"/>
  <c r="D55" i="3"/>
  <c r="C55" i="3"/>
  <c r="B55" i="3"/>
  <c r="H54" i="3"/>
  <c r="E54" i="3"/>
  <c r="D54" i="3"/>
  <c r="C54" i="3"/>
  <c r="B54" i="3"/>
  <c r="G55" i="2"/>
  <c r="G51" i="2"/>
  <c r="G49" i="2"/>
  <c r="G47" i="2"/>
  <c r="G45" i="2"/>
  <c r="G43" i="2"/>
  <c r="G41" i="2"/>
  <c r="G39" i="2"/>
  <c r="G37" i="2"/>
  <c r="G35" i="2"/>
  <c r="G33" i="2"/>
  <c r="G29" i="2"/>
  <c r="G27" i="2"/>
  <c r="G25" i="2"/>
  <c r="G21" i="2"/>
  <c r="G19" i="2"/>
  <c r="G17" i="2"/>
  <c r="G15" i="2"/>
  <c r="G13" i="2"/>
  <c r="G11" i="2"/>
  <c r="G9" i="2"/>
  <c r="G7" i="2"/>
  <c r="H55" i="2"/>
  <c r="H51" i="2"/>
  <c r="H49" i="2"/>
  <c r="H47" i="2"/>
  <c r="H45" i="2"/>
  <c r="H43" i="2"/>
  <c r="H41" i="2"/>
  <c r="H39" i="2"/>
  <c r="H37" i="2"/>
  <c r="H35" i="2"/>
  <c r="H33" i="2"/>
  <c r="H29" i="2"/>
  <c r="H27" i="2"/>
  <c r="H25" i="2"/>
  <c r="H21" i="2"/>
  <c r="H19" i="2"/>
  <c r="H17" i="2"/>
  <c r="H15" i="2"/>
  <c r="H13" i="2"/>
  <c r="H11" i="2"/>
  <c r="H9" i="2"/>
  <c r="H7" i="2"/>
  <c r="H5" i="2"/>
  <c r="G5" i="2"/>
  <c r="G76" i="1"/>
  <c r="G73" i="1"/>
  <c r="G71" i="1"/>
  <c r="G67" i="1"/>
  <c r="G63" i="1"/>
  <c r="G61" i="1"/>
  <c r="G59" i="1"/>
  <c r="G55" i="1"/>
  <c r="G53" i="1"/>
  <c r="G51" i="1"/>
  <c r="G49" i="1"/>
  <c r="G47" i="1"/>
  <c r="G45" i="1"/>
  <c r="G43" i="1"/>
  <c r="G41" i="1"/>
  <c r="G39" i="1"/>
  <c r="G37" i="1"/>
  <c r="G35" i="1"/>
  <c r="G33" i="1"/>
  <c r="G31" i="1"/>
  <c r="G29" i="1"/>
  <c r="G27" i="1"/>
  <c r="G25" i="1"/>
  <c r="G21" i="1"/>
  <c r="G19" i="1"/>
  <c r="G17" i="1"/>
  <c r="G15" i="1"/>
  <c r="G13" i="1"/>
  <c r="G11" i="1"/>
  <c r="G9" i="1"/>
  <c r="G7" i="1"/>
  <c r="H76" i="1"/>
  <c r="H73" i="1"/>
  <c r="H71" i="1"/>
  <c r="H67" i="1"/>
  <c r="H65" i="1"/>
  <c r="H63" i="1"/>
  <c r="H61" i="1"/>
  <c r="H59" i="1"/>
  <c r="H55" i="1"/>
  <c r="H53" i="1"/>
  <c r="H51" i="1"/>
  <c r="H49" i="1"/>
  <c r="H47" i="1"/>
  <c r="H45" i="1"/>
  <c r="H43" i="1"/>
  <c r="H39" i="1"/>
  <c r="H37" i="1"/>
  <c r="H35" i="1"/>
  <c r="H31" i="1"/>
  <c r="H29" i="1"/>
  <c r="H27" i="1"/>
  <c r="H25" i="1"/>
  <c r="H21" i="1"/>
  <c r="H19" i="1"/>
  <c r="H17" i="1"/>
  <c r="H15" i="1"/>
  <c r="H13" i="1"/>
  <c r="H11" i="1"/>
  <c r="H9" i="1"/>
  <c r="H7" i="1"/>
  <c r="H5" i="1"/>
  <c r="G5" i="1"/>
  <c r="F59" i="2"/>
  <c r="E59" i="2"/>
  <c r="D59" i="2"/>
  <c r="C59" i="2"/>
  <c r="B59" i="2"/>
  <c r="F58" i="2"/>
  <c r="E58" i="2"/>
  <c r="D58" i="2"/>
  <c r="C58" i="2"/>
  <c r="B58" i="2"/>
  <c r="F57" i="2"/>
  <c r="E57" i="2"/>
  <c r="D57" i="2"/>
  <c r="C57" i="2"/>
  <c r="B57" i="2"/>
  <c r="F56" i="2"/>
  <c r="E56" i="2"/>
  <c r="D56" i="2"/>
  <c r="C56" i="2"/>
  <c r="B56" i="2"/>
  <c r="I55" i="2"/>
  <c r="F55" i="2"/>
  <c r="E55" i="2"/>
  <c r="D55" i="2"/>
  <c r="C55" i="2"/>
  <c r="B55" i="2"/>
  <c r="F80" i="1"/>
  <c r="E80" i="1"/>
  <c r="D80" i="1"/>
  <c r="C80" i="1"/>
  <c r="B80" i="1"/>
  <c r="F79" i="1"/>
  <c r="E79" i="1"/>
  <c r="D79" i="1"/>
  <c r="C79" i="1"/>
  <c r="B79" i="1"/>
  <c r="F78" i="1"/>
  <c r="E78" i="1"/>
  <c r="D78" i="1"/>
  <c r="C78" i="1"/>
  <c r="B78" i="1"/>
  <c r="F77" i="1"/>
  <c r="E77" i="1"/>
  <c r="D77" i="1"/>
  <c r="C77" i="1"/>
  <c r="B77" i="1"/>
  <c r="I76" i="1"/>
  <c r="F76" i="1"/>
  <c r="E76" i="1"/>
  <c r="D76" i="1"/>
  <c r="C76" i="1"/>
  <c r="B76" i="1"/>
  <c r="F75" i="1"/>
  <c r="E75" i="1"/>
  <c r="C75" i="1"/>
  <c r="B75" i="1"/>
  <c r="F74" i="1"/>
  <c r="E74" i="1"/>
  <c r="C74" i="1"/>
  <c r="B74" i="1"/>
  <c r="I73" i="1"/>
  <c r="F73" i="1"/>
  <c r="E73" i="1"/>
  <c r="C73" i="1"/>
  <c r="B73" i="1"/>
  <c r="F57" i="1"/>
  <c r="E57" i="1"/>
  <c r="D57" i="1"/>
  <c r="C57" i="1"/>
  <c r="B57" i="1"/>
  <c r="D55" i="1"/>
  <c r="E55" i="1"/>
  <c r="F56" i="1"/>
  <c r="E56" i="1"/>
  <c r="D56" i="1"/>
  <c r="C56" i="1"/>
  <c r="B56" i="1"/>
  <c r="I55" i="1"/>
  <c r="F55" i="1"/>
  <c r="C55" i="1"/>
  <c r="B55" i="1"/>
  <c r="N56" i="5" l="1"/>
  <c r="G56" i="5"/>
  <c r="H56" i="5"/>
  <c r="L56" i="5"/>
  <c r="D56" i="5"/>
  <c r="E56" i="5"/>
</calcChain>
</file>

<file path=xl/sharedStrings.xml><?xml version="1.0" encoding="utf-8"?>
<sst xmlns="http://schemas.openxmlformats.org/spreadsheetml/2006/main" count="333" uniqueCount="77">
  <si>
    <t>GROSS DIRECT PREMIUM INCOME UNDERWRITTEN BY NON-LIFE INSURERS WITHIN INDIA  (SEGMENT WISE) : FOR THE PERIOD UPTO April 2025 (PROVISIONAL &amp; UNAUDITED ) IN FY 2025-26  (Rs. In Crs.)</t>
  </si>
  <si>
    <t>Health-Retail</t>
  </si>
  <si>
    <t>Health-Group</t>
  </si>
  <si>
    <t>Health-Government schemes</t>
  </si>
  <si>
    <t>Overseas Medical</t>
  </si>
  <si>
    <t>Grand Total</t>
  </si>
  <si>
    <t>Growth %</t>
  </si>
  <si>
    <t>Market %</t>
  </si>
  <si>
    <t>Accretion</t>
  </si>
  <si>
    <t>General Insurers</t>
  </si>
  <si>
    <t>Acko General Insurance Ltd</t>
  </si>
  <si>
    <t>Previous Year</t>
  </si>
  <si>
    <t>Bajaj Allianz General Insurance Co Ltd</t>
  </si>
  <si>
    <t>Cholamandalam MS General Insurance Co Ltd</t>
  </si>
  <si>
    <t>Future Generali India Insurance Co Ltd</t>
  </si>
  <si>
    <t>Go Digit General Insurance Ltd</t>
  </si>
  <si>
    <t>HDFC Ergo General Insurance Co Ltd</t>
  </si>
  <si>
    <t>ICICI Lombard General Insurance Co Ltd</t>
  </si>
  <si>
    <t>IFFCO-Tokio General Insurance Co Ltd</t>
  </si>
  <si>
    <t>Kshema General insurance</t>
  </si>
  <si>
    <t>Liberty  General Insurance Co. Ltd</t>
  </si>
  <si>
    <t>Magma General Insurance Limited</t>
  </si>
  <si>
    <t>National Insurance Co Ltd</t>
  </si>
  <si>
    <t>Navi General Insurance Co. Ltd</t>
  </si>
  <si>
    <t>Raheja QBE General Insurance Co Ltd</t>
  </si>
  <si>
    <t>Reliance General Insurance Co Ltd</t>
  </si>
  <si>
    <t>Royal Sundaram General Insurance Co Ltd</t>
  </si>
  <si>
    <t>SBI General Insurance Co Ltd</t>
  </si>
  <si>
    <t>Shriram General Insurance Co Ltd</t>
  </si>
  <si>
    <t>Tata AIG General Insurance Co Ltd</t>
  </si>
  <si>
    <t>The New India Assurance Co Ltd</t>
  </si>
  <si>
    <t>The Oriental Insurance Co Ltd</t>
  </si>
  <si>
    <t>United India Insurance Co Ltd</t>
  </si>
  <si>
    <t>Universal Sompo General Insurance Co Ltd</t>
  </si>
  <si>
    <t>Zuno General Insurance Co Ltd</t>
  </si>
  <si>
    <t>General Insurers Sub Total</t>
  </si>
  <si>
    <t>Previous Year Sub Total</t>
  </si>
  <si>
    <t>% Growth</t>
  </si>
  <si>
    <t>Stand-alone Health Insurers</t>
  </si>
  <si>
    <t xml:space="preserve"> Niva bupa health insurance company limited</t>
  </si>
  <si>
    <t>Aditya Birla Health Insurance Co Ltd</t>
  </si>
  <si>
    <t>Care Health Insurance Ltd</t>
  </si>
  <si>
    <t>Galaxy Health Insurance Company Ltd</t>
  </si>
  <si>
    <t>ManipalCigna Health Insurance Co Ltd</t>
  </si>
  <si>
    <t>Narayana Health Insurance Ltd</t>
  </si>
  <si>
    <t>Star Health &amp; Allied Insurance Co Ltd</t>
  </si>
  <si>
    <t>Stand-alone Health sub Total</t>
  </si>
  <si>
    <t>Industry Total</t>
  </si>
  <si>
    <t>% Market Share</t>
  </si>
  <si>
    <t>Previous Year Market Share</t>
  </si>
  <si>
    <t>Workmen's compensation/Employers' liability</t>
  </si>
  <si>
    <t>Public Liability (Act)</t>
  </si>
  <si>
    <t>Product Liability</t>
  </si>
  <si>
    <t>Other liability covers</t>
  </si>
  <si>
    <t>Crop Insurance</t>
  </si>
  <si>
    <t>Credit Guarantee</t>
  </si>
  <si>
    <t>All Other miscellaneous</t>
  </si>
  <si>
    <t>Specialised Insurers</t>
  </si>
  <si>
    <t>Agriculture Insurance Co Of India Ltd</t>
  </si>
  <si>
    <t>ECGC Ltd</t>
  </si>
  <si>
    <t>Specialised sub Total</t>
  </si>
  <si>
    <t>Fire</t>
  </si>
  <si>
    <t>Marine Total</t>
  </si>
  <si>
    <t>Marine  Cargo</t>
  </si>
  <si>
    <t>Marine  Hull</t>
  </si>
  <si>
    <t>Engineering</t>
  </si>
  <si>
    <t>Motor Total</t>
  </si>
  <si>
    <t>Motor OD</t>
  </si>
  <si>
    <t>Motor TP</t>
  </si>
  <si>
    <t xml:space="preserve">Health </t>
  </si>
  <si>
    <t xml:space="preserve">Aviation </t>
  </si>
  <si>
    <t>Liability</t>
  </si>
  <si>
    <t>P.A.</t>
  </si>
  <si>
    <t>All Other Misc (Crop Insurance + Credit Guarantee+All other misc)</t>
  </si>
  <si>
    <t>Niva bupa health insurance company limited</t>
  </si>
  <si>
    <t>“IRDAI has recently revised the formats for reporting and they have excluded premium from long term policies from reporting of premiums with effect from October 1, 2024. It is assumed that all companies have deducted the long term premiums accordingly for the current year only following IRDAI formats. Therefore the growth rates reported for the current year cannot be compared with the previous year's figures.”</t>
  </si>
  <si>
    <t>Zurich Kotak Mahindra General Insurance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</si>
</sst>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b/>
      <sz val="11"/>
      <color theme="1"/>
      <name val="Aptos"/>
      <family val="2"/>
    </font>
    <font>
      <b/>
      <sz val="10"/>
      <color theme="1"/>
      <name val="Calibri"/>
      <family val="2"/>
      <scheme val="minor"/>
    </font>
    <font>
      <sz val="10"/>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
    <xf numFmtId="0" fontId="0" fillId="0" borderId="0" xfId="0"/>
    <xf numFmtId="0" fontId="0" fillId="0" borderId="1" xfId="0" applyBorder="1"/>
    <xf numFmtId="0" fontId="2" fillId="0" borderId="1" xfId="0" applyFont="1" applyBorder="1"/>
    <xf numFmtId="0" fontId="2" fillId="0" borderId="1" xfId="0" applyFont="1" applyBorder="1" applyAlignment="1">
      <alignment vertical="top" wrapText="1"/>
    </xf>
    <xf numFmtId="43" fontId="0" fillId="0" borderId="1" xfId="1" applyFont="1" applyBorder="1"/>
    <xf numFmtId="43" fontId="2" fillId="0" borderId="1" xfId="1" applyFont="1" applyBorder="1"/>
    <xf numFmtId="10" fontId="1" fillId="0" borderId="1" xfId="2" applyNumberFormat="1" applyFont="1" applyBorder="1"/>
    <xf numFmtId="43" fontId="2" fillId="0" borderId="1" xfId="0" applyNumberFormat="1" applyFont="1" applyBorder="1"/>
    <xf numFmtId="10" fontId="0" fillId="0" borderId="1" xfId="2" applyNumberFormat="1" applyFont="1" applyBorder="1"/>
    <xf numFmtId="43" fontId="0" fillId="0" borderId="1" xfId="0" applyNumberFormat="1" applyBorder="1"/>
    <xf numFmtId="10" fontId="2" fillId="0" borderId="1" xfId="2" applyNumberFormat="1" applyFont="1" applyBorder="1"/>
    <xf numFmtId="43" fontId="1" fillId="0" borderId="1" xfId="1" applyFont="1" applyBorder="1"/>
    <xf numFmtId="164" fontId="2" fillId="0" borderId="1" xfId="0" applyNumberFormat="1" applyFont="1" applyBorder="1"/>
    <xf numFmtId="43" fontId="5" fillId="0" borderId="1" xfId="1" applyFont="1" applyBorder="1"/>
    <xf numFmtId="43" fontId="6" fillId="0" borderId="1" xfId="1" applyFont="1" applyBorder="1"/>
    <xf numFmtId="0" fontId="3" fillId="0" borderId="2" xfId="0" applyFont="1" applyBorder="1" applyAlignment="1">
      <alignment horizontal="center" vertical="center"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3" xfId="0" applyFont="1" applyBorder="1" applyAlignment="1">
      <alignment horizontal="center" vertical="top" wrapText="1"/>
    </xf>
    <xf numFmtId="0" fontId="4" fillId="0" borderId="0" xfId="0" applyFont="1" applyAlignment="1">
      <alignment horizontal="center"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82"/>
  <sheetViews>
    <sheetView workbookViewId="0">
      <selection activeCell="M5" sqref="M5"/>
    </sheetView>
  </sheetViews>
  <sheetFormatPr defaultRowHeight="14.4" x14ac:dyDescent="0.3"/>
  <cols>
    <col min="1" max="1" width="40.44140625" customWidth="1"/>
    <col min="2" max="2" width="11.77734375" customWidth="1"/>
    <col min="3" max="3" width="12.21875" customWidth="1"/>
    <col min="4" max="4" width="11.77734375" customWidth="1"/>
    <col min="5" max="5" width="8.6640625" customWidth="1"/>
    <col min="6" max="6" width="11" customWidth="1"/>
    <col min="7" max="7" width="9" customWidth="1"/>
    <col min="8" max="8" width="10" customWidth="1"/>
    <col min="9" max="9" width="10.109375" customWidth="1"/>
  </cols>
  <sheetData>
    <row r="2" spans="1:9" ht="40.799999999999997" customHeight="1" x14ac:dyDescent="0.3">
      <c r="A2" s="15" t="s">
        <v>0</v>
      </c>
      <c r="B2" s="15"/>
      <c r="C2" s="15"/>
      <c r="D2" s="15"/>
      <c r="E2" s="15"/>
      <c r="F2" s="15"/>
      <c r="G2" s="15"/>
      <c r="H2" s="15"/>
      <c r="I2" s="15"/>
    </row>
    <row r="3" spans="1:9" ht="43.2" x14ac:dyDescent="0.3">
      <c r="A3" s="1"/>
      <c r="B3" s="3" t="s">
        <v>1</v>
      </c>
      <c r="C3" s="3" t="s">
        <v>2</v>
      </c>
      <c r="D3" s="3" t="s">
        <v>3</v>
      </c>
      <c r="E3" s="3" t="s">
        <v>4</v>
      </c>
      <c r="F3" s="3" t="s">
        <v>5</v>
      </c>
      <c r="G3" s="3" t="s">
        <v>6</v>
      </c>
      <c r="H3" s="3" t="s">
        <v>7</v>
      </c>
      <c r="I3" s="3" t="s">
        <v>8</v>
      </c>
    </row>
    <row r="4" spans="1:9" x14ac:dyDescent="0.3">
      <c r="A4" s="2" t="s">
        <v>9</v>
      </c>
      <c r="B4" s="1"/>
      <c r="C4" s="1"/>
      <c r="D4" s="1"/>
      <c r="E4" s="1"/>
      <c r="F4" s="1"/>
      <c r="G4" s="1"/>
      <c r="H4" s="1"/>
      <c r="I4" s="1"/>
    </row>
    <row r="5" spans="1:9" x14ac:dyDescent="0.3">
      <c r="A5" s="1" t="s">
        <v>10</v>
      </c>
      <c r="B5" s="1">
        <v>10.02</v>
      </c>
      <c r="C5" s="1">
        <v>76.540000000000006</v>
      </c>
      <c r="D5" s="4">
        <v>0</v>
      </c>
      <c r="E5" s="1">
        <v>3.43</v>
      </c>
      <c r="F5" s="1">
        <v>89.99</v>
      </c>
      <c r="G5" s="8">
        <f>(F5-F6)/F6</f>
        <v>-5.6312919463087294E-2</v>
      </c>
      <c r="H5" s="8">
        <f>F5/$F$76</f>
        <v>6.4780994311596654E-3</v>
      </c>
      <c r="I5" s="1">
        <v>-5.37</v>
      </c>
    </row>
    <row r="6" spans="1:9" x14ac:dyDescent="0.3">
      <c r="A6" s="1" t="s">
        <v>11</v>
      </c>
      <c r="B6" s="1">
        <v>6.71</v>
      </c>
      <c r="C6" s="1">
        <v>85.88</v>
      </c>
      <c r="D6" s="4">
        <v>0</v>
      </c>
      <c r="E6" s="1">
        <v>2.77</v>
      </c>
      <c r="F6" s="1">
        <v>95.36</v>
      </c>
      <c r="G6" s="1"/>
      <c r="H6" s="1"/>
      <c r="I6" s="1"/>
    </row>
    <row r="7" spans="1:9" x14ac:dyDescent="0.3">
      <c r="A7" s="1" t="s">
        <v>12</v>
      </c>
      <c r="B7" s="1">
        <v>81.92</v>
      </c>
      <c r="C7" s="1">
        <v>540.57000000000005</v>
      </c>
      <c r="D7" s="1">
        <v>5.91</v>
      </c>
      <c r="E7" s="1">
        <v>17.510000000000002</v>
      </c>
      <c r="F7" s="1">
        <v>645.91</v>
      </c>
      <c r="G7" s="8">
        <f>(F7-F8)/F8</f>
        <v>-9.7512924409668952E-2</v>
      </c>
      <c r="H7" s="8">
        <f>F7/$F$76</f>
        <v>4.6497046378268021E-2</v>
      </c>
      <c r="I7" s="1">
        <v>-69.790000000000006</v>
      </c>
    </row>
    <row r="8" spans="1:9" x14ac:dyDescent="0.3">
      <c r="A8" s="1" t="s">
        <v>11</v>
      </c>
      <c r="B8" s="1">
        <v>68.760000000000005</v>
      </c>
      <c r="C8" s="1">
        <v>541.62</v>
      </c>
      <c r="D8" s="1">
        <v>85.55</v>
      </c>
      <c r="E8" s="1">
        <v>19.77</v>
      </c>
      <c r="F8" s="1">
        <v>715.7</v>
      </c>
      <c r="G8" s="1"/>
      <c r="H8" s="1"/>
      <c r="I8" s="1"/>
    </row>
    <row r="9" spans="1:9" x14ac:dyDescent="0.3">
      <c r="A9" s="1" t="s">
        <v>13</v>
      </c>
      <c r="B9" s="1">
        <v>27.52</v>
      </c>
      <c r="C9" s="1">
        <v>95.05</v>
      </c>
      <c r="D9" s="4">
        <v>0</v>
      </c>
      <c r="E9" s="1">
        <v>7.0000000000000007E-2</v>
      </c>
      <c r="F9" s="1">
        <v>122.64</v>
      </c>
      <c r="G9" s="8">
        <f>(F9-F10)/F10</f>
        <v>-0.11329621863928857</v>
      </c>
      <c r="H9" s="8">
        <f>F9/$F$76</f>
        <v>8.828471099426841E-3</v>
      </c>
      <c r="I9" s="1">
        <v>-15.67</v>
      </c>
    </row>
    <row r="10" spans="1:9" x14ac:dyDescent="0.3">
      <c r="A10" s="1" t="s">
        <v>11</v>
      </c>
      <c r="B10" s="1">
        <v>47.38</v>
      </c>
      <c r="C10" s="1">
        <v>90.83</v>
      </c>
      <c r="D10" s="4">
        <v>0</v>
      </c>
      <c r="E10" s="1">
        <v>0.1</v>
      </c>
      <c r="F10" s="1">
        <v>138.31</v>
      </c>
      <c r="G10" s="1"/>
      <c r="H10" s="1"/>
      <c r="I10" s="1"/>
    </row>
    <row r="11" spans="1:9" x14ac:dyDescent="0.3">
      <c r="A11" s="1" t="s">
        <v>14</v>
      </c>
      <c r="B11" s="1">
        <v>13.81</v>
      </c>
      <c r="C11" s="1">
        <v>248.84</v>
      </c>
      <c r="D11" s="4">
        <v>0</v>
      </c>
      <c r="E11" s="1">
        <v>0.84</v>
      </c>
      <c r="F11" s="1">
        <v>263.49</v>
      </c>
      <c r="G11" s="8">
        <f>(F11-F12)/F12</f>
        <v>-0.18127582885374258</v>
      </c>
      <c r="H11" s="8">
        <f>F11/$F$76</f>
        <v>1.8967823303881103E-2</v>
      </c>
      <c r="I11" s="1">
        <v>-58.34</v>
      </c>
    </row>
    <row r="12" spans="1:9" x14ac:dyDescent="0.3">
      <c r="A12" s="1" t="s">
        <v>11</v>
      </c>
      <c r="B12" s="1">
        <v>14.76</v>
      </c>
      <c r="C12" s="1">
        <v>305.82</v>
      </c>
      <c r="D12" s="4">
        <v>0</v>
      </c>
      <c r="E12" s="1">
        <v>1.25</v>
      </c>
      <c r="F12" s="1">
        <v>321.83</v>
      </c>
      <c r="G12" s="1"/>
      <c r="H12" s="1"/>
      <c r="I12" s="1"/>
    </row>
    <row r="13" spans="1:9" x14ac:dyDescent="0.3">
      <c r="A13" s="1" t="s">
        <v>15</v>
      </c>
      <c r="B13" s="1">
        <v>4.68</v>
      </c>
      <c r="C13" s="1">
        <v>179.19</v>
      </c>
      <c r="D13" s="4">
        <v>0</v>
      </c>
      <c r="E13" s="1">
        <v>0.88</v>
      </c>
      <c r="F13" s="1">
        <v>184.75</v>
      </c>
      <c r="G13" s="8">
        <f>(F13-F14)/F14</f>
        <v>-0.20921970637332532</v>
      </c>
      <c r="H13" s="8">
        <f>F13/$F$76</f>
        <v>1.3299576285217782E-2</v>
      </c>
      <c r="I13" s="1">
        <v>-48.88</v>
      </c>
    </row>
    <row r="14" spans="1:9" x14ac:dyDescent="0.3">
      <c r="A14" s="1" t="s">
        <v>11</v>
      </c>
      <c r="B14" s="1">
        <v>4.3899999999999997</v>
      </c>
      <c r="C14" s="1">
        <v>228.56</v>
      </c>
      <c r="D14" s="4">
        <v>0</v>
      </c>
      <c r="E14" s="1">
        <v>0.68</v>
      </c>
      <c r="F14" s="1">
        <v>233.63</v>
      </c>
      <c r="G14" s="1"/>
      <c r="H14" s="1"/>
      <c r="I14" s="1"/>
    </row>
    <row r="15" spans="1:9" x14ac:dyDescent="0.3">
      <c r="A15" s="1" t="s">
        <v>16</v>
      </c>
      <c r="B15" s="1">
        <v>292.41000000000003</v>
      </c>
      <c r="C15" s="1">
        <v>315.47000000000003</v>
      </c>
      <c r="D15" s="4">
        <v>0</v>
      </c>
      <c r="E15" s="1">
        <v>4.22</v>
      </c>
      <c r="F15" s="1">
        <v>612.1</v>
      </c>
      <c r="G15" s="8">
        <f>(F15-F16)/F16</f>
        <v>0.10843504400420122</v>
      </c>
      <c r="H15" s="8">
        <f>F15/$F$76</f>
        <v>4.4063169927912336E-2</v>
      </c>
      <c r="I15" s="1">
        <v>59.88</v>
      </c>
    </row>
    <row r="16" spans="1:9" x14ac:dyDescent="0.3">
      <c r="A16" s="1" t="s">
        <v>11</v>
      </c>
      <c r="B16" s="1">
        <v>276.92</v>
      </c>
      <c r="C16" s="1">
        <v>272.44</v>
      </c>
      <c r="D16" s="4">
        <v>0</v>
      </c>
      <c r="E16" s="1">
        <v>2.86</v>
      </c>
      <c r="F16" s="1">
        <v>552.22</v>
      </c>
      <c r="G16" s="1"/>
      <c r="H16" s="1"/>
      <c r="I16" s="1"/>
    </row>
    <row r="17" spans="1:9" x14ac:dyDescent="0.3">
      <c r="A17" s="1" t="s">
        <v>17</v>
      </c>
      <c r="B17" s="1">
        <v>117.51</v>
      </c>
      <c r="C17" s="1">
        <v>1038.9000000000001</v>
      </c>
      <c r="D17" s="4">
        <v>0</v>
      </c>
      <c r="E17" s="1">
        <v>22.67</v>
      </c>
      <c r="F17" s="1">
        <v>1179.08</v>
      </c>
      <c r="G17" s="8">
        <f>(F17-F18)/F18</f>
        <v>6.264588984922087E-2</v>
      </c>
      <c r="H17" s="8">
        <f>F17/$F$76</f>
        <v>8.4878291780105988E-2</v>
      </c>
      <c r="I17" s="1">
        <v>69.510000000000005</v>
      </c>
    </row>
    <row r="18" spans="1:9" x14ac:dyDescent="0.3">
      <c r="A18" s="1" t="s">
        <v>11</v>
      </c>
      <c r="B18" s="1">
        <v>87.92</v>
      </c>
      <c r="C18" s="1">
        <v>1003.53</v>
      </c>
      <c r="D18" s="4">
        <v>0</v>
      </c>
      <c r="E18" s="1">
        <v>18.12</v>
      </c>
      <c r="F18" s="1">
        <v>1109.57</v>
      </c>
      <c r="G18" s="1"/>
      <c r="H18" s="1"/>
      <c r="I18" s="1"/>
    </row>
    <row r="19" spans="1:9" x14ac:dyDescent="0.3">
      <c r="A19" s="1" t="s">
        <v>18</v>
      </c>
      <c r="B19" s="1">
        <v>22.37</v>
      </c>
      <c r="C19" s="1">
        <v>42.43</v>
      </c>
      <c r="D19" s="4">
        <v>0</v>
      </c>
      <c r="E19" s="1">
        <v>0.22</v>
      </c>
      <c r="F19" s="1">
        <v>65.02</v>
      </c>
      <c r="G19" s="8">
        <f>(F19-F20)/F20</f>
        <v>4.6515370996297975E-2</v>
      </c>
      <c r="H19" s="8">
        <f>F19/$F$76</f>
        <v>4.6805870098233296E-3</v>
      </c>
      <c r="I19" s="1">
        <v>2.89</v>
      </c>
    </row>
    <row r="20" spans="1:9" x14ac:dyDescent="0.3">
      <c r="A20" s="1" t="s">
        <v>11</v>
      </c>
      <c r="B20" s="1">
        <v>19.079999999999998</v>
      </c>
      <c r="C20" s="1">
        <v>42.85</v>
      </c>
      <c r="D20" s="4">
        <v>0</v>
      </c>
      <c r="E20" s="1">
        <v>0.2</v>
      </c>
      <c r="F20" s="1">
        <v>62.13</v>
      </c>
      <c r="G20" s="1"/>
      <c r="H20" s="1"/>
      <c r="I20" s="1"/>
    </row>
    <row r="21" spans="1:9" x14ac:dyDescent="0.3">
      <c r="A21" s="1" t="s">
        <v>76</v>
      </c>
      <c r="B21" s="1">
        <v>3.75</v>
      </c>
      <c r="C21" s="1">
        <v>126.97</v>
      </c>
      <c r="D21" s="4">
        <v>0</v>
      </c>
      <c r="E21" s="1">
        <v>0.08</v>
      </c>
      <c r="F21" s="1">
        <v>130.80000000000001</v>
      </c>
      <c r="G21" s="8">
        <f>(F21-F22)/F22</f>
        <v>1.7865360034086071</v>
      </c>
      <c r="H21" s="8">
        <f>F21/$F$76</f>
        <v>9.4158840492908572E-3</v>
      </c>
      <c r="I21" s="1">
        <v>83.86</v>
      </c>
    </row>
    <row r="22" spans="1:9" x14ac:dyDescent="0.3">
      <c r="A22" s="1" t="s">
        <v>11</v>
      </c>
      <c r="B22" s="1">
        <v>4.55</v>
      </c>
      <c r="C22" s="1">
        <v>42.39</v>
      </c>
      <c r="D22" s="4">
        <v>0</v>
      </c>
      <c r="E22" s="4">
        <v>0</v>
      </c>
      <c r="F22" s="1">
        <v>46.94</v>
      </c>
      <c r="G22" s="1"/>
      <c r="H22" s="1"/>
      <c r="I22" s="1"/>
    </row>
    <row r="23" spans="1:9" x14ac:dyDescent="0.3">
      <c r="A23" s="1" t="s">
        <v>19</v>
      </c>
      <c r="B23" s="4">
        <v>0</v>
      </c>
      <c r="C23" s="4">
        <v>0</v>
      </c>
      <c r="D23" s="4">
        <v>0</v>
      </c>
      <c r="E23" s="4">
        <v>0</v>
      </c>
      <c r="F23" s="4">
        <v>0</v>
      </c>
      <c r="G23" s="4">
        <v>0</v>
      </c>
      <c r="H23" s="4">
        <v>0</v>
      </c>
      <c r="I23" s="4">
        <v>0</v>
      </c>
    </row>
    <row r="24" spans="1:9" x14ac:dyDescent="0.3">
      <c r="A24" s="1" t="s">
        <v>11</v>
      </c>
      <c r="B24" s="4">
        <v>0</v>
      </c>
      <c r="C24" s="4">
        <v>0</v>
      </c>
      <c r="D24" s="4">
        <v>0</v>
      </c>
      <c r="E24" s="4">
        <v>0</v>
      </c>
      <c r="F24" s="4">
        <v>0</v>
      </c>
      <c r="G24" s="4"/>
      <c r="H24" s="4"/>
      <c r="I24" s="4"/>
    </row>
    <row r="25" spans="1:9" x14ac:dyDescent="0.3">
      <c r="A25" s="1" t="s">
        <v>20</v>
      </c>
      <c r="B25" s="1">
        <v>4.5599999999999996</v>
      </c>
      <c r="C25" s="1">
        <v>68.459999999999994</v>
      </c>
      <c r="D25" s="4">
        <v>0</v>
      </c>
      <c r="E25" s="1">
        <v>1.67</v>
      </c>
      <c r="F25" s="1">
        <v>74.69</v>
      </c>
      <c r="G25" s="8">
        <f>(F25-F26)/F26</f>
        <v>1.1935389133627021</v>
      </c>
      <c r="H25" s="8">
        <f>F25/$F$76</f>
        <v>5.3767001501646341E-3</v>
      </c>
      <c r="I25" s="1">
        <v>40.64</v>
      </c>
    </row>
    <row r="26" spans="1:9" x14ac:dyDescent="0.3">
      <c r="A26" s="1" t="s">
        <v>11</v>
      </c>
      <c r="B26" s="1">
        <v>4.47</v>
      </c>
      <c r="C26" s="1">
        <v>27.23</v>
      </c>
      <c r="D26" s="4">
        <v>0</v>
      </c>
      <c r="E26" s="1">
        <v>2.35</v>
      </c>
      <c r="F26" s="1">
        <v>34.049999999999997</v>
      </c>
      <c r="G26" s="1"/>
      <c r="H26" s="1"/>
      <c r="I26" s="1"/>
    </row>
    <row r="27" spans="1:9" x14ac:dyDescent="0.3">
      <c r="A27" s="1" t="s">
        <v>21</v>
      </c>
      <c r="B27" s="1">
        <v>3.5</v>
      </c>
      <c r="C27" s="1">
        <v>114.67</v>
      </c>
      <c r="D27" s="4">
        <v>0</v>
      </c>
      <c r="E27" s="4">
        <v>0</v>
      </c>
      <c r="F27" s="1">
        <v>118.17</v>
      </c>
      <c r="G27" s="8">
        <f>(F27-F28)/F28</f>
        <v>7.3102070468579708E-2</v>
      </c>
      <c r="H27" s="8">
        <f>F27/$F$76</f>
        <v>8.5066897408616251E-3</v>
      </c>
      <c r="I27" s="1">
        <v>8.0500000000000007</v>
      </c>
    </row>
    <row r="28" spans="1:9" x14ac:dyDescent="0.3">
      <c r="A28" s="1" t="s">
        <v>11</v>
      </c>
      <c r="B28" s="1">
        <v>3.01</v>
      </c>
      <c r="C28" s="1">
        <v>107.11</v>
      </c>
      <c r="D28" s="4">
        <v>0</v>
      </c>
      <c r="E28" s="4">
        <v>0</v>
      </c>
      <c r="F28" s="1">
        <v>110.12</v>
      </c>
      <c r="G28" s="1"/>
      <c r="H28" s="1"/>
      <c r="I28" s="1"/>
    </row>
    <row r="29" spans="1:9" x14ac:dyDescent="0.3">
      <c r="A29" s="1" t="s">
        <v>22</v>
      </c>
      <c r="B29" s="1">
        <v>201.77</v>
      </c>
      <c r="C29" s="1">
        <v>418.42</v>
      </c>
      <c r="D29" s="4">
        <v>0</v>
      </c>
      <c r="E29" s="1">
        <v>0.54</v>
      </c>
      <c r="F29" s="1">
        <v>620.73</v>
      </c>
      <c r="G29" s="8">
        <f>(F29-F30)/F30</f>
        <v>0.11786846275752783</v>
      </c>
      <c r="H29" s="8">
        <f>F29/$F$76</f>
        <v>4.4684416711898427E-2</v>
      </c>
      <c r="I29" s="1">
        <v>65.45</v>
      </c>
    </row>
    <row r="30" spans="1:9" x14ac:dyDescent="0.3">
      <c r="A30" s="1" t="s">
        <v>11</v>
      </c>
      <c r="B30" s="1">
        <v>186.77</v>
      </c>
      <c r="C30" s="1">
        <v>368.08</v>
      </c>
      <c r="D30" s="4">
        <v>0</v>
      </c>
      <c r="E30" s="1">
        <v>0.43</v>
      </c>
      <c r="F30" s="1">
        <v>555.28</v>
      </c>
      <c r="G30" s="1"/>
      <c r="H30" s="1"/>
      <c r="I30" s="1"/>
    </row>
    <row r="31" spans="1:9" x14ac:dyDescent="0.3">
      <c r="A31" s="1" t="s">
        <v>23</v>
      </c>
      <c r="B31" s="1">
        <v>4.87</v>
      </c>
      <c r="C31" s="1">
        <v>17.72</v>
      </c>
      <c r="D31" s="4">
        <v>0</v>
      </c>
      <c r="E31" s="4">
        <v>0</v>
      </c>
      <c r="F31" s="1">
        <v>22.59</v>
      </c>
      <c r="G31" s="8">
        <f>(F31-F32)/F32</f>
        <v>4.6901763224181359</v>
      </c>
      <c r="H31" s="8">
        <f>F31/$F$76</f>
        <v>1.6261836442926642E-3</v>
      </c>
      <c r="I31" s="1">
        <v>18.62</v>
      </c>
    </row>
    <row r="32" spans="1:9" x14ac:dyDescent="0.3">
      <c r="A32" s="1" t="s">
        <v>11</v>
      </c>
      <c r="B32" s="1">
        <v>3.98</v>
      </c>
      <c r="C32" s="1">
        <v>-0.01</v>
      </c>
      <c r="D32" s="4">
        <v>0</v>
      </c>
      <c r="E32" s="4">
        <v>0</v>
      </c>
      <c r="F32" s="1">
        <v>3.97</v>
      </c>
      <c r="G32" s="1"/>
      <c r="H32" s="1"/>
      <c r="I32" s="1"/>
    </row>
    <row r="33" spans="1:9" x14ac:dyDescent="0.3">
      <c r="A33" s="1" t="s">
        <v>24</v>
      </c>
      <c r="B33" s="1">
        <v>0.15</v>
      </c>
      <c r="C33" s="1">
        <v>0.17</v>
      </c>
      <c r="D33" s="4">
        <v>0</v>
      </c>
      <c r="E33" s="4">
        <v>0</v>
      </c>
      <c r="F33" s="1">
        <v>0.32</v>
      </c>
      <c r="G33" s="8">
        <f>(F33-F34)/F34</f>
        <v>-0.64835164835164838</v>
      </c>
      <c r="H33" s="4">
        <v>0</v>
      </c>
      <c r="I33" s="1">
        <v>-0.59</v>
      </c>
    </row>
    <row r="34" spans="1:9" x14ac:dyDescent="0.3">
      <c r="A34" s="1" t="s">
        <v>11</v>
      </c>
      <c r="B34" s="1">
        <v>0.18</v>
      </c>
      <c r="C34" s="1">
        <v>0.73</v>
      </c>
      <c r="D34" s="4">
        <v>0</v>
      </c>
      <c r="E34" s="4">
        <v>0</v>
      </c>
      <c r="F34" s="1">
        <v>0.91</v>
      </c>
      <c r="G34" s="1"/>
      <c r="H34" s="1"/>
      <c r="I34" s="1"/>
    </row>
    <row r="35" spans="1:9" x14ac:dyDescent="0.3">
      <c r="A35" s="1" t="s">
        <v>25</v>
      </c>
      <c r="B35" s="1">
        <v>31.12</v>
      </c>
      <c r="C35" s="1">
        <v>346.53</v>
      </c>
      <c r="D35" s="4">
        <v>0</v>
      </c>
      <c r="E35" s="1">
        <v>13.95</v>
      </c>
      <c r="F35" s="1">
        <v>391.6</v>
      </c>
      <c r="G35" s="8">
        <f>(F35-F36)/F36</f>
        <v>5.2122514777001708E-2</v>
      </c>
      <c r="H35" s="8">
        <f>F35/$F$76</f>
        <v>2.8190062642983946E-2</v>
      </c>
      <c r="I35" s="1">
        <v>19.399999999999999</v>
      </c>
    </row>
    <row r="36" spans="1:9" x14ac:dyDescent="0.3">
      <c r="A36" s="1" t="s">
        <v>11</v>
      </c>
      <c r="B36" s="1">
        <v>31.15</v>
      </c>
      <c r="C36" s="1">
        <v>331.75</v>
      </c>
      <c r="D36" s="4">
        <v>0</v>
      </c>
      <c r="E36" s="1">
        <v>9.3000000000000007</v>
      </c>
      <c r="F36" s="1">
        <v>372.2</v>
      </c>
      <c r="G36" s="1"/>
      <c r="H36" s="1"/>
      <c r="I36" s="1"/>
    </row>
    <row r="37" spans="1:9" x14ac:dyDescent="0.3">
      <c r="A37" s="1" t="s">
        <v>26</v>
      </c>
      <c r="B37" s="1">
        <v>12.37</v>
      </c>
      <c r="C37" s="1">
        <v>208.81</v>
      </c>
      <c r="D37" s="4">
        <v>0</v>
      </c>
      <c r="E37" s="1">
        <v>0.23</v>
      </c>
      <c r="F37" s="1">
        <v>221.41</v>
      </c>
      <c r="G37" s="8">
        <f>(F37-F38)/F38</f>
        <v>0.68487938513050761</v>
      </c>
      <c r="H37" s="8">
        <f>F37/$F$76</f>
        <v>1.593861534673921E-2</v>
      </c>
      <c r="I37" s="1">
        <v>90</v>
      </c>
    </row>
    <row r="38" spans="1:9" x14ac:dyDescent="0.3">
      <c r="A38" s="1" t="s">
        <v>11</v>
      </c>
      <c r="B38" s="1">
        <v>13.78</v>
      </c>
      <c r="C38" s="1">
        <v>117.15</v>
      </c>
      <c r="D38" s="4">
        <v>0</v>
      </c>
      <c r="E38" s="1">
        <v>0.48</v>
      </c>
      <c r="F38" s="1">
        <v>131.41</v>
      </c>
      <c r="G38" s="1"/>
      <c r="H38" s="1"/>
      <c r="I38" s="1"/>
    </row>
    <row r="39" spans="1:9" x14ac:dyDescent="0.3">
      <c r="A39" s="1" t="s">
        <v>27</v>
      </c>
      <c r="B39" s="1">
        <v>20.32</v>
      </c>
      <c r="C39" s="1">
        <v>424.54</v>
      </c>
      <c r="D39" s="4">
        <v>0</v>
      </c>
      <c r="E39" s="1">
        <v>0.09</v>
      </c>
      <c r="F39" s="1">
        <v>444.95</v>
      </c>
      <c r="G39" s="8">
        <f>(F39-F40)/F40</f>
        <v>0.95883777239709433</v>
      </c>
      <c r="H39" s="8">
        <f>F39/$F$76</f>
        <v>3.2030562750244393E-2</v>
      </c>
      <c r="I39" s="1">
        <v>217.8</v>
      </c>
    </row>
    <row r="40" spans="1:9" x14ac:dyDescent="0.3">
      <c r="A40" s="1" t="s">
        <v>11</v>
      </c>
      <c r="B40" s="1">
        <v>28.45</v>
      </c>
      <c r="C40" s="1">
        <v>198.59</v>
      </c>
      <c r="D40" s="4">
        <v>0</v>
      </c>
      <c r="E40" s="1">
        <v>0.11</v>
      </c>
      <c r="F40" s="1">
        <v>227.15</v>
      </c>
      <c r="G40" s="1"/>
      <c r="H40" s="1"/>
      <c r="I40" s="1"/>
    </row>
    <row r="41" spans="1:9" x14ac:dyDescent="0.3">
      <c r="A41" s="1" t="s">
        <v>28</v>
      </c>
      <c r="B41" s="1">
        <v>0.54</v>
      </c>
      <c r="C41" s="4">
        <v>0</v>
      </c>
      <c r="D41" s="4">
        <v>0</v>
      </c>
      <c r="E41" s="4">
        <v>0</v>
      </c>
      <c r="F41" s="1">
        <v>0.54</v>
      </c>
      <c r="G41" s="8">
        <f>(F41-F42)/F42</f>
        <v>2.0000000000000004</v>
      </c>
      <c r="H41" s="4">
        <v>0</v>
      </c>
      <c r="I41" s="1">
        <v>0.36</v>
      </c>
    </row>
    <row r="42" spans="1:9" x14ac:dyDescent="0.3">
      <c r="A42" s="1" t="s">
        <v>11</v>
      </c>
      <c r="B42" s="1">
        <v>0.18</v>
      </c>
      <c r="C42" s="4">
        <v>0</v>
      </c>
      <c r="D42" s="4">
        <v>0</v>
      </c>
      <c r="E42" s="4">
        <v>0</v>
      </c>
      <c r="F42" s="1">
        <v>0.18</v>
      </c>
      <c r="G42" s="1"/>
      <c r="H42" s="1"/>
      <c r="I42" s="1"/>
    </row>
    <row r="43" spans="1:9" x14ac:dyDescent="0.3">
      <c r="A43" s="1" t="s">
        <v>29</v>
      </c>
      <c r="B43" s="1">
        <v>83.79</v>
      </c>
      <c r="C43" s="1">
        <v>301.29000000000002</v>
      </c>
      <c r="D43" s="4">
        <v>0</v>
      </c>
      <c r="E43" s="1">
        <v>32.92</v>
      </c>
      <c r="F43" s="1">
        <v>418</v>
      </c>
      <c r="G43" s="8">
        <f>(F43-F44)/F44</f>
        <v>0.802501078050884</v>
      </c>
      <c r="H43" s="8">
        <f>F43/$F$76</f>
        <v>3.0090516304308701E-2</v>
      </c>
      <c r="I43" s="1">
        <v>186.1</v>
      </c>
    </row>
    <row r="44" spans="1:9" x14ac:dyDescent="0.3">
      <c r="A44" s="1" t="s">
        <v>11</v>
      </c>
      <c r="B44" s="1">
        <v>65.37</v>
      </c>
      <c r="C44" s="1">
        <v>131.56</v>
      </c>
      <c r="D44" s="4">
        <v>0</v>
      </c>
      <c r="E44" s="1">
        <v>34.97</v>
      </c>
      <c r="F44" s="1">
        <v>231.9</v>
      </c>
      <c r="G44" s="1"/>
      <c r="H44" s="1"/>
      <c r="I44" s="1"/>
    </row>
    <row r="45" spans="1:9" x14ac:dyDescent="0.3">
      <c r="A45" s="1" t="s">
        <v>30</v>
      </c>
      <c r="B45" s="1">
        <v>290.39</v>
      </c>
      <c r="C45" s="1">
        <v>2309.42</v>
      </c>
      <c r="D45" s="1">
        <v>810.95</v>
      </c>
      <c r="E45" s="1">
        <v>0.94</v>
      </c>
      <c r="F45" s="1">
        <v>3411.7</v>
      </c>
      <c r="G45" s="8">
        <f>(F45-F46)/F46</f>
        <v>6.0561786575812494E-2</v>
      </c>
      <c r="H45" s="8">
        <f>F45/$F$76</f>
        <v>0.24559764228566985</v>
      </c>
      <c r="I45" s="1">
        <v>194.82</v>
      </c>
    </row>
    <row r="46" spans="1:9" x14ac:dyDescent="0.3">
      <c r="A46" s="1" t="s">
        <v>11</v>
      </c>
      <c r="B46" s="1">
        <v>269.58</v>
      </c>
      <c r="C46" s="1">
        <v>2292.1</v>
      </c>
      <c r="D46" s="1">
        <v>654.23</v>
      </c>
      <c r="E46" s="1">
        <v>0.97</v>
      </c>
      <c r="F46" s="1">
        <v>3216.88</v>
      </c>
      <c r="G46" s="1"/>
      <c r="H46" s="1"/>
      <c r="I46" s="1"/>
    </row>
    <row r="47" spans="1:9" x14ac:dyDescent="0.3">
      <c r="A47" s="1" t="s">
        <v>31</v>
      </c>
      <c r="B47" s="1">
        <v>159.05000000000001</v>
      </c>
      <c r="C47" s="1">
        <v>858.55</v>
      </c>
      <c r="D47" s="1">
        <v>2.34</v>
      </c>
      <c r="E47" s="1">
        <v>0.41</v>
      </c>
      <c r="F47" s="1">
        <v>1020.35</v>
      </c>
      <c r="G47" s="8">
        <f>(F47-F48)/F48</f>
        <v>0.61813914394912528</v>
      </c>
      <c r="H47" s="8">
        <f>F47/$F$76</f>
        <v>7.3451814141390875E-2</v>
      </c>
      <c r="I47" s="1">
        <v>389.78</v>
      </c>
    </row>
    <row r="48" spans="1:9" x14ac:dyDescent="0.3">
      <c r="A48" s="1" t="s">
        <v>11</v>
      </c>
      <c r="B48" s="1">
        <v>144.94</v>
      </c>
      <c r="C48" s="1">
        <v>485.08</v>
      </c>
      <c r="D48" s="4">
        <v>0</v>
      </c>
      <c r="E48" s="1">
        <v>0.55000000000000004</v>
      </c>
      <c r="F48" s="1">
        <v>630.57000000000005</v>
      </c>
      <c r="G48" s="1"/>
      <c r="H48" s="1"/>
      <c r="I48" s="1"/>
    </row>
    <row r="49" spans="1:9" x14ac:dyDescent="0.3">
      <c r="A49" s="1" t="s">
        <v>32</v>
      </c>
      <c r="B49" s="1">
        <v>133.44999999999999</v>
      </c>
      <c r="C49" s="1">
        <v>703.9</v>
      </c>
      <c r="D49" s="4">
        <v>0</v>
      </c>
      <c r="E49" s="1">
        <v>0.59</v>
      </c>
      <c r="F49" s="1">
        <v>837.94</v>
      </c>
      <c r="G49" s="8">
        <f>(F49-F50)/F50</f>
        <v>-0.20988562322612273</v>
      </c>
      <c r="H49" s="8">
        <f>F49/$F$76</f>
        <v>6.0320687157972334E-2</v>
      </c>
      <c r="I49" s="1">
        <v>-222.59</v>
      </c>
    </row>
    <row r="50" spans="1:9" x14ac:dyDescent="0.3">
      <c r="A50" s="1" t="s">
        <v>11</v>
      </c>
      <c r="B50" s="1">
        <v>123.46</v>
      </c>
      <c r="C50" s="1">
        <v>665.1</v>
      </c>
      <c r="D50" s="1">
        <v>271.29000000000002</v>
      </c>
      <c r="E50" s="1">
        <v>0.68</v>
      </c>
      <c r="F50" s="1">
        <v>1060.53</v>
      </c>
      <c r="G50" s="1"/>
      <c r="H50" s="1"/>
      <c r="I50" s="1"/>
    </row>
    <row r="51" spans="1:9" x14ac:dyDescent="0.3">
      <c r="A51" s="1" t="s">
        <v>33</v>
      </c>
      <c r="B51" s="1">
        <v>8.18</v>
      </c>
      <c r="C51" s="1">
        <v>127.32</v>
      </c>
      <c r="D51" s="1">
        <v>1.1000000000000001</v>
      </c>
      <c r="E51" s="1">
        <v>1.03</v>
      </c>
      <c r="F51" s="1">
        <v>137.63</v>
      </c>
      <c r="G51" s="8">
        <f>(F51-F52)/F52</f>
        <v>1.2335280753002271</v>
      </c>
      <c r="H51" s="8">
        <f>F51/$F$76</f>
        <v>9.9075544472775282E-3</v>
      </c>
      <c r="I51" s="1">
        <v>76.010000000000005</v>
      </c>
    </row>
    <row r="52" spans="1:9" x14ac:dyDescent="0.3">
      <c r="A52" s="1" t="s">
        <v>11</v>
      </c>
      <c r="B52" s="1">
        <v>7.14</v>
      </c>
      <c r="C52" s="1">
        <v>52.52</v>
      </c>
      <c r="D52" s="1">
        <v>0.81</v>
      </c>
      <c r="E52" s="1">
        <v>1.1499999999999999</v>
      </c>
      <c r="F52" s="1">
        <v>61.62</v>
      </c>
      <c r="G52" s="1"/>
      <c r="H52" s="1"/>
      <c r="I52" s="1"/>
    </row>
    <row r="53" spans="1:9" x14ac:dyDescent="0.3">
      <c r="A53" s="1" t="s">
        <v>34</v>
      </c>
      <c r="B53" s="1">
        <v>0.52</v>
      </c>
      <c r="C53" s="1">
        <v>25.63</v>
      </c>
      <c r="D53" s="4">
        <v>0</v>
      </c>
      <c r="E53" s="1">
        <v>0.03</v>
      </c>
      <c r="F53" s="1">
        <v>26.18</v>
      </c>
      <c r="G53" s="8">
        <f>(F53-F54)/F54</f>
        <v>-0.26932737929109685</v>
      </c>
      <c r="H53" s="8">
        <f>F53/$F$76</f>
        <v>1.8846165474803872E-3</v>
      </c>
      <c r="I53" s="1">
        <v>-9.65</v>
      </c>
    </row>
    <row r="54" spans="1:9" x14ac:dyDescent="0.3">
      <c r="A54" s="1" t="s">
        <v>11</v>
      </c>
      <c r="B54" s="1">
        <v>0.39</v>
      </c>
      <c r="C54" s="1">
        <v>35.17</v>
      </c>
      <c r="D54" s="4">
        <v>0</v>
      </c>
      <c r="E54" s="1">
        <v>0.27</v>
      </c>
      <c r="F54" s="1">
        <v>35.83</v>
      </c>
      <c r="G54" s="1"/>
      <c r="H54" s="1"/>
      <c r="I54" s="1"/>
    </row>
    <row r="55" spans="1:9" x14ac:dyDescent="0.3">
      <c r="A55" s="2" t="s">
        <v>35</v>
      </c>
      <c r="B55" s="5">
        <f t="shared" ref="B55:E56" si="0">SUM(B5+B7+B9+B11+B13+B15+B17+B19+B21+B23+B25+B27+B29+B31+B33+B35+B37+B39+B41+B43+B45+B47+B49+B51+B53)</f>
        <v>1528.57</v>
      </c>
      <c r="C55" s="5">
        <f t="shared" si="0"/>
        <v>8589.39</v>
      </c>
      <c r="D55" s="5">
        <f t="shared" ref="D55:F56" si="1">SUM(D5+D7+D9+D11+D13+D15+D17+D19+D21+D23+D25+D27+D29+D31+D33+D35+D37+D39+D41+D43+D45+D47+D49+D51+D53)</f>
        <v>820.30000000000007</v>
      </c>
      <c r="E55" s="5">
        <f t="shared" si="1"/>
        <v>102.32000000000001</v>
      </c>
      <c r="F55" s="5">
        <f t="shared" si="1"/>
        <v>11040.58</v>
      </c>
      <c r="G55" s="10">
        <f>(F55-F56)/F56</f>
        <v>0.1097967590410009</v>
      </c>
      <c r="H55" s="10">
        <f>F55/$F$76</f>
        <v>0.7947769198541258</v>
      </c>
      <c r="I55" s="5">
        <f t="shared" ref="I55" si="2">SUM(I5+I7+I9+I11+I13+I15+I17+I19+I21+I23+I25+I27+I29+I31+I33+I35+I37+I39+I41+I43+I45+I47+I49+I51+I53)</f>
        <v>1092.29</v>
      </c>
    </row>
    <row r="56" spans="1:9" x14ac:dyDescent="0.3">
      <c r="A56" s="1" t="s">
        <v>36</v>
      </c>
      <c r="B56" s="4">
        <f t="shared" si="0"/>
        <v>1413.3200000000002</v>
      </c>
      <c r="C56" s="4">
        <f t="shared" si="0"/>
        <v>7426.0800000000008</v>
      </c>
      <c r="D56" s="4">
        <f t="shared" si="0"/>
        <v>1011.8799999999999</v>
      </c>
      <c r="E56" s="4">
        <f t="shared" si="0"/>
        <v>97.009999999999991</v>
      </c>
      <c r="F56" s="4">
        <f t="shared" si="1"/>
        <v>9948.2900000000009</v>
      </c>
      <c r="G56" s="1"/>
      <c r="H56" s="1"/>
      <c r="I56" s="1"/>
    </row>
    <row r="57" spans="1:9" x14ac:dyDescent="0.3">
      <c r="A57" s="1" t="s">
        <v>37</v>
      </c>
      <c r="B57" s="6">
        <f t="shared" ref="B57:F57" si="3">(B55-B56)/B56</f>
        <v>8.1545580618684915E-2</v>
      </c>
      <c r="C57" s="6">
        <f t="shared" si="3"/>
        <v>0.15665196173485857</v>
      </c>
      <c r="D57" s="6">
        <f t="shared" si="3"/>
        <v>-0.18933075068189889</v>
      </c>
      <c r="E57" s="6">
        <f t="shared" si="3"/>
        <v>5.4736625090197062E-2</v>
      </c>
      <c r="F57" s="6">
        <f t="shared" si="3"/>
        <v>0.1097967590410009</v>
      </c>
      <c r="G57" s="1"/>
      <c r="H57" s="1"/>
      <c r="I57" s="1"/>
    </row>
    <row r="58" spans="1:9" x14ac:dyDescent="0.3">
      <c r="A58" s="2" t="s">
        <v>38</v>
      </c>
      <c r="B58" s="1"/>
      <c r="C58" s="1"/>
      <c r="D58" s="1"/>
      <c r="E58" s="1"/>
      <c r="F58" s="1"/>
      <c r="G58" s="1"/>
      <c r="H58" s="1"/>
      <c r="I58" s="1"/>
    </row>
    <row r="59" spans="1:9" x14ac:dyDescent="0.3">
      <c r="A59" s="1" t="s">
        <v>74</v>
      </c>
      <c r="B59" s="1">
        <v>322.86</v>
      </c>
      <c r="C59" s="1">
        <v>151.01</v>
      </c>
      <c r="D59" s="4">
        <v>0</v>
      </c>
      <c r="E59" s="1">
        <v>1.64</v>
      </c>
      <c r="F59" s="1">
        <v>475.51</v>
      </c>
      <c r="G59" s="8">
        <f>(F59-F60)/F60</f>
        <v>9.3880837359098232E-2</v>
      </c>
      <c r="H59" s="8">
        <f>F59/$F$76</f>
        <v>3.4230481836990026E-2</v>
      </c>
      <c r="I59" s="1">
        <v>40.81</v>
      </c>
    </row>
    <row r="60" spans="1:9" x14ac:dyDescent="0.3">
      <c r="A60" s="1" t="s">
        <v>11</v>
      </c>
      <c r="B60" s="1">
        <v>290.48</v>
      </c>
      <c r="C60" s="1">
        <v>142.32</v>
      </c>
      <c r="D60" s="4">
        <v>0</v>
      </c>
      <c r="E60" s="1">
        <v>1.9</v>
      </c>
      <c r="F60" s="1">
        <v>434.7</v>
      </c>
      <c r="G60" s="1"/>
      <c r="H60" s="1"/>
      <c r="I60" s="1"/>
    </row>
    <row r="61" spans="1:9" x14ac:dyDescent="0.3">
      <c r="A61" s="1" t="s">
        <v>40</v>
      </c>
      <c r="B61" s="1">
        <v>109.05</v>
      </c>
      <c r="C61" s="1">
        <v>317.35000000000002</v>
      </c>
      <c r="D61" s="4">
        <v>0</v>
      </c>
      <c r="E61" s="1">
        <v>3.73</v>
      </c>
      <c r="F61" s="1">
        <v>430.13</v>
      </c>
      <c r="G61" s="8">
        <f>(F61-F62)/F62</f>
        <v>0.26542320025889193</v>
      </c>
      <c r="H61" s="8">
        <f>F61/$F$76</f>
        <v>3.0963717172182541E-2</v>
      </c>
      <c r="I61" s="1">
        <v>90.22</v>
      </c>
    </row>
    <row r="62" spans="1:9" x14ac:dyDescent="0.3">
      <c r="A62" s="1" t="s">
        <v>11</v>
      </c>
      <c r="B62" s="1">
        <v>95.11</v>
      </c>
      <c r="C62" s="1">
        <v>240.71</v>
      </c>
      <c r="D62" s="4">
        <v>0</v>
      </c>
      <c r="E62" s="1">
        <v>4.09</v>
      </c>
      <c r="F62" s="1">
        <v>339.91</v>
      </c>
      <c r="G62" s="1"/>
      <c r="H62" s="1"/>
      <c r="I62" s="1"/>
    </row>
    <row r="63" spans="1:9" x14ac:dyDescent="0.3">
      <c r="A63" s="1" t="s">
        <v>41</v>
      </c>
      <c r="B63" s="1">
        <v>387.85</v>
      </c>
      <c r="C63" s="1">
        <v>310.81</v>
      </c>
      <c r="D63" s="4">
        <v>0</v>
      </c>
      <c r="E63" s="1">
        <v>11.94</v>
      </c>
      <c r="F63" s="1">
        <v>710.6</v>
      </c>
      <c r="G63" s="8">
        <f>(F63-F64)/F64</f>
        <v>9.0328817148205551E-2</v>
      </c>
      <c r="H63" s="8">
        <f>F63/$F$76</f>
        <v>5.1153877717324797E-2</v>
      </c>
      <c r="I63" s="1">
        <v>58.87</v>
      </c>
    </row>
    <row r="64" spans="1:9" x14ac:dyDescent="0.3">
      <c r="A64" s="1" t="s">
        <v>11</v>
      </c>
      <c r="B64" s="1">
        <v>340.42</v>
      </c>
      <c r="C64" s="1">
        <v>300.14999999999998</v>
      </c>
      <c r="D64" s="4">
        <v>0</v>
      </c>
      <c r="E64" s="1">
        <v>11.16</v>
      </c>
      <c r="F64" s="1">
        <v>651.73</v>
      </c>
      <c r="G64" s="1"/>
      <c r="H64" s="1"/>
      <c r="I64" s="1"/>
    </row>
    <row r="65" spans="1:9" x14ac:dyDescent="0.3">
      <c r="A65" s="1" t="s">
        <v>42</v>
      </c>
      <c r="B65" s="1">
        <v>2.17</v>
      </c>
      <c r="C65" s="1">
        <v>0.89</v>
      </c>
      <c r="D65" s="4">
        <v>0</v>
      </c>
      <c r="E65" s="4">
        <v>0</v>
      </c>
      <c r="F65" s="1">
        <v>3.06</v>
      </c>
      <c r="G65" s="4">
        <v>0</v>
      </c>
      <c r="H65" s="8">
        <f>F65/$F$76</f>
        <v>2.2027985619900629E-4</v>
      </c>
      <c r="I65" s="1">
        <v>3.06</v>
      </c>
    </row>
    <row r="66" spans="1:9" x14ac:dyDescent="0.3">
      <c r="A66" s="1" t="s">
        <v>11</v>
      </c>
      <c r="B66" s="4">
        <v>0</v>
      </c>
      <c r="C66" s="4">
        <v>0</v>
      </c>
      <c r="D66" s="4">
        <v>0</v>
      </c>
      <c r="E66" s="4">
        <v>0</v>
      </c>
      <c r="F66" s="4">
        <v>0</v>
      </c>
      <c r="G66" s="1"/>
      <c r="H66" s="1"/>
      <c r="I66" s="1"/>
    </row>
    <row r="67" spans="1:9" x14ac:dyDescent="0.3">
      <c r="A67" s="1" t="s">
        <v>43</v>
      </c>
      <c r="B67" s="1">
        <v>64.95</v>
      </c>
      <c r="C67" s="1">
        <v>115.62</v>
      </c>
      <c r="D67" s="4">
        <v>0</v>
      </c>
      <c r="E67" s="1">
        <v>0.04</v>
      </c>
      <c r="F67" s="1">
        <v>180.61</v>
      </c>
      <c r="G67" s="8">
        <f>(F67-F68)/F68</f>
        <v>0.13827440599987412</v>
      </c>
      <c r="H67" s="8">
        <f>F67/$F$76</f>
        <v>1.3001550597419127E-2</v>
      </c>
      <c r="I67" s="1">
        <v>21.94</v>
      </c>
    </row>
    <row r="68" spans="1:9" x14ac:dyDescent="0.3">
      <c r="A68" s="1" t="s">
        <v>11</v>
      </c>
      <c r="B68" s="1">
        <v>54.1</v>
      </c>
      <c r="C68" s="1">
        <v>104.46</v>
      </c>
      <c r="D68" s="4">
        <v>0</v>
      </c>
      <c r="E68" s="1">
        <v>0.11</v>
      </c>
      <c r="F68" s="1">
        <v>158.66999999999999</v>
      </c>
      <c r="G68" s="1"/>
      <c r="H68" s="1"/>
      <c r="I68" s="1"/>
    </row>
    <row r="69" spans="1:9" x14ac:dyDescent="0.3">
      <c r="A69" s="1" t="s">
        <v>44</v>
      </c>
      <c r="B69" s="1">
        <v>0.4</v>
      </c>
      <c r="C69" s="4">
        <v>0</v>
      </c>
      <c r="D69" s="4">
        <v>0</v>
      </c>
      <c r="E69" s="4">
        <v>0</v>
      </c>
      <c r="F69" s="1">
        <v>0.4</v>
      </c>
      <c r="G69" s="4">
        <v>0</v>
      </c>
      <c r="H69" s="4">
        <v>0</v>
      </c>
      <c r="I69" s="1">
        <v>0.4</v>
      </c>
    </row>
    <row r="70" spans="1:9" x14ac:dyDescent="0.3">
      <c r="A70" s="1" t="s">
        <v>11</v>
      </c>
      <c r="B70" s="4">
        <v>0</v>
      </c>
      <c r="C70" s="4">
        <v>0</v>
      </c>
      <c r="D70" s="4">
        <v>0</v>
      </c>
      <c r="E70" s="4">
        <v>0</v>
      </c>
      <c r="F70" s="4">
        <v>0</v>
      </c>
      <c r="G70" s="1"/>
      <c r="H70" s="1"/>
      <c r="I70" s="1"/>
    </row>
    <row r="71" spans="1:9" x14ac:dyDescent="0.3">
      <c r="A71" s="1" t="s">
        <v>45</v>
      </c>
      <c r="B71" s="1">
        <v>996.68</v>
      </c>
      <c r="C71" s="1">
        <v>52.9</v>
      </c>
      <c r="D71" s="4">
        <v>0</v>
      </c>
      <c r="E71" s="1">
        <v>0.95</v>
      </c>
      <c r="F71" s="1">
        <v>1050.53</v>
      </c>
      <c r="G71" s="8">
        <f>(F71-F72)/F72</f>
        <v>4.737739404392776E-2</v>
      </c>
      <c r="H71" s="8">
        <f>F71/$F$76</f>
        <v>7.56243782133144E-2</v>
      </c>
      <c r="I71" s="1">
        <v>47.52</v>
      </c>
    </row>
    <row r="72" spans="1:9" x14ac:dyDescent="0.3">
      <c r="A72" s="1" t="s">
        <v>11</v>
      </c>
      <c r="B72" s="1">
        <v>898.13</v>
      </c>
      <c r="C72" s="1">
        <v>104.19</v>
      </c>
      <c r="D72" s="4">
        <v>0</v>
      </c>
      <c r="E72" s="1">
        <v>0.69</v>
      </c>
      <c r="F72" s="1">
        <v>1003.01</v>
      </c>
      <c r="G72" s="1"/>
      <c r="H72" s="1"/>
      <c r="I72" s="1"/>
    </row>
    <row r="73" spans="1:9" x14ac:dyDescent="0.3">
      <c r="A73" s="2" t="s">
        <v>46</v>
      </c>
      <c r="B73" s="2">
        <f>SUM(B59+B61+B63+B65+B67+B69+B71)</f>
        <v>1883.96</v>
      </c>
      <c r="C73" s="2">
        <f>SUM(C59+C61+C63+C65+C67+C69+C71)</f>
        <v>948.58</v>
      </c>
      <c r="D73" s="5">
        <v>0</v>
      </c>
      <c r="E73" s="2">
        <f>SUM(E59+E61+E63+E65+E67+E69+E71)</f>
        <v>18.299999999999997</v>
      </c>
      <c r="F73" s="2">
        <f>SUM(F59+F61+F63+F65+F67+F69+F71)</f>
        <v>2850.84</v>
      </c>
      <c r="G73" s="10">
        <f>(F73-F74)/F74</f>
        <v>0.10155253823386205</v>
      </c>
      <c r="H73" s="10">
        <f>F73/$F$76</f>
        <v>0.20522308014587423</v>
      </c>
      <c r="I73" s="2">
        <f>SUM(I59+I61+I63+I65+I67+I69+I71)</f>
        <v>262.82</v>
      </c>
    </row>
    <row r="74" spans="1:9" x14ac:dyDescent="0.3">
      <c r="A74" s="1" t="s">
        <v>36</v>
      </c>
      <c r="B74" s="1">
        <f>SUM(B60+B62+B64+B66+B68+B70+B72)</f>
        <v>1678.24</v>
      </c>
      <c r="C74" s="1">
        <f>SUM(C60+C62+C64+C66+C68+C70+C72)</f>
        <v>891.82999999999993</v>
      </c>
      <c r="D74" s="4">
        <v>0</v>
      </c>
      <c r="E74" s="1">
        <f>SUM(E60+E62+E64+E66+E68+E70+E72)</f>
        <v>17.95</v>
      </c>
      <c r="F74" s="1">
        <f>SUM(F60+F62+F64+F66+F68+F70+F72)</f>
        <v>2588.0200000000004</v>
      </c>
      <c r="G74" s="1"/>
      <c r="H74" s="1"/>
      <c r="I74" s="1"/>
    </row>
    <row r="75" spans="1:9" x14ac:dyDescent="0.3">
      <c r="A75" s="1" t="s">
        <v>37</v>
      </c>
      <c r="B75" s="6">
        <f t="shared" ref="B75:C75" si="4">(B73-B74)/B74</f>
        <v>0.12258079893221471</v>
      </c>
      <c r="C75" s="6">
        <f t="shared" si="4"/>
        <v>6.3633203637464678E-2</v>
      </c>
      <c r="D75" s="4">
        <v>0</v>
      </c>
      <c r="E75" s="6">
        <f t="shared" ref="E75:F75" si="5">(E73-E74)/E74</f>
        <v>1.9498607242339715E-2</v>
      </c>
      <c r="F75" s="6">
        <f t="shared" si="5"/>
        <v>0.10155253823386205</v>
      </c>
      <c r="G75" s="1"/>
      <c r="H75" s="1"/>
      <c r="I75" s="1"/>
    </row>
    <row r="76" spans="1:9" x14ac:dyDescent="0.3">
      <c r="A76" s="2" t="s">
        <v>47</v>
      </c>
      <c r="B76" s="7">
        <f t="shared" ref="B76:F77" si="6">SUM(B55+B73)</f>
        <v>3412.5299999999997</v>
      </c>
      <c r="C76" s="7">
        <f t="shared" si="6"/>
        <v>9537.9699999999993</v>
      </c>
      <c r="D76" s="7">
        <f t="shared" si="6"/>
        <v>820.30000000000007</v>
      </c>
      <c r="E76" s="7">
        <f t="shared" si="6"/>
        <v>120.62</v>
      </c>
      <c r="F76" s="7">
        <f t="shared" si="6"/>
        <v>13891.42</v>
      </c>
      <c r="G76" s="10">
        <f>(F76-F77)/F77</f>
        <v>0.10809480620693</v>
      </c>
      <c r="H76" s="10">
        <f>F76/$F$76</f>
        <v>1</v>
      </c>
      <c r="I76" s="7">
        <f t="shared" ref="I76" si="7">SUM(I55+I73)</f>
        <v>1355.11</v>
      </c>
    </row>
    <row r="77" spans="1:9" x14ac:dyDescent="0.3">
      <c r="A77" s="1" t="s">
        <v>36</v>
      </c>
      <c r="B77" s="4">
        <f t="shared" si="6"/>
        <v>3091.5600000000004</v>
      </c>
      <c r="C77" s="4">
        <f t="shared" si="6"/>
        <v>8317.91</v>
      </c>
      <c r="D77" s="4">
        <f t="shared" si="6"/>
        <v>1011.8799999999999</v>
      </c>
      <c r="E77" s="4">
        <f t="shared" si="6"/>
        <v>114.96</v>
      </c>
      <c r="F77" s="4">
        <f t="shared" si="6"/>
        <v>12536.310000000001</v>
      </c>
      <c r="G77" s="2"/>
      <c r="H77" s="2"/>
      <c r="I77" s="2"/>
    </row>
    <row r="78" spans="1:9" x14ac:dyDescent="0.3">
      <c r="A78" s="1" t="s">
        <v>37</v>
      </c>
      <c r="B78" s="6">
        <f t="shared" ref="B78:F78" si="8">(B76-B77)/B77</f>
        <v>0.10382137173465801</v>
      </c>
      <c r="C78" s="6">
        <f t="shared" si="8"/>
        <v>0.14667867288778064</v>
      </c>
      <c r="D78" s="6">
        <f t="shared" si="8"/>
        <v>-0.18933075068189889</v>
      </c>
      <c r="E78" s="6">
        <f t="shared" si="8"/>
        <v>4.9234516353514363E-2</v>
      </c>
      <c r="F78" s="6">
        <f t="shared" si="8"/>
        <v>0.10809480620693</v>
      </c>
      <c r="G78" s="1"/>
      <c r="H78" s="1"/>
      <c r="I78" s="1"/>
    </row>
    <row r="79" spans="1:9" x14ac:dyDescent="0.3">
      <c r="A79" s="1" t="s">
        <v>48</v>
      </c>
      <c r="B79" s="8">
        <f>B76/$F$76</f>
        <v>0.2456573913969918</v>
      </c>
      <c r="C79" s="8">
        <f t="shared" ref="C79:F79" si="9">C76/$F$76</f>
        <v>0.68660871242824706</v>
      </c>
      <c r="D79" s="8">
        <f t="shared" si="9"/>
        <v>5.9050838575178066E-2</v>
      </c>
      <c r="E79" s="8">
        <f t="shared" si="9"/>
        <v>8.6830575995830526E-3</v>
      </c>
      <c r="F79" s="8">
        <f t="shared" si="9"/>
        <v>1</v>
      </c>
      <c r="G79" s="1"/>
      <c r="H79" s="1"/>
      <c r="I79" s="1"/>
    </row>
    <row r="80" spans="1:9" x14ac:dyDescent="0.3">
      <c r="A80" s="1" t="s">
        <v>49</v>
      </c>
      <c r="B80" s="8">
        <f>B77/$F$77</f>
        <v>0.24660845176930055</v>
      </c>
      <c r="C80" s="8">
        <f>C77/$F$77</f>
        <v>0.66350544937066802</v>
      </c>
      <c r="D80" s="8">
        <f>D77/$F$77</f>
        <v>8.0715936348096026E-2</v>
      </c>
      <c r="E80" s="8">
        <f>E77/$F$77</f>
        <v>9.1701625119353283E-3</v>
      </c>
      <c r="F80" s="8">
        <f>F77/$F$77</f>
        <v>1</v>
      </c>
      <c r="G80" s="1"/>
      <c r="H80" s="1"/>
      <c r="I80" s="1"/>
    </row>
    <row r="82" spans="1:9" ht="57" customHeight="1" x14ac:dyDescent="0.3">
      <c r="A82" s="16" t="s">
        <v>75</v>
      </c>
      <c r="B82" s="16"/>
      <c r="C82" s="16"/>
      <c r="D82" s="16"/>
      <c r="E82" s="16"/>
      <c r="F82" s="16"/>
      <c r="G82" s="16"/>
      <c r="H82" s="16"/>
      <c r="I82" s="16"/>
    </row>
  </sheetData>
  <mergeCells count="2">
    <mergeCell ref="A2:I2"/>
    <mergeCell ref="A82:I82"/>
  </mergeCells>
  <pageMargins left="0.75" right="0.75" top="1" bottom="1" header="0.5" footer="0.5"/>
  <pageSetup scale="4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61"/>
  <sheetViews>
    <sheetView workbookViewId="0">
      <selection activeCell="A61" sqref="A61:I61"/>
    </sheetView>
  </sheetViews>
  <sheetFormatPr defaultRowHeight="14.4" x14ac:dyDescent="0.3"/>
  <cols>
    <col min="1" max="1" width="38.77734375" customWidth="1"/>
    <col min="2" max="2" width="10.33203125" customWidth="1"/>
  </cols>
  <sheetData>
    <row r="2" spans="1:9" ht="43.2" customHeight="1" x14ac:dyDescent="0.3">
      <c r="A2" s="15" t="s">
        <v>0</v>
      </c>
      <c r="B2" s="15"/>
      <c r="C2" s="15"/>
      <c r="D2" s="15"/>
      <c r="E2" s="15"/>
      <c r="F2" s="15"/>
      <c r="G2" s="15"/>
      <c r="H2" s="15"/>
      <c r="I2" s="15"/>
    </row>
    <row r="3" spans="1:9" ht="43.2" customHeight="1" x14ac:dyDescent="0.3">
      <c r="A3" s="1"/>
      <c r="B3" s="3" t="s">
        <v>50</v>
      </c>
      <c r="C3" s="3" t="s">
        <v>51</v>
      </c>
      <c r="D3" s="3" t="s">
        <v>52</v>
      </c>
      <c r="E3" s="3" t="s">
        <v>53</v>
      </c>
      <c r="F3" s="3" t="s">
        <v>5</v>
      </c>
      <c r="G3" s="3" t="s">
        <v>6</v>
      </c>
      <c r="H3" s="3" t="s">
        <v>7</v>
      </c>
      <c r="I3" s="3" t="s">
        <v>8</v>
      </c>
    </row>
    <row r="4" spans="1:9" x14ac:dyDescent="0.3">
      <c r="A4" s="2" t="s">
        <v>9</v>
      </c>
      <c r="B4" s="1"/>
      <c r="C4" s="1"/>
      <c r="D4" s="1"/>
      <c r="E4" s="1"/>
      <c r="F4" s="1"/>
      <c r="G4" s="1"/>
      <c r="H4" s="1"/>
      <c r="I4" s="1"/>
    </row>
    <row r="5" spans="1:9" x14ac:dyDescent="0.3">
      <c r="A5" s="1" t="s">
        <v>10</v>
      </c>
      <c r="B5" s="4">
        <v>0</v>
      </c>
      <c r="C5" s="4">
        <v>0</v>
      </c>
      <c r="D5" s="4">
        <v>0</v>
      </c>
      <c r="E5" s="1">
        <v>2.36</v>
      </c>
      <c r="F5" s="1">
        <v>2.36</v>
      </c>
      <c r="G5" s="8">
        <f>(F5-F6)/F6</f>
        <v>-0.56934306569343074</v>
      </c>
      <c r="H5" s="8">
        <f>F5/$F$55</f>
        <v>2.5741710296684115E-3</v>
      </c>
      <c r="I5" s="1">
        <v>-3.12</v>
      </c>
    </row>
    <row r="6" spans="1:9" x14ac:dyDescent="0.3">
      <c r="A6" s="1" t="s">
        <v>11</v>
      </c>
      <c r="B6" s="4">
        <v>0</v>
      </c>
      <c r="C6" s="4">
        <v>0</v>
      </c>
      <c r="D6" s="4">
        <v>0</v>
      </c>
      <c r="E6" s="1">
        <v>5.48</v>
      </c>
      <c r="F6" s="1">
        <v>5.48</v>
      </c>
      <c r="G6" s="1"/>
      <c r="H6" s="1"/>
      <c r="I6" s="1"/>
    </row>
    <row r="7" spans="1:9" x14ac:dyDescent="0.3">
      <c r="A7" s="1" t="s">
        <v>12</v>
      </c>
      <c r="B7" s="1">
        <v>9</v>
      </c>
      <c r="C7" s="1">
        <v>2.2599999999999998</v>
      </c>
      <c r="D7" s="1">
        <v>19.350000000000001</v>
      </c>
      <c r="E7" s="1">
        <v>133.41</v>
      </c>
      <c r="F7" s="1">
        <v>164.02</v>
      </c>
      <c r="G7" s="8">
        <f>(F7-F8)/F8</f>
        <v>0.34884868421052645</v>
      </c>
      <c r="H7" s="8">
        <f>F7/$F$55</f>
        <v>0.17890488656195463</v>
      </c>
      <c r="I7" s="1">
        <v>42.42</v>
      </c>
    </row>
    <row r="8" spans="1:9" x14ac:dyDescent="0.3">
      <c r="A8" s="1" t="s">
        <v>11</v>
      </c>
      <c r="B8" s="1">
        <v>7.33</v>
      </c>
      <c r="C8" s="1">
        <v>0.13</v>
      </c>
      <c r="D8" s="1">
        <v>17.07</v>
      </c>
      <c r="E8" s="1">
        <v>97.07</v>
      </c>
      <c r="F8" s="1">
        <v>121.6</v>
      </c>
      <c r="G8" s="1"/>
      <c r="H8" s="1"/>
      <c r="I8" s="1"/>
    </row>
    <row r="9" spans="1:9" x14ac:dyDescent="0.3">
      <c r="A9" s="1" t="s">
        <v>13</v>
      </c>
      <c r="B9" s="1">
        <v>1.0900000000000001</v>
      </c>
      <c r="C9" s="1">
        <v>2.4300000000000002</v>
      </c>
      <c r="D9" s="1">
        <v>0.33</v>
      </c>
      <c r="E9" s="4">
        <v>0</v>
      </c>
      <c r="F9" s="1">
        <v>3.85</v>
      </c>
      <c r="G9" s="8">
        <f>(F9-F10)/F10</f>
        <v>-2.5906735751294787E-3</v>
      </c>
      <c r="H9" s="8">
        <f>F9/$F$55</f>
        <v>4.1993891797556717E-3</v>
      </c>
      <c r="I9" s="1">
        <v>-0.01</v>
      </c>
    </row>
    <row r="10" spans="1:9" x14ac:dyDescent="0.3">
      <c r="A10" s="1" t="s">
        <v>11</v>
      </c>
      <c r="B10" s="1">
        <v>0.99</v>
      </c>
      <c r="C10" s="1">
        <v>2.23</v>
      </c>
      <c r="D10" s="1">
        <v>0.64</v>
      </c>
      <c r="E10" s="4">
        <v>0</v>
      </c>
      <c r="F10" s="1">
        <v>3.86</v>
      </c>
      <c r="G10" s="1"/>
      <c r="H10" s="1"/>
      <c r="I10" s="1"/>
    </row>
    <row r="11" spans="1:9" x14ac:dyDescent="0.3">
      <c r="A11" s="1" t="s">
        <v>14</v>
      </c>
      <c r="B11" s="1">
        <v>4.3600000000000003</v>
      </c>
      <c r="C11" s="1">
        <v>0.05</v>
      </c>
      <c r="D11" s="1">
        <v>4.87</v>
      </c>
      <c r="E11" s="4">
        <v>0</v>
      </c>
      <c r="F11" s="1">
        <v>9.2799999999999994</v>
      </c>
      <c r="G11" s="8">
        <f>(F11-F12)/F12</f>
        <v>0.47301587301587295</v>
      </c>
      <c r="H11" s="8">
        <f>F11/$F$55</f>
        <v>1.0122164048865618E-2</v>
      </c>
      <c r="I11" s="1">
        <v>2.98</v>
      </c>
    </row>
    <row r="12" spans="1:9" x14ac:dyDescent="0.3">
      <c r="A12" s="1" t="s">
        <v>11</v>
      </c>
      <c r="B12" s="1">
        <v>3.95</v>
      </c>
      <c r="C12" s="1">
        <v>0.03</v>
      </c>
      <c r="D12" s="1">
        <v>2.3199999999999998</v>
      </c>
      <c r="E12" s="4">
        <v>0</v>
      </c>
      <c r="F12" s="1">
        <v>6.3</v>
      </c>
      <c r="G12" s="1"/>
      <c r="H12" s="1"/>
      <c r="I12" s="1"/>
    </row>
    <row r="13" spans="1:9" x14ac:dyDescent="0.3">
      <c r="A13" s="1" t="s">
        <v>15</v>
      </c>
      <c r="B13" s="1">
        <v>7.07</v>
      </c>
      <c r="C13" s="1">
        <v>0.4</v>
      </c>
      <c r="D13" s="4">
        <v>0</v>
      </c>
      <c r="E13" s="1">
        <v>19.75</v>
      </c>
      <c r="F13" s="1">
        <v>27.22</v>
      </c>
      <c r="G13" s="8">
        <f>(F13-F14)/F14</f>
        <v>0.61065088757396457</v>
      </c>
      <c r="H13" s="8">
        <f>F13/$F$55</f>
        <v>2.9690226876090749E-2</v>
      </c>
      <c r="I13" s="1">
        <v>10.32</v>
      </c>
    </row>
    <row r="14" spans="1:9" x14ac:dyDescent="0.3">
      <c r="A14" s="1" t="s">
        <v>11</v>
      </c>
      <c r="B14" s="1">
        <v>5.73</v>
      </c>
      <c r="C14" s="1">
        <v>0.02</v>
      </c>
      <c r="D14" s="4">
        <v>0</v>
      </c>
      <c r="E14" s="1">
        <v>11.15</v>
      </c>
      <c r="F14" s="1">
        <v>16.899999999999999</v>
      </c>
      <c r="G14" s="1"/>
      <c r="H14" s="1"/>
      <c r="I14" s="1"/>
    </row>
    <row r="15" spans="1:9" x14ac:dyDescent="0.3">
      <c r="A15" s="1" t="s">
        <v>16</v>
      </c>
      <c r="B15" s="1">
        <v>3.46</v>
      </c>
      <c r="C15" s="1">
        <v>2.16</v>
      </c>
      <c r="D15" s="1">
        <v>0.03</v>
      </c>
      <c r="E15" s="1">
        <v>125.74</v>
      </c>
      <c r="F15" s="1">
        <v>131.38999999999999</v>
      </c>
      <c r="G15" s="8">
        <f>(F15-F16)/F16</f>
        <v>-9.6168397881268616E-2</v>
      </c>
      <c r="H15" s="8">
        <f>F15/$F$55</f>
        <v>0.1433136998254799</v>
      </c>
      <c r="I15" s="1">
        <v>-13.98</v>
      </c>
    </row>
    <row r="16" spans="1:9" x14ac:dyDescent="0.3">
      <c r="A16" s="1" t="s">
        <v>11</v>
      </c>
      <c r="B16" s="1">
        <v>3.03</v>
      </c>
      <c r="C16" s="1">
        <v>0.27</v>
      </c>
      <c r="D16" s="1">
        <v>0.08</v>
      </c>
      <c r="E16" s="1">
        <v>141.99</v>
      </c>
      <c r="F16" s="1">
        <v>145.37</v>
      </c>
      <c r="G16" s="1"/>
      <c r="H16" s="1"/>
      <c r="I16" s="1"/>
    </row>
    <row r="17" spans="1:9" x14ac:dyDescent="0.3">
      <c r="A17" s="1" t="s">
        <v>17</v>
      </c>
      <c r="B17" s="1">
        <v>23.04</v>
      </c>
      <c r="C17" s="1">
        <v>4.17</v>
      </c>
      <c r="D17" s="1">
        <v>0.1</v>
      </c>
      <c r="E17" s="1">
        <v>137.71</v>
      </c>
      <c r="F17" s="1">
        <v>165.02</v>
      </c>
      <c r="G17" s="8">
        <f>(F17-F18)/F18</f>
        <v>2.0405639376700542E-2</v>
      </c>
      <c r="H17" s="8">
        <f>F17/$F$55</f>
        <v>0.1799956369982548</v>
      </c>
      <c r="I17" s="1">
        <v>3.3</v>
      </c>
    </row>
    <row r="18" spans="1:9" x14ac:dyDescent="0.3">
      <c r="A18" s="1" t="s">
        <v>11</v>
      </c>
      <c r="B18" s="1">
        <v>15.89</v>
      </c>
      <c r="C18" s="1">
        <v>0.08</v>
      </c>
      <c r="D18" s="1">
        <v>0</v>
      </c>
      <c r="E18" s="1">
        <v>145.75</v>
      </c>
      <c r="F18" s="1">
        <v>161.72</v>
      </c>
      <c r="G18" s="1"/>
      <c r="H18" s="1"/>
      <c r="I18" s="1"/>
    </row>
    <row r="19" spans="1:9" x14ac:dyDescent="0.3">
      <c r="A19" s="1" t="s">
        <v>18</v>
      </c>
      <c r="B19" s="1">
        <v>6.71</v>
      </c>
      <c r="C19" s="1">
        <v>7.24</v>
      </c>
      <c r="D19" s="1">
        <v>0.68</v>
      </c>
      <c r="E19" s="1">
        <v>11.17</v>
      </c>
      <c r="F19" s="1">
        <v>25.8</v>
      </c>
      <c r="G19" s="8">
        <f>(F19-F20)/F20</f>
        <v>-6.7919075144508637E-2</v>
      </c>
      <c r="H19" s="8">
        <f>F19/$F$55</f>
        <v>2.8141361256544501E-2</v>
      </c>
      <c r="I19" s="1">
        <v>-1.88</v>
      </c>
    </row>
    <row r="20" spans="1:9" x14ac:dyDescent="0.3">
      <c r="A20" s="1" t="s">
        <v>11</v>
      </c>
      <c r="B20" s="1">
        <v>5.81</v>
      </c>
      <c r="C20" s="1">
        <v>7.77</v>
      </c>
      <c r="D20" s="1">
        <v>0.59</v>
      </c>
      <c r="E20" s="1">
        <v>13.51</v>
      </c>
      <c r="F20" s="1">
        <v>27.68</v>
      </c>
      <c r="G20" s="1"/>
      <c r="H20" s="1"/>
      <c r="I20" s="1"/>
    </row>
    <row r="21" spans="1:9" x14ac:dyDescent="0.3">
      <c r="A21" s="1" t="s">
        <v>76</v>
      </c>
      <c r="B21" s="1">
        <v>0.35</v>
      </c>
      <c r="C21" s="4">
        <v>0</v>
      </c>
      <c r="D21" s="4">
        <v>0</v>
      </c>
      <c r="E21" s="1">
        <v>0.02</v>
      </c>
      <c r="F21" s="1">
        <v>0.37</v>
      </c>
      <c r="G21" s="8">
        <f>(F21-F22)/F22</f>
        <v>1.6428571428571426</v>
      </c>
      <c r="H21" s="8">
        <f>F21/$F$55</f>
        <v>4.0357766143106456E-4</v>
      </c>
      <c r="I21" s="1">
        <v>0.23</v>
      </c>
    </row>
    <row r="22" spans="1:9" x14ac:dyDescent="0.3">
      <c r="A22" s="1" t="s">
        <v>11</v>
      </c>
      <c r="B22" s="1">
        <v>0.11</v>
      </c>
      <c r="C22" s="4">
        <v>0</v>
      </c>
      <c r="D22" s="4">
        <v>0</v>
      </c>
      <c r="E22" s="1">
        <v>0.03</v>
      </c>
      <c r="F22" s="1">
        <v>0.14000000000000001</v>
      </c>
      <c r="G22" s="1"/>
      <c r="H22" s="1"/>
      <c r="I22" s="1"/>
    </row>
    <row r="23" spans="1:9" x14ac:dyDescent="0.3">
      <c r="A23" s="1" t="s">
        <v>19</v>
      </c>
      <c r="B23" s="1">
        <v>0</v>
      </c>
      <c r="C23" s="4">
        <v>0</v>
      </c>
      <c r="D23" s="4">
        <v>0</v>
      </c>
      <c r="E23" s="4">
        <v>0</v>
      </c>
      <c r="F23" s="4">
        <v>0</v>
      </c>
      <c r="G23" s="4">
        <v>0</v>
      </c>
      <c r="H23" s="4">
        <v>0</v>
      </c>
      <c r="I23" s="4">
        <v>0</v>
      </c>
    </row>
    <row r="24" spans="1:9" x14ac:dyDescent="0.3">
      <c r="A24" s="1" t="s">
        <v>11</v>
      </c>
      <c r="B24" s="1">
        <v>0</v>
      </c>
      <c r="C24" s="4">
        <v>0</v>
      </c>
      <c r="D24" s="4">
        <v>0</v>
      </c>
      <c r="E24" s="4">
        <v>0</v>
      </c>
      <c r="F24" s="4">
        <v>0</v>
      </c>
      <c r="G24" s="4"/>
      <c r="H24" s="4"/>
      <c r="I24" s="4"/>
    </row>
    <row r="25" spans="1:9" x14ac:dyDescent="0.3">
      <c r="A25" s="1" t="s">
        <v>20</v>
      </c>
      <c r="B25" s="1">
        <v>0.7</v>
      </c>
      <c r="C25" s="1">
        <v>0.15</v>
      </c>
      <c r="D25" s="4">
        <v>0</v>
      </c>
      <c r="E25" s="1">
        <v>5.4</v>
      </c>
      <c r="F25" s="1">
        <v>6.25</v>
      </c>
      <c r="G25" s="8">
        <f>(F25-F26)/F26</f>
        <v>4.8411214953271022</v>
      </c>
      <c r="H25" s="8">
        <f>F25/$F$55</f>
        <v>6.8171902268760898E-3</v>
      </c>
      <c r="I25" s="1">
        <v>5.18</v>
      </c>
    </row>
    <row r="26" spans="1:9" x14ac:dyDescent="0.3">
      <c r="A26" s="1" t="s">
        <v>11</v>
      </c>
      <c r="B26" s="1">
        <v>0.45</v>
      </c>
      <c r="C26" s="4">
        <v>0</v>
      </c>
      <c r="D26" s="4">
        <v>0</v>
      </c>
      <c r="E26" s="1">
        <v>0.62</v>
      </c>
      <c r="F26" s="1">
        <v>1.07</v>
      </c>
      <c r="G26" s="1"/>
      <c r="H26" s="1"/>
      <c r="I26" s="1"/>
    </row>
    <row r="27" spans="1:9" x14ac:dyDescent="0.3">
      <c r="A27" s="1" t="s">
        <v>21</v>
      </c>
      <c r="B27" s="1">
        <v>1.1299999999999999</v>
      </c>
      <c r="C27" s="1">
        <v>0.09</v>
      </c>
      <c r="D27" s="4">
        <v>0</v>
      </c>
      <c r="E27" s="1">
        <v>8.74</v>
      </c>
      <c r="F27" s="1">
        <v>9.9600000000000009</v>
      </c>
      <c r="G27" s="8">
        <f>(F27-F28)/F28</f>
        <v>0.13828571428571437</v>
      </c>
      <c r="H27" s="8">
        <f>F27/$F$55</f>
        <v>1.0863874345549739E-2</v>
      </c>
      <c r="I27" s="1">
        <v>1.21</v>
      </c>
    </row>
    <row r="28" spans="1:9" x14ac:dyDescent="0.3">
      <c r="A28" s="1" t="s">
        <v>11</v>
      </c>
      <c r="B28" s="1">
        <v>0.86</v>
      </c>
      <c r="C28" s="4">
        <v>0</v>
      </c>
      <c r="D28" s="4">
        <v>0</v>
      </c>
      <c r="E28" s="1">
        <v>7.89</v>
      </c>
      <c r="F28" s="1">
        <v>8.75</v>
      </c>
      <c r="G28" s="1"/>
      <c r="H28" s="1"/>
      <c r="I28" s="1"/>
    </row>
    <row r="29" spans="1:9" x14ac:dyDescent="0.3">
      <c r="A29" s="1" t="s">
        <v>22</v>
      </c>
      <c r="B29" s="1">
        <v>5.84</v>
      </c>
      <c r="C29" s="1">
        <v>0.22</v>
      </c>
      <c r="D29" s="1">
        <v>1.1299999999999999</v>
      </c>
      <c r="E29" s="1">
        <v>15.89</v>
      </c>
      <c r="F29" s="1">
        <v>23.08</v>
      </c>
      <c r="G29" s="8">
        <f>(F29-F30)/F30</f>
        <v>-0.20904729266620978</v>
      </c>
      <c r="H29" s="8">
        <f>F29/$F$55</f>
        <v>2.5174520069808023E-2</v>
      </c>
      <c r="I29" s="1">
        <v>-6.1</v>
      </c>
    </row>
    <row r="30" spans="1:9" x14ac:dyDescent="0.3">
      <c r="A30" s="1" t="s">
        <v>11</v>
      </c>
      <c r="B30" s="1">
        <v>5.89</v>
      </c>
      <c r="C30" s="1">
        <v>0.09</v>
      </c>
      <c r="D30" s="1">
        <v>0.44</v>
      </c>
      <c r="E30" s="1">
        <v>22.76</v>
      </c>
      <c r="F30" s="1">
        <v>29.18</v>
      </c>
      <c r="G30" s="1"/>
      <c r="H30" s="1"/>
      <c r="I30" s="1"/>
    </row>
    <row r="31" spans="1:9" x14ac:dyDescent="0.3">
      <c r="A31" s="1" t="s">
        <v>23</v>
      </c>
      <c r="B31" s="4">
        <v>0</v>
      </c>
      <c r="C31" s="4">
        <v>0</v>
      </c>
      <c r="D31" s="4">
        <v>0</v>
      </c>
      <c r="E31" s="4">
        <v>0</v>
      </c>
      <c r="F31" s="4">
        <v>0</v>
      </c>
      <c r="G31" s="4">
        <v>0</v>
      </c>
      <c r="H31" s="4">
        <v>0</v>
      </c>
      <c r="I31" s="4">
        <v>0</v>
      </c>
    </row>
    <row r="32" spans="1:9" x14ac:dyDescent="0.3">
      <c r="A32" s="1" t="s">
        <v>11</v>
      </c>
      <c r="B32" s="4">
        <v>0</v>
      </c>
      <c r="C32" s="4">
        <v>0</v>
      </c>
      <c r="D32" s="4">
        <v>0</v>
      </c>
      <c r="E32" s="4">
        <v>0</v>
      </c>
      <c r="F32" s="4">
        <v>0</v>
      </c>
      <c r="G32" s="4"/>
      <c r="H32" s="4"/>
      <c r="I32" s="4"/>
    </row>
    <row r="33" spans="1:9" x14ac:dyDescent="0.3">
      <c r="A33" s="1" t="s">
        <v>24</v>
      </c>
      <c r="B33" s="1">
        <v>0.6</v>
      </c>
      <c r="C33" s="4">
        <v>0</v>
      </c>
      <c r="D33" s="1">
        <v>0.59</v>
      </c>
      <c r="E33" s="1">
        <v>10.28</v>
      </c>
      <c r="F33" s="1">
        <v>11.47</v>
      </c>
      <c r="G33" s="8">
        <f>(F33-F34)/F34</f>
        <v>1.2142857142857146</v>
      </c>
      <c r="H33" s="8">
        <f>F33/$F$55</f>
        <v>1.2510907504363001E-2</v>
      </c>
      <c r="I33" s="1">
        <v>6.29</v>
      </c>
    </row>
    <row r="34" spans="1:9" x14ac:dyDescent="0.3">
      <c r="A34" s="1" t="s">
        <v>11</v>
      </c>
      <c r="B34" s="1">
        <v>0.23</v>
      </c>
      <c r="C34" s="4">
        <v>0</v>
      </c>
      <c r="D34" s="1">
        <v>0.41</v>
      </c>
      <c r="E34" s="1">
        <v>4.54</v>
      </c>
      <c r="F34" s="1">
        <v>5.18</v>
      </c>
      <c r="G34" s="1"/>
      <c r="H34" s="1"/>
      <c r="I34" s="1"/>
    </row>
    <row r="35" spans="1:9" x14ac:dyDescent="0.3">
      <c r="A35" s="1" t="s">
        <v>25</v>
      </c>
      <c r="B35" s="1">
        <v>5.55</v>
      </c>
      <c r="C35" s="1">
        <v>1.53</v>
      </c>
      <c r="D35" s="1">
        <v>0.27</v>
      </c>
      <c r="E35" s="1">
        <v>17.59</v>
      </c>
      <c r="F35" s="1">
        <v>24.94</v>
      </c>
      <c r="G35" s="8">
        <f>(F35-F36)/F36</f>
        <v>0.54714640198511166</v>
      </c>
      <c r="H35" s="8">
        <f>F35/$F$55</f>
        <v>2.7203315881326351E-2</v>
      </c>
      <c r="I35" s="1">
        <v>8.82</v>
      </c>
    </row>
    <row r="36" spans="1:9" x14ac:dyDescent="0.3">
      <c r="A36" s="1" t="s">
        <v>11</v>
      </c>
      <c r="B36" s="1">
        <v>3.44</v>
      </c>
      <c r="C36" s="1">
        <v>0.33</v>
      </c>
      <c r="D36" s="1">
        <v>0.2</v>
      </c>
      <c r="E36" s="1">
        <v>12.15</v>
      </c>
      <c r="F36" s="1">
        <v>16.12</v>
      </c>
      <c r="G36" s="1"/>
      <c r="H36" s="1"/>
      <c r="I36" s="1"/>
    </row>
    <row r="37" spans="1:9" x14ac:dyDescent="0.3">
      <c r="A37" s="1" t="s">
        <v>26</v>
      </c>
      <c r="B37" s="1">
        <v>1.27</v>
      </c>
      <c r="C37" s="1">
        <v>0.92</v>
      </c>
      <c r="D37" s="1">
        <v>0.04</v>
      </c>
      <c r="E37" s="4">
        <v>0</v>
      </c>
      <c r="F37" s="1">
        <v>2.23</v>
      </c>
      <c r="G37" s="8">
        <f>(F37-F38)/F38</f>
        <v>0.36809815950920255</v>
      </c>
      <c r="H37" s="8">
        <f>F37/$F$55</f>
        <v>2.4323734729493891E-3</v>
      </c>
      <c r="I37" s="1">
        <v>0.6</v>
      </c>
    </row>
    <row r="38" spans="1:9" x14ac:dyDescent="0.3">
      <c r="A38" s="1" t="s">
        <v>11</v>
      </c>
      <c r="B38" s="1">
        <v>0.78</v>
      </c>
      <c r="C38" s="1">
        <v>0.8</v>
      </c>
      <c r="D38" s="1">
        <v>0.05</v>
      </c>
      <c r="E38" s="4">
        <v>0</v>
      </c>
      <c r="F38" s="1">
        <v>1.63</v>
      </c>
      <c r="G38" s="1"/>
      <c r="H38" s="1"/>
      <c r="I38" s="1"/>
    </row>
    <row r="39" spans="1:9" x14ac:dyDescent="0.3">
      <c r="A39" s="1" t="s">
        <v>27</v>
      </c>
      <c r="B39" s="1">
        <v>1.1499999999999999</v>
      </c>
      <c r="C39" s="1">
        <v>0.5</v>
      </c>
      <c r="D39" s="1">
        <v>0.04</v>
      </c>
      <c r="E39" s="1">
        <v>13.29</v>
      </c>
      <c r="F39" s="1">
        <v>14.98</v>
      </c>
      <c r="G39" s="8">
        <f>(F39-F40)/F40</f>
        <v>0.80048076923076927</v>
      </c>
      <c r="H39" s="8">
        <f>F39/$F$55</f>
        <v>1.6339441535776614E-2</v>
      </c>
      <c r="I39" s="1">
        <v>6.66</v>
      </c>
    </row>
    <row r="40" spans="1:9" x14ac:dyDescent="0.3">
      <c r="A40" s="1" t="s">
        <v>11</v>
      </c>
      <c r="B40" s="1">
        <v>0.77</v>
      </c>
      <c r="C40" s="1">
        <v>0.01</v>
      </c>
      <c r="D40" s="1">
        <v>0.22</v>
      </c>
      <c r="E40" s="1">
        <v>7.32</v>
      </c>
      <c r="F40" s="1">
        <v>8.32</v>
      </c>
      <c r="G40" s="1"/>
      <c r="H40" s="1"/>
      <c r="I40" s="1"/>
    </row>
    <row r="41" spans="1:9" x14ac:dyDescent="0.3">
      <c r="A41" s="1" t="s">
        <v>28</v>
      </c>
      <c r="B41" s="1">
        <v>0.54</v>
      </c>
      <c r="C41" s="4">
        <v>0</v>
      </c>
      <c r="D41" s="4">
        <v>0</v>
      </c>
      <c r="E41" s="1">
        <v>0.48</v>
      </c>
      <c r="F41" s="1">
        <v>1.02</v>
      </c>
      <c r="G41" s="8">
        <f>(F41-F42)/F42</f>
        <v>0.186046511627907</v>
      </c>
      <c r="H41" s="8">
        <f>F41/$F$55</f>
        <v>1.1125654450261778E-3</v>
      </c>
      <c r="I41" s="1">
        <v>0.16</v>
      </c>
    </row>
    <row r="42" spans="1:9" x14ac:dyDescent="0.3">
      <c r="A42" s="1" t="s">
        <v>11</v>
      </c>
      <c r="B42" s="1">
        <v>0.57999999999999996</v>
      </c>
      <c r="C42" s="4">
        <v>0</v>
      </c>
      <c r="D42" s="4">
        <v>0</v>
      </c>
      <c r="E42" s="1">
        <v>0.28000000000000003</v>
      </c>
      <c r="F42" s="1">
        <v>0.86</v>
      </c>
      <c r="G42" s="1"/>
      <c r="H42" s="1"/>
      <c r="I42" s="1"/>
    </row>
    <row r="43" spans="1:9" x14ac:dyDescent="0.3">
      <c r="A43" s="1" t="s">
        <v>29</v>
      </c>
      <c r="B43" s="1">
        <v>7.33</v>
      </c>
      <c r="C43" s="4">
        <v>0</v>
      </c>
      <c r="D43" s="1">
        <v>6.04</v>
      </c>
      <c r="E43" s="1">
        <v>191.46</v>
      </c>
      <c r="F43" s="1">
        <v>204.83</v>
      </c>
      <c r="G43" s="8">
        <f>(F43-F44)/F44</f>
        <v>7.7428856977539304E-2</v>
      </c>
      <c r="H43" s="8">
        <f>F43/$F$55</f>
        <v>0.22341841186736475</v>
      </c>
      <c r="I43" s="1">
        <v>14.72</v>
      </c>
    </row>
    <row r="44" spans="1:9" x14ac:dyDescent="0.3">
      <c r="A44" s="1" t="s">
        <v>11</v>
      </c>
      <c r="B44" s="1">
        <v>7.06</v>
      </c>
      <c r="C44" s="4">
        <v>0</v>
      </c>
      <c r="D44" s="1">
        <v>5.0199999999999996</v>
      </c>
      <c r="E44" s="1">
        <v>178.03</v>
      </c>
      <c r="F44" s="1">
        <v>190.11</v>
      </c>
      <c r="G44" s="1"/>
      <c r="H44" s="1"/>
      <c r="I44" s="1"/>
    </row>
    <row r="45" spans="1:9" x14ac:dyDescent="0.3">
      <c r="A45" s="1" t="s">
        <v>30</v>
      </c>
      <c r="B45" s="1">
        <v>11.78</v>
      </c>
      <c r="C45" s="1">
        <v>3.27</v>
      </c>
      <c r="D45" s="1">
        <v>0.57999999999999996</v>
      </c>
      <c r="E45" s="1">
        <v>33.020000000000003</v>
      </c>
      <c r="F45" s="1">
        <v>48.65</v>
      </c>
      <c r="G45" s="8">
        <f>(F45-F46)/F46</f>
        <v>0.38841324200913241</v>
      </c>
      <c r="H45" s="8">
        <f>F45/$F$55</f>
        <v>5.3065008726003483E-2</v>
      </c>
      <c r="I45" s="1">
        <v>13.61</v>
      </c>
    </row>
    <row r="46" spans="1:9" x14ac:dyDescent="0.3">
      <c r="A46" s="1" t="s">
        <v>11</v>
      </c>
      <c r="B46" s="1">
        <v>10.86</v>
      </c>
      <c r="C46" s="1">
        <v>2.11</v>
      </c>
      <c r="D46" s="1">
        <v>0.5</v>
      </c>
      <c r="E46" s="1">
        <v>21.57</v>
      </c>
      <c r="F46" s="1">
        <v>35.04</v>
      </c>
      <c r="G46" s="1"/>
      <c r="H46" s="1"/>
      <c r="I46" s="1"/>
    </row>
    <row r="47" spans="1:9" x14ac:dyDescent="0.3">
      <c r="A47" s="1" t="s">
        <v>31</v>
      </c>
      <c r="B47" s="1">
        <v>5.72</v>
      </c>
      <c r="C47" s="1">
        <v>0.12</v>
      </c>
      <c r="D47" s="1">
        <v>0.46</v>
      </c>
      <c r="E47" s="1">
        <v>6.51</v>
      </c>
      <c r="F47" s="1">
        <v>12.81</v>
      </c>
      <c r="G47" s="8">
        <f>(F47-F48)/F48</f>
        <v>-8.4345961401000688E-2</v>
      </c>
      <c r="H47" s="8">
        <f>F47/$F$55</f>
        <v>1.3972513089005234E-2</v>
      </c>
      <c r="I47" s="1">
        <v>-1.18</v>
      </c>
    </row>
    <row r="48" spans="1:9" x14ac:dyDescent="0.3">
      <c r="A48" s="1" t="s">
        <v>11</v>
      </c>
      <c r="B48" s="1">
        <v>5.23</v>
      </c>
      <c r="C48" s="1">
        <v>0.1</v>
      </c>
      <c r="D48" s="1">
        <v>0.28999999999999998</v>
      </c>
      <c r="E48" s="1">
        <v>8.3699999999999992</v>
      </c>
      <c r="F48" s="1">
        <v>13.99</v>
      </c>
      <c r="G48" s="1"/>
      <c r="H48" s="1"/>
      <c r="I48" s="1"/>
    </row>
    <row r="49" spans="1:9" x14ac:dyDescent="0.3">
      <c r="A49" s="1" t="s">
        <v>32</v>
      </c>
      <c r="B49" s="1">
        <v>7.17</v>
      </c>
      <c r="C49" s="1">
        <v>0.23</v>
      </c>
      <c r="D49" s="1">
        <v>1.64</v>
      </c>
      <c r="E49" s="1">
        <v>11.06</v>
      </c>
      <c r="F49" s="1">
        <v>20.100000000000001</v>
      </c>
      <c r="G49" s="8">
        <f>(F49-F50)/F50</f>
        <v>2.4987251402345843E-2</v>
      </c>
      <c r="H49" s="8">
        <f>F49/$F$55</f>
        <v>2.1924083769633507E-2</v>
      </c>
      <c r="I49" s="1">
        <v>0.49</v>
      </c>
    </row>
    <row r="50" spans="1:9" x14ac:dyDescent="0.3">
      <c r="A50" s="1" t="s">
        <v>11</v>
      </c>
      <c r="B50" s="1">
        <v>6.76</v>
      </c>
      <c r="C50" s="1">
        <v>0.11</v>
      </c>
      <c r="D50" s="1">
        <v>1.02</v>
      </c>
      <c r="E50" s="1">
        <v>11.72</v>
      </c>
      <c r="F50" s="1">
        <v>19.61</v>
      </c>
      <c r="G50" s="1"/>
      <c r="H50" s="1"/>
      <c r="I50" s="1"/>
    </row>
    <row r="51" spans="1:9" x14ac:dyDescent="0.3">
      <c r="A51" s="1" t="s">
        <v>33</v>
      </c>
      <c r="B51" s="1">
        <v>0.19</v>
      </c>
      <c r="C51" s="1">
        <v>0.08</v>
      </c>
      <c r="D51" s="4">
        <v>0</v>
      </c>
      <c r="E51" s="1">
        <v>6.9</v>
      </c>
      <c r="F51" s="1">
        <v>7.17</v>
      </c>
      <c r="G51" s="8">
        <f>(F51-F52)/F52</f>
        <v>1.3663366336633667</v>
      </c>
      <c r="H51" s="8">
        <f>F51/$F$55</f>
        <v>7.8206806282722502E-3</v>
      </c>
      <c r="I51" s="1">
        <v>4.1399999999999997</v>
      </c>
    </row>
    <row r="52" spans="1:9" x14ac:dyDescent="0.3">
      <c r="A52" s="1" t="s">
        <v>11</v>
      </c>
      <c r="B52" s="1">
        <v>0.2</v>
      </c>
      <c r="C52" s="4">
        <v>0</v>
      </c>
      <c r="D52" s="1">
        <v>0.02</v>
      </c>
      <c r="E52" s="1">
        <v>2.81</v>
      </c>
      <c r="F52" s="1">
        <v>3.03</v>
      </c>
      <c r="G52" s="1"/>
      <c r="H52" s="1"/>
      <c r="I52" s="1"/>
    </row>
    <row r="53" spans="1:9" x14ac:dyDescent="0.3">
      <c r="A53" s="1" t="s">
        <v>34</v>
      </c>
      <c r="B53" s="4">
        <v>0</v>
      </c>
      <c r="C53" s="4">
        <v>0</v>
      </c>
      <c r="D53" s="4">
        <v>0</v>
      </c>
      <c r="E53" s="4">
        <v>0</v>
      </c>
      <c r="F53" s="4">
        <v>0</v>
      </c>
      <c r="G53" s="1"/>
      <c r="H53" s="4">
        <v>0</v>
      </c>
      <c r="I53" s="1">
        <v>-0.01</v>
      </c>
    </row>
    <row r="54" spans="1:9" x14ac:dyDescent="0.3">
      <c r="A54" s="1" t="s">
        <v>11</v>
      </c>
      <c r="B54" s="1">
        <v>0.01</v>
      </c>
      <c r="C54" s="4">
        <v>0</v>
      </c>
      <c r="D54" s="4">
        <v>0</v>
      </c>
      <c r="E54" s="4">
        <v>0</v>
      </c>
      <c r="F54" s="1">
        <v>0.01</v>
      </c>
      <c r="G54" s="1"/>
      <c r="H54" s="1"/>
      <c r="I54" s="1"/>
    </row>
    <row r="55" spans="1:9" x14ac:dyDescent="0.3">
      <c r="A55" s="2" t="s">
        <v>35</v>
      </c>
      <c r="B55" s="5">
        <f t="shared" ref="B55:F55" si="0">SUM(B5+B7+B9+B11+B13+B15+B17+B19+B21+B23+B25+B27+B29+B31+B33+B35+B37+B39+B41+B43+B45+B47+B49+B51+B53)</f>
        <v>104.05000000000001</v>
      </c>
      <c r="C55" s="5">
        <f t="shared" si="0"/>
        <v>25.82</v>
      </c>
      <c r="D55" s="5">
        <f t="shared" si="0"/>
        <v>36.15</v>
      </c>
      <c r="E55" s="5">
        <f t="shared" si="0"/>
        <v>750.77999999999986</v>
      </c>
      <c r="F55" s="5">
        <f t="shared" si="0"/>
        <v>916.80000000000007</v>
      </c>
      <c r="G55" s="10">
        <f>(F55-F56)/F56</f>
        <v>0.11539631364438244</v>
      </c>
      <c r="H55" s="10">
        <f>F55/$F$55</f>
        <v>1</v>
      </c>
      <c r="I55" s="5">
        <f t="shared" ref="I55" si="1">SUM(I5+I7+I9+I11+I13+I15+I17+I19+I21+I23+I25+I27+I29+I31+I33+I35+I37+I39+I41+I43+I45+I47+I49+I51+I53)</f>
        <v>94.849999999999966</v>
      </c>
    </row>
    <row r="56" spans="1:9" x14ac:dyDescent="0.3">
      <c r="A56" s="1" t="s">
        <v>36</v>
      </c>
      <c r="B56" s="9">
        <f>SUM(B6+B8+B10+B12+B14+B16+B18+B20+B22+B24+B26+B28+B30+B32+B34+B36+B38+B40+B42+B44+B46+B48+B50+B52+B54)</f>
        <v>85.960000000000022</v>
      </c>
      <c r="C56" s="9">
        <f>SUM(C6+C8+C10+C12+C14+C16+C18+C20+C22+C24+C26+C28+C30+C32+C34+C36+C38+C40+C42+C44+C46+C48+C50+C52+C54)</f>
        <v>14.079999999999998</v>
      </c>
      <c r="D56" s="9">
        <f>SUM(D6+D8+D10+D12+D14+D16+D18+D20+D22+D24+D26+D28+D30+D32+D34+D36+D38+D40+D42+D44+D46+D48+D50+D52+D54)</f>
        <v>28.869999999999997</v>
      </c>
      <c r="E56" s="9">
        <f>SUM(E6+E8+E10+E12+E14+E16+E18+E20+E22+E24+E26+E28+E30+E32+E34+E36+E38+E40+E42+E44+E46+E48+E50+E52+E54)</f>
        <v>693.04</v>
      </c>
      <c r="F56" s="9">
        <f>SUM(F6+F8+F10+F12+F14+F16+F18+F20+F22+F24+F26+F28+F30+F32+F34+F36+F38+F40+F42+F44+F46+F48+F50+F52+F54)</f>
        <v>821.94999999999993</v>
      </c>
      <c r="G56" s="1"/>
      <c r="H56" s="1"/>
      <c r="I56" s="1"/>
    </row>
    <row r="57" spans="1:9" x14ac:dyDescent="0.3">
      <c r="A57" s="1" t="s">
        <v>37</v>
      </c>
      <c r="B57" s="8">
        <f>(B55-B56)/B56</f>
        <v>0.21044671940437396</v>
      </c>
      <c r="C57" s="8">
        <f t="shared" ref="C57:F57" si="2">(C55-C56)/C56</f>
        <v>0.83380681818181845</v>
      </c>
      <c r="D57" s="8">
        <f t="shared" si="2"/>
        <v>0.25216487703498447</v>
      </c>
      <c r="E57" s="8">
        <f t="shared" si="2"/>
        <v>8.3314094424564097E-2</v>
      </c>
      <c r="F57" s="8">
        <f t="shared" si="2"/>
        <v>0.11539631364438244</v>
      </c>
      <c r="G57" s="1"/>
      <c r="H57" s="1"/>
      <c r="I57" s="1"/>
    </row>
    <row r="58" spans="1:9" x14ac:dyDescent="0.3">
      <c r="A58" s="1" t="s">
        <v>48</v>
      </c>
      <c r="B58" s="8">
        <f>B55/$F$55</f>
        <v>0.11349258289703316</v>
      </c>
      <c r="C58" s="8">
        <f t="shared" ref="C58:F58" si="3">C55/$F$55</f>
        <v>2.8163176265270505E-2</v>
      </c>
      <c r="D58" s="8">
        <f t="shared" si="3"/>
        <v>3.9430628272251307E-2</v>
      </c>
      <c r="E58" s="8">
        <f t="shared" si="3"/>
        <v>0.81891361256544482</v>
      </c>
      <c r="F58" s="8">
        <f t="shared" si="3"/>
        <v>1</v>
      </c>
      <c r="G58" s="1"/>
      <c r="H58" s="1"/>
      <c r="I58" s="1"/>
    </row>
    <row r="59" spans="1:9" x14ac:dyDescent="0.3">
      <c r="A59" s="1" t="s">
        <v>49</v>
      </c>
      <c r="B59" s="8">
        <f>B56/$F$56</f>
        <v>0.10458057059431843</v>
      </c>
      <c r="C59" s="8">
        <f t="shared" ref="C59:F59" si="4">C56/$F$56</f>
        <v>1.7129995741833444E-2</v>
      </c>
      <c r="D59" s="8">
        <f t="shared" si="4"/>
        <v>3.512379098485309E-2</v>
      </c>
      <c r="E59" s="8">
        <f t="shared" si="4"/>
        <v>0.84316564267899508</v>
      </c>
      <c r="F59" s="8">
        <f t="shared" si="4"/>
        <v>1</v>
      </c>
      <c r="G59" s="1"/>
      <c r="H59" s="1"/>
      <c r="I59" s="1"/>
    </row>
    <row r="61" spans="1:9" ht="65.400000000000006" customHeight="1" x14ac:dyDescent="0.3">
      <c r="A61" s="17" t="s">
        <v>75</v>
      </c>
      <c r="B61" s="17"/>
      <c r="C61" s="17"/>
      <c r="D61" s="17"/>
      <c r="E61" s="17"/>
      <c r="F61" s="17"/>
      <c r="G61" s="17"/>
      <c r="H61" s="17"/>
      <c r="I61" s="17"/>
    </row>
  </sheetData>
  <mergeCells count="2">
    <mergeCell ref="A2:I2"/>
    <mergeCell ref="A61:I61"/>
  </mergeCells>
  <pageMargins left="0.75" right="0.75" top="1" bottom="1" header="0.5" footer="0.5"/>
  <pageSetup scale="6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1"/>
  <sheetViews>
    <sheetView workbookViewId="0">
      <selection activeCell="A71" sqref="A71:I71"/>
    </sheetView>
  </sheetViews>
  <sheetFormatPr defaultRowHeight="14.4" x14ac:dyDescent="0.3"/>
  <cols>
    <col min="1" max="1" width="42.21875" customWidth="1"/>
    <col min="2" max="2" width="11.44140625" customWidth="1"/>
    <col min="3" max="3" width="12.77734375" customWidth="1"/>
    <col min="4" max="4" width="14.21875" customWidth="1"/>
    <col min="5" max="5" width="11.44140625" customWidth="1"/>
    <col min="6" max="6" width="11.88671875" customWidth="1"/>
    <col min="7" max="7" width="11.44140625" customWidth="1"/>
    <col min="8" max="8" width="11.6640625" customWidth="1"/>
  </cols>
  <sheetData>
    <row r="1" spans="1:8" ht="43.8" customHeight="1" x14ac:dyDescent="0.3">
      <c r="A1" s="18" t="s">
        <v>0</v>
      </c>
      <c r="B1" s="18"/>
      <c r="C1" s="18"/>
      <c r="D1" s="18"/>
      <c r="E1" s="18"/>
      <c r="F1" s="18"/>
      <c r="G1" s="18"/>
      <c r="H1" s="18"/>
    </row>
    <row r="2" spans="1:8" ht="28.8" x14ac:dyDescent="0.3">
      <c r="A2" s="3"/>
      <c r="B2" s="3" t="s">
        <v>54</v>
      </c>
      <c r="C2" s="3" t="s">
        <v>55</v>
      </c>
      <c r="D2" s="3" t="s">
        <v>56</v>
      </c>
      <c r="E2" s="3" t="s">
        <v>5</v>
      </c>
      <c r="F2" s="3" t="s">
        <v>6</v>
      </c>
      <c r="G2" s="3" t="s">
        <v>7</v>
      </c>
      <c r="H2" s="3" t="s">
        <v>8</v>
      </c>
    </row>
    <row r="3" spans="1:8" x14ac:dyDescent="0.3">
      <c r="A3" s="2" t="s">
        <v>9</v>
      </c>
      <c r="B3" s="1"/>
      <c r="C3" s="1"/>
      <c r="D3" s="1"/>
      <c r="E3" s="1"/>
      <c r="F3" s="1"/>
      <c r="G3" s="1"/>
      <c r="H3" s="1"/>
    </row>
    <row r="4" spans="1:8" x14ac:dyDescent="0.3">
      <c r="A4" s="1" t="s">
        <v>10</v>
      </c>
      <c r="B4" s="4">
        <v>0</v>
      </c>
      <c r="C4" s="4">
        <v>0</v>
      </c>
      <c r="D4" s="1">
        <v>6.72</v>
      </c>
      <c r="E4" s="1">
        <v>6.72</v>
      </c>
      <c r="F4" s="8">
        <f>(E4-E5)/E5</f>
        <v>0.44206008583690976</v>
      </c>
      <c r="G4" s="8">
        <f>E4/$E$65</f>
        <v>4.5086751741073216E-3</v>
      </c>
      <c r="H4" s="1">
        <v>2.06</v>
      </c>
    </row>
    <row r="5" spans="1:8" x14ac:dyDescent="0.3">
      <c r="A5" s="1" t="s">
        <v>11</v>
      </c>
      <c r="B5" s="4">
        <v>0</v>
      </c>
      <c r="C5" s="4">
        <v>0</v>
      </c>
      <c r="D5" s="1">
        <v>4.66</v>
      </c>
      <c r="E5" s="1">
        <v>4.66</v>
      </c>
      <c r="F5" s="1"/>
      <c r="G5" s="1"/>
      <c r="H5" s="1"/>
    </row>
    <row r="6" spans="1:8" x14ac:dyDescent="0.3">
      <c r="A6" s="1" t="s">
        <v>12</v>
      </c>
      <c r="B6" s="1">
        <v>12.3</v>
      </c>
      <c r="C6" s="1">
        <v>2.5499999999999998</v>
      </c>
      <c r="D6" s="1">
        <v>108.65</v>
      </c>
      <c r="E6" s="1">
        <v>123.5</v>
      </c>
      <c r="F6" s="8">
        <f>(E6-E7)/E7</f>
        <v>-0.29096337122516941</v>
      </c>
      <c r="G6" s="8">
        <f>E6/$E$65</f>
        <v>8.2860325000335452E-2</v>
      </c>
      <c r="H6" s="1">
        <v>-50.68</v>
      </c>
    </row>
    <row r="7" spans="1:8" x14ac:dyDescent="0.3">
      <c r="A7" s="1" t="s">
        <v>11</v>
      </c>
      <c r="B7" s="1">
        <v>-5.1100000000000003</v>
      </c>
      <c r="C7" s="1">
        <v>2.59</v>
      </c>
      <c r="D7" s="1">
        <v>176.7</v>
      </c>
      <c r="E7" s="1">
        <v>174.18</v>
      </c>
      <c r="F7" s="1"/>
      <c r="G7" s="1"/>
      <c r="H7" s="1"/>
    </row>
    <row r="8" spans="1:8" x14ac:dyDescent="0.3">
      <c r="A8" s="1" t="s">
        <v>13</v>
      </c>
      <c r="B8" s="4">
        <v>0</v>
      </c>
      <c r="C8" s="4">
        <v>0</v>
      </c>
      <c r="D8" s="1">
        <v>3.44</v>
      </c>
      <c r="E8" s="1">
        <v>3.44</v>
      </c>
      <c r="F8" s="8">
        <f>(E8-E9)/E9</f>
        <v>-0.7801916932907349</v>
      </c>
      <c r="G8" s="8">
        <f>E8/$E$65</f>
        <v>2.3080122915073195E-3</v>
      </c>
      <c r="H8" s="1">
        <v>-12.21</v>
      </c>
    </row>
    <row r="9" spans="1:8" x14ac:dyDescent="0.3">
      <c r="A9" s="1" t="s">
        <v>11</v>
      </c>
      <c r="B9" s="1">
        <v>10.3</v>
      </c>
      <c r="C9" s="4">
        <v>0</v>
      </c>
      <c r="D9" s="1">
        <v>5.35</v>
      </c>
      <c r="E9" s="1">
        <v>15.65</v>
      </c>
      <c r="F9" s="1"/>
      <c r="G9" s="1"/>
      <c r="H9" s="1"/>
    </row>
    <row r="10" spans="1:8" x14ac:dyDescent="0.3">
      <c r="A10" s="1" t="s">
        <v>14</v>
      </c>
      <c r="B10" s="1">
        <v>0.16</v>
      </c>
      <c r="C10" s="4">
        <v>0</v>
      </c>
      <c r="D10" s="1">
        <v>22.04</v>
      </c>
      <c r="E10" s="1">
        <v>22.2</v>
      </c>
      <c r="F10" s="8">
        <f>(E10-E11)/E11</f>
        <v>-0.36261843238587421</v>
      </c>
      <c r="G10" s="8">
        <f>E10/$E$65</f>
        <v>1.4894730485890259E-2</v>
      </c>
      <c r="H10" s="1">
        <v>-12.63</v>
      </c>
    </row>
    <row r="11" spans="1:8" x14ac:dyDescent="0.3">
      <c r="A11" s="1" t="s">
        <v>11</v>
      </c>
      <c r="B11" s="1">
        <v>0.2</v>
      </c>
      <c r="C11" s="4">
        <v>0</v>
      </c>
      <c r="D11" s="1">
        <v>34.630000000000003</v>
      </c>
      <c r="E11" s="1">
        <v>34.83</v>
      </c>
      <c r="F11" s="1"/>
      <c r="G11" s="1"/>
      <c r="H11" s="1"/>
    </row>
    <row r="12" spans="1:8" x14ac:dyDescent="0.3">
      <c r="A12" s="1" t="s">
        <v>15</v>
      </c>
      <c r="B12" s="4">
        <v>0</v>
      </c>
      <c r="C12" s="4">
        <v>0</v>
      </c>
      <c r="D12" s="1">
        <v>31.63</v>
      </c>
      <c r="E12" s="1">
        <v>31.63</v>
      </c>
      <c r="F12" s="8">
        <f>(E12-E13)/E13</f>
        <v>-0.39243180945063394</v>
      </c>
      <c r="G12" s="8">
        <f>E12/$E$65</f>
        <v>2.1221636273365267E-2</v>
      </c>
      <c r="H12" s="1">
        <v>-20.43</v>
      </c>
    </row>
    <row r="13" spans="1:8" x14ac:dyDescent="0.3">
      <c r="A13" s="1" t="s">
        <v>11</v>
      </c>
      <c r="B13" s="4">
        <v>0</v>
      </c>
      <c r="C13" s="4">
        <v>0</v>
      </c>
      <c r="D13" s="1">
        <v>52.06</v>
      </c>
      <c r="E13" s="1">
        <v>52.06</v>
      </c>
      <c r="F13" s="1"/>
      <c r="G13" s="1"/>
      <c r="H13" s="1"/>
    </row>
    <row r="14" spans="1:8" x14ac:dyDescent="0.3">
      <c r="A14" s="1" t="s">
        <v>16</v>
      </c>
      <c r="B14" s="1">
        <v>0.2</v>
      </c>
      <c r="C14" s="1">
        <v>26.99</v>
      </c>
      <c r="D14" s="1">
        <v>15.36</v>
      </c>
      <c r="E14" s="1">
        <v>42.55</v>
      </c>
      <c r="F14" s="8">
        <f>(E14-E15)/E15</f>
        <v>-0.48901164885312837</v>
      </c>
      <c r="G14" s="8">
        <f>E14/$E$65</f>
        <v>2.8548233431289663E-2</v>
      </c>
      <c r="H14" s="1">
        <v>-40.72</v>
      </c>
    </row>
    <row r="15" spans="1:8" x14ac:dyDescent="0.3">
      <c r="A15" s="1" t="s">
        <v>11</v>
      </c>
      <c r="B15" s="1">
        <v>10</v>
      </c>
      <c r="C15" s="1">
        <v>23.95</v>
      </c>
      <c r="D15" s="1">
        <v>49.32</v>
      </c>
      <c r="E15" s="1">
        <v>83.27</v>
      </c>
      <c r="F15" s="1"/>
      <c r="G15" s="1"/>
      <c r="H15" s="1"/>
    </row>
    <row r="16" spans="1:8" x14ac:dyDescent="0.3">
      <c r="A16" s="1" t="s">
        <v>17</v>
      </c>
      <c r="B16" s="1">
        <v>3.45</v>
      </c>
      <c r="C16" s="1">
        <v>21.2</v>
      </c>
      <c r="D16" s="1">
        <v>58.82</v>
      </c>
      <c r="E16" s="1">
        <v>83.47</v>
      </c>
      <c r="F16" s="8">
        <f>(E16-E17)/E17</f>
        <v>-1.61480433757662E-2</v>
      </c>
      <c r="G16" s="8">
        <f>E16/$E$65</f>
        <v>5.6002844759336035E-2</v>
      </c>
      <c r="H16" s="1">
        <v>-1.37</v>
      </c>
    </row>
    <row r="17" spans="1:8" x14ac:dyDescent="0.3">
      <c r="A17" s="1" t="s">
        <v>11</v>
      </c>
      <c r="B17" s="1">
        <v>2.92</v>
      </c>
      <c r="C17" s="1">
        <v>13.62</v>
      </c>
      <c r="D17" s="1">
        <v>68.3</v>
      </c>
      <c r="E17" s="1">
        <v>84.84</v>
      </c>
      <c r="F17" s="1"/>
      <c r="G17" s="1"/>
      <c r="H17" s="1"/>
    </row>
    <row r="18" spans="1:8" x14ac:dyDescent="0.3">
      <c r="A18" s="1" t="s">
        <v>18</v>
      </c>
      <c r="B18" s="4">
        <v>0</v>
      </c>
      <c r="C18" s="1">
        <v>2.2000000000000002</v>
      </c>
      <c r="D18" s="1">
        <v>63.48</v>
      </c>
      <c r="E18" s="1">
        <v>65.680000000000007</v>
      </c>
      <c r="F18" s="8">
        <f>(E18-E19)/E19</f>
        <v>0.17558618220869895</v>
      </c>
      <c r="G18" s="8">
        <f>E18/$E$65</f>
        <v>4.406693235645371E-2</v>
      </c>
      <c r="H18" s="1">
        <v>9.81</v>
      </c>
    </row>
    <row r="19" spans="1:8" x14ac:dyDescent="0.3">
      <c r="A19" s="1" t="s">
        <v>11</v>
      </c>
      <c r="B19" s="4">
        <v>0</v>
      </c>
      <c r="C19" s="1">
        <v>5.24</v>
      </c>
      <c r="D19" s="1">
        <v>50.63</v>
      </c>
      <c r="E19" s="1">
        <v>55.87</v>
      </c>
      <c r="F19" s="1"/>
      <c r="G19" s="1"/>
      <c r="H19" s="1"/>
    </row>
    <row r="20" spans="1:8" x14ac:dyDescent="0.3">
      <c r="A20" s="1" t="s">
        <v>76</v>
      </c>
      <c r="B20" s="4">
        <v>0</v>
      </c>
      <c r="C20" s="4">
        <v>0</v>
      </c>
      <c r="D20" s="1">
        <v>2.8</v>
      </c>
      <c r="E20" s="1">
        <v>2.8</v>
      </c>
      <c r="F20" s="8">
        <f>(E20-E21)/E21</f>
        <v>-0.27272727272727276</v>
      </c>
      <c r="G20" s="8">
        <f>E20/$E$65</f>
        <v>1.8786146558780507E-3</v>
      </c>
      <c r="H20" s="1">
        <v>-1.05</v>
      </c>
    </row>
    <row r="21" spans="1:8" x14ac:dyDescent="0.3">
      <c r="A21" s="1" t="s">
        <v>11</v>
      </c>
      <c r="B21" s="4">
        <v>0</v>
      </c>
      <c r="C21" s="4">
        <v>0</v>
      </c>
      <c r="D21" s="1">
        <v>3.85</v>
      </c>
      <c r="E21" s="1">
        <v>3.85</v>
      </c>
      <c r="F21" s="1"/>
      <c r="G21" s="1"/>
      <c r="H21" s="1"/>
    </row>
    <row r="22" spans="1:8" x14ac:dyDescent="0.3">
      <c r="A22" s="1" t="s">
        <v>19</v>
      </c>
      <c r="B22" s="1">
        <v>306.48</v>
      </c>
      <c r="C22" s="4">
        <v>0</v>
      </c>
      <c r="D22" s="4">
        <v>0</v>
      </c>
      <c r="E22" s="1">
        <v>306.48</v>
      </c>
      <c r="F22" s="8">
        <f>(E22-E23)/E23</f>
        <v>1134.1111111111111</v>
      </c>
      <c r="G22" s="8">
        <f>E22/$E$65</f>
        <v>0.20562779276196608</v>
      </c>
      <c r="H22" s="1">
        <v>306.20999999999998</v>
      </c>
    </row>
    <row r="23" spans="1:8" x14ac:dyDescent="0.3">
      <c r="A23" s="1" t="s">
        <v>11</v>
      </c>
      <c r="B23" s="1">
        <v>0.27</v>
      </c>
      <c r="C23" s="4">
        <v>0</v>
      </c>
      <c r="D23" s="4">
        <v>0</v>
      </c>
      <c r="E23" s="1">
        <v>0.27</v>
      </c>
      <c r="F23" s="1"/>
      <c r="G23" s="1"/>
      <c r="H23" s="1"/>
    </row>
    <row r="24" spans="1:8" x14ac:dyDescent="0.3">
      <c r="A24" s="1" t="s">
        <v>20</v>
      </c>
      <c r="B24" s="4">
        <v>0</v>
      </c>
      <c r="C24" s="4">
        <v>0</v>
      </c>
      <c r="D24" s="1">
        <v>9.77</v>
      </c>
      <c r="E24" s="1">
        <v>9.77</v>
      </c>
      <c r="F24" s="8">
        <f>(E24-E25)/E25</f>
        <v>0.3977110157367667</v>
      </c>
      <c r="G24" s="8">
        <f>E24/$E$65</f>
        <v>6.5550232814030555E-3</v>
      </c>
      <c r="H24" s="1">
        <v>2.78</v>
      </c>
    </row>
    <row r="25" spans="1:8" x14ac:dyDescent="0.3">
      <c r="A25" s="1" t="s">
        <v>11</v>
      </c>
      <c r="B25" s="4">
        <v>0</v>
      </c>
      <c r="C25" s="4">
        <v>0</v>
      </c>
      <c r="D25" s="1">
        <v>6.99</v>
      </c>
      <c r="E25" s="1">
        <v>6.99</v>
      </c>
      <c r="F25" s="1"/>
      <c r="G25" s="1"/>
      <c r="H25" s="1"/>
    </row>
    <row r="26" spans="1:8" x14ac:dyDescent="0.3">
      <c r="A26" s="1" t="s">
        <v>21</v>
      </c>
      <c r="B26" s="4">
        <v>0</v>
      </c>
      <c r="C26" s="4">
        <v>0</v>
      </c>
      <c r="D26" s="1">
        <v>1.69</v>
      </c>
      <c r="E26" s="1">
        <v>1.69</v>
      </c>
      <c r="F26" s="8">
        <f>(E26-E27)/E27</f>
        <v>0.35199999999999998</v>
      </c>
      <c r="G26" s="8">
        <f>E26/$E$65</f>
        <v>1.1338781315835377E-3</v>
      </c>
      <c r="H26" s="1">
        <v>0.44</v>
      </c>
    </row>
    <row r="27" spans="1:8" x14ac:dyDescent="0.3">
      <c r="A27" s="1" t="s">
        <v>11</v>
      </c>
      <c r="B27" s="4">
        <v>0</v>
      </c>
      <c r="C27" s="4">
        <v>0</v>
      </c>
      <c r="D27" s="1">
        <v>1.25</v>
      </c>
      <c r="E27" s="1">
        <v>1.25</v>
      </c>
      <c r="F27" s="1"/>
      <c r="G27" s="1"/>
      <c r="H27" s="1"/>
    </row>
    <row r="28" spans="1:8" x14ac:dyDescent="0.3">
      <c r="A28" s="1" t="s">
        <v>22</v>
      </c>
      <c r="B28" s="4">
        <v>0</v>
      </c>
      <c r="C28" s="4">
        <v>0</v>
      </c>
      <c r="D28" s="1">
        <v>74.47</v>
      </c>
      <c r="E28" s="1">
        <v>74.47</v>
      </c>
      <c r="F28" s="8">
        <f>(E28-E29)/E29</f>
        <v>-0.41200157915515201</v>
      </c>
      <c r="G28" s="8">
        <f>E28/$E$65</f>
        <v>4.9964440508299443E-2</v>
      </c>
      <c r="H28" s="1">
        <v>-52.18</v>
      </c>
    </row>
    <row r="29" spans="1:8" x14ac:dyDescent="0.3">
      <c r="A29" s="1" t="s">
        <v>11</v>
      </c>
      <c r="B29" s="4">
        <v>0</v>
      </c>
      <c r="C29" s="4">
        <v>0</v>
      </c>
      <c r="D29" s="1">
        <v>126.65</v>
      </c>
      <c r="E29" s="1">
        <v>126.65</v>
      </c>
      <c r="F29" s="1"/>
      <c r="G29" s="1"/>
      <c r="H29" s="1"/>
    </row>
    <row r="30" spans="1:8" x14ac:dyDescent="0.3">
      <c r="A30" s="1" t="s">
        <v>23</v>
      </c>
      <c r="B30" s="4">
        <v>0</v>
      </c>
      <c r="C30" s="4">
        <v>0</v>
      </c>
      <c r="D30" s="4">
        <v>0</v>
      </c>
      <c r="E30" s="4">
        <v>0</v>
      </c>
      <c r="F30" s="4">
        <v>0</v>
      </c>
      <c r="G30" s="4">
        <v>0</v>
      </c>
      <c r="H30" s="4">
        <v>0</v>
      </c>
    </row>
    <row r="31" spans="1:8" x14ac:dyDescent="0.3">
      <c r="A31" s="1" t="s">
        <v>11</v>
      </c>
      <c r="B31" s="4">
        <v>0</v>
      </c>
      <c r="C31" s="4">
        <v>0</v>
      </c>
      <c r="D31" s="4">
        <v>0</v>
      </c>
      <c r="E31" s="4">
        <v>0</v>
      </c>
      <c r="F31" s="4"/>
      <c r="G31" s="4"/>
      <c r="H31" s="4"/>
    </row>
    <row r="32" spans="1:8" x14ac:dyDescent="0.3">
      <c r="A32" s="1" t="s">
        <v>24</v>
      </c>
      <c r="B32" s="4">
        <v>0</v>
      </c>
      <c r="C32" s="4">
        <v>0</v>
      </c>
      <c r="D32" s="1">
        <v>0.02</v>
      </c>
      <c r="E32" s="1">
        <v>0.02</v>
      </c>
      <c r="F32" s="4">
        <v>0</v>
      </c>
      <c r="G32" s="4">
        <v>0</v>
      </c>
      <c r="H32" s="1">
        <v>0.02</v>
      </c>
    </row>
    <row r="33" spans="1:8" x14ac:dyDescent="0.3">
      <c r="A33" s="1" t="s">
        <v>11</v>
      </c>
      <c r="B33" s="4">
        <v>0</v>
      </c>
      <c r="C33" s="4">
        <v>0</v>
      </c>
      <c r="D33" s="4">
        <v>0</v>
      </c>
      <c r="E33" s="4">
        <v>0</v>
      </c>
      <c r="F33" s="4"/>
      <c r="G33" s="4"/>
      <c r="H33" s="4"/>
    </row>
    <row r="34" spans="1:8" x14ac:dyDescent="0.3">
      <c r="A34" s="1" t="s">
        <v>25</v>
      </c>
      <c r="B34" s="1">
        <v>21.54</v>
      </c>
      <c r="C34" s="4">
        <v>0</v>
      </c>
      <c r="D34" s="1">
        <v>14.5</v>
      </c>
      <c r="E34" s="1">
        <v>36.04</v>
      </c>
      <c r="F34" s="8">
        <f>(E34-E35)/E35</f>
        <v>0.16258064516129028</v>
      </c>
      <c r="G34" s="8">
        <f>E34/$E$65</f>
        <v>2.4180454356373195E-2</v>
      </c>
      <c r="H34" s="1">
        <v>5.04</v>
      </c>
    </row>
    <row r="35" spans="1:8" x14ac:dyDescent="0.3">
      <c r="A35" s="1" t="s">
        <v>11</v>
      </c>
      <c r="B35" s="1">
        <v>21.67</v>
      </c>
      <c r="C35" s="4">
        <v>0</v>
      </c>
      <c r="D35" s="1">
        <v>9.33</v>
      </c>
      <c r="E35" s="1">
        <v>31</v>
      </c>
      <c r="F35" s="1"/>
      <c r="G35" s="1"/>
      <c r="H35" s="1"/>
    </row>
    <row r="36" spans="1:8" x14ac:dyDescent="0.3">
      <c r="A36" s="1" t="s">
        <v>26</v>
      </c>
      <c r="B36" s="4">
        <v>0</v>
      </c>
      <c r="C36" s="4">
        <v>0</v>
      </c>
      <c r="D36" s="1">
        <v>3.32</v>
      </c>
      <c r="E36" s="1">
        <v>3.32</v>
      </c>
      <c r="F36" s="8">
        <f>(E36-E37)/E37</f>
        <v>5.0632911392404965E-2</v>
      </c>
      <c r="G36" s="8">
        <f>E36/$E$65</f>
        <v>2.2275002348268315E-3</v>
      </c>
      <c r="H36" s="1">
        <v>0.16</v>
      </c>
    </row>
    <row r="37" spans="1:8" x14ac:dyDescent="0.3">
      <c r="A37" s="1" t="s">
        <v>11</v>
      </c>
      <c r="B37" s="4">
        <v>0</v>
      </c>
      <c r="C37" s="4">
        <v>0</v>
      </c>
      <c r="D37" s="1">
        <v>3.16</v>
      </c>
      <c r="E37" s="1">
        <v>3.16</v>
      </c>
      <c r="F37" s="1"/>
      <c r="G37" s="1"/>
      <c r="H37" s="1"/>
    </row>
    <row r="38" spans="1:8" x14ac:dyDescent="0.3">
      <c r="A38" s="1" t="s">
        <v>27</v>
      </c>
      <c r="B38" s="1">
        <v>3.24</v>
      </c>
      <c r="C38" s="1">
        <v>1.97</v>
      </c>
      <c r="D38" s="1">
        <v>8.07</v>
      </c>
      <c r="E38" s="1">
        <v>13.28</v>
      </c>
      <c r="F38" s="8">
        <f>(E38-E39)/E39</f>
        <v>-0.49505703422053238</v>
      </c>
      <c r="G38" s="8">
        <f>E38/$E$65</f>
        <v>8.9100009393073259E-3</v>
      </c>
      <c r="H38" s="1">
        <v>-13.02</v>
      </c>
    </row>
    <row r="39" spans="1:8" x14ac:dyDescent="0.3">
      <c r="A39" s="1" t="s">
        <v>11</v>
      </c>
      <c r="B39" s="1">
        <v>11.49</v>
      </c>
      <c r="C39" s="1">
        <v>1.19</v>
      </c>
      <c r="D39" s="1">
        <v>13.62</v>
      </c>
      <c r="E39" s="1">
        <v>26.3</v>
      </c>
      <c r="F39" s="1"/>
      <c r="G39" s="1"/>
      <c r="H39" s="1"/>
    </row>
    <row r="40" spans="1:8" x14ac:dyDescent="0.3">
      <c r="A40" s="1" t="s">
        <v>28</v>
      </c>
      <c r="B40" s="4">
        <v>0</v>
      </c>
      <c r="C40" s="4">
        <v>0</v>
      </c>
      <c r="D40" s="1">
        <v>3.59</v>
      </c>
      <c r="E40" s="1">
        <v>3.59</v>
      </c>
      <c r="F40" s="8">
        <f>(E40-E41)/E41</f>
        <v>1.8719999999999999</v>
      </c>
      <c r="G40" s="8">
        <f>E40/$E$65</f>
        <v>2.4086523623579291E-3</v>
      </c>
      <c r="H40" s="1">
        <v>2.34</v>
      </c>
    </row>
    <row r="41" spans="1:8" x14ac:dyDescent="0.3">
      <c r="A41" s="1" t="s">
        <v>11</v>
      </c>
      <c r="B41" s="4">
        <v>0</v>
      </c>
      <c r="C41" s="4">
        <v>0</v>
      </c>
      <c r="D41" s="1">
        <v>1.25</v>
      </c>
      <c r="E41" s="1">
        <v>1.25</v>
      </c>
      <c r="F41" s="1"/>
      <c r="G41" s="1"/>
      <c r="H41" s="1"/>
    </row>
    <row r="42" spans="1:8" x14ac:dyDescent="0.3">
      <c r="A42" s="1" t="s">
        <v>29</v>
      </c>
      <c r="B42" s="4">
        <v>0</v>
      </c>
      <c r="C42" s="1">
        <v>32.89</v>
      </c>
      <c r="D42" s="1">
        <v>87.88</v>
      </c>
      <c r="E42" s="1">
        <v>120.77</v>
      </c>
      <c r="F42" s="8">
        <f>(E42-E43)/E43</f>
        <v>1.9010329089598843</v>
      </c>
      <c r="G42" s="8">
        <f>E42/$E$65</f>
        <v>8.1028675710854356E-2</v>
      </c>
      <c r="H42" s="1">
        <v>79.14</v>
      </c>
    </row>
    <row r="43" spans="1:8" x14ac:dyDescent="0.3">
      <c r="A43" s="1" t="s">
        <v>11</v>
      </c>
      <c r="B43" s="4">
        <v>0</v>
      </c>
      <c r="C43" s="1">
        <v>17.46</v>
      </c>
      <c r="D43" s="1">
        <v>24.17</v>
      </c>
      <c r="E43" s="1">
        <v>41.63</v>
      </c>
      <c r="F43" s="1"/>
      <c r="G43" s="1"/>
      <c r="H43" s="1"/>
    </row>
    <row r="44" spans="1:8" x14ac:dyDescent="0.3">
      <c r="A44" s="1" t="s">
        <v>30</v>
      </c>
      <c r="B44" s="4">
        <v>0</v>
      </c>
      <c r="C44" s="1">
        <v>34.47</v>
      </c>
      <c r="D44" s="1">
        <v>281.68</v>
      </c>
      <c r="E44" s="1">
        <v>316.14999999999998</v>
      </c>
      <c r="F44" s="8">
        <f>(E44-E45)/E45</f>
        <v>0.2183983351318019</v>
      </c>
      <c r="G44" s="8">
        <f>E44/$E$65</f>
        <v>0.21211572266280204</v>
      </c>
      <c r="H44" s="1">
        <v>56.67</v>
      </c>
    </row>
    <row r="45" spans="1:8" x14ac:dyDescent="0.3">
      <c r="A45" s="1" t="s">
        <v>11</v>
      </c>
      <c r="B45" s="4">
        <v>0</v>
      </c>
      <c r="C45" s="1">
        <v>20</v>
      </c>
      <c r="D45" s="1">
        <v>239.48</v>
      </c>
      <c r="E45" s="1">
        <v>259.48</v>
      </c>
      <c r="F45" s="1"/>
      <c r="G45" s="1"/>
      <c r="H45" s="1"/>
    </row>
    <row r="46" spans="1:8" x14ac:dyDescent="0.3">
      <c r="A46" s="1" t="s">
        <v>31</v>
      </c>
      <c r="B46" s="1">
        <v>14.43</v>
      </c>
      <c r="C46" s="4">
        <v>0</v>
      </c>
      <c r="D46" s="1">
        <v>31.04</v>
      </c>
      <c r="E46" s="1">
        <v>45.47</v>
      </c>
      <c r="F46" s="8">
        <f>(E46-E47)/E47</f>
        <v>-13.77247191011236</v>
      </c>
      <c r="G46" s="8">
        <f>E46/$E$65</f>
        <v>3.0507360143848201E-2</v>
      </c>
      <c r="H46" s="1">
        <v>49.03</v>
      </c>
    </row>
    <row r="47" spans="1:8" x14ac:dyDescent="0.3">
      <c r="A47" s="1" t="s">
        <v>11</v>
      </c>
      <c r="B47" s="1">
        <v>-41.86</v>
      </c>
      <c r="C47" s="4">
        <v>0</v>
      </c>
      <c r="D47" s="1">
        <v>38.299999999999997</v>
      </c>
      <c r="E47" s="1">
        <v>-3.56</v>
      </c>
      <c r="F47" s="1"/>
      <c r="G47" s="1"/>
      <c r="H47" s="1"/>
    </row>
    <row r="48" spans="1:8" x14ac:dyDescent="0.3">
      <c r="A48" s="1" t="s">
        <v>32</v>
      </c>
      <c r="B48" s="4">
        <v>0</v>
      </c>
      <c r="C48" s="4">
        <v>0</v>
      </c>
      <c r="D48" s="1">
        <v>76.02</v>
      </c>
      <c r="E48" s="1">
        <v>76.02</v>
      </c>
      <c r="F48" s="8">
        <f>(E48-E49)/E49</f>
        <v>0.33251533742331291</v>
      </c>
      <c r="G48" s="8">
        <f>E48/$E$65</f>
        <v>5.1004387907089076E-2</v>
      </c>
      <c r="H48" s="1">
        <v>18.97</v>
      </c>
    </row>
    <row r="49" spans="1:8" x14ac:dyDescent="0.3">
      <c r="A49" s="1" t="s">
        <v>11</v>
      </c>
      <c r="B49" s="4">
        <v>0</v>
      </c>
      <c r="C49" s="4">
        <v>0</v>
      </c>
      <c r="D49" s="1">
        <v>57.05</v>
      </c>
      <c r="E49" s="1">
        <v>57.05</v>
      </c>
      <c r="F49" s="1"/>
      <c r="G49" s="1"/>
      <c r="H49" s="1"/>
    </row>
    <row r="50" spans="1:8" x14ac:dyDescent="0.3">
      <c r="A50" s="1" t="s">
        <v>33</v>
      </c>
      <c r="B50" s="4">
        <v>0</v>
      </c>
      <c r="C50" s="1">
        <v>-1.1399999999999999</v>
      </c>
      <c r="D50" s="1">
        <v>6.97</v>
      </c>
      <c r="E50" s="1">
        <v>5.83</v>
      </c>
      <c r="F50" s="8">
        <f>(E50-E51)/E51</f>
        <v>-0.92845747944533075</v>
      </c>
      <c r="G50" s="8">
        <f>E50/$E$65</f>
        <v>3.9115440870603696E-3</v>
      </c>
      <c r="H50" s="1">
        <v>-75.66</v>
      </c>
    </row>
    <row r="51" spans="1:8" x14ac:dyDescent="0.3">
      <c r="A51" s="1" t="s">
        <v>11</v>
      </c>
      <c r="B51" s="1">
        <v>70.62</v>
      </c>
      <c r="C51" s="1">
        <v>4.7</v>
      </c>
      <c r="D51" s="1">
        <v>6.17</v>
      </c>
      <c r="E51" s="1">
        <v>81.489999999999995</v>
      </c>
      <c r="F51" s="1"/>
      <c r="G51" s="1"/>
      <c r="H51" s="1"/>
    </row>
    <row r="52" spans="1:8" x14ac:dyDescent="0.3">
      <c r="A52" s="1" t="s">
        <v>34</v>
      </c>
      <c r="B52" s="4">
        <v>0</v>
      </c>
      <c r="C52" s="4">
        <v>0</v>
      </c>
      <c r="D52" s="1">
        <v>2.13</v>
      </c>
      <c r="E52" s="1">
        <v>2.13</v>
      </c>
      <c r="F52" s="8">
        <f>(E52-E53)/E53</f>
        <v>34.5</v>
      </c>
      <c r="G52" s="8">
        <f>E52/$E$65</f>
        <v>1.4290890060786599E-3</v>
      </c>
      <c r="H52" s="1">
        <v>2.0699999999999998</v>
      </c>
    </row>
    <row r="53" spans="1:8" x14ac:dyDescent="0.3">
      <c r="A53" s="1" t="s">
        <v>11</v>
      </c>
      <c r="B53" s="4">
        <v>0</v>
      </c>
      <c r="C53" s="4">
        <v>0</v>
      </c>
      <c r="D53" s="1">
        <v>0.06</v>
      </c>
      <c r="E53" s="1">
        <v>0.06</v>
      </c>
      <c r="F53" s="1"/>
      <c r="G53" s="1"/>
      <c r="H53" s="1"/>
    </row>
    <row r="54" spans="1:8" x14ac:dyDescent="0.3">
      <c r="A54" s="2" t="s">
        <v>35</v>
      </c>
      <c r="B54" s="5">
        <f t="shared" ref="B54:E54" si="0">SUM(B4+B6+B8+B10+B12+B14+B16+B18+B20+B22+B24+B26+B28+B30+B32+B34+B36+B38+B40+B42+B44+B46+B48+B50+B52)</f>
        <v>361.80000000000007</v>
      </c>
      <c r="C54" s="5">
        <f t="shared" si="0"/>
        <v>121.13</v>
      </c>
      <c r="D54" s="5">
        <f t="shared" si="0"/>
        <v>914.09</v>
      </c>
      <c r="E54" s="5">
        <f t="shared" si="0"/>
        <v>1397.0200000000002</v>
      </c>
      <c r="F54" s="10">
        <f>(E54-E55)/E55</f>
        <v>0.22306365618132967</v>
      </c>
      <c r="G54" s="10">
        <f>E54/$E$65</f>
        <v>0.93730794519812677</v>
      </c>
      <c r="H54" s="5">
        <f t="shared" ref="H54" si="1">SUM(H4+H6+H8+H10+H12+H14+H16+H18+H20+H22+H24+H26+H28+H30+H32+H34+H36+H38+H40+H42+H44+H46+H48+H50+H52)</f>
        <v>254.79</v>
      </c>
    </row>
    <row r="55" spans="1:8" x14ac:dyDescent="0.3">
      <c r="A55" s="1" t="s">
        <v>36</v>
      </c>
      <c r="B55" s="11">
        <f>SUM(B5+B7+B9+B11+B13+B15+B17+B19+B21+B23+B25+B27+B29+B31+B33+B35+B37+B39+B41+B43+B45+B47+B49+B51+B53)</f>
        <v>80.5</v>
      </c>
      <c r="C55" s="11">
        <f>SUM(C5+C7+C9+C11+C13+C15+C17+C19+C21+C23+C25+C27+C29+C31+C33+C35+C37+C39+C41+C43+C45+C47+C49+C51+C53)</f>
        <v>88.75</v>
      </c>
      <c r="D55" s="11">
        <f>SUM(D5+D7+D9+D11+D13+D15+D17+D19+D21+D23+D25+D27+D29+D31+D33+D35+D37+D39+D41+D43+D45+D47+D49+D51+D53)</f>
        <v>972.97999999999979</v>
      </c>
      <c r="E55" s="11">
        <f>SUM(E5+E7+E9+E11+E13+E15+E17+E19+E21+E23+E25+E27+E29+E31+E33+E35+E37+E39+E41+E43+E45+E47+E49+E51+E53)</f>
        <v>1142.23</v>
      </c>
      <c r="F55" s="1"/>
      <c r="G55" s="1"/>
      <c r="H55" s="1"/>
    </row>
    <row r="56" spans="1:8" x14ac:dyDescent="0.3">
      <c r="A56" s="1" t="s">
        <v>37</v>
      </c>
      <c r="B56" s="6">
        <f>(B54-B55)/B55</f>
        <v>3.4944099378881996</v>
      </c>
      <c r="C56" s="6">
        <f>(C54-C55)/C55</f>
        <v>0.36484507042253517</v>
      </c>
      <c r="D56" s="6">
        <f>(D54-D55)/D55</f>
        <v>-6.0525396205471614E-2</v>
      </c>
      <c r="E56" s="6">
        <f>(E54-E55)/E55</f>
        <v>0.22306365618132967</v>
      </c>
      <c r="F56" s="1"/>
      <c r="G56" s="1"/>
      <c r="H56" s="1"/>
    </row>
    <row r="57" spans="1:8" x14ac:dyDescent="0.3">
      <c r="A57" s="2" t="s">
        <v>57</v>
      </c>
      <c r="B57" s="1"/>
      <c r="C57" s="1"/>
      <c r="D57" s="1"/>
      <c r="E57" s="1"/>
      <c r="F57" s="1"/>
      <c r="G57" s="1"/>
      <c r="H57" s="1"/>
    </row>
    <row r="58" spans="1:8" x14ac:dyDescent="0.3">
      <c r="A58" s="1" t="s">
        <v>58</v>
      </c>
      <c r="B58" s="1">
        <v>3.3</v>
      </c>
      <c r="C58" s="4">
        <v>0</v>
      </c>
      <c r="D58" s="1">
        <v>2.48</v>
      </c>
      <c r="E58" s="1">
        <v>5.78</v>
      </c>
      <c r="F58" s="8">
        <f>(E58-E59)/E59</f>
        <v>-0.81378865979381443</v>
      </c>
      <c r="G58" s="8">
        <f>E58/$E$65</f>
        <v>3.8779973967768334E-3</v>
      </c>
      <c r="H58" s="1">
        <v>-25.26</v>
      </c>
    </row>
    <row r="59" spans="1:8" x14ac:dyDescent="0.3">
      <c r="A59" s="1" t="s">
        <v>11</v>
      </c>
      <c r="B59" s="1">
        <v>30.82</v>
      </c>
      <c r="C59" s="4">
        <v>0</v>
      </c>
      <c r="D59" s="1">
        <v>0.22</v>
      </c>
      <c r="E59" s="1">
        <v>31.04</v>
      </c>
      <c r="F59" s="1"/>
      <c r="G59" s="1"/>
      <c r="H59" s="1"/>
    </row>
    <row r="60" spans="1:8" x14ac:dyDescent="0.3">
      <c r="A60" s="1" t="s">
        <v>59</v>
      </c>
      <c r="B60" s="4">
        <v>0</v>
      </c>
      <c r="C60" s="1">
        <v>87.66</v>
      </c>
      <c r="D60" s="4">
        <v>0</v>
      </c>
      <c r="E60" s="1">
        <v>87.66</v>
      </c>
      <c r="F60" s="8">
        <f>(E60-E61)/E61</f>
        <v>1.7645693057812818E-2</v>
      </c>
      <c r="G60" s="8">
        <f>E60/$E$65</f>
        <v>5.8814057405096404E-2</v>
      </c>
      <c r="H60" s="1">
        <v>1.52</v>
      </c>
    </row>
    <row r="61" spans="1:8" x14ac:dyDescent="0.3">
      <c r="A61" s="1" t="s">
        <v>11</v>
      </c>
      <c r="B61" s="4">
        <v>0</v>
      </c>
      <c r="C61" s="1">
        <v>86.14</v>
      </c>
      <c r="D61" s="4">
        <v>0</v>
      </c>
      <c r="E61" s="1">
        <v>86.14</v>
      </c>
      <c r="F61" s="1"/>
      <c r="G61" s="1"/>
      <c r="H61" s="1"/>
    </row>
    <row r="62" spans="1:8" x14ac:dyDescent="0.3">
      <c r="A62" s="2" t="s">
        <v>60</v>
      </c>
      <c r="B62" s="12">
        <f>SUM(B58+B60)</f>
        <v>3.3</v>
      </c>
      <c r="C62" s="12">
        <f>SUM(C58+C60)</f>
        <v>87.66</v>
      </c>
      <c r="D62" s="12">
        <f>SUM(D58+D60)</f>
        <v>2.48</v>
      </c>
      <c r="E62" s="12">
        <f>SUM(E58+E60)</f>
        <v>93.44</v>
      </c>
      <c r="F62" s="10">
        <f>(E62-E63)/E63</f>
        <v>-0.20259429936849299</v>
      </c>
      <c r="G62" s="10">
        <f>E62/$E$65</f>
        <v>6.2692054801873232E-2</v>
      </c>
      <c r="H62" s="12">
        <f>SUM(H58+H60)</f>
        <v>-23.740000000000002</v>
      </c>
    </row>
    <row r="63" spans="1:8" x14ac:dyDescent="0.3">
      <c r="A63" s="1" t="s">
        <v>36</v>
      </c>
      <c r="B63" s="9">
        <f>B59+B61</f>
        <v>30.82</v>
      </c>
      <c r="C63" s="9">
        <f>C59+C61</f>
        <v>86.14</v>
      </c>
      <c r="D63" s="9">
        <f>D59+D61</f>
        <v>0.22</v>
      </c>
      <c r="E63" s="9">
        <f>E59+E61</f>
        <v>117.18</v>
      </c>
      <c r="F63" s="1"/>
      <c r="G63" s="1"/>
      <c r="H63" s="1"/>
    </row>
    <row r="64" spans="1:8" x14ac:dyDescent="0.3">
      <c r="A64" s="1" t="s">
        <v>37</v>
      </c>
      <c r="B64" s="6">
        <f>(B62-B63)/B63</f>
        <v>-0.89292667099286172</v>
      </c>
      <c r="C64" s="6">
        <f>(C62-C63)/C63</f>
        <v>1.7645693057812818E-2</v>
      </c>
      <c r="D64" s="6">
        <f>(D62-D63)/D63</f>
        <v>10.272727272727272</v>
      </c>
      <c r="E64" s="6">
        <f>(E62-E63)/E63</f>
        <v>-0.20259429936849299</v>
      </c>
      <c r="F64" s="1"/>
      <c r="G64" s="1"/>
      <c r="H64" s="1"/>
    </row>
    <row r="65" spans="1:9" x14ac:dyDescent="0.3">
      <c r="A65" s="2" t="s">
        <v>47</v>
      </c>
      <c r="B65" s="7">
        <f t="shared" ref="B65:E66" si="2">SUM(B54+B62)</f>
        <v>365.10000000000008</v>
      </c>
      <c r="C65" s="7">
        <f t="shared" si="2"/>
        <v>208.79</v>
      </c>
      <c r="D65" s="7">
        <f t="shared" si="2"/>
        <v>916.57</v>
      </c>
      <c r="E65" s="7">
        <f t="shared" si="2"/>
        <v>1490.4600000000003</v>
      </c>
      <c r="F65" s="10">
        <f>(E65-E66)/E66</f>
        <v>0.18345892124089866</v>
      </c>
      <c r="G65" s="10">
        <f>E65/$E$65</f>
        <v>1</v>
      </c>
      <c r="H65" s="7">
        <f>SUM(H54+H62)</f>
        <v>231.04999999999998</v>
      </c>
    </row>
    <row r="66" spans="1:9" x14ac:dyDescent="0.3">
      <c r="A66" s="1" t="s">
        <v>36</v>
      </c>
      <c r="B66" s="9">
        <f t="shared" si="2"/>
        <v>111.32</v>
      </c>
      <c r="C66" s="9">
        <f t="shared" si="2"/>
        <v>174.89</v>
      </c>
      <c r="D66" s="9">
        <f t="shared" si="2"/>
        <v>973.19999999999982</v>
      </c>
      <c r="E66" s="9">
        <f t="shared" si="2"/>
        <v>1259.4100000000001</v>
      </c>
      <c r="F66" s="1"/>
      <c r="G66" s="1"/>
      <c r="H66" s="1"/>
    </row>
    <row r="67" spans="1:9" x14ac:dyDescent="0.3">
      <c r="A67" s="1" t="s">
        <v>37</v>
      </c>
      <c r="B67" s="8">
        <f>(B65-B66)/B66</f>
        <v>2.2797340998922038</v>
      </c>
      <c r="C67" s="8">
        <f>(C65-C66)/C66</f>
        <v>0.19383612556464067</v>
      </c>
      <c r="D67" s="8">
        <f>(D65-D66)/D66</f>
        <v>-5.818947801068617E-2</v>
      </c>
      <c r="E67" s="8">
        <f>(E65-E66)/E66</f>
        <v>0.18345892124089866</v>
      </c>
      <c r="F67" s="1"/>
      <c r="G67" s="1"/>
      <c r="H67" s="1"/>
    </row>
    <row r="68" spans="1:9" x14ac:dyDescent="0.3">
      <c r="A68" s="1" t="s">
        <v>48</v>
      </c>
      <c r="B68" s="8">
        <f>B65/$E$65</f>
        <v>0.24495793245038444</v>
      </c>
      <c r="C68" s="8">
        <f>C65/$E$65</f>
        <v>0.14008426928599221</v>
      </c>
      <c r="D68" s="8">
        <f>D65/$E$65</f>
        <v>0.61495779826362329</v>
      </c>
      <c r="E68" s="8">
        <f>E65/$E$65</f>
        <v>1</v>
      </c>
      <c r="F68" s="1"/>
      <c r="G68" s="1"/>
      <c r="H68" s="1"/>
    </row>
    <row r="69" spans="1:9" x14ac:dyDescent="0.3">
      <c r="A69" s="1" t="s">
        <v>49</v>
      </c>
      <c r="B69" s="8">
        <f>B66/$E$66</f>
        <v>8.8390595596350666E-2</v>
      </c>
      <c r="C69" s="8">
        <f>C66/$E$66</f>
        <v>0.1388666121437816</v>
      </c>
      <c r="D69" s="8">
        <f>D66/$E$66</f>
        <v>0.77274279225986753</v>
      </c>
      <c r="E69" s="8">
        <f>E66/$E$66</f>
        <v>1</v>
      </c>
      <c r="F69" s="1"/>
      <c r="G69" s="1"/>
      <c r="H69" s="1"/>
    </row>
    <row r="71" spans="1:9" ht="63.6" customHeight="1" x14ac:dyDescent="0.3">
      <c r="A71" s="17" t="s">
        <v>75</v>
      </c>
      <c r="B71" s="17"/>
      <c r="C71" s="17"/>
      <c r="D71" s="17"/>
      <c r="E71" s="17"/>
      <c r="F71" s="17"/>
      <c r="G71" s="17"/>
      <c r="H71" s="17"/>
      <c r="I71" s="17"/>
    </row>
  </sheetData>
  <mergeCells count="2">
    <mergeCell ref="A1:H1"/>
    <mergeCell ref="A71:I71"/>
  </mergeCells>
  <pageMargins left="0.75" right="0.75" top="1" bottom="1" header="0.5" footer="0.5"/>
  <pageSetup scale="57"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E7B5-5EDB-48C0-9F56-BA71F677F690}">
  <sheetPr>
    <pageSetUpPr fitToPage="1"/>
  </sheetPr>
  <dimension ref="A1:R89"/>
  <sheetViews>
    <sheetView tabSelected="1" workbookViewId="0">
      <selection activeCell="A57" sqref="A57"/>
    </sheetView>
  </sheetViews>
  <sheetFormatPr defaultRowHeight="14.4" x14ac:dyDescent="0.3"/>
  <cols>
    <col min="1" max="1" width="37.109375" customWidth="1"/>
    <col min="10" max="10" width="12.21875" customWidth="1"/>
    <col min="15" max="15" width="11.6640625" customWidth="1"/>
  </cols>
  <sheetData>
    <row r="1" spans="1:18" ht="39.6" customHeight="1" x14ac:dyDescent="0.3">
      <c r="A1" s="19" t="s">
        <v>0</v>
      </c>
      <c r="B1" s="19"/>
      <c r="C1" s="19"/>
      <c r="D1" s="19"/>
      <c r="E1" s="19"/>
      <c r="F1" s="19"/>
      <c r="G1" s="19"/>
      <c r="H1" s="19"/>
      <c r="I1" s="19"/>
      <c r="J1" s="19"/>
      <c r="K1" s="19"/>
      <c r="L1" s="19"/>
      <c r="M1" s="19"/>
      <c r="N1" s="19"/>
      <c r="O1" s="19"/>
      <c r="P1" s="19"/>
      <c r="Q1" s="19"/>
      <c r="R1" s="19"/>
    </row>
    <row r="2" spans="1:18" ht="38.4" customHeight="1" x14ac:dyDescent="0.3">
      <c r="A2" s="3"/>
      <c r="B2" s="3" t="s">
        <v>61</v>
      </c>
      <c r="C2" s="3" t="s">
        <v>62</v>
      </c>
      <c r="D2" s="3" t="s">
        <v>63</v>
      </c>
      <c r="E2" s="3" t="s">
        <v>64</v>
      </c>
      <c r="F2" s="3" t="s">
        <v>65</v>
      </c>
      <c r="G2" s="3" t="s">
        <v>66</v>
      </c>
      <c r="H2" s="3" t="s">
        <v>67</v>
      </c>
      <c r="I2" s="3" t="s">
        <v>68</v>
      </c>
      <c r="J2" s="3" t="s">
        <v>69</v>
      </c>
      <c r="K2" s="3" t="s">
        <v>70</v>
      </c>
      <c r="L2" s="3" t="s">
        <v>71</v>
      </c>
      <c r="M2" s="3" t="s">
        <v>72</v>
      </c>
      <c r="N2" s="3" t="s">
        <v>73</v>
      </c>
      <c r="O2" s="3" t="s">
        <v>5</v>
      </c>
      <c r="P2" s="3" t="s">
        <v>6</v>
      </c>
      <c r="Q2" s="3" t="s">
        <v>7</v>
      </c>
      <c r="R2" s="3" t="s">
        <v>8</v>
      </c>
    </row>
    <row r="3" spans="1:18" x14ac:dyDescent="0.3">
      <c r="A3" s="2" t="s">
        <v>9</v>
      </c>
      <c r="B3" s="1"/>
      <c r="C3" s="1"/>
      <c r="D3" s="1"/>
      <c r="E3" s="1"/>
      <c r="F3" s="1"/>
      <c r="G3" s="1"/>
      <c r="H3" s="1"/>
      <c r="I3" s="1"/>
      <c r="J3" s="1"/>
      <c r="K3" s="1"/>
      <c r="L3" s="1"/>
      <c r="M3" s="1"/>
      <c r="N3" s="1"/>
      <c r="O3" s="1"/>
      <c r="P3" s="1"/>
      <c r="Q3" s="1"/>
      <c r="R3" s="1"/>
    </row>
    <row r="4" spans="1:18" x14ac:dyDescent="0.3">
      <c r="A4" s="1" t="s">
        <v>10</v>
      </c>
      <c r="B4" s="4">
        <v>0</v>
      </c>
      <c r="C4" s="4">
        <v>0</v>
      </c>
      <c r="D4" s="4">
        <v>0</v>
      </c>
      <c r="E4" s="4">
        <v>0</v>
      </c>
      <c r="F4" s="4">
        <v>0</v>
      </c>
      <c r="G4" s="1">
        <v>76.86</v>
      </c>
      <c r="H4" s="1">
        <v>30.47</v>
      </c>
      <c r="I4" s="1">
        <v>46.4</v>
      </c>
      <c r="J4" s="1">
        <v>89.99</v>
      </c>
      <c r="K4" s="4">
        <v>0</v>
      </c>
      <c r="L4" s="1">
        <v>2.36</v>
      </c>
      <c r="M4" s="1">
        <v>1.48</v>
      </c>
      <c r="N4" s="1">
        <v>6.72</v>
      </c>
      <c r="O4" s="1">
        <v>177.42</v>
      </c>
      <c r="P4" s="8">
        <f>(O4-O5)/O5</f>
        <v>2.2181252520596845E-2</v>
      </c>
      <c r="Q4" s="8">
        <f>O4/$O$83</f>
        <v>5.2806258889961351E-3</v>
      </c>
      <c r="R4" s="1">
        <v>3.85</v>
      </c>
    </row>
    <row r="5" spans="1:18" x14ac:dyDescent="0.3">
      <c r="A5" s="1" t="s">
        <v>11</v>
      </c>
      <c r="B5" s="4">
        <v>0</v>
      </c>
      <c r="C5" s="4">
        <v>0</v>
      </c>
      <c r="D5" s="4">
        <v>0</v>
      </c>
      <c r="E5" s="4">
        <v>0</v>
      </c>
      <c r="F5" s="4">
        <v>0</v>
      </c>
      <c r="G5" s="1">
        <v>66.900000000000006</v>
      </c>
      <c r="H5" s="1">
        <v>23.81</v>
      </c>
      <c r="I5" s="1">
        <v>43.09</v>
      </c>
      <c r="J5" s="1">
        <v>95.36</v>
      </c>
      <c r="K5" s="4">
        <v>0</v>
      </c>
      <c r="L5" s="1">
        <v>5.48</v>
      </c>
      <c r="M5" s="1">
        <v>1.17</v>
      </c>
      <c r="N5" s="1">
        <v>4.66</v>
      </c>
      <c r="O5" s="1">
        <v>173.57</v>
      </c>
      <c r="P5" s="1"/>
      <c r="Q5" s="1"/>
      <c r="R5" s="1"/>
    </row>
    <row r="6" spans="1:18" x14ac:dyDescent="0.3">
      <c r="A6" s="1" t="s">
        <v>12</v>
      </c>
      <c r="B6" s="1">
        <v>773.92</v>
      </c>
      <c r="C6" s="1">
        <v>72.959999999999994</v>
      </c>
      <c r="D6" s="1">
        <v>66.23</v>
      </c>
      <c r="E6" s="1">
        <v>6.72</v>
      </c>
      <c r="F6" s="1">
        <v>51.8</v>
      </c>
      <c r="G6" s="1">
        <v>546.71</v>
      </c>
      <c r="H6" s="1">
        <v>236.84</v>
      </c>
      <c r="I6" s="1">
        <v>309.87</v>
      </c>
      <c r="J6" s="1">
        <v>645.91</v>
      </c>
      <c r="K6" s="1">
        <v>2.93</v>
      </c>
      <c r="L6" s="1">
        <v>164.02</v>
      </c>
      <c r="M6" s="1">
        <v>21.07</v>
      </c>
      <c r="N6" s="1">
        <v>123.5</v>
      </c>
      <c r="O6" s="1">
        <v>2402.81</v>
      </c>
      <c r="P6" s="8">
        <f>(O6-O7)/O7</f>
        <v>5.9659376360652449E-3</v>
      </c>
      <c r="Q6" s="8">
        <f>O6/$O$83</f>
        <v>7.1515842026484061E-2</v>
      </c>
      <c r="R6" s="1">
        <v>14.25</v>
      </c>
    </row>
    <row r="7" spans="1:18" x14ac:dyDescent="0.3">
      <c r="A7" s="1" t="s">
        <v>11</v>
      </c>
      <c r="B7" s="1">
        <v>689.31</v>
      </c>
      <c r="C7" s="1">
        <v>59.15</v>
      </c>
      <c r="D7" s="1">
        <v>55.7</v>
      </c>
      <c r="E7" s="1">
        <v>3.44</v>
      </c>
      <c r="F7" s="1">
        <v>56.32</v>
      </c>
      <c r="G7" s="1">
        <v>543.62</v>
      </c>
      <c r="H7" s="1">
        <v>321.67</v>
      </c>
      <c r="I7" s="1">
        <v>221.95</v>
      </c>
      <c r="J7" s="1">
        <v>715.7</v>
      </c>
      <c r="K7" s="1">
        <v>2.1</v>
      </c>
      <c r="L7" s="1">
        <v>121.6</v>
      </c>
      <c r="M7" s="1">
        <v>26.59</v>
      </c>
      <c r="N7" s="1">
        <v>174.18</v>
      </c>
      <c r="O7" s="1">
        <v>2388.56</v>
      </c>
      <c r="P7" s="1"/>
      <c r="Q7" s="1"/>
      <c r="R7" s="1"/>
    </row>
    <row r="8" spans="1:18" x14ac:dyDescent="0.3">
      <c r="A8" s="1" t="s">
        <v>13</v>
      </c>
      <c r="B8" s="1">
        <v>123.31</v>
      </c>
      <c r="C8" s="1">
        <v>30.75</v>
      </c>
      <c r="D8" s="1">
        <v>29.5</v>
      </c>
      <c r="E8" s="1">
        <v>1.25</v>
      </c>
      <c r="F8" s="1">
        <v>5.16</v>
      </c>
      <c r="G8" s="1">
        <v>404.49</v>
      </c>
      <c r="H8" s="1">
        <v>194.1</v>
      </c>
      <c r="I8" s="1">
        <v>210.39</v>
      </c>
      <c r="J8" s="1">
        <v>122.64</v>
      </c>
      <c r="K8" s="4">
        <v>0</v>
      </c>
      <c r="L8" s="1">
        <v>3.85</v>
      </c>
      <c r="M8" s="1">
        <v>14.94</v>
      </c>
      <c r="N8" s="1">
        <v>3.44</v>
      </c>
      <c r="O8" s="1">
        <v>708.58</v>
      </c>
      <c r="P8" s="8">
        <f>(O8-O9)/O9</f>
        <v>-1.998533947415727E-2</v>
      </c>
      <c r="Q8" s="8">
        <f>O8/$O$83</f>
        <v>2.1089763794526442E-2</v>
      </c>
      <c r="R8" s="1">
        <v>-14.45</v>
      </c>
    </row>
    <row r="9" spans="1:18" x14ac:dyDescent="0.3">
      <c r="A9" s="1" t="s">
        <v>11</v>
      </c>
      <c r="B9" s="1">
        <v>120.52</v>
      </c>
      <c r="C9" s="1">
        <v>25.45</v>
      </c>
      <c r="D9" s="1">
        <v>24.09</v>
      </c>
      <c r="E9" s="1">
        <v>1.36</v>
      </c>
      <c r="F9" s="1">
        <v>4.9800000000000004</v>
      </c>
      <c r="G9" s="1">
        <v>381.83</v>
      </c>
      <c r="H9" s="1">
        <v>168.57</v>
      </c>
      <c r="I9" s="1">
        <v>213.26</v>
      </c>
      <c r="J9" s="1">
        <v>138.31</v>
      </c>
      <c r="K9" s="4">
        <v>0</v>
      </c>
      <c r="L9" s="1">
        <v>3.86</v>
      </c>
      <c r="M9" s="1">
        <v>32.43</v>
      </c>
      <c r="N9" s="1">
        <v>15.65</v>
      </c>
      <c r="O9" s="1">
        <v>723.03</v>
      </c>
      <c r="P9" s="1"/>
      <c r="Q9" s="1"/>
      <c r="R9" s="1"/>
    </row>
    <row r="10" spans="1:18" x14ac:dyDescent="0.3">
      <c r="A10" s="1" t="s">
        <v>14</v>
      </c>
      <c r="B10" s="1">
        <v>158.56</v>
      </c>
      <c r="C10" s="1">
        <v>20.309999999999999</v>
      </c>
      <c r="D10" s="1">
        <v>20.309999999999999</v>
      </c>
      <c r="E10" s="4">
        <v>0</v>
      </c>
      <c r="F10" s="1">
        <v>8.81</v>
      </c>
      <c r="G10" s="1">
        <v>151.80000000000001</v>
      </c>
      <c r="H10" s="1">
        <v>70.38</v>
      </c>
      <c r="I10" s="1">
        <v>81.42</v>
      </c>
      <c r="J10" s="1">
        <v>263.49</v>
      </c>
      <c r="K10" s="4">
        <v>0</v>
      </c>
      <c r="L10" s="1">
        <v>9.2799999999999994</v>
      </c>
      <c r="M10" s="1">
        <v>6.6</v>
      </c>
      <c r="N10" s="1">
        <v>22.2</v>
      </c>
      <c r="O10" s="1">
        <v>641.04999999999995</v>
      </c>
      <c r="P10" s="8">
        <f>(O10-O11)/O11</f>
        <v>-7.2071680852295858E-2</v>
      </c>
      <c r="Q10" s="8">
        <f>O10/$O$83</f>
        <v>1.9079840075194296E-2</v>
      </c>
      <c r="R10" s="1">
        <v>-49.79</v>
      </c>
    </row>
    <row r="11" spans="1:18" x14ac:dyDescent="0.3">
      <c r="A11" s="1" t="s">
        <v>11</v>
      </c>
      <c r="B11" s="1">
        <v>122.61</v>
      </c>
      <c r="C11" s="1">
        <v>19.059999999999999</v>
      </c>
      <c r="D11" s="1">
        <v>19.059999999999999</v>
      </c>
      <c r="E11" s="4">
        <v>0</v>
      </c>
      <c r="F11" s="1">
        <v>6.52</v>
      </c>
      <c r="G11" s="1">
        <v>167.56</v>
      </c>
      <c r="H11" s="1">
        <v>70.91</v>
      </c>
      <c r="I11" s="1">
        <v>96.65</v>
      </c>
      <c r="J11" s="1">
        <v>321.83</v>
      </c>
      <c r="K11" s="4">
        <v>0</v>
      </c>
      <c r="L11" s="1">
        <v>6.3</v>
      </c>
      <c r="M11" s="1">
        <v>12.13</v>
      </c>
      <c r="N11" s="1">
        <v>34.83</v>
      </c>
      <c r="O11" s="1">
        <v>690.84</v>
      </c>
      <c r="P11" s="1"/>
      <c r="Q11" s="1"/>
      <c r="R11" s="1"/>
    </row>
    <row r="12" spans="1:18" x14ac:dyDescent="0.3">
      <c r="A12" s="1" t="s">
        <v>15</v>
      </c>
      <c r="B12" s="1">
        <v>213.49</v>
      </c>
      <c r="C12" s="1">
        <v>21.91</v>
      </c>
      <c r="D12" s="1">
        <v>21.89</v>
      </c>
      <c r="E12" s="1">
        <v>0.02</v>
      </c>
      <c r="F12" s="1">
        <v>13.89</v>
      </c>
      <c r="G12" s="1">
        <v>496.64</v>
      </c>
      <c r="H12" s="1">
        <v>178.57</v>
      </c>
      <c r="I12" s="1">
        <v>318.07</v>
      </c>
      <c r="J12" s="1">
        <v>184.75</v>
      </c>
      <c r="K12" s="1">
        <v>0.28000000000000003</v>
      </c>
      <c r="L12" s="1">
        <v>27.22</v>
      </c>
      <c r="M12" s="1">
        <v>10.84</v>
      </c>
      <c r="N12" s="1">
        <v>31.63</v>
      </c>
      <c r="O12" s="1">
        <v>1000.65</v>
      </c>
      <c r="P12" s="8">
        <f>(O12-O13)/O13</f>
        <v>0.12384599833778834</v>
      </c>
      <c r="Q12" s="8">
        <f>O12/$O$83</f>
        <v>2.978276573004161E-2</v>
      </c>
      <c r="R12" s="1">
        <v>110.27</v>
      </c>
    </row>
    <row r="13" spans="1:18" x14ac:dyDescent="0.3">
      <c r="A13" s="1" t="s">
        <v>11</v>
      </c>
      <c r="B13" s="1">
        <v>148.12</v>
      </c>
      <c r="C13" s="1">
        <v>19.309999999999999</v>
      </c>
      <c r="D13" s="1">
        <v>19.309999999999999</v>
      </c>
      <c r="E13" s="4">
        <v>0</v>
      </c>
      <c r="F13" s="1">
        <v>7</v>
      </c>
      <c r="G13" s="1">
        <v>393.27</v>
      </c>
      <c r="H13" s="1">
        <v>162.24</v>
      </c>
      <c r="I13" s="1">
        <v>231.03</v>
      </c>
      <c r="J13" s="1">
        <v>233.63</v>
      </c>
      <c r="K13" s="4">
        <v>0</v>
      </c>
      <c r="L13" s="1">
        <v>16.899999999999999</v>
      </c>
      <c r="M13" s="1">
        <v>20.09</v>
      </c>
      <c r="N13" s="1">
        <v>52.06</v>
      </c>
      <c r="O13" s="1">
        <v>890.38</v>
      </c>
      <c r="P13" s="1"/>
      <c r="Q13" s="1"/>
      <c r="R13" s="1"/>
    </row>
    <row r="14" spans="1:18" x14ac:dyDescent="0.3">
      <c r="A14" s="1" t="s">
        <v>16</v>
      </c>
      <c r="B14" s="1">
        <v>524.91999999999996</v>
      </c>
      <c r="C14" s="1">
        <v>33.25</v>
      </c>
      <c r="D14" s="1">
        <v>32.229999999999997</v>
      </c>
      <c r="E14" s="1">
        <v>1.02</v>
      </c>
      <c r="F14" s="1">
        <v>53.58</v>
      </c>
      <c r="G14" s="1">
        <v>193.08</v>
      </c>
      <c r="H14" s="1">
        <v>123.33</v>
      </c>
      <c r="I14" s="1">
        <v>69.739999999999995</v>
      </c>
      <c r="J14" s="1">
        <v>612.1</v>
      </c>
      <c r="K14" s="1">
        <v>1.63</v>
      </c>
      <c r="L14" s="1">
        <v>131.38999999999999</v>
      </c>
      <c r="M14" s="1">
        <v>27.43</v>
      </c>
      <c r="N14" s="1">
        <v>42.55</v>
      </c>
      <c r="O14" s="1">
        <v>1619.92</v>
      </c>
      <c r="P14" s="8">
        <f>(O14-O15)/O15</f>
        <v>-6.2242393368221169E-2</v>
      </c>
      <c r="Q14" s="8">
        <f>O14/$O$83</f>
        <v>4.8214358528365572E-2</v>
      </c>
      <c r="R14" s="1">
        <v>-107.52</v>
      </c>
    </row>
    <row r="15" spans="1:18" x14ac:dyDescent="0.3">
      <c r="A15" s="1" t="s">
        <v>11</v>
      </c>
      <c r="B15" s="1">
        <v>512.01</v>
      </c>
      <c r="C15" s="1">
        <v>36.409999999999997</v>
      </c>
      <c r="D15" s="1">
        <v>35.69</v>
      </c>
      <c r="E15" s="1">
        <v>0.72</v>
      </c>
      <c r="F15" s="1">
        <v>33.74</v>
      </c>
      <c r="G15" s="1">
        <v>319.97000000000003</v>
      </c>
      <c r="H15" s="1">
        <v>209.81</v>
      </c>
      <c r="I15" s="1">
        <v>110.16</v>
      </c>
      <c r="J15" s="1">
        <v>552.22</v>
      </c>
      <c r="K15" s="1">
        <v>0.88</v>
      </c>
      <c r="L15" s="1">
        <v>145.37</v>
      </c>
      <c r="M15" s="1">
        <v>43.57</v>
      </c>
      <c r="N15" s="1">
        <v>83.27</v>
      </c>
      <c r="O15" s="1">
        <v>1727.44</v>
      </c>
      <c r="P15" s="1"/>
      <c r="Q15" s="1"/>
      <c r="R15" s="1"/>
    </row>
    <row r="16" spans="1:18" x14ac:dyDescent="0.3">
      <c r="A16" s="1" t="s">
        <v>17</v>
      </c>
      <c r="B16" s="1">
        <v>928.01</v>
      </c>
      <c r="C16" s="1">
        <v>176.41</v>
      </c>
      <c r="D16" s="1">
        <v>153.54</v>
      </c>
      <c r="E16" s="1">
        <v>22.87</v>
      </c>
      <c r="F16" s="1">
        <v>133.71</v>
      </c>
      <c r="G16" s="1">
        <v>845.99</v>
      </c>
      <c r="H16" s="1">
        <v>438.02</v>
      </c>
      <c r="I16" s="1">
        <v>407.97</v>
      </c>
      <c r="J16" s="1">
        <v>1179.08</v>
      </c>
      <c r="K16" s="1">
        <v>19.62</v>
      </c>
      <c r="L16" s="1">
        <v>165.02</v>
      </c>
      <c r="M16" s="1">
        <v>60.91</v>
      </c>
      <c r="N16" s="1">
        <v>83.47</v>
      </c>
      <c r="O16" s="1">
        <v>3592.22</v>
      </c>
      <c r="P16" s="8">
        <f>(O16-O17)/O17</f>
        <v>6.7201026731867258E-2</v>
      </c>
      <c r="Q16" s="8">
        <f>O16/$O$83</f>
        <v>0.10691675082273529</v>
      </c>
      <c r="R16" s="1">
        <v>226.2</v>
      </c>
    </row>
    <row r="17" spans="1:18" x14ac:dyDescent="0.3">
      <c r="A17" s="1" t="s">
        <v>11</v>
      </c>
      <c r="B17" s="1">
        <v>812.94</v>
      </c>
      <c r="C17" s="1">
        <v>191.23</v>
      </c>
      <c r="D17" s="1">
        <v>161.07</v>
      </c>
      <c r="E17" s="1">
        <v>30.16</v>
      </c>
      <c r="F17" s="1">
        <v>124.7</v>
      </c>
      <c r="G17" s="1">
        <v>778.79</v>
      </c>
      <c r="H17" s="1">
        <v>394.98</v>
      </c>
      <c r="I17" s="1">
        <v>383.82</v>
      </c>
      <c r="J17" s="1">
        <v>1109.57</v>
      </c>
      <c r="K17" s="1">
        <v>26.31</v>
      </c>
      <c r="L17" s="1">
        <v>161.72</v>
      </c>
      <c r="M17" s="1">
        <v>75.91</v>
      </c>
      <c r="N17" s="1">
        <v>84.84</v>
      </c>
      <c r="O17" s="1">
        <v>3366.02</v>
      </c>
      <c r="P17" s="1"/>
      <c r="Q17" s="1"/>
      <c r="R17" s="1"/>
    </row>
    <row r="18" spans="1:18" x14ac:dyDescent="0.3">
      <c r="A18" s="1" t="s">
        <v>18</v>
      </c>
      <c r="B18" s="1">
        <v>227.87</v>
      </c>
      <c r="C18" s="1">
        <v>42.28</v>
      </c>
      <c r="D18" s="1">
        <v>42.3</v>
      </c>
      <c r="E18" s="1">
        <v>-0.01</v>
      </c>
      <c r="F18" s="1">
        <v>23.64</v>
      </c>
      <c r="G18" s="1">
        <v>321.81</v>
      </c>
      <c r="H18" s="1">
        <v>168.43</v>
      </c>
      <c r="I18" s="1">
        <v>153.38999999999999</v>
      </c>
      <c r="J18" s="1">
        <v>65.02</v>
      </c>
      <c r="K18" s="4">
        <v>0</v>
      </c>
      <c r="L18" s="1">
        <v>25.8</v>
      </c>
      <c r="M18" s="1">
        <v>11.41</v>
      </c>
      <c r="N18" s="1">
        <v>65.680000000000007</v>
      </c>
      <c r="O18" s="1">
        <v>783.53</v>
      </c>
      <c r="P18" s="8">
        <f>(O18-O19)/O19</f>
        <v>0.12775450868632784</v>
      </c>
      <c r="Q18" s="8">
        <f>O18/$O$83</f>
        <v>2.3320532086603212E-2</v>
      </c>
      <c r="R18" s="1">
        <v>88.76</v>
      </c>
    </row>
    <row r="19" spans="1:18" x14ac:dyDescent="0.3">
      <c r="A19" s="1" t="s">
        <v>11</v>
      </c>
      <c r="B19" s="1">
        <v>188.98</v>
      </c>
      <c r="C19" s="1">
        <v>30.07</v>
      </c>
      <c r="D19" s="1">
        <v>30.01</v>
      </c>
      <c r="E19" s="1">
        <v>0.05</v>
      </c>
      <c r="F19" s="1">
        <v>22.5</v>
      </c>
      <c r="G19" s="1">
        <v>294.25</v>
      </c>
      <c r="H19" s="1">
        <v>145.66999999999999</v>
      </c>
      <c r="I19" s="1">
        <v>148.59</v>
      </c>
      <c r="J19" s="1">
        <v>62.13</v>
      </c>
      <c r="K19" s="4">
        <v>0</v>
      </c>
      <c r="L19" s="1">
        <v>27.68</v>
      </c>
      <c r="M19" s="1">
        <v>13.29</v>
      </c>
      <c r="N19" s="1">
        <v>55.87</v>
      </c>
      <c r="O19" s="1">
        <v>694.77</v>
      </c>
      <c r="P19" s="1"/>
      <c r="Q19" s="1"/>
      <c r="R19" s="1"/>
    </row>
    <row r="20" spans="1:18" x14ac:dyDescent="0.3">
      <c r="A20" s="1" t="s">
        <v>76</v>
      </c>
      <c r="B20" s="1">
        <v>7.02</v>
      </c>
      <c r="C20" s="1">
        <v>2.16</v>
      </c>
      <c r="D20" s="1">
        <v>2.16</v>
      </c>
      <c r="E20" s="4">
        <v>0</v>
      </c>
      <c r="F20" s="1">
        <v>2.73</v>
      </c>
      <c r="G20" s="1">
        <v>82.1</v>
      </c>
      <c r="H20" s="1">
        <v>45.76</v>
      </c>
      <c r="I20" s="1">
        <v>36.340000000000003</v>
      </c>
      <c r="J20" s="1">
        <v>130.80000000000001</v>
      </c>
      <c r="K20" s="4">
        <v>0</v>
      </c>
      <c r="L20" s="1">
        <v>0.37</v>
      </c>
      <c r="M20" s="1">
        <v>5.68</v>
      </c>
      <c r="N20" s="1">
        <v>2.8</v>
      </c>
      <c r="O20" s="1">
        <v>233.66</v>
      </c>
      <c r="P20" s="8">
        <f>(O20-O21)/O21</f>
        <v>0.59582024313618365</v>
      </c>
      <c r="Q20" s="8">
        <f>O20/$O$83</f>
        <v>6.9545206020901638E-3</v>
      </c>
      <c r="R20" s="1">
        <v>87.24</v>
      </c>
    </row>
    <row r="21" spans="1:18" x14ac:dyDescent="0.3">
      <c r="A21" s="1" t="s">
        <v>11</v>
      </c>
      <c r="B21" s="1">
        <v>13.41</v>
      </c>
      <c r="C21" s="1">
        <v>2.11</v>
      </c>
      <c r="D21" s="1">
        <v>2.11</v>
      </c>
      <c r="E21" s="4">
        <v>0</v>
      </c>
      <c r="F21" s="1">
        <v>1.06</v>
      </c>
      <c r="G21" s="1">
        <v>74.12</v>
      </c>
      <c r="H21" s="1">
        <v>41.52</v>
      </c>
      <c r="I21" s="1">
        <v>32.6</v>
      </c>
      <c r="J21" s="1">
        <v>46.94</v>
      </c>
      <c r="K21" s="4">
        <v>0</v>
      </c>
      <c r="L21" s="1">
        <v>0.14000000000000001</v>
      </c>
      <c r="M21" s="1">
        <v>4.79</v>
      </c>
      <c r="N21" s="1">
        <v>3.85</v>
      </c>
      <c r="O21" s="1">
        <v>146.41999999999999</v>
      </c>
      <c r="P21" s="1"/>
      <c r="Q21" s="1"/>
      <c r="R21" s="1"/>
    </row>
    <row r="22" spans="1:18" x14ac:dyDescent="0.3">
      <c r="A22" s="1" t="s">
        <v>19</v>
      </c>
      <c r="B22" s="4">
        <v>0</v>
      </c>
      <c r="C22" s="4">
        <v>0</v>
      </c>
      <c r="D22" s="4">
        <v>0</v>
      </c>
      <c r="E22" s="4">
        <v>0</v>
      </c>
      <c r="F22" s="4">
        <v>0</v>
      </c>
      <c r="G22" s="4">
        <v>0</v>
      </c>
      <c r="H22" s="4">
        <v>0</v>
      </c>
      <c r="I22" s="4">
        <v>0</v>
      </c>
      <c r="J22" s="4">
        <v>0</v>
      </c>
      <c r="K22" s="4">
        <v>0</v>
      </c>
      <c r="L22" s="4">
        <v>0</v>
      </c>
      <c r="M22" s="4">
        <v>0</v>
      </c>
      <c r="N22" s="1">
        <v>306.48</v>
      </c>
      <c r="O22" s="1">
        <v>306.48</v>
      </c>
      <c r="P22" s="8">
        <f>(O22-O23)/O23</f>
        <v>1134.1111111111111</v>
      </c>
      <c r="Q22" s="8">
        <f>O22/$O$83</f>
        <v>9.1218928106162524E-3</v>
      </c>
      <c r="R22" s="1">
        <v>306.20999999999998</v>
      </c>
    </row>
    <row r="23" spans="1:18" x14ac:dyDescent="0.3">
      <c r="A23" s="1" t="s">
        <v>11</v>
      </c>
      <c r="B23" s="4">
        <v>0</v>
      </c>
      <c r="C23" s="4">
        <v>0</v>
      </c>
      <c r="D23" s="4">
        <v>0</v>
      </c>
      <c r="E23" s="4">
        <v>0</v>
      </c>
      <c r="F23" s="4">
        <v>0</v>
      </c>
      <c r="G23" s="4">
        <v>0</v>
      </c>
      <c r="H23" s="4">
        <v>0</v>
      </c>
      <c r="I23" s="4">
        <v>0</v>
      </c>
      <c r="J23" s="4">
        <v>0</v>
      </c>
      <c r="K23" s="4">
        <v>0</v>
      </c>
      <c r="L23" s="4">
        <v>0</v>
      </c>
      <c r="M23" s="4">
        <v>0</v>
      </c>
      <c r="N23" s="1">
        <v>0.27</v>
      </c>
      <c r="O23" s="1">
        <v>0.27</v>
      </c>
      <c r="P23" s="1"/>
      <c r="Q23" s="1"/>
      <c r="R23" s="1"/>
    </row>
    <row r="24" spans="1:18" x14ac:dyDescent="0.3">
      <c r="A24" s="1" t="s">
        <v>20</v>
      </c>
      <c r="B24" s="1">
        <v>12.65</v>
      </c>
      <c r="C24" s="1">
        <v>3.83</v>
      </c>
      <c r="D24" s="1">
        <v>3.83</v>
      </c>
      <c r="E24" s="4">
        <v>0</v>
      </c>
      <c r="F24" s="1">
        <v>3.84</v>
      </c>
      <c r="G24" s="1">
        <v>127.48</v>
      </c>
      <c r="H24" s="1">
        <v>68.209999999999994</v>
      </c>
      <c r="I24" s="1">
        <v>59.27</v>
      </c>
      <c r="J24" s="1">
        <v>74.69</v>
      </c>
      <c r="K24" s="4">
        <v>0</v>
      </c>
      <c r="L24" s="1">
        <v>6.25</v>
      </c>
      <c r="M24" s="1">
        <v>2.63</v>
      </c>
      <c r="N24" s="1">
        <v>9.77</v>
      </c>
      <c r="O24" s="1">
        <v>241.14</v>
      </c>
      <c r="P24" s="8">
        <f>(O24-O25)/O25</f>
        <v>0.29172916220269968</v>
      </c>
      <c r="Q24" s="8">
        <f>O24/$O$83</f>
        <v>7.1771509800052299E-3</v>
      </c>
      <c r="R24" s="1">
        <v>54.46</v>
      </c>
    </row>
    <row r="25" spans="1:18" x14ac:dyDescent="0.3">
      <c r="A25" s="1" t="s">
        <v>11</v>
      </c>
      <c r="B25" s="1">
        <v>11.05</v>
      </c>
      <c r="C25" s="1">
        <v>3.24</v>
      </c>
      <c r="D25" s="1">
        <v>3.24</v>
      </c>
      <c r="E25" s="4">
        <v>0</v>
      </c>
      <c r="F25" s="1">
        <v>3.1</v>
      </c>
      <c r="G25" s="1">
        <v>124.87</v>
      </c>
      <c r="H25" s="1">
        <v>76.09</v>
      </c>
      <c r="I25" s="1">
        <v>48.78</v>
      </c>
      <c r="J25" s="1">
        <v>34.049999999999997</v>
      </c>
      <c r="K25" s="4">
        <v>0</v>
      </c>
      <c r="L25" s="1">
        <v>1.07</v>
      </c>
      <c r="M25" s="1">
        <v>2.31</v>
      </c>
      <c r="N25" s="1">
        <v>6.99</v>
      </c>
      <c r="O25" s="1">
        <v>186.68</v>
      </c>
      <c r="P25" s="1"/>
      <c r="Q25" s="1"/>
      <c r="R25" s="1"/>
    </row>
    <row r="26" spans="1:18" x14ac:dyDescent="0.3">
      <c r="A26" s="1" t="s">
        <v>21</v>
      </c>
      <c r="B26" s="1">
        <v>63.4</v>
      </c>
      <c r="C26" s="1">
        <v>3.58</v>
      </c>
      <c r="D26" s="1">
        <v>3.58</v>
      </c>
      <c r="E26" s="4">
        <v>0</v>
      </c>
      <c r="F26" s="1">
        <v>4.05</v>
      </c>
      <c r="G26" s="1">
        <v>166.89</v>
      </c>
      <c r="H26" s="1">
        <v>39.67</v>
      </c>
      <c r="I26" s="1">
        <v>127.23</v>
      </c>
      <c r="J26" s="1">
        <v>118.17</v>
      </c>
      <c r="K26" s="4">
        <v>0</v>
      </c>
      <c r="L26" s="1">
        <v>9.9600000000000009</v>
      </c>
      <c r="M26" s="1">
        <v>12.3</v>
      </c>
      <c r="N26" s="1">
        <v>1.69</v>
      </c>
      <c r="O26" s="1">
        <v>380.05</v>
      </c>
      <c r="P26" s="8">
        <f>(O26-O27)/O27</f>
        <v>6.9147888710720973E-2</v>
      </c>
      <c r="Q26" s="8">
        <f>O26/$O$83</f>
        <v>1.1311587583772863E-2</v>
      </c>
      <c r="R26" s="1">
        <v>24.58</v>
      </c>
    </row>
    <row r="27" spans="1:18" x14ac:dyDescent="0.3">
      <c r="A27" s="1" t="s">
        <v>11</v>
      </c>
      <c r="B27" s="1">
        <v>57.43</v>
      </c>
      <c r="C27" s="1">
        <v>4.4000000000000004</v>
      </c>
      <c r="D27" s="1">
        <v>4.4000000000000004</v>
      </c>
      <c r="E27" s="4">
        <v>0</v>
      </c>
      <c r="F27" s="1">
        <v>0.87</v>
      </c>
      <c r="G27" s="1">
        <v>168.47</v>
      </c>
      <c r="H27" s="1">
        <v>57.47</v>
      </c>
      <c r="I27" s="1">
        <v>111</v>
      </c>
      <c r="J27" s="1">
        <v>110.12</v>
      </c>
      <c r="K27" s="4">
        <v>0</v>
      </c>
      <c r="L27" s="1">
        <v>8.75</v>
      </c>
      <c r="M27" s="1">
        <v>4.18</v>
      </c>
      <c r="N27" s="1">
        <v>1.25</v>
      </c>
      <c r="O27" s="1">
        <v>355.47</v>
      </c>
      <c r="P27" s="1"/>
      <c r="Q27" s="1"/>
      <c r="R27" s="1"/>
    </row>
    <row r="28" spans="1:18" x14ac:dyDescent="0.3">
      <c r="A28" s="1" t="s">
        <v>22</v>
      </c>
      <c r="B28" s="1">
        <v>287.95</v>
      </c>
      <c r="C28" s="1">
        <v>19.13</v>
      </c>
      <c r="D28" s="1">
        <v>15.86</v>
      </c>
      <c r="E28" s="1">
        <v>3.27</v>
      </c>
      <c r="F28" s="1">
        <v>51.65</v>
      </c>
      <c r="G28" s="1">
        <v>435.32</v>
      </c>
      <c r="H28" s="1">
        <v>141.30000000000001</v>
      </c>
      <c r="I28" s="1">
        <v>294.02</v>
      </c>
      <c r="J28" s="1">
        <v>620.73</v>
      </c>
      <c r="K28" s="1">
        <v>5.64</v>
      </c>
      <c r="L28" s="1">
        <v>23.08</v>
      </c>
      <c r="M28" s="1">
        <v>15.58</v>
      </c>
      <c r="N28" s="1">
        <v>74.47</v>
      </c>
      <c r="O28" s="1">
        <v>1533.55</v>
      </c>
      <c r="P28" s="8">
        <f>(O28-O29)/O29</f>
        <v>0.10925858951175403</v>
      </c>
      <c r="Q28" s="8">
        <f>O28/$O$83</f>
        <v>4.5643691985514726E-2</v>
      </c>
      <c r="R28" s="1">
        <v>151.05000000000001</v>
      </c>
    </row>
    <row r="29" spans="1:18" x14ac:dyDescent="0.3">
      <c r="A29" s="1" t="s">
        <v>11</v>
      </c>
      <c r="B29" s="1">
        <v>212.98</v>
      </c>
      <c r="C29" s="1">
        <v>32.11</v>
      </c>
      <c r="D29" s="1">
        <v>17.29</v>
      </c>
      <c r="E29" s="1">
        <v>14.81</v>
      </c>
      <c r="F29" s="1">
        <v>43.89</v>
      </c>
      <c r="G29" s="1">
        <v>357.78</v>
      </c>
      <c r="H29" s="1">
        <v>120.21</v>
      </c>
      <c r="I29" s="1">
        <v>237.57</v>
      </c>
      <c r="J29" s="1">
        <v>555.28</v>
      </c>
      <c r="K29" s="1">
        <v>6.91</v>
      </c>
      <c r="L29" s="1">
        <v>29.18</v>
      </c>
      <c r="M29" s="1">
        <v>17.73</v>
      </c>
      <c r="N29" s="1">
        <v>126.65</v>
      </c>
      <c r="O29" s="1">
        <v>1382.5</v>
      </c>
      <c r="P29" s="1"/>
      <c r="Q29" s="1"/>
      <c r="R29" s="1"/>
    </row>
    <row r="30" spans="1:18" x14ac:dyDescent="0.3">
      <c r="A30" s="1" t="s">
        <v>23</v>
      </c>
      <c r="B30" s="1">
        <v>-0.04</v>
      </c>
      <c r="C30" s="4">
        <v>0</v>
      </c>
      <c r="D30" s="4">
        <v>0</v>
      </c>
      <c r="E30" s="4">
        <v>0</v>
      </c>
      <c r="F30" s="4">
        <v>0</v>
      </c>
      <c r="G30" s="1">
        <v>0.11</v>
      </c>
      <c r="H30" s="4">
        <v>0</v>
      </c>
      <c r="I30" s="1">
        <v>0.11</v>
      </c>
      <c r="J30" s="1">
        <v>22.59</v>
      </c>
      <c r="K30" s="4">
        <v>0</v>
      </c>
      <c r="L30" s="4">
        <v>0</v>
      </c>
      <c r="M30" s="1">
        <v>0.03</v>
      </c>
      <c r="N30" s="4">
        <v>0</v>
      </c>
      <c r="O30" s="1">
        <v>22.69</v>
      </c>
      <c r="P30" s="8">
        <f>(O30-O31)/O31</f>
        <v>4.6302729528535975</v>
      </c>
      <c r="Q30" s="8">
        <f>O30/$O$83</f>
        <v>6.7533198862203985E-4</v>
      </c>
      <c r="R30" s="1">
        <v>18.66</v>
      </c>
    </row>
    <row r="31" spans="1:18" x14ac:dyDescent="0.3">
      <c r="A31" s="1" t="s">
        <v>11</v>
      </c>
      <c r="B31" s="1">
        <v>-0.06</v>
      </c>
      <c r="C31" s="4">
        <v>0</v>
      </c>
      <c r="D31" s="4">
        <v>0</v>
      </c>
      <c r="E31" s="4">
        <v>0</v>
      </c>
      <c r="F31" s="4">
        <v>0</v>
      </c>
      <c r="G31" s="1">
        <v>0.12</v>
      </c>
      <c r="H31" s="4">
        <v>0</v>
      </c>
      <c r="I31" s="1">
        <v>0.12</v>
      </c>
      <c r="J31" s="1">
        <v>3.97</v>
      </c>
      <c r="K31" s="4">
        <v>0</v>
      </c>
      <c r="L31" s="4">
        <v>0</v>
      </c>
      <c r="M31" s="4">
        <v>0</v>
      </c>
      <c r="N31" s="4">
        <v>0</v>
      </c>
      <c r="O31" s="1">
        <v>4.03</v>
      </c>
      <c r="P31" s="1"/>
      <c r="Q31" s="1"/>
      <c r="R31" s="1"/>
    </row>
    <row r="32" spans="1:18" x14ac:dyDescent="0.3">
      <c r="A32" s="1" t="s">
        <v>24</v>
      </c>
      <c r="B32" s="1">
        <v>1.18</v>
      </c>
      <c r="C32" s="1">
        <v>-0.09</v>
      </c>
      <c r="D32" s="1">
        <v>-0.09</v>
      </c>
      <c r="E32" s="4">
        <v>0</v>
      </c>
      <c r="F32" s="1">
        <v>0.09</v>
      </c>
      <c r="G32" s="1">
        <v>3.24</v>
      </c>
      <c r="H32" s="1">
        <v>2.0099999999999998</v>
      </c>
      <c r="I32" s="1">
        <v>1.22</v>
      </c>
      <c r="J32" s="1">
        <v>0.32</v>
      </c>
      <c r="K32" s="4">
        <v>0</v>
      </c>
      <c r="L32" s="1">
        <v>11.47</v>
      </c>
      <c r="M32" s="1">
        <v>0.15</v>
      </c>
      <c r="N32" s="1">
        <v>0.02</v>
      </c>
      <c r="O32" s="1">
        <v>16.37</v>
      </c>
      <c r="P32" s="8">
        <f>(O32-O33)/O33</f>
        <v>-0.52454255010165551</v>
      </c>
      <c r="Q32" s="8">
        <f>O32/$O$83</f>
        <v>4.872271773355131E-4</v>
      </c>
      <c r="R32" s="1">
        <v>-18.059999999999999</v>
      </c>
    </row>
    <row r="33" spans="1:18" x14ac:dyDescent="0.3">
      <c r="A33" s="1" t="s">
        <v>11</v>
      </c>
      <c r="B33" s="1">
        <v>1.52</v>
      </c>
      <c r="C33" s="4">
        <v>0</v>
      </c>
      <c r="D33" s="4">
        <v>0</v>
      </c>
      <c r="E33" s="4">
        <v>0</v>
      </c>
      <c r="F33" s="1">
        <v>0.15</v>
      </c>
      <c r="G33" s="1">
        <v>26.63</v>
      </c>
      <c r="H33" s="1">
        <v>8.51</v>
      </c>
      <c r="I33" s="1">
        <v>18.11</v>
      </c>
      <c r="J33" s="1">
        <v>0.91</v>
      </c>
      <c r="K33" s="4">
        <v>0</v>
      </c>
      <c r="L33" s="1">
        <v>5.18</v>
      </c>
      <c r="M33" s="1">
        <v>0.05</v>
      </c>
      <c r="N33" s="1">
        <v>0</v>
      </c>
      <c r="O33" s="1">
        <v>34.43</v>
      </c>
      <c r="P33" s="1"/>
      <c r="Q33" s="1"/>
      <c r="R33" s="1"/>
    </row>
    <row r="34" spans="1:18" x14ac:dyDescent="0.3">
      <c r="A34" s="1" t="s">
        <v>25</v>
      </c>
      <c r="B34" s="1">
        <v>537.83000000000004</v>
      </c>
      <c r="C34" s="1">
        <v>35.11</v>
      </c>
      <c r="D34" s="1">
        <v>33.619999999999997</v>
      </c>
      <c r="E34" s="1">
        <v>1.49</v>
      </c>
      <c r="F34" s="1">
        <v>98.79</v>
      </c>
      <c r="G34" s="1">
        <v>313.39999999999998</v>
      </c>
      <c r="H34" s="1">
        <v>136.16</v>
      </c>
      <c r="I34" s="1">
        <v>177.25</v>
      </c>
      <c r="J34" s="1">
        <v>391.6</v>
      </c>
      <c r="K34" s="4">
        <v>0</v>
      </c>
      <c r="L34" s="1">
        <v>24.94</v>
      </c>
      <c r="M34" s="1">
        <v>41.54</v>
      </c>
      <c r="N34" s="1">
        <v>36.04</v>
      </c>
      <c r="O34" s="1">
        <v>1479.26</v>
      </c>
      <c r="P34" s="8">
        <f>(O34-O35)/O35</f>
        <v>5.6863403516543121E-2</v>
      </c>
      <c r="Q34" s="8">
        <f>O34/$O$83</f>
        <v>4.4027835940460051E-2</v>
      </c>
      <c r="R34" s="1">
        <v>79.59</v>
      </c>
    </row>
    <row r="35" spans="1:18" x14ac:dyDescent="0.3">
      <c r="A35" s="1" t="s">
        <v>11</v>
      </c>
      <c r="B35" s="1">
        <v>474.14</v>
      </c>
      <c r="C35" s="1">
        <v>38.83</v>
      </c>
      <c r="D35" s="1">
        <v>35.53</v>
      </c>
      <c r="E35" s="1">
        <v>3.31</v>
      </c>
      <c r="F35" s="1">
        <v>81.709999999999994</v>
      </c>
      <c r="G35" s="1">
        <v>342.74</v>
      </c>
      <c r="H35" s="1">
        <v>149.68</v>
      </c>
      <c r="I35" s="1">
        <v>193.06</v>
      </c>
      <c r="J35" s="1">
        <v>372.2</v>
      </c>
      <c r="K35" s="1">
        <v>11.35</v>
      </c>
      <c r="L35" s="1">
        <v>16.12</v>
      </c>
      <c r="M35" s="1">
        <v>31.57</v>
      </c>
      <c r="N35" s="1">
        <v>31</v>
      </c>
      <c r="O35" s="1">
        <v>1399.67</v>
      </c>
      <c r="P35" s="1"/>
      <c r="Q35" s="1"/>
      <c r="R35" s="1"/>
    </row>
    <row r="36" spans="1:18" x14ac:dyDescent="0.3">
      <c r="A36" s="1" t="s">
        <v>26</v>
      </c>
      <c r="B36" s="1">
        <v>90.8</v>
      </c>
      <c r="C36" s="1">
        <v>10.26</v>
      </c>
      <c r="D36" s="1">
        <v>10.26</v>
      </c>
      <c r="E36" s="4">
        <v>0</v>
      </c>
      <c r="F36" s="1">
        <v>5.82</v>
      </c>
      <c r="G36" s="1">
        <v>178.8</v>
      </c>
      <c r="H36" s="1">
        <v>66.39</v>
      </c>
      <c r="I36" s="1">
        <v>112.41</v>
      </c>
      <c r="J36" s="1">
        <v>221.41</v>
      </c>
      <c r="K36" s="4">
        <v>0</v>
      </c>
      <c r="L36" s="1">
        <v>2.23</v>
      </c>
      <c r="M36" s="1">
        <v>7.64</v>
      </c>
      <c r="N36" s="1">
        <v>3.32</v>
      </c>
      <c r="O36" s="1">
        <v>520.28</v>
      </c>
      <c r="P36" s="8">
        <f>(O36-O37)/O37</f>
        <v>0.22157263271583186</v>
      </c>
      <c r="Q36" s="8">
        <f>O36/$O$83</f>
        <v>1.5485311901290211E-2</v>
      </c>
      <c r="R36" s="1">
        <v>94.37</v>
      </c>
    </row>
    <row r="37" spans="1:18" x14ac:dyDescent="0.3">
      <c r="A37" s="1" t="s">
        <v>11</v>
      </c>
      <c r="B37" s="1">
        <v>79.680000000000007</v>
      </c>
      <c r="C37" s="1">
        <v>10.210000000000001</v>
      </c>
      <c r="D37" s="1">
        <v>10.210000000000001</v>
      </c>
      <c r="E37" s="4">
        <v>0</v>
      </c>
      <c r="F37" s="1">
        <v>7.56</v>
      </c>
      <c r="G37" s="1">
        <v>183.79</v>
      </c>
      <c r="H37" s="1">
        <v>53.78</v>
      </c>
      <c r="I37" s="1">
        <v>130.01</v>
      </c>
      <c r="J37" s="1">
        <v>131.41</v>
      </c>
      <c r="K37" s="4">
        <v>0</v>
      </c>
      <c r="L37" s="1">
        <v>1.63</v>
      </c>
      <c r="M37" s="1">
        <v>8.4700000000000006</v>
      </c>
      <c r="N37" s="1">
        <v>3.16</v>
      </c>
      <c r="O37" s="1">
        <v>425.91</v>
      </c>
      <c r="P37" s="1"/>
      <c r="Q37" s="1"/>
      <c r="R37" s="1"/>
    </row>
    <row r="38" spans="1:18" x14ac:dyDescent="0.3">
      <c r="A38" s="1" t="s">
        <v>27</v>
      </c>
      <c r="B38" s="1">
        <v>320.76</v>
      </c>
      <c r="C38" s="1">
        <v>18.62</v>
      </c>
      <c r="D38" s="1">
        <v>18.62</v>
      </c>
      <c r="E38" s="4">
        <v>0</v>
      </c>
      <c r="F38" s="1">
        <v>14.08</v>
      </c>
      <c r="G38" s="1">
        <v>387.74</v>
      </c>
      <c r="H38" s="1">
        <v>185.99</v>
      </c>
      <c r="I38" s="1">
        <v>201.74</v>
      </c>
      <c r="J38" s="1">
        <v>444.95</v>
      </c>
      <c r="K38" s="1">
        <v>0.04</v>
      </c>
      <c r="L38" s="1">
        <v>14.98</v>
      </c>
      <c r="M38" s="1">
        <v>76.11</v>
      </c>
      <c r="N38" s="1">
        <v>13.28</v>
      </c>
      <c r="O38" s="1">
        <v>1290.55</v>
      </c>
      <c r="P38" s="8">
        <f>(O38-O39)/O39</f>
        <v>0.42685771777947296</v>
      </c>
      <c r="Q38" s="8">
        <f>O38/$O$83</f>
        <v>3.8411181045225805E-2</v>
      </c>
      <c r="R38" s="1">
        <v>386.08</v>
      </c>
    </row>
    <row r="39" spans="1:18" x14ac:dyDescent="0.3">
      <c r="A39" s="1" t="s">
        <v>11</v>
      </c>
      <c r="B39" s="1">
        <v>246.17</v>
      </c>
      <c r="C39" s="1">
        <v>15.95</v>
      </c>
      <c r="D39" s="1">
        <v>15.95</v>
      </c>
      <c r="E39" s="4">
        <v>0</v>
      </c>
      <c r="F39" s="1">
        <v>12.8</v>
      </c>
      <c r="G39" s="1">
        <v>315.57</v>
      </c>
      <c r="H39" s="1">
        <v>145.88</v>
      </c>
      <c r="I39" s="1">
        <v>169.69</v>
      </c>
      <c r="J39" s="1">
        <v>227.15</v>
      </c>
      <c r="K39" s="4">
        <v>0</v>
      </c>
      <c r="L39" s="1">
        <v>8.32</v>
      </c>
      <c r="M39" s="1">
        <v>52.21</v>
      </c>
      <c r="N39" s="1">
        <v>26.3</v>
      </c>
      <c r="O39" s="1">
        <v>904.47</v>
      </c>
      <c r="P39" s="1"/>
      <c r="Q39" s="1"/>
      <c r="R39" s="1"/>
    </row>
    <row r="40" spans="1:18" x14ac:dyDescent="0.3">
      <c r="A40" s="1" t="s">
        <v>28</v>
      </c>
      <c r="B40" s="1">
        <v>13.9</v>
      </c>
      <c r="C40" s="1">
        <v>0.28999999999999998</v>
      </c>
      <c r="D40" s="1">
        <v>0.28999999999999998</v>
      </c>
      <c r="E40" s="4">
        <v>0</v>
      </c>
      <c r="F40" s="1">
        <v>2.29</v>
      </c>
      <c r="G40" s="1">
        <v>258.62</v>
      </c>
      <c r="H40" s="1">
        <v>59.17</v>
      </c>
      <c r="I40" s="1">
        <v>199.45</v>
      </c>
      <c r="J40" s="1">
        <v>0.54</v>
      </c>
      <c r="K40" s="4">
        <v>0</v>
      </c>
      <c r="L40" s="1">
        <v>1.02</v>
      </c>
      <c r="M40" s="1">
        <v>10.14</v>
      </c>
      <c r="N40" s="1">
        <v>3.59</v>
      </c>
      <c r="O40" s="1">
        <v>290.39</v>
      </c>
      <c r="P40" s="8">
        <f>(O40-O41)/O41</f>
        <v>0.32453019521985027</v>
      </c>
      <c r="Q40" s="8">
        <f>O40/$O$83</f>
        <v>8.6429993907427994E-3</v>
      </c>
      <c r="R40" s="1">
        <v>71.150000000000006</v>
      </c>
    </row>
    <row r="41" spans="1:18" x14ac:dyDescent="0.3">
      <c r="A41" s="1" t="s">
        <v>11</v>
      </c>
      <c r="B41" s="1">
        <v>10.85</v>
      </c>
      <c r="C41" s="1">
        <v>0.15</v>
      </c>
      <c r="D41" s="1">
        <v>0.15</v>
      </c>
      <c r="E41" s="4">
        <v>0</v>
      </c>
      <c r="F41" s="1">
        <v>1.87</v>
      </c>
      <c r="G41" s="1">
        <v>195.61</v>
      </c>
      <c r="H41" s="1">
        <v>44.94</v>
      </c>
      <c r="I41" s="1">
        <v>150.66999999999999</v>
      </c>
      <c r="J41" s="1">
        <v>0.18</v>
      </c>
      <c r="K41" s="4">
        <v>0</v>
      </c>
      <c r="L41" s="1">
        <v>0.86</v>
      </c>
      <c r="M41" s="1">
        <v>8.4700000000000006</v>
      </c>
      <c r="N41" s="1">
        <v>1.25</v>
      </c>
      <c r="O41" s="1">
        <v>219.24</v>
      </c>
      <c r="P41" s="1"/>
      <c r="Q41" s="1"/>
      <c r="R41" s="1"/>
    </row>
    <row r="42" spans="1:18" x14ac:dyDescent="0.3">
      <c r="A42" s="1" t="s">
        <v>29</v>
      </c>
      <c r="B42" s="1">
        <v>444.17</v>
      </c>
      <c r="C42" s="1">
        <v>120.09</v>
      </c>
      <c r="D42" s="1">
        <v>120.08</v>
      </c>
      <c r="E42" s="1">
        <v>0.01</v>
      </c>
      <c r="F42" s="1">
        <v>27.25</v>
      </c>
      <c r="G42" s="1">
        <v>685.3</v>
      </c>
      <c r="H42" s="1">
        <v>323.88</v>
      </c>
      <c r="I42" s="1">
        <v>361.42</v>
      </c>
      <c r="J42" s="1">
        <v>418</v>
      </c>
      <c r="K42" s="1">
        <v>24.64</v>
      </c>
      <c r="L42" s="1">
        <v>204.83</v>
      </c>
      <c r="M42" s="1">
        <v>15.33</v>
      </c>
      <c r="N42" s="1">
        <v>120.77</v>
      </c>
      <c r="O42" s="1">
        <v>2060.38</v>
      </c>
      <c r="P42" s="8">
        <f>(O42-O43)/O43</f>
        <v>0.18400395361399396</v>
      </c>
      <c r="Q42" s="8">
        <f>O42/$O$83</f>
        <v>6.132395428457816E-2</v>
      </c>
      <c r="R42" s="1">
        <v>320.2</v>
      </c>
    </row>
    <row r="43" spans="1:18" x14ac:dyDescent="0.3">
      <c r="A43" s="1" t="s">
        <v>11</v>
      </c>
      <c r="B43" s="1">
        <v>533.29</v>
      </c>
      <c r="C43" s="1">
        <v>109.46</v>
      </c>
      <c r="D43" s="1">
        <v>110.06</v>
      </c>
      <c r="E43" s="1">
        <v>-0.6</v>
      </c>
      <c r="F43" s="1">
        <v>21.1</v>
      </c>
      <c r="G43" s="1">
        <v>574.38</v>
      </c>
      <c r="H43" s="1">
        <v>266</v>
      </c>
      <c r="I43" s="1">
        <v>308.38</v>
      </c>
      <c r="J43" s="1">
        <v>231.9</v>
      </c>
      <c r="K43" s="1">
        <v>24.67</v>
      </c>
      <c r="L43" s="1">
        <v>190.11</v>
      </c>
      <c r="M43" s="1">
        <v>13.64</v>
      </c>
      <c r="N43" s="1">
        <v>41.63</v>
      </c>
      <c r="O43" s="1">
        <v>1740.18</v>
      </c>
      <c r="P43" s="1"/>
      <c r="Q43" s="1"/>
      <c r="R43" s="1"/>
    </row>
    <row r="44" spans="1:18" x14ac:dyDescent="0.3">
      <c r="A44" s="1" t="s">
        <v>30</v>
      </c>
      <c r="B44" s="1">
        <v>1058.45</v>
      </c>
      <c r="C44" s="1">
        <v>146.4</v>
      </c>
      <c r="D44" s="1">
        <v>68.52</v>
      </c>
      <c r="E44" s="1">
        <v>77.88</v>
      </c>
      <c r="F44" s="1">
        <v>97.66</v>
      </c>
      <c r="G44" s="1">
        <v>827.82</v>
      </c>
      <c r="H44" s="1">
        <v>315.56</v>
      </c>
      <c r="I44" s="1">
        <v>512.26</v>
      </c>
      <c r="J44" s="1">
        <v>3411.7</v>
      </c>
      <c r="K44" s="1">
        <v>54.4</v>
      </c>
      <c r="L44" s="1">
        <v>48.65</v>
      </c>
      <c r="M44" s="1">
        <v>65.39</v>
      </c>
      <c r="N44" s="1">
        <v>316.14999999999998</v>
      </c>
      <c r="O44" s="1">
        <v>6026.62</v>
      </c>
      <c r="P44" s="8">
        <f>(O44-O45)/O45</f>
        <v>0.14595657374078494</v>
      </c>
      <c r="Q44" s="8">
        <f>O44/$O$83</f>
        <v>0.17937281927145693</v>
      </c>
      <c r="R44" s="1">
        <v>767.59</v>
      </c>
    </row>
    <row r="45" spans="1:18" x14ac:dyDescent="0.3">
      <c r="A45" s="1" t="s">
        <v>11</v>
      </c>
      <c r="B45" s="1">
        <v>791.67</v>
      </c>
      <c r="C45" s="1">
        <v>120.09</v>
      </c>
      <c r="D45" s="1">
        <v>57.49</v>
      </c>
      <c r="E45" s="1">
        <v>62.6</v>
      </c>
      <c r="F45" s="1">
        <v>67.709999999999994</v>
      </c>
      <c r="G45" s="1">
        <v>691.4</v>
      </c>
      <c r="H45" s="1">
        <v>243.82</v>
      </c>
      <c r="I45" s="1">
        <v>447.58</v>
      </c>
      <c r="J45" s="1">
        <v>3216.88</v>
      </c>
      <c r="K45" s="1">
        <v>27.74</v>
      </c>
      <c r="L45" s="1">
        <v>35.04</v>
      </c>
      <c r="M45" s="1">
        <v>49.02</v>
      </c>
      <c r="N45" s="1">
        <v>259.48</v>
      </c>
      <c r="O45" s="1">
        <v>5259.03</v>
      </c>
      <c r="P45" s="1"/>
      <c r="Q45" s="1"/>
      <c r="R45" s="1"/>
    </row>
    <row r="46" spans="1:18" x14ac:dyDescent="0.3">
      <c r="A46" s="1" t="s">
        <v>31</v>
      </c>
      <c r="B46" s="1">
        <v>339.94</v>
      </c>
      <c r="C46" s="1">
        <v>68.23</v>
      </c>
      <c r="D46" s="1">
        <v>35.049999999999997</v>
      </c>
      <c r="E46" s="1">
        <v>33.19</v>
      </c>
      <c r="F46" s="1">
        <v>42.04</v>
      </c>
      <c r="G46" s="1">
        <v>381.65</v>
      </c>
      <c r="H46" s="1">
        <v>119.63</v>
      </c>
      <c r="I46" s="1">
        <v>262.02</v>
      </c>
      <c r="J46" s="1">
        <v>1020.35</v>
      </c>
      <c r="K46" s="1">
        <v>-0.95</v>
      </c>
      <c r="L46" s="1">
        <v>12.81</v>
      </c>
      <c r="M46" s="1">
        <v>720.35</v>
      </c>
      <c r="N46" s="1">
        <v>45.47</v>
      </c>
      <c r="O46" s="1">
        <v>2629.9</v>
      </c>
      <c r="P46" s="8">
        <f>(O46-O47)/O47</f>
        <v>0.56535144368984636</v>
      </c>
      <c r="Q46" s="8">
        <f>O46/$O$83</f>
        <v>7.827481696241087E-2</v>
      </c>
      <c r="R46" s="1">
        <v>949.83</v>
      </c>
    </row>
    <row r="47" spans="1:18" x14ac:dyDescent="0.3">
      <c r="A47" s="1" t="s">
        <v>11</v>
      </c>
      <c r="B47" s="1">
        <v>290.95</v>
      </c>
      <c r="C47" s="1">
        <v>64.23</v>
      </c>
      <c r="D47" s="1">
        <v>33.71</v>
      </c>
      <c r="E47" s="1">
        <v>30.52</v>
      </c>
      <c r="F47" s="1">
        <v>45.71</v>
      </c>
      <c r="G47" s="1">
        <v>328.37</v>
      </c>
      <c r="H47" s="1">
        <v>103.22</v>
      </c>
      <c r="I47" s="1">
        <v>225.16</v>
      </c>
      <c r="J47" s="1">
        <v>630.57000000000005</v>
      </c>
      <c r="K47" s="1">
        <v>6.43</v>
      </c>
      <c r="L47" s="1">
        <v>13.99</v>
      </c>
      <c r="M47" s="1">
        <v>303.37</v>
      </c>
      <c r="N47" s="1">
        <v>-3.56</v>
      </c>
      <c r="O47" s="1">
        <v>1680.07</v>
      </c>
      <c r="P47" s="1"/>
      <c r="Q47" s="1"/>
      <c r="R47" s="1"/>
    </row>
    <row r="48" spans="1:18" x14ac:dyDescent="0.3">
      <c r="A48" s="1" t="s">
        <v>32</v>
      </c>
      <c r="B48" s="1">
        <v>253.44</v>
      </c>
      <c r="C48" s="1">
        <v>35.36</v>
      </c>
      <c r="D48" s="1">
        <v>24.88</v>
      </c>
      <c r="E48" s="1">
        <v>10.48</v>
      </c>
      <c r="F48" s="1">
        <v>46.34</v>
      </c>
      <c r="G48" s="1">
        <v>772.76</v>
      </c>
      <c r="H48" s="1">
        <v>180.68</v>
      </c>
      <c r="I48" s="1">
        <v>592.08000000000004</v>
      </c>
      <c r="J48" s="1">
        <v>837.94</v>
      </c>
      <c r="K48" s="1">
        <v>2.2000000000000002</v>
      </c>
      <c r="L48" s="1">
        <v>20.100000000000001</v>
      </c>
      <c r="M48" s="1">
        <v>48.95</v>
      </c>
      <c r="N48" s="1">
        <v>76.02</v>
      </c>
      <c r="O48" s="1">
        <v>2093.11</v>
      </c>
      <c r="P48" s="8">
        <f>(O48-O49)/O49</f>
        <v>3.4416126752558771E-2</v>
      </c>
      <c r="Q48" s="8">
        <f>O48/$O$83</f>
        <v>6.2298111005054113E-2</v>
      </c>
      <c r="R48" s="1">
        <v>69.64</v>
      </c>
    </row>
    <row r="49" spans="1:18" x14ac:dyDescent="0.3">
      <c r="A49" s="1" t="s">
        <v>11</v>
      </c>
      <c r="B49" s="1">
        <v>206.24</v>
      </c>
      <c r="C49" s="1">
        <v>35.450000000000003</v>
      </c>
      <c r="D49" s="1">
        <v>24.9</v>
      </c>
      <c r="E49" s="1">
        <v>10.55</v>
      </c>
      <c r="F49" s="1">
        <v>42.82</v>
      </c>
      <c r="G49" s="1">
        <v>562.74</v>
      </c>
      <c r="H49" s="1">
        <v>171.04</v>
      </c>
      <c r="I49" s="1">
        <v>391.7</v>
      </c>
      <c r="J49" s="1">
        <v>1060.53</v>
      </c>
      <c r="K49" s="1">
        <v>1.73</v>
      </c>
      <c r="L49" s="1">
        <v>19.61</v>
      </c>
      <c r="M49" s="1">
        <v>37.299999999999997</v>
      </c>
      <c r="N49" s="1">
        <v>57.05</v>
      </c>
      <c r="O49" s="1">
        <v>2023.47</v>
      </c>
      <c r="P49" s="1"/>
      <c r="Q49" s="1"/>
      <c r="R49" s="1"/>
    </row>
    <row r="50" spans="1:18" x14ac:dyDescent="0.3">
      <c r="A50" s="1" t="s">
        <v>33</v>
      </c>
      <c r="B50" s="1">
        <v>113.11</v>
      </c>
      <c r="C50" s="1">
        <v>9.6</v>
      </c>
      <c r="D50" s="1">
        <v>8.23</v>
      </c>
      <c r="E50" s="1">
        <v>1.37</v>
      </c>
      <c r="F50" s="1">
        <v>1.77</v>
      </c>
      <c r="G50" s="1">
        <v>168.43</v>
      </c>
      <c r="H50" s="1">
        <v>79.099999999999994</v>
      </c>
      <c r="I50" s="1">
        <v>89.33</v>
      </c>
      <c r="J50" s="1">
        <v>137.63</v>
      </c>
      <c r="K50" s="4">
        <v>0</v>
      </c>
      <c r="L50" s="1">
        <v>7.17</v>
      </c>
      <c r="M50" s="1">
        <v>29.29</v>
      </c>
      <c r="N50" s="1">
        <v>5.83</v>
      </c>
      <c r="O50" s="1">
        <v>472.83</v>
      </c>
      <c r="P50" s="8">
        <f>(O50-O51)/O51</f>
        <v>0.14706096407171104</v>
      </c>
      <c r="Q50" s="8">
        <f>O50/$O$83</f>
        <v>1.4073037645665892E-2</v>
      </c>
      <c r="R50" s="1">
        <v>60.62</v>
      </c>
    </row>
    <row r="51" spans="1:18" x14ac:dyDescent="0.3">
      <c r="A51" s="1" t="s">
        <v>11</v>
      </c>
      <c r="B51" s="1">
        <v>73.66</v>
      </c>
      <c r="C51" s="1">
        <v>8.07</v>
      </c>
      <c r="D51" s="1">
        <v>6.53</v>
      </c>
      <c r="E51" s="1">
        <v>1.55</v>
      </c>
      <c r="F51" s="1">
        <v>1.7</v>
      </c>
      <c r="G51" s="1">
        <v>152.47999999999999</v>
      </c>
      <c r="H51" s="1">
        <v>70.56</v>
      </c>
      <c r="I51" s="1">
        <v>81.93</v>
      </c>
      <c r="J51" s="1">
        <v>61.62</v>
      </c>
      <c r="K51" s="4">
        <v>0</v>
      </c>
      <c r="L51" s="1">
        <v>3.03</v>
      </c>
      <c r="M51" s="1">
        <v>30.14</v>
      </c>
      <c r="N51" s="1">
        <v>81.489999999999995</v>
      </c>
      <c r="O51" s="1">
        <v>412.21</v>
      </c>
      <c r="P51" s="1"/>
      <c r="Q51" s="1"/>
      <c r="R51" s="1"/>
    </row>
    <row r="52" spans="1:18" x14ac:dyDescent="0.3">
      <c r="A52" s="1" t="s">
        <v>34</v>
      </c>
      <c r="B52" s="1">
        <v>13.83</v>
      </c>
      <c r="C52" s="4">
        <v>0</v>
      </c>
      <c r="D52" s="4">
        <v>0</v>
      </c>
      <c r="E52" s="4">
        <v>0</v>
      </c>
      <c r="F52" s="1">
        <v>0.16</v>
      </c>
      <c r="G52" s="1">
        <v>42.07</v>
      </c>
      <c r="H52" s="1">
        <v>21.58</v>
      </c>
      <c r="I52" s="1">
        <v>20.49</v>
      </c>
      <c r="J52" s="1">
        <v>26.18</v>
      </c>
      <c r="K52" s="4">
        <v>0</v>
      </c>
      <c r="L52" s="1">
        <v>0</v>
      </c>
      <c r="M52" s="1">
        <v>1.71</v>
      </c>
      <c r="N52" s="1">
        <v>2.13</v>
      </c>
      <c r="O52" s="1">
        <v>86.08</v>
      </c>
      <c r="P52" s="8">
        <f>(O52-O53)/O53</f>
        <v>-4.8524372720238761E-2</v>
      </c>
      <c r="Q52" s="8">
        <f>O52/$O$83</f>
        <v>2.5620351511937058E-3</v>
      </c>
      <c r="R52" s="1">
        <v>-4.3899999999999997</v>
      </c>
    </row>
    <row r="53" spans="1:18" x14ac:dyDescent="0.3">
      <c r="A53" s="1" t="s">
        <v>11</v>
      </c>
      <c r="B53" s="1">
        <v>13.44</v>
      </c>
      <c r="C53" s="4">
        <v>0</v>
      </c>
      <c r="D53" s="4">
        <v>0</v>
      </c>
      <c r="E53" s="4">
        <v>0</v>
      </c>
      <c r="F53" s="1">
        <v>0.77</v>
      </c>
      <c r="G53" s="1">
        <v>36.799999999999997</v>
      </c>
      <c r="H53" s="1">
        <v>19.78</v>
      </c>
      <c r="I53" s="1">
        <v>17.02</v>
      </c>
      <c r="J53" s="1">
        <v>35.83</v>
      </c>
      <c r="K53" s="4">
        <v>0</v>
      </c>
      <c r="L53" s="1">
        <v>0.01</v>
      </c>
      <c r="M53" s="1">
        <v>3.56</v>
      </c>
      <c r="N53" s="1">
        <v>0.06</v>
      </c>
      <c r="O53" s="1">
        <v>90.47</v>
      </c>
      <c r="P53" s="1"/>
      <c r="Q53" s="1"/>
      <c r="R53" s="1"/>
    </row>
    <row r="54" spans="1:18" x14ac:dyDescent="0.3">
      <c r="A54" s="2" t="s">
        <v>35</v>
      </c>
      <c r="B54" s="13">
        <f t="shared" ref="B54:R55" si="0">SUM(B4+B6+B8+B10+B12+B14+B16+B18+B20+B22+B24+B26+B28+B30+B32+B34+B36+B38+B40+B42+B44+B46+B48+B50+B52)</f>
        <v>6508.4699999999984</v>
      </c>
      <c r="C54" s="13">
        <f t="shared" si="0"/>
        <v>870.44</v>
      </c>
      <c r="D54" s="13">
        <f t="shared" si="0"/>
        <v>710.89</v>
      </c>
      <c r="E54" s="13">
        <f t="shared" si="0"/>
        <v>159.55999999999997</v>
      </c>
      <c r="F54" s="13">
        <f t="shared" si="0"/>
        <v>689.15</v>
      </c>
      <c r="G54" s="13">
        <f t="shared" si="0"/>
        <v>7869.1099999999988</v>
      </c>
      <c r="H54" s="13">
        <f t="shared" si="0"/>
        <v>3225.23</v>
      </c>
      <c r="I54" s="13">
        <f t="shared" si="0"/>
        <v>4643.8899999999994</v>
      </c>
      <c r="J54" s="13">
        <f t="shared" si="0"/>
        <v>11040.58</v>
      </c>
      <c r="K54" s="13">
        <f t="shared" si="0"/>
        <v>110.43</v>
      </c>
      <c r="L54" s="13">
        <f t="shared" si="0"/>
        <v>916.80000000000007</v>
      </c>
      <c r="M54" s="13">
        <f t="shared" si="0"/>
        <v>1207.5</v>
      </c>
      <c r="N54" s="13">
        <f t="shared" si="0"/>
        <v>1397.0200000000002</v>
      </c>
      <c r="O54" s="13">
        <f t="shared" si="0"/>
        <v>30609.520000000004</v>
      </c>
      <c r="P54" s="10">
        <f>(O54-O55)/O55</f>
        <v>0.1370917262184923</v>
      </c>
      <c r="Q54" s="10">
        <f>O54/$O$83</f>
        <v>0.91104398467898207</v>
      </c>
      <c r="R54" s="13">
        <f t="shared" si="0"/>
        <v>3690.39</v>
      </c>
    </row>
    <row r="55" spans="1:18" x14ac:dyDescent="0.3">
      <c r="A55" s="1" t="s">
        <v>36</v>
      </c>
      <c r="B55" s="14">
        <f t="shared" si="0"/>
        <v>5610.9099999999989</v>
      </c>
      <c r="C55" s="14">
        <f t="shared" si="0"/>
        <v>824.98000000000013</v>
      </c>
      <c r="D55" s="14">
        <f t="shared" si="0"/>
        <v>666.49999999999989</v>
      </c>
      <c r="E55" s="14">
        <f t="shared" si="0"/>
        <v>158.47000000000003</v>
      </c>
      <c r="F55" s="14">
        <f t="shared" si="0"/>
        <v>588.58000000000004</v>
      </c>
      <c r="G55" s="14">
        <f t="shared" si="0"/>
        <v>7082.0599999999977</v>
      </c>
      <c r="H55" s="14">
        <f t="shared" si="0"/>
        <v>3070.1600000000003</v>
      </c>
      <c r="I55" s="14">
        <f t="shared" si="0"/>
        <v>4011.9299999999989</v>
      </c>
      <c r="J55" s="14">
        <f t="shared" si="0"/>
        <v>9948.2900000000009</v>
      </c>
      <c r="K55" s="14">
        <f t="shared" si="0"/>
        <v>108.11999999999999</v>
      </c>
      <c r="L55" s="14">
        <f t="shared" si="0"/>
        <v>821.94999999999993</v>
      </c>
      <c r="M55" s="14">
        <f t="shared" si="0"/>
        <v>791.9899999999999</v>
      </c>
      <c r="N55" s="14">
        <f t="shared" si="0"/>
        <v>1142.23</v>
      </c>
      <c r="O55" s="14">
        <f t="shared" si="0"/>
        <v>26919.13</v>
      </c>
      <c r="P55" s="14">
        <f t="shared" si="0"/>
        <v>0</v>
      </c>
      <c r="Q55" s="1"/>
      <c r="R55" s="1"/>
    </row>
    <row r="56" spans="1:18" x14ac:dyDescent="0.3">
      <c r="A56" s="1" t="s">
        <v>37</v>
      </c>
      <c r="B56" s="6">
        <f t="shared" ref="B56:O56" si="1">(B54-B55)/B55</f>
        <v>0.15996692158669443</v>
      </c>
      <c r="C56" s="6">
        <f t="shared" si="1"/>
        <v>5.5104366166452416E-2</v>
      </c>
      <c r="D56" s="6">
        <f t="shared" si="1"/>
        <v>6.6601650412603311E-2</v>
      </c>
      <c r="E56" s="6">
        <f t="shared" si="1"/>
        <v>6.8782734902501823E-3</v>
      </c>
      <c r="F56" s="6">
        <f t="shared" si="1"/>
        <v>0.17086887084168664</v>
      </c>
      <c r="G56" s="6">
        <f t="shared" si="1"/>
        <v>0.11113291895296021</v>
      </c>
      <c r="H56" s="6">
        <f t="shared" si="1"/>
        <v>5.0508768272663214E-2</v>
      </c>
      <c r="I56" s="6">
        <f t="shared" si="1"/>
        <v>0.15752019601538428</v>
      </c>
      <c r="J56" s="6">
        <f t="shared" si="1"/>
        <v>0.1097967590410009</v>
      </c>
      <c r="K56" s="6">
        <f t="shared" si="1"/>
        <v>2.1365149833518466E-2</v>
      </c>
      <c r="L56" s="6">
        <f t="shared" si="1"/>
        <v>0.11539631364438244</v>
      </c>
      <c r="M56" s="6">
        <f t="shared" si="1"/>
        <v>0.52464046263210418</v>
      </c>
      <c r="N56" s="6">
        <f t="shared" si="1"/>
        <v>0.22306365618132967</v>
      </c>
      <c r="O56" s="6">
        <f t="shared" si="1"/>
        <v>0.1370917262184923</v>
      </c>
      <c r="P56" s="1"/>
      <c r="Q56" s="1"/>
      <c r="R56" s="1"/>
    </row>
    <row r="57" spans="1:18" x14ac:dyDescent="0.3">
      <c r="A57" s="2" t="s">
        <v>38</v>
      </c>
      <c r="B57" s="1"/>
      <c r="C57" s="1"/>
      <c r="D57" s="1"/>
      <c r="E57" s="1"/>
      <c r="F57" s="1"/>
      <c r="G57" s="1"/>
      <c r="H57" s="1"/>
      <c r="I57" s="1"/>
      <c r="J57" s="1"/>
      <c r="K57" s="1"/>
      <c r="L57" s="1"/>
      <c r="M57" s="1"/>
      <c r="N57" s="1"/>
      <c r="O57" s="1"/>
      <c r="P57" s="1"/>
      <c r="Q57" s="1"/>
      <c r="R57" s="1"/>
    </row>
    <row r="58" spans="1:18" x14ac:dyDescent="0.3">
      <c r="A58" s="1" t="s">
        <v>39</v>
      </c>
      <c r="B58" s="4">
        <v>0</v>
      </c>
      <c r="C58" s="4">
        <v>0</v>
      </c>
      <c r="D58" s="4">
        <v>0</v>
      </c>
      <c r="E58" s="4">
        <v>0</v>
      </c>
      <c r="F58" s="4">
        <v>0</v>
      </c>
      <c r="G58" s="4">
        <v>0</v>
      </c>
      <c r="H58" s="4">
        <v>0</v>
      </c>
      <c r="I58" s="4">
        <v>0</v>
      </c>
      <c r="J58" s="1">
        <v>475.51</v>
      </c>
      <c r="K58" s="4">
        <v>0</v>
      </c>
      <c r="L58" s="4">
        <v>0</v>
      </c>
      <c r="M58" s="1">
        <v>7.56</v>
      </c>
      <c r="N58" s="4">
        <v>0</v>
      </c>
      <c r="O58" s="1">
        <v>483.07</v>
      </c>
      <c r="P58" s="8">
        <f>(O58-O59)/O59</f>
        <v>8.7505628095452509E-2</v>
      </c>
      <c r="Q58" s="8">
        <f>O58/$O$83</f>
        <v>1.4377815061421276E-2</v>
      </c>
      <c r="R58" s="1">
        <v>38.869999999999997</v>
      </c>
    </row>
    <row r="59" spans="1:18" x14ac:dyDescent="0.3">
      <c r="A59" s="1" t="s">
        <v>11</v>
      </c>
      <c r="B59" s="4">
        <v>0</v>
      </c>
      <c r="C59" s="4">
        <v>0</v>
      </c>
      <c r="D59" s="4">
        <v>0</v>
      </c>
      <c r="E59" s="4">
        <v>0</v>
      </c>
      <c r="F59" s="4">
        <v>0</v>
      </c>
      <c r="G59" s="4">
        <v>0</v>
      </c>
      <c r="H59" s="4">
        <v>0</v>
      </c>
      <c r="I59" s="4">
        <v>0</v>
      </c>
      <c r="J59" s="1">
        <v>434.7</v>
      </c>
      <c r="K59" s="4">
        <v>0</v>
      </c>
      <c r="L59" s="4">
        <v>0</v>
      </c>
      <c r="M59" s="1">
        <v>9.5</v>
      </c>
      <c r="N59" s="4">
        <v>0</v>
      </c>
      <c r="O59" s="1">
        <v>444.2</v>
      </c>
      <c r="P59" s="1"/>
      <c r="Q59" s="1"/>
      <c r="R59" s="1"/>
    </row>
    <row r="60" spans="1:18" x14ac:dyDescent="0.3">
      <c r="A60" s="1" t="s">
        <v>40</v>
      </c>
      <c r="B60" s="4">
        <v>0</v>
      </c>
      <c r="C60" s="4">
        <v>0</v>
      </c>
      <c r="D60" s="4">
        <v>0</v>
      </c>
      <c r="E60" s="4">
        <v>0</v>
      </c>
      <c r="F60" s="4">
        <v>0</v>
      </c>
      <c r="G60" s="4">
        <v>0</v>
      </c>
      <c r="H60" s="4">
        <v>0</v>
      </c>
      <c r="I60" s="4">
        <v>0</v>
      </c>
      <c r="J60" s="1">
        <v>430.13</v>
      </c>
      <c r="K60" s="4">
        <v>0</v>
      </c>
      <c r="L60" s="4">
        <v>0</v>
      </c>
      <c r="M60" s="1">
        <v>8.24</v>
      </c>
      <c r="N60" s="4">
        <v>0</v>
      </c>
      <c r="O60" s="1">
        <v>438.37</v>
      </c>
      <c r="P60" s="8">
        <f>(O60-O61)/O61</f>
        <v>0.22586689038031313</v>
      </c>
      <c r="Q60" s="8">
        <f>O60/$O$83</f>
        <v>1.3047390209442204E-2</v>
      </c>
      <c r="R60" s="1">
        <v>80.77</v>
      </c>
    </row>
    <row r="61" spans="1:18" x14ac:dyDescent="0.3">
      <c r="A61" s="1" t="s">
        <v>11</v>
      </c>
      <c r="B61" s="4">
        <v>0</v>
      </c>
      <c r="C61" s="4">
        <v>0</v>
      </c>
      <c r="D61" s="4">
        <v>0</v>
      </c>
      <c r="E61" s="4">
        <v>0</v>
      </c>
      <c r="F61" s="4">
        <v>0</v>
      </c>
      <c r="G61" s="4">
        <v>0</v>
      </c>
      <c r="H61" s="4">
        <v>0</v>
      </c>
      <c r="I61" s="4">
        <v>0</v>
      </c>
      <c r="J61" s="1">
        <v>339.91</v>
      </c>
      <c r="K61" s="4">
        <v>0</v>
      </c>
      <c r="L61" s="4">
        <v>0</v>
      </c>
      <c r="M61" s="1">
        <v>17.690000000000001</v>
      </c>
      <c r="N61" s="4">
        <v>0</v>
      </c>
      <c r="O61" s="1">
        <v>357.6</v>
      </c>
      <c r="P61" s="1"/>
      <c r="Q61" s="1"/>
      <c r="R61" s="1"/>
    </row>
    <row r="62" spans="1:18" x14ac:dyDescent="0.3">
      <c r="A62" s="1" t="s">
        <v>41</v>
      </c>
      <c r="B62" s="4">
        <v>0</v>
      </c>
      <c r="C62" s="4">
        <v>0</v>
      </c>
      <c r="D62" s="4">
        <v>0</v>
      </c>
      <c r="E62" s="4">
        <v>0</v>
      </c>
      <c r="F62" s="4">
        <v>0</v>
      </c>
      <c r="G62" s="4">
        <v>0</v>
      </c>
      <c r="H62" s="4">
        <v>0</v>
      </c>
      <c r="I62" s="4">
        <v>0</v>
      </c>
      <c r="J62" s="1">
        <v>710.6</v>
      </c>
      <c r="K62" s="4">
        <v>0</v>
      </c>
      <c r="L62" s="4">
        <v>0</v>
      </c>
      <c r="M62" s="1">
        <v>15.59</v>
      </c>
      <c r="N62" s="4">
        <v>0</v>
      </c>
      <c r="O62" s="1">
        <v>726.19</v>
      </c>
      <c r="P62" s="8">
        <f>(O62-O63)/O63</f>
        <v>8.9769947626693949E-2</v>
      </c>
      <c r="Q62" s="8">
        <f>O62/$O$83</f>
        <v>2.1613897612051087E-2</v>
      </c>
      <c r="R62" s="1">
        <v>59.82</v>
      </c>
    </row>
    <row r="63" spans="1:18" x14ac:dyDescent="0.3">
      <c r="A63" s="1" t="s">
        <v>11</v>
      </c>
      <c r="B63" s="4">
        <v>0</v>
      </c>
      <c r="C63" s="4">
        <v>0</v>
      </c>
      <c r="D63" s="4">
        <v>0</v>
      </c>
      <c r="E63" s="4">
        <v>0</v>
      </c>
      <c r="F63" s="4">
        <v>0</v>
      </c>
      <c r="G63" s="4">
        <v>0</v>
      </c>
      <c r="H63" s="4">
        <v>0</v>
      </c>
      <c r="I63" s="4">
        <v>0</v>
      </c>
      <c r="J63" s="1">
        <v>651.73</v>
      </c>
      <c r="K63" s="4">
        <v>0</v>
      </c>
      <c r="L63" s="4">
        <v>0</v>
      </c>
      <c r="M63" s="1">
        <v>14.64</v>
      </c>
      <c r="N63" s="4">
        <v>0</v>
      </c>
      <c r="O63" s="1">
        <v>666.37</v>
      </c>
      <c r="P63" s="1"/>
      <c r="Q63" s="1"/>
      <c r="R63" s="1"/>
    </row>
    <row r="64" spans="1:18" x14ac:dyDescent="0.3">
      <c r="A64" s="1" t="s">
        <v>42</v>
      </c>
      <c r="B64" s="4">
        <v>0</v>
      </c>
      <c r="C64" s="4">
        <v>0</v>
      </c>
      <c r="D64" s="4">
        <v>0</v>
      </c>
      <c r="E64" s="4">
        <v>0</v>
      </c>
      <c r="F64" s="4">
        <v>0</v>
      </c>
      <c r="G64" s="4">
        <v>0</v>
      </c>
      <c r="H64" s="4">
        <v>0</v>
      </c>
      <c r="I64" s="4">
        <v>0</v>
      </c>
      <c r="J64" s="1">
        <v>3.06</v>
      </c>
      <c r="K64" s="4">
        <v>0</v>
      </c>
      <c r="L64" s="4">
        <v>0</v>
      </c>
      <c r="M64" s="1">
        <v>0.32</v>
      </c>
      <c r="N64" s="4">
        <v>0</v>
      </c>
      <c r="O64" s="1">
        <v>3.38</v>
      </c>
      <c r="P64" s="4">
        <v>0</v>
      </c>
      <c r="Q64" s="8">
        <f>O64/$O$83</f>
        <v>1.0060035793488296E-4</v>
      </c>
      <c r="R64" s="1">
        <v>3.38</v>
      </c>
    </row>
    <row r="65" spans="1:18" x14ac:dyDescent="0.3">
      <c r="A65" s="1" t="s">
        <v>11</v>
      </c>
      <c r="B65" s="4">
        <v>0</v>
      </c>
      <c r="C65" s="4">
        <v>0</v>
      </c>
      <c r="D65" s="4">
        <v>0</v>
      </c>
      <c r="E65" s="4">
        <v>0</v>
      </c>
      <c r="F65" s="4">
        <v>0</v>
      </c>
      <c r="G65" s="4">
        <v>0</v>
      </c>
      <c r="H65" s="4">
        <v>0</v>
      </c>
      <c r="I65" s="4">
        <v>0</v>
      </c>
      <c r="J65" s="4">
        <v>0</v>
      </c>
      <c r="K65" s="4">
        <v>0</v>
      </c>
      <c r="L65" s="4">
        <v>0</v>
      </c>
      <c r="M65" s="4">
        <v>0</v>
      </c>
      <c r="N65" s="4">
        <v>0</v>
      </c>
      <c r="O65" s="4">
        <v>0</v>
      </c>
      <c r="P65" s="1"/>
      <c r="Q65" s="1"/>
      <c r="R65" s="1"/>
    </row>
    <row r="66" spans="1:18" x14ac:dyDescent="0.3">
      <c r="A66" s="1" t="s">
        <v>43</v>
      </c>
      <c r="B66" s="4">
        <v>0</v>
      </c>
      <c r="C66" s="4">
        <v>0</v>
      </c>
      <c r="D66" s="4">
        <v>0</v>
      </c>
      <c r="E66" s="4">
        <v>0</v>
      </c>
      <c r="F66" s="4">
        <v>0</v>
      </c>
      <c r="G66" s="4">
        <v>0</v>
      </c>
      <c r="H66" s="4">
        <v>0</v>
      </c>
      <c r="I66" s="4">
        <v>0</v>
      </c>
      <c r="J66" s="1">
        <v>180.61</v>
      </c>
      <c r="K66" s="4">
        <v>0</v>
      </c>
      <c r="L66" s="4">
        <v>0</v>
      </c>
      <c r="M66" s="1">
        <v>3.17</v>
      </c>
      <c r="N66" s="4">
        <v>0</v>
      </c>
      <c r="O66" s="1">
        <v>183.78</v>
      </c>
      <c r="P66" s="8">
        <f>(O66-O67)/O67</f>
        <v>0.13993301079270565</v>
      </c>
      <c r="Q66" s="8">
        <f>O66/$O$83</f>
        <v>5.4699212370629561E-3</v>
      </c>
      <c r="R66" s="1">
        <v>22.56</v>
      </c>
    </row>
    <row r="67" spans="1:18" x14ac:dyDescent="0.3">
      <c r="A67" s="1" t="s">
        <v>11</v>
      </c>
      <c r="B67" s="4">
        <v>0</v>
      </c>
      <c r="C67" s="4">
        <v>0</v>
      </c>
      <c r="D67" s="4">
        <v>0</v>
      </c>
      <c r="E67" s="4">
        <v>0</v>
      </c>
      <c r="F67" s="4">
        <v>0</v>
      </c>
      <c r="G67" s="4">
        <v>0</v>
      </c>
      <c r="H67" s="4">
        <v>0</v>
      </c>
      <c r="I67" s="4">
        <v>0</v>
      </c>
      <c r="J67" s="1">
        <v>158.66999999999999</v>
      </c>
      <c r="K67" s="4">
        <v>0</v>
      </c>
      <c r="L67" s="4">
        <v>0</v>
      </c>
      <c r="M67" s="1">
        <v>2.5499999999999998</v>
      </c>
      <c r="N67" s="4">
        <v>0</v>
      </c>
      <c r="O67" s="1">
        <v>161.22</v>
      </c>
      <c r="P67" s="1"/>
      <c r="Q67" s="1"/>
      <c r="R67" s="1"/>
    </row>
    <row r="68" spans="1:18" x14ac:dyDescent="0.3">
      <c r="A68" s="1" t="s">
        <v>44</v>
      </c>
      <c r="B68" s="4">
        <v>0</v>
      </c>
      <c r="C68" s="4">
        <v>0</v>
      </c>
      <c r="D68" s="4">
        <v>0</v>
      </c>
      <c r="E68" s="4">
        <v>0</v>
      </c>
      <c r="F68" s="4">
        <v>0</v>
      </c>
      <c r="G68" s="4">
        <v>0</v>
      </c>
      <c r="H68" s="4">
        <v>0</v>
      </c>
      <c r="I68" s="4">
        <v>0</v>
      </c>
      <c r="J68" s="1">
        <v>0.4</v>
      </c>
      <c r="K68" s="4">
        <v>0</v>
      </c>
      <c r="L68" s="4">
        <v>0</v>
      </c>
      <c r="M68" s="4">
        <v>0</v>
      </c>
      <c r="N68" s="4">
        <v>0</v>
      </c>
      <c r="O68" s="1">
        <v>0.4</v>
      </c>
      <c r="P68" s="4">
        <v>0</v>
      </c>
      <c r="Q68" s="4">
        <v>0</v>
      </c>
      <c r="R68" s="1">
        <v>0.4</v>
      </c>
    </row>
    <row r="69" spans="1:18" x14ac:dyDescent="0.3">
      <c r="A69" s="1" t="s">
        <v>11</v>
      </c>
      <c r="B69" s="4">
        <v>0</v>
      </c>
      <c r="C69" s="4">
        <v>0</v>
      </c>
      <c r="D69" s="4">
        <v>0</v>
      </c>
      <c r="E69" s="4">
        <v>0</v>
      </c>
      <c r="F69" s="4">
        <v>0</v>
      </c>
      <c r="G69" s="4">
        <v>0</v>
      </c>
      <c r="H69" s="4">
        <v>0</v>
      </c>
      <c r="I69" s="4">
        <v>0</v>
      </c>
      <c r="J69" s="4">
        <v>0</v>
      </c>
      <c r="K69" s="4">
        <v>0</v>
      </c>
      <c r="L69" s="4">
        <v>0</v>
      </c>
      <c r="M69" s="4">
        <v>0</v>
      </c>
      <c r="N69" s="4">
        <v>0</v>
      </c>
      <c r="O69" s="4">
        <v>0</v>
      </c>
      <c r="P69" s="1"/>
      <c r="Q69" s="1"/>
      <c r="R69" s="1"/>
    </row>
    <row r="70" spans="1:18" x14ac:dyDescent="0.3">
      <c r="A70" s="1" t="s">
        <v>45</v>
      </c>
      <c r="B70" s="4">
        <v>0</v>
      </c>
      <c r="C70" s="4">
        <v>0</v>
      </c>
      <c r="D70" s="4">
        <v>0</v>
      </c>
      <c r="E70" s="4">
        <v>0</v>
      </c>
      <c r="F70" s="4">
        <v>0</v>
      </c>
      <c r="G70" s="4">
        <v>0</v>
      </c>
      <c r="H70" s="4">
        <v>0</v>
      </c>
      <c r="I70" s="4">
        <v>0</v>
      </c>
      <c r="J70" s="1">
        <v>1050.53</v>
      </c>
      <c r="K70" s="4">
        <v>0</v>
      </c>
      <c r="L70" s="4">
        <v>0</v>
      </c>
      <c r="M70" s="1">
        <v>9.61</v>
      </c>
      <c r="N70" s="1">
        <v>0</v>
      </c>
      <c r="O70" s="1">
        <v>1060.1400000000001</v>
      </c>
      <c r="P70" s="8">
        <f>(O70-O71)/O71</f>
        <v>4.6349118616632927E-2</v>
      </c>
      <c r="Q70" s="8">
        <f>O70/$O$83</f>
        <v>3.1553391556534569E-2</v>
      </c>
      <c r="R70" s="1">
        <v>46.96</v>
      </c>
    </row>
    <row r="71" spans="1:18" x14ac:dyDescent="0.3">
      <c r="A71" s="1" t="s">
        <v>11</v>
      </c>
      <c r="B71" s="4">
        <v>0</v>
      </c>
      <c r="C71" s="4">
        <v>0</v>
      </c>
      <c r="D71" s="4">
        <v>0</v>
      </c>
      <c r="E71" s="4">
        <v>0</v>
      </c>
      <c r="F71" s="4">
        <v>0</v>
      </c>
      <c r="G71" s="4">
        <v>0</v>
      </c>
      <c r="H71" s="4">
        <v>0</v>
      </c>
      <c r="I71" s="4">
        <v>0</v>
      </c>
      <c r="J71" s="1">
        <v>1003.01</v>
      </c>
      <c r="K71" s="4">
        <v>0</v>
      </c>
      <c r="L71" s="4">
        <v>0</v>
      </c>
      <c r="M71" s="1">
        <v>10.130000000000001</v>
      </c>
      <c r="N71" s="1">
        <v>0.04</v>
      </c>
      <c r="O71" s="1">
        <v>1013.18</v>
      </c>
      <c r="P71" s="1"/>
      <c r="Q71" s="1"/>
      <c r="R71" s="1"/>
    </row>
    <row r="72" spans="1:18" x14ac:dyDescent="0.3">
      <c r="A72" s="2" t="s">
        <v>46</v>
      </c>
      <c r="B72" s="5">
        <v>0</v>
      </c>
      <c r="C72" s="5">
        <v>0</v>
      </c>
      <c r="D72" s="5">
        <v>0</v>
      </c>
      <c r="E72" s="5">
        <v>0</v>
      </c>
      <c r="F72" s="5">
        <v>0</v>
      </c>
      <c r="G72" s="5">
        <v>0</v>
      </c>
      <c r="H72" s="5">
        <v>0</v>
      </c>
      <c r="I72" s="5">
        <v>0</v>
      </c>
      <c r="J72" s="2">
        <f>SUM(J58+J60+J62+J64+J66+J68+J70)</f>
        <v>2850.84</v>
      </c>
      <c r="K72" s="5">
        <v>0</v>
      </c>
      <c r="L72" s="5">
        <v>0</v>
      </c>
      <c r="M72" s="2">
        <f>SUM(M58+M60+M62+M64+M66+M68+M70)</f>
        <v>44.49</v>
      </c>
      <c r="N72" s="5">
        <v>0</v>
      </c>
      <c r="O72" s="2">
        <f>SUM(O58+O60+O62+O64+O66+O68+O70)</f>
        <v>2895.3300000000004</v>
      </c>
      <c r="P72" s="10">
        <f>(O72-O73)/O73</f>
        <v>9.5649311087312811E-2</v>
      </c>
      <c r="Q72" s="10">
        <f>O72/$O$83</f>
        <v>8.6174921402249929E-2</v>
      </c>
      <c r="R72" s="2">
        <f>SUM(R58+R60+R62+R64+R66+R68+R70)</f>
        <v>252.76</v>
      </c>
    </row>
    <row r="73" spans="1:18" x14ac:dyDescent="0.3">
      <c r="A73" s="1" t="s">
        <v>36</v>
      </c>
      <c r="B73" s="4">
        <v>0</v>
      </c>
      <c r="C73" s="4">
        <v>0</v>
      </c>
      <c r="D73" s="4">
        <v>0</v>
      </c>
      <c r="E73" s="4">
        <v>0</v>
      </c>
      <c r="F73" s="4">
        <v>0</v>
      </c>
      <c r="G73" s="4">
        <v>0</v>
      </c>
      <c r="H73" s="4">
        <v>0</v>
      </c>
      <c r="I73" s="4">
        <v>0</v>
      </c>
      <c r="J73" s="1">
        <f>SUM(J59+J61+J63+J65+J67+J69+J71)</f>
        <v>2588.0200000000004</v>
      </c>
      <c r="K73" s="4">
        <v>0</v>
      </c>
      <c r="L73" s="4">
        <v>0</v>
      </c>
      <c r="M73" s="1">
        <f>SUM(M59+M61+M63+M65+M67+M69+M71)</f>
        <v>54.51</v>
      </c>
      <c r="N73" s="1">
        <f>SUM(N59+N61+N63+N65+N67+N69+N71)</f>
        <v>0.04</v>
      </c>
      <c r="O73" s="1">
        <f>SUM(O59+O61+O63+O65+O67+O69+O71)</f>
        <v>2642.57</v>
      </c>
      <c r="P73" s="1"/>
      <c r="Q73" s="1"/>
      <c r="R73" s="1"/>
    </row>
    <row r="74" spans="1:18" x14ac:dyDescent="0.3">
      <c r="A74" s="1" t="s">
        <v>37</v>
      </c>
      <c r="B74" s="4">
        <v>0</v>
      </c>
      <c r="C74" s="4">
        <v>0</v>
      </c>
      <c r="D74" s="4">
        <v>0</v>
      </c>
      <c r="E74" s="4">
        <v>0</v>
      </c>
      <c r="F74" s="4">
        <v>0</v>
      </c>
      <c r="G74" s="4">
        <v>0</v>
      </c>
      <c r="H74" s="4">
        <v>0</v>
      </c>
      <c r="I74" s="4">
        <v>0</v>
      </c>
      <c r="J74" s="6">
        <f>(J72-J73)/J73</f>
        <v>0.10155253823386205</v>
      </c>
      <c r="K74" s="4">
        <v>0</v>
      </c>
      <c r="L74" s="4">
        <v>0</v>
      </c>
      <c r="M74" s="6">
        <f>(M72-M73)/M73</f>
        <v>-0.18381948266373135</v>
      </c>
      <c r="N74" s="6">
        <f>(N72-N73)/N73</f>
        <v>-1</v>
      </c>
      <c r="O74" s="6">
        <f>(O72-O73)/O73</f>
        <v>9.5649311087312811E-2</v>
      </c>
      <c r="P74" s="1"/>
      <c r="Q74" s="1"/>
      <c r="R74" s="1"/>
    </row>
    <row r="75" spans="1:18" x14ac:dyDescent="0.3">
      <c r="A75" s="1" t="s">
        <v>57</v>
      </c>
      <c r="B75" s="4"/>
      <c r="C75" s="4"/>
      <c r="D75" s="4"/>
      <c r="E75" s="4"/>
      <c r="F75" s="4"/>
      <c r="G75" s="4"/>
      <c r="H75" s="4"/>
      <c r="I75" s="4"/>
      <c r="J75" s="4"/>
      <c r="K75" s="4"/>
      <c r="L75" s="4"/>
      <c r="M75" s="4"/>
      <c r="N75" s="1"/>
      <c r="O75" s="1"/>
      <c r="P75" s="1"/>
      <c r="Q75" s="1"/>
      <c r="R75" s="1"/>
    </row>
    <row r="76" spans="1:18" x14ac:dyDescent="0.3">
      <c r="A76" s="1" t="s">
        <v>58</v>
      </c>
      <c r="B76" s="4">
        <v>0</v>
      </c>
      <c r="C76" s="4">
        <v>0</v>
      </c>
      <c r="D76" s="4">
        <v>0</v>
      </c>
      <c r="E76" s="4">
        <v>0</v>
      </c>
      <c r="F76" s="4">
        <v>0</v>
      </c>
      <c r="G76" s="4">
        <v>0</v>
      </c>
      <c r="H76" s="4">
        <v>0</v>
      </c>
      <c r="I76" s="4">
        <v>0</v>
      </c>
      <c r="J76" s="4">
        <v>0</v>
      </c>
      <c r="K76" s="4">
        <v>0</v>
      </c>
      <c r="L76" s="4">
        <v>0</v>
      </c>
      <c r="M76" s="4">
        <v>0</v>
      </c>
      <c r="N76" s="1">
        <v>5.78</v>
      </c>
      <c r="O76" s="1">
        <v>5.78</v>
      </c>
      <c r="P76" s="8">
        <f>(O76-O77)/O77</f>
        <v>-0.81378865979381443</v>
      </c>
      <c r="Q76" s="8">
        <f>O76/$O$83</f>
        <v>1.7203256475255136E-4</v>
      </c>
      <c r="R76" s="1">
        <v>-25.26</v>
      </c>
    </row>
    <row r="77" spans="1:18" x14ac:dyDescent="0.3">
      <c r="A77" s="1" t="s">
        <v>11</v>
      </c>
      <c r="B77" s="4">
        <v>0</v>
      </c>
      <c r="C77" s="4">
        <v>0</v>
      </c>
      <c r="D77" s="4">
        <v>0</v>
      </c>
      <c r="E77" s="4">
        <v>0</v>
      </c>
      <c r="F77" s="4">
        <v>0</v>
      </c>
      <c r="G77" s="4">
        <v>0</v>
      </c>
      <c r="H77" s="4">
        <v>0</v>
      </c>
      <c r="I77" s="4">
        <v>0</v>
      </c>
      <c r="J77" s="4">
        <v>0</v>
      </c>
      <c r="K77" s="4">
        <v>0</v>
      </c>
      <c r="L77" s="4">
        <v>0</v>
      </c>
      <c r="M77" s="4">
        <v>0</v>
      </c>
      <c r="N77" s="1">
        <v>31.04</v>
      </c>
      <c r="O77" s="1">
        <v>31.04</v>
      </c>
      <c r="P77" s="1"/>
      <c r="Q77" s="1"/>
      <c r="R77" s="1"/>
    </row>
    <row r="78" spans="1:18" x14ac:dyDescent="0.3">
      <c r="A78" s="1" t="s">
        <v>59</v>
      </c>
      <c r="B78" s="4">
        <v>0</v>
      </c>
      <c r="C78" s="4">
        <v>0</v>
      </c>
      <c r="D78" s="4">
        <v>0</v>
      </c>
      <c r="E78" s="4">
        <v>0</v>
      </c>
      <c r="F78" s="4">
        <v>0</v>
      </c>
      <c r="G78" s="4">
        <v>0</v>
      </c>
      <c r="H78" s="4">
        <v>0</v>
      </c>
      <c r="I78" s="4">
        <v>0</v>
      </c>
      <c r="J78" s="4">
        <v>0</v>
      </c>
      <c r="K78" s="4">
        <v>0</v>
      </c>
      <c r="L78" s="4">
        <v>0</v>
      </c>
      <c r="M78" s="4">
        <v>0</v>
      </c>
      <c r="N78" s="1">
        <v>87.66</v>
      </c>
      <c r="O78" s="1">
        <v>87.66</v>
      </c>
      <c r="P78" s="8">
        <f>(O78-O79)/O79</f>
        <v>1.7645693057812818E-2</v>
      </c>
      <c r="Q78" s="8">
        <f>O78/$O$83</f>
        <v>2.6090613540153376E-3</v>
      </c>
      <c r="R78" s="1">
        <v>1.52</v>
      </c>
    </row>
    <row r="79" spans="1:18" x14ac:dyDescent="0.3">
      <c r="A79" s="1" t="s">
        <v>11</v>
      </c>
      <c r="B79" s="4">
        <v>0</v>
      </c>
      <c r="C79" s="4">
        <v>0</v>
      </c>
      <c r="D79" s="4">
        <v>0</v>
      </c>
      <c r="E79" s="4">
        <v>0</v>
      </c>
      <c r="F79" s="4">
        <v>0</v>
      </c>
      <c r="G79" s="4">
        <v>0</v>
      </c>
      <c r="H79" s="4">
        <v>0</v>
      </c>
      <c r="I79" s="4">
        <v>0</v>
      </c>
      <c r="J79" s="4">
        <v>0</v>
      </c>
      <c r="K79" s="4">
        <v>0</v>
      </c>
      <c r="L79" s="4">
        <v>0</v>
      </c>
      <c r="M79" s="4">
        <v>0</v>
      </c>
      <c r="N79" s="1">
        <v>86.14</v>
      </c>
      <c r="O79" s="1">
        <v>86.14</v>
      </c>
      <c r="P79" s="1"/>
      <c r="Q79" s="1"/>
      <c r="R79" s="1"/>
    </row>
    <row r="80" spans="1:18" x14ac:dyDescent="0.3">
      <c r="A80" s="2" t="s">
        <v>60</v>
      </c>
      <c r="B80" s="5">
        <v>0</v>
      </c>
      <c r="C80" s="5">
        <v>0</v>
      </c>
      <c r="D80" s="5">
        <v>0</v>
      </c>
      <c r="E80" s="5">
        <v>0</v>
      </c>
      <c r="F80" s="5">
        <v>0</v>
      </c>
      <c r="G80" s="5">
        <v>0</v>
      </c>
      <c r="H80" s="5">
        <v>0</v>
      </c>
      <c r="I80" s="5">
        <v>0</v>
      </c>
      <c r="J80" s="5">
        <v>0</v>
      </c>
      <c r="K80" s="5">
        <v>0</v>
      </c>
      <c r="L80" s="5">
        <v>0</v>
      </c>
      <c r="M80" s="5">
        <v>0</v>
      </c>
      <c r="N80" s="2">
        <f>SUM(N76+N78)</f>
        <v>93.44</v>
      </c>
      <c r="O80" s="2">
        <f>SUM(O76+O78)</f>
        <v>93.44</v>
      </c>
      <c r="P80" s="10">
        <f>(O80-O81)/O81</f>
        <v>-0.20259429936849299</v>
      </c>
      <c r="Q80" s="10">
        <f>O80/$O$83</f>
        <v>2.7810939187678891E-3</v>
      </c>
      <c r="R80" s="2">
        <f>SUM(R76+R78)</f>
        <v>-23.740000000000002</v>
      </c>
    </row>
    <row r="81" spans="1:18" x14ac:dyDescent="0.3">
      <c r="A81" s="1" t="s">
        <v>36</v>
      </c>
      <c r="B81" s="4">
        <v>0</v>
      </c>
      <c r="C81" s="4">
        <v>0</v>
      </c>
      <c r="D81" s="4">
        <v>0</v>
      </c>
      <c r="E81" s="4">
        <v>0</v>
      </c>
      <c r="F81" s="4">
        <v>0</v>
      </c>
      <c r="G81" s="4">
        <v>0</v>
      </c>
      <c r="H81" s="4">
        <v>0</v>
      </c>
      <c r="I81" s="4">
        <v>0</v>
      </c>
      <c r="J81" s="4">
        <v>0</v>
      </c>
      <c r="K81" s="4">
        <v>0</v>
      </c>
      <c r="L81" s="4">
        <v>0</v>
      </c>
      <c r="M81" s="4">
        <v>0</v>
      </c>
      <c r="N81" s="1">
        <f>SUM(N77+N79)</f>
        <v>117.18</v>
      </c>
      <c r="O81" s="1">
        <f>SUM(O77+O79)</f>
        <v>117.18</v>
      </c>
      <c r="P81" s="1"/>
      <c r="Q81" s="1"/>
      <c r="R81" s="1"/>
    </row>
    <row r="82" spans="1:18" x14ac:dyDescent="0.3">
      <c r="A82" s="1" t="s">
        <v>37</v>
      </c>
      <c r="B82" s="4">
        <v>0</v>
      </c>
      <c r="C82" s="4">
        <v>0</v>
      </c>
      <c r="D82" s="4">
        <v>0</v>
      </c>
      <c r="E82" s="4">
        <v>0</v>
      </c>
      <c r="F82" s="4">
        <v>0</v>
      </c>
      <c r="G82" s="4">
        <v>0</v>
      </c>
      <c r="H82" s="4">
        <v>0</v>
      </c>
      <c r="I82" s="4">
        <v>0</v>
      </c>
      <c r="J82" s="4"/>
      <c r="K82" s="4">
        <v>0</v>
      </c>
      <c r="L82" s="4">
        <v>0</v>
      </c>
      <c r="M82" s="4"/>
      <c r="N82" s="1">
        <v>-100</v>
      </c>
      <c r="O82" s="1">
        <v>9.56</v>
      </c>
      <c r="P82" s="1"/>
      <c r="Q82" s="1"/>
      <c r="R82" s="1"/>
    </row>
    <row r="83" spans="1:18" x14ac:dyDescent="0.3">
      <c r="A83" s="2" t="s">
        <v>47</v>
      </c>
      <c r="B83" s="7">
        <f t="shared" ref="B83:O84" si="2">SUM(B54+B72+B80)</f>
        <v>6508.4699999999984</v>
      </c>
      <c r="C83" s="7">
        <f t="shared" si="2"/>
        <v>870.44</v>
      </c>
      <c r="D83" s="7">
        <f t="shared" si="2"/>
        <v>710.89</v>
      </c>
      <c r="E83" s="7">
        <f t="shared" si="2"/>
        <v>159.55999999999997</v>
      </c>
      <c r="F83" s="7">
        <f t="shared" si="2"/>
        <v>689.15</v>
      </c>
      <c r="G83" s="7">
        <f t="shared" si="2"/>
        <v>7869.1099999999988</v>
      </c>
      <c r="H83" s="7">
        <f t="shared" si="2"/>
        <v>3225.23</v>
      </c>
      <c r="I83" s="7">
        <f t="shared" si="2"/>
        <v>4643.8899999999994</v>
      </c>
      <c r="J83" s="7">
        <f t="shared" si="2"/>
        <v>13891.42</v>
      </c>
      <c r="K83" s="7">
        <f t="shared" si="2"/>
        <v>110.43</v>
      </c>
      <c r="L83" s="7">
        <f t="shared" si="2"/>
        <v>916.80000000000007</v>
      </c>
      <c r="M83" s="7">
        <f t="shared" si="2"/>
        <v>1251.99</v>
      </c>
      <c r="N83" s="7">
        <f t="shared" si="2"/>
        <v>1490.4600000000003</v>
      </c>
      <c r="O83" s="7">
        <f t="shared" si="2"/>
        <v>33598.290000000008</v>
      </c>
      <c r="P83" s="10">
        <f>(O83-O84)/O84</f>
        <v>0.13206057640989172</v>
      </c>
      <c r="Q83" s="10">
        <f>O83/$O$83</f>
        <v>1</v>
      </c>
      <c r="R83" s="7">
        <f t="shared" ref="R83" si="3">SUM(R54+R72+R80)</f>
        <v>3919.41</v>
      </c>
    </row>
    <row r="84" spans="1:18" x14ac:dyDescent="0.3">
      <c r="A84" s="1" t="s">
        <v>36</v>
      </c>
      <c r="B84" s="9">
        <f t="shared" si="2"/>
        <v>5610.9099999999989</v>
      </c>
      <c r="C84" s="9">
        <f t="shared" si="2"/>
        <v>824.98000000000013</v>
      </c>
      <c r="D84" s="9">
        <f t="shared" si="2"/>
        <v>666.49999999999989</v>
      </c>
      <c r="E84" s="9">
        <f t="shared" si="2"/>
        <v>158.47000000000003</v>
      </c>
      <c r="F84" s="9">
        <f t="shared" si="2"/>
        <v>588.58000000000004</v>
      </c>
      <c r="G84" s="9">
        <f t="shared" si="2"/>
        <v>7082.0599999999977</v>
      </c>
      <c r="H84" s="9">
        <f t="shared" si="2"/>
        <v>3070.1600000000003</v>
      </c>
      <c r="I84" s="9">
        <f t="shared" si="2"/>
        <v>4011.9299999999989</v>
      </c>
      <c r="J84" s="9">
        <f t="shared" si="2"/>
        <v>12536.310000000001</v>
      </c>
      <c r="K84" s="9">
        <f t="shared" si="2"/>
        <v>108.11999999999999</v>
      </c>
      <c r="L84" s="9">
        <f t="shared" si="2"/>
        <v>821.94999999999993</v>
      </c>
      <c r="M84" s="9">
        <f t="shared" si="2"/>
        <v>846.49999999999989</v>
      </c>
      <c r="N84" s="9">
        <f t="shared" si="2"/>
        <v>1259.45</v>
      </c>
      <c r="O84" s="9">
        <f t="shared" si="2"/>
        <v>29678.880000000001</v>
      </c>
      <c r="P84" s="1"/>
      <c r="Q84" s="1"/>
      <c r="R84" s="1"/>
    </row>
    <row r="85" spans="1:18" x14ac:dyDescent="0.3">
      <c r="A85" s="1" t="s">
        <v>37</v>
      </c>
      <c r="B85" s="6">
        <f t="shared" ref="B85:O85" si="4">(B83-B84)/B84</f>
        <v>0.15996692158669443</v>
      </c>
      <c r="C85" s="6">
        <f t="shared" si="4"/>
        <v>5.5104366166452416E-2</v>
      </c>
      <c r="D85" s="6">
        <f t="shared" si="4"/>
        <v>6.6601650412603311E-2</v>
      </c>
      <c r="E85" s="6">
        <f t="shared" si="4"/>
        <v>6.8782734902501823E-3</v>
      </c>
      <c r="F85" s="6">
        <f t="shared" si="4"/>
        <v>0.17086887084168664</v>
      </c>
      <c r="G85" s="6">
        <f t="shared" si="4"/>
        <v>0.11113291895296021</v>
      </c>
      <c r="H85" s="6">
        <f t="shared" si="4"/>
        <v>5.0508768272663214E-2</v>
      </c>
      <c r="I85" s="6">
        <f t="shared" si="4"/>
        <v>0.15752019601538428</v>
      </c>
      <c r="J85" s="6">
        <f t="shared" si="4"/>
        <v>0.10809480620693</v>
      </c>
      <c r="K85" s="6">
        <f t="shared" si="4"/>
        <v>2.1365149833518466E-2</v>
      </c>
      <c r="L85" s="6">
        <f t="shared" si="4"/>
        <v>0.11539631364438244</v>
      </c>
      <c r="M85" s="6">
        <f t="shared" si="4"/>
        <v>0.47901949202598959</v>
      </c>
      <c r="N85" s="6">
        <f t="shared" si="4"/>
        <v>0.18342133470959562</v>
      </c>
      <c r="O85" s="6">
        <f t="shared" si="4"/>
        <v>0.13206057640989172</v>
      </c>
      <c r="P85" s="1"/>
      <c r="Q85" s="1"/>
      <c r="R85" s="1"/>
    </row>
    <row r="86" spans="1:18" x14ac:dyDescent="0.3">
      <c r="A86" s="1" t="s">
        <v>48</v>
      </c>
      <c r="B86" s="8">
        <f t="shared" ref="B86:O86" si="5">B83/$O$83</f>
        <v>0.19371432296107918</v>
      </c>
      <c r="C86" s="8">
        <f t="shared" si="5"/>
        <v>2.5907270875988028E-2</v>
      </c>
      <c r="D86" s="8">
        <f t="shared" si="5"/>
        <v>2.1158517293588447E-2</v>
      </c>
      <c r="E86" s="8">
        <f t="shared" si="5"/>
        <v>4.7490512165946517E-3</v>
      </c>
      <c r="F86" s="8">
        <f t="shared" si="5"/>
        <v>2.0511460553498402E-2</v>
      </c>
      <c r="G86" s="8">
        <f t="shared" si="5"/>
        <v>0.23421162207957599</v>
      </c>
      <c r="H86" s="8">
        <f t="shared" si="5"/>
        <v>9.5993873497728588E-2</v>
      </c>
      <c r="I86" s="8">
        <f t="shared" si="5"/>
        <v>0.1382180462160425</v>
      </c>
      <c r="J86" s="8">
        <f t="shared" si="5"/>
        <v>0.41345616101295624</v>
      </c>
      <c r="K86" s="8">
        <f t="shared" si="5"/>
        <v>3.2867744161979668E-3</v>
      </c>
      <c r="L86" s="8">
        <f t="shared" si="5"/>
        <v>2.7287103004349323E-2</v>
      </c>
      <c r="M86" s="8">
        <f t="shared" si="5"/>
        <v>3.7263503589021932E-2</v>
      </c>
      <c r="N86" s="8">
        <f t="shared" si="5"/>
        <v>4.4361186238942515E-2</v>
      </c>
      <c r="O86" s="8">
        <f t="shared" si="5"/>
        <v>1</v>
      </c>
      <c r="P86" s="1"/>
      <c r="Q86" s="1"/>
      <c r="R86" s="1"/>
    </row>
    <row r="87" spans="1:18" x14ac:dyDescent="0.3">
      <c r="A87" s="1" t="s">
        <v>49</v>
      </c>
      <c r="B87" s="8">
        <f t="shared" ref="B87:O87" si="6">B84/$O$84</f>
        <v>0.18905396699605911</v>
      </c>
      <c r="C87" s="8">
        <f t="shared" si="6"/>
        <v>2.7796871040955726E-2</v>
      </c>
      <c r="D87" s="8">
        <f t="shared" si="6"/>
        <v>2.2457046896648385E-2</v>
      </c>
      <c r="E87" s="8">
        <f t="shared" si="6"/>
        <v>5.3394872043688989E-3</v>
      </c>
      <c r="F87" s="8">
        <f t="shared" si="6"/>
        <v>1.9831610896368059E-2</v>
      </c>
      <c r="G87" s="8">
        <f t="shared" si="6"/>
        <v>0.23862288603882617</v>
      </c>
      <c r="H87" s="8">
        <f t="shared" si="6"/>
        <v>0.10344595213835563</v>
      </c>
      <c r="I87" s="8">
        <f t="shared" si="6"/>
        <v>0.13517794472028591</v>
      </c>
      <c r="J87" s="8">
        <f t="shared" si="6"/>
        <v>0.42239835195937314</v>
      </c>
      <c r="K87" s="8">
        <f t="shared" si="6"/>
        <v>3.6429946143520238E-3</v>
      </c>
      <c r="L87" s="8">
        <f t="shared" si="6"/>
        <v>2.7694778239610116E-2</v>
      </c>
      <c r="M87" s="8">
        <f t="shared" si="6"/>
        <v>2.8521965788466407E-2</v>
      </c>
      <c r="N87" s="8">
        <f t="shared" si="6"/>
        <v>4.2435900546112251E-2</v>
      </c>
      <c r="O87" s="8">
        <f t="shared" si="6"/>
        <v>1</v>
      </c>
      <c r="P87" s="1"/>
      <c r="Q87" s="1"/>
      <c r="R87" s="1"/>
    </row>
    <row r="89" spans="1:18" ht="46.8" customHeight="1" x14ac:dyDescent="0.3">
      <c r="A89" s="20" t="s">
        <v>75</v>
      </c>
      <c r="B89" s="21"/>
      <c r="C89" s="21"/>
      <c r="D89" s="21"/>
      <c r="E89" s="21"/>
      <c r="F89" s="21"/>
      <c r="G89" s="21"/>
      <c r="H89" s="21"/>
      <c r="I89" s="21"/>
      <c r="J89" s="21"/>
      <c r="K89" s="21"/>
      <c r="L89" s="21"/>
      <c r="M89" s="21"/>
      <c r="N89" s="21"/>
      <c r="O89" s="21"/>
      <c r="P89" s="21"/>
      <c r="Q89" s="21"/>
      <c r="R89" s="21"/>
    </row>
  </sheetData>
  <mergeCells count="2">
    <mergeCell ref="A1:R1"/>
    <mergeCell ref="A89:R89"/>
  </mergeCells>
  <pageMargins left="0.7" right="0.7" top="0.75" bottom="0.75" header="0.3" footer="0.3"/>
  <pageSetup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Health Portfolio</vt:lpstr>
      <vt:lpstr>Liability Portfolio</vt:lpstr>
      <vt:lpstr>Miscellaneous portfolio</vt:lpstr>
      <vt:lpstr>Segmentwise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Sharad Taware</cp:lastModifiedBy>
  <cp:lastPrinted>2025-05-15T07:12:01Z</cp:lastPrinted>
  <dcterms:created xsi:type="dcterms:W3CDTF">2025-05-13T18:18:29Z</dcterms:created>
  <dcterms:modified xsi:type="dcterms:W3CDTF">2025-05-15T07:23:43Z</dcterms:modified>
</cp:coreProperties>
</file>