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gicouncil-my.sharepoint.com/personal/sskandan_gicouncil_in/Documents/Documents/Year book/"/>
    </mc:Choice>
  </mc:AlternateContent>
  <xr:revisionPtr revIDLastSave="0" documentId="8_{1B9FFAC0-6A8E-454B-B280-BB68638290EE}" xr6:coauthVersionLast="47" xr6:coauthVersionMax="47" xr10:uidLastSave="{00000000-0000-0000-0000-000000000000}"/>
  <bookViews>
    <workbookView xWindow="-108" yWindow="-108" windowWidth="23256" windowHeight="12456" activeTab="3" xr2:uid="{00000000-000D-0000-FFFF-FFFF00000000}"/>
  </bookViews>
  <sheets>
    <sheet name="Health Portfolio" sheetId="1" r:id="rId1"/>
    <sheet name="Liability Portfolio" sheetId="2" r:id="rId2"/>
    <sheet name="Miscellaneous portfolio" sheetId="3" r:id="rId3"/>
    <sheet name="Segmentwise Report"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95" i="4" l="1"/>
  <c r="O93" i="4"/>
  <c r="O90" i="4"/>
  <c r="O79" i="4"/>
  <c r="O78" i="4"/>
  <c r="O77" i="4"/>
  <c r="O76" i="4"/>
  <c r="O71" i="4"/>
  <c r="O70" i="4"/>
  <c r="O69" i="4"/>
  <c r="O68" i="4"/>
  <c r="O67" i="4"/>
  <c r="O66" i="4"/>
  <c r="O65" i="4"/>
  <c r="O64" i="4"/>
  <c r="O63" i="4"/>
  <c r="O62" i="4"/>
  <c r="O61" i="4"/>
  <c r="O60" i="4"/>
  <c r="O59" i="4"/>
  <c r="O58" i="4"/>
  <c r="O53" i="4"/>
  <c r="O52" i="4"/>
  <c r="O51" i="4"/>
  <c r="O50" i="4"/>
  <c r="O49" i="4"/>
  <c r="O48" i="4"/>
  <c r="O47" i="4"/>
  <c r="O46" i="4"/>
  <c r="O45" i="4"/>
  <c r="O44" i="4"/>
  <c r="O43" i="4"/>
  <c r="O42" i="4"/>
  <c r="O41" i="4"/>
  <c r="O40" i="4"/>
  <c r="O39" i="4"/>
  <c r="O38" i="4"/>
  <c r="O37" i="4"/>
  <c r="O36" i="4"/>
  <c r="O35" i="4"/>
  <c r="O34" i="4"/>
  <c r="O33" i="4"/>
  <c r="O32" i="4"/>
  <c r="O31" i="4"/>
  <c r="O30" i="4"/>
  <c r="O29" i="4"/>
  <c r="O28" i="4"/>
  <c r="O26" i="4"/>
  <c r="O24" i="4"/>
  <c r="O22" i="4"/>
  <c r="O20" i="4"/>
  <c r="O18" i="4"/>
  <c r="O16" i="4"/>
  <c r="O14" i="4"/>
  <c r="O12" i="4"/>
  <c r="O10" i="4"/>
  <c r="O8" i="4"/>
  <c r="O6" i="4"/>
  <c r="O4" i="4"/>
  <c r="O27" i="4"/>
  <c r="O25" i="4"/>
  <c r="O23" i="4"/>
  <c r="O21" i="4"/>
  <c r="O19" i="4"/>
  <c r="O17" i="4"/>
  <c r="O15" i="4"/>
  <c r="O13" i="4"/>
  <c r="O11" i="4"/>
  <c r="O9" i="4"/>
  <c r="O7" i="4"/>
  <c r="O5" i="4"/>
  <c r="P80" i="4" l="1"/>
  <c r="P78" i="4"/>
  <c r="P76" i="4"/>
  <c r="P70" i="4"/>
  <c r="P66" i="4"/>
  <c r="P62" i="4"/>
  <c r="P60" i="4"/>
  <c r="P58" i="4"/>
  <c r="P52" i="4"/>
  <c r="P50" i="4"/>
  <c r="P48" i="4"/>
  <c r="P46" i="4"/>
  <c r="P44" i="4"/>
  <c r="P42" i="4"/>
  <c r="P40" i="4"/>
  <c r="P38" i="4"/>
  <c r="P36" i="4"/>
  <c r="P34" i="4"/>
  <c r="P32" i="4"/>
  <c r="P30" i="4"/>
  <c r="P28" i="4"/>
  <c r="P26" i="4"/>
  <c r="P24" i="4"/>
  <c r="P22" i="4"/>
  <c r="P20" i="4"/>
  <c r="P18" i="4"/>
  <c r="P16" i="4"/>
  <c r="P14" i="4"/>
  <c r="P12" i="4"/>
  <c r="P10" i="4"/>
  <c r="P8" i="4"/>
  <c r="P6" i="4"/>
  <c r="P4" i="4"/>
  <c r="N83" i="4"/>
  <c r="K83" i="4"/>
  <c r="O81" i="4"/>
  <c r="N81" i="4"/>
  <c r="R80" i="4"/>
  <c r="O80" i="4"/>
  <c r="N80" i="4"/>
  <c r="O73" i="4"/>
  <c r="P72" i="4" s="1"/>
  <c r="N73" i="4"/>
  <c r="M73" i="4"/>
  <c r="M74" i="4" s="1"/>
  <c r="J73" i="4"/>
  <c r="J74" i="4" s="1"/>
  <c r="R72" i="4"/>
  <c r="N72" i="4"/>
  <c r="N74" i="4" s="1"/>
  <c r="O72" i="4"/>
  <c r="M72" i="4"/>
  <c r="J72" i="4"/>
  <c r="O55" i="4"/>
  <c r="N55" i="4"/>
  <c r="M55" i="4"/>
  <c r="L55" i="4"/>
  <c r="L84" i="4" s="1"/>
  <c r="K55" i="4"/>
  <c r="K84" i="4" s="1"/>
  <c r="J55" i="4"/>
  <c r="I55" i="4"/>
  <c r="I84" i="4" s="1"/>
  <c r="H55" i="4"/>
  <c r="H84" i="4" s="1"/>
  <c r="G55" i="4"/>
  <c r="G84" i="4" s="1"/>
  <c r="F55" i="4"/>
  <c r="F84" i="4" s="1"/>
  <c r="E55" i="4"/>
  <c r="E84" i="4" s="1"/>
  <c r="D55" i="4"/>
  <c r="D84" i="4" s="1"/>
  <c r="C55" i="4"/>
  <c r="C84" i="4" s="1"/>
  <c r="B55" i="4"/>
  <c r="B84" i="4" s="1"/>
  <c r="O54" i="4"/>
  <c r="N54" i="4"/>
  <c r="M54" i="4"/>
  <c r="M56" i="4" s="1"/>
  <c r="L54" i="4"/>
  <c r="K54" i="4"/>
  <c r="J54" i="4"/>
  <c r="I54" i="4"/>
  <c r="H54" i="4"/>
  <c r="G54" i="4"/>
  <c r="G56" i="4" s="1"/>
  <c r="F54" i="4"/>
  <c r="F56" i="4" s="1"/>
  <c r="E54" i="4"/>
  <c r="E83" i="4" s="1"/>
  <c r="E85" i="4" s="1"/>
  <c r="D54" i="4"/>
  <c r="D83" i="4" s="1"/>
  <c r="C54" i="4"/>
  <c r="C83" i="4" s="1"/>
  <c r="B54" i="4"/>
  <c r="B56" i="4" s="1"/>
  <c r="G65" i="3"/>
  <c r="G62" i="3"/>
  <c r="G60" i="3"/>
  <c r="G58" i="3"/>
  <c r="G54" i="3"/>
  <c r="G52" i="3"/>
  <c r="G50" i="3"/>
  <c r="G48" i="3"/>
  <c r="G46" i="3"/>
  <c r="G44" i="3"/>
  <c r="G42" i="3"/>
  <c r="G40" i="3"/>
  <c r="G38" i="3"/>
  <c r="G36" i="3"/>
  <c r="G34" i="3"/>
  <c r="G28" i="3"/>
  <c r="G26" i="3"/>
  <c r="G24" i="3"/>
  <c r="G22" i="3"/>
  <c r="G20" i="3"/>
  <c r="G18" i="3"/>
  <c r="G16" i="3"/>
  <c r="G14" i="3"/>
  <c r="G12" i="3"/>
  <c r="G10" i="3"/>
  <c r="G8" i="3"/>
  <c r="G6" i="3"/>
  <c r="G4" i="3"/>
  <c r="F62" i="3"/>
  <c r="F60" i="3"/>
  <c r="F58" i="3"/>
  <c r="F54" i="3"/>
  <c r="F52" i="3"/>
  <c r="F50" i="3"/>
  <c r="F48" i="3"/>
  <c r="F46" i="3"/>
  <c r="F44" i="3"/>
  <c r="F42" i="3"/>
  <c r="F40" i="3"/>
  <c r="F38" i="3"/>
  <c r="F36" i="3"/>
  <c r="F34" i="3"/>
  <c r="F32" i="3"/>
  <c r="F28" i="3"/>
  <c r="F26" i="3"/>
  <c r="F24" i="3"/>
  <c r="F22" i="3"/>
  <c r="F20" i="3"/>
  <c r="F18" i="3"/>
  <c r="F16" i="3"/>
  <c r="F14" i="3"/>
  <c r="F12" i="3"/>
  <c r="F10" i="3"/>
  <c r="F8" i="3"/>
  <c r="F6" i="3"/>
  <c r="F4" i="3"/>
  <c r="E69" i="3"/>
  <c r="D69" i="3"/>
  <c r="C69" i="3"/>
  <c r="B69" i="3"/>
  <c r="E68" i="3"/>
  <c r="D68" i="3"/>
  <c r="C68" i="3"/>
  <c r="B68" i="3"/>
  <c r="E67" i="3"/>
  <c r="D67" i="3"/>
  <c r="C67" i="3"/>
  <c r="B67" i="3"/>
  <c r="E63" i="3"/>
  <c r="D63" i="3"/>
  <c r="C63" i="3"/>
  <c r="B63" i="3"/>
  <c r="H62" i="3"/>
  <c r="E62" i="3"/>
  <c r="D62" i="3"/>
  <c r="C62" i="3"/>
  <c r="B62" i="3"/>
  <c r="E56" i="3"/>
  <c r="D56" i="3"/>
  <c r="C56" i="3"/>
  <c r="B56" i="3"/>
  <c r="E55" i="3"/>
  <c r="D55" i="3"/>
  <c r="C55" i="3"/>
  <c r="B55" i="3"/>
  <c r="H54" i="3"/>
  <c r="E54" i="3"/>
  <c r="D54" i="3"/>
  <c r="C54" i="3"/>
  <c r="B54" i="3"/>
  <c r="H76" i="1"/>
  <c r="H73" i="1"/>
  <c r="H71" i="1"/>
  <c r="H67" i="1"/>
  <c r="H65" i="1"/>
  <c r="H63" i="1"/>
  <c r="H61" i="1"/>
  <c r="H59" i="1"/>
  <c r="H55" i="1"/>
  <c r="H53" i="1"/>
  <c r="H51" i="1"/>
  <c r="H49" i="1"/>
  <c r="H47" i="1"/>
  <c r="H45" i="1"/>
  <c r="H43" i="1"/>
  <c r="H39" i="1"/>
  <c r="H37" i="1"/>
  <c r="H35" i="1"/>
  <c r="H33" i="1"/>
  <c r="H31" i="1"/>
  <c r="H29" i="1"/>
  <c r="H27" i="1"/>
  <c r="H25" i="1"/>
  <c r="H21" i="1"/>
  <c r="H19" i="1"/>
  <c r="H17" i="1"/>
  <c r="H15" i="1"/>
  <c r="H13" i="1"/>
  <c r="H11" i="1"/>
  <c r="H9" i="1"/>
  <c r="H7" i="1"/>
  <c r="H5" i="1"/>
  <c r="G76" i="1"/>
  <c r="G73" i="1"/>
  <c r="G71" i="1"/>
  <c r="G67" i="1"/>
  <c r="G63" i="1"/>
  <c r="G61" i="1"/>
  <c r="G59" i="1"/>
  <c r="G55" i="1"/>
  <c r="G53" i="1"/>
  <c r="G51" i="1"/>
  <c r="G49" i="1"/>
  <c r="G47" i="1"/>
  <c r="G45" i="1"/>
  <c r="G43" i="1"/>
  <c r="G41" i="1"/>
  <c r="G39" i="1"/>
  <c r="G37" i="1"/>
  <c r="G35" i="1"/>
  <c r="G33" i="1"/>
  <c r="G31" i="1"/>
  <c r="G29" i="1"/>
  <c r="G27" i="1"/>
  <c r="G25" i="1"/>
  <c r="G21" i="1"/>
  <c r="G19" i="1"/>
  <c r="G17" i="1"/>
  <c r="G15" i="1"/>
  <c r="G13" i="1"/>
  <c r="G11" i="1"/>
  <c r="G9" i="1"/>
  <c r="G7" i="1"/>
  <c r="G5" i="1"/>
  <c r="H55" i="2"/>
  <c r="H51" i="2"/>
  <c r="H49" i="2"/>
  <c r="H47" i="2"/>
  <c r="H45" i="2"/>
  <c r="H43" i="2"/>
  <c r="H41" i="2"/>
  <c r="H39" i="2"/>
  <c r="H37" i="2"/>
  <c r="H35" i="2"/>
  <c r="H33" i="2"/>
  <c r="H29" i="2"/>
  <c r="H27" i="2"/>
  <c r="H25" i="2"/>
  <c r="H21" i="2"/>
  <c r="H19" i="2"/>
  <c r="H17" i="2"/>
  <c r="H15" i="2"/>
  <c r="H13" i="2"/>
  <c r="H11" i="2"/>
  <c r="H9" i="2"/>
  <c r="H7" i="2"/>
  <c r="H5" i="2"/>
  <c r="G55" i="2"/>
  <c r="G53" i="2"/>
  <c r="G51" i="2"/>
  <c r="G49" i="2"/>
  <c r="G47" i="2"/>
  <c r="G45" i="2"/>
  <c r="G43" i="2"/>
  <c r="G41" i="2"/>
  <c r="G39" i="2"/>
  <c r="G37" i="2"/>
  <c r="G35" i="2"/>
  <c r="G33" i="2"/>
  <c r="G29" i="2"/>
  <c r="G27" i="2"/>
  <c r="G25" i="2"/>
  <c r="G21" i="2"/>
  <c r="G19" i="2"/>
  <c r="G17" i="2"/>
  <c r="G15" i="2"/>
  <c r="G13" i="2"/>
  <c r="G11" i="2"/>
  <c r="G9" i="2"/>
  <c r="G7" i="2"/>
  <c r="G5" i="2"/>
  <c r="F59" i="2"/>
  <c r="E59" i="2"/>
  <c r="D59" i="2"/>
  <c r="C59" i="2"/>
  <c r="B59" i="2"/>
  <c r="F58" i="2"/>
  <c r="E58" i="2"/>
  <c r="D58" i="2"/>
  <c r="C58" i="2"/>
  <c r="B58" i="2"/>
  <c r="F57" i="2"/>
  <c r="E57" i="2"/>
  <c r="D57" i="2"/>
  <c r="C57" i="2"/>
  <c r="B57" i="2"/>
  <c r="F56" i="2"/>
  <c r="E56" i="2"/>
  <c r="D56" i="2"/>
  <c r="C56" i="2"/>
  <c r="B56" i="2"/>
  <c r="I55" i="2"/>
  <c r="F55" i="2"/>
  <c r="E55" i="2"/>
  <c r="D55" i="2"/>
  <c r="C55" i="2"/>
  <c r="B55" i="2"/>
  <c r="F80" i="1"/>
  <c r="E80" i="1"/>
  <c r="D80" i="1"/>
  <c r="C80" i="1"/>
  <c r="B80" i="1"/>
  <c r="F79" i="1"/>
  <c r="E79" i="1"/>
  <c r="D79" i="1"/>
  <c r="C79" i="1"/>
  <c r="B79" i="1"/>
  <c r="F78" i="1"/>
  <c r="E78" i="1"/>
  <c r="D78" i="1"/>
  <c r="C78" i="1"/>
  <c r="B78" i="1"/>
  <c r="F77" i="1"/>
  <c r="E77" i="1"/>
  <c r="D77" i="1"/>
  <c r="C77" i="1"/>
  <c r="B77" i="1"/>
  <c r="I76" i="1"/>
  <c r="F76" i="1"/>
  <c r="E76" i="1"/>
  <c r="D76" i="1"/>
  <c r="C76" i="1"/>
  <c r="B76" i="1"/>
  <c r="F75" i="1"/>
  <c r="E75" i="1"/>
  <c r="C75" i="1"/>
  <c r="B75" i="1"/>
  <c r="F74" i="1"/>
  <c r="E74" i="1"/>
  <c r="C74" i="1"/>
  <c r="B74" i="1"/>
  <c r="I73" i="1"/>
  <c r="F73" i="1"/>
  <c r="E73" i="1"/>
  <c r="C73" i="1"/>
  <c r="B73" i="1"/>
  <c r="C57" i="1"/>
  <c r="F56" i="1"/>
  <c r="E56" i="1"/>
  <c r="D56" i="1"/>
  <c r="C56" i="1"/>
  <c r="B56" i="1"/>
  <c r="I55" i="1"/>
  <c r="F55" i="1"/>
  <c r="F57" i="1" s="1"/>
  <c r="E55" i="1"/>
  <c r="E57" i="1" s="1"/>
  <c r="D55" i="1"/>
  <c r="D57" i="1" s="1"/>
  <c r="C55" i="1"/>
  <c r="B55" i="1"/>
  <c r="B57" i="1" s="1"/>
  <c r="N84" i="4" l="1"/>
  <c r="O84" i="4"/>
  <c r="O87" i="4" s="1"/>
  <c r="N56" i="4"/>
  <c r="J84" i="4"/>
  <c r="L56" i="4"/>
  <c r="I56" i="4"/>
  <c r="H56" i="4"/>
  <c r="D85" i="4"/>
  <c r="N85" i="4"/>
  <c r="C85" i="4"/>
  <c r="P54" i="4"/>
  <c r="O83" i="4"/>
  <c r="N86" i="4" s="1"/>
  <c r="K85" i="4"/>
  <c r="M84" i="4"/>
  <c r="B83" i="4"/>
  <c r="R83" i="4"/>
  <c r="L83" i="4"/>
  <c r="M83" i="4"/>
  <c r="F83" i="4"/>
  <c r="G83" i="4"/>
  <c r="O74" i="4"/>
  <c r="H83" i="4"/>
  <c r="J56" i="4"/>
  <c r="I83" i="4"/>
  <c r="K56" i="4"/>
  <c r="J83" i="4"/>
  <c r="E56" i="4"/>
  <c r="C56" i="4"/>
  <c r="O56" i="4"/>
  <c r="D56" i="4"/>
  <c r="I87" i="4" l="1"/>
  <c r="D87" i="4"/>
  <c r="G87" i="4"/>
  <c r="M87" i="4"/>
  <c r="B87" i="4"/>
  <c r="H87" i="4"/>
  <c r="N87" i="4"/>
  <c r="F87" i="4"/>
  <c r="L87" i="4"/>
  <c r="J87" i="4"/>
  <c r="K87" i="4"/>
  <c r="C87" i="4"/>
  <c r="E87" i="4"/>
  <c r="C86" i="4"/>
  <c r="D86" i="4"/>
  <c r="Q54" i="4"/>
  <c r="K86" i="4"/>
  <c r="J86" i="4"/>
  <c r="J85" i="4"/>
  <c r="B86" i="4"/>
  <c r="B85" i="4"/>
  <c r="I86" i="4"/>
  <c r="I85" i="4"/>
  <c r="H86" i="4"/>
  <c r="H85" i="4"/>
  <c r="L86" i="4"/>
  <c r="L85" i="4"/>
  <c r="G86" i="4"/>
  <c r="G85" i="4"/>
  <c r="F86" i="4"/>
  <c r="F85" i="4"/>
  <c r="M86" i="4"/>
  <c r="M85" i="4"/>
  <c r="Q76" i="4"/>
  <c r="Q46" i="4"/>
  <c r="Q22" i="4"/>
  <c r="O86" i="4"/>
  <c r="Q72" i="4"/>
  <c r="Q44" i="4"/>
  <c r="Q20" i="4"/>
  <c r="Q70" i="4"/>
  <c r="Q42" i="4"/>
  <c r="Q18" i="4"/>
  <c r="O85" i="4"/>
  <c r="Q66" i="4"/>
  <c r="Q40" i="4"/>
  <c r="Q16" i="4"/>
  <c r="Q64" i="4"/>
  <c r="Q38" i="4"/>
  <c r="Q14" i="4"/>
  <c r="Q62" i="4"/>
  <c r="Q36" i="4"/>
  <c r="Q12" i="4"/>
  <c r="Q60" i="4"/>
  <c r="Q34" i="4"/>
  <c r="Q10" i="4"/>
  <c r="Q58" i="4"/>
  <c r="Q32" i="4"/>
  <c r="Q8" i="4"/>
  <c r="Q30" i="4"/>
  <c r="Q50" i="4"/>
  <c r="Q48" i="4"/>
  <c r="Q6" i="4"/>
  <c r="Q80" i="4"/>
  <c r="Q78" i="4"/>
  <c r="Q28" i="4"/>
  <c r="Q26" i="4"/>
  <c r="Q4" i="4"/>
  <c r="Q24" i="4"/>
  <c r="P83" i="4"/>
  <c r="Q83" i="4"/>
  <c r="Q52" i="4"/>
  <c r="E86" i="4"/>
</calcChain>
</file>

<file path=xl/sharedStrings.xml><?xml version="1.0" encoding="utf-8"?>
<sst xmlns="http://schemas.openxmlformats.org/spreadsheetml/2006/main" count="341" uniqueCount="82">
  <si>
    <t>GROSS DIRECT PREMIUM INCOME UNDERWRITTEN BY NON-LIFE INSURERS WITHIN INDIA  (SEGMENT WISE) : FOR THE PERIOD UPTO March 2025 (PROVISIONAL &amp; UNAUDITED ) IN FY 2024-25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</si>
  <si>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</si>
  <si>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</si>
  <si>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</si>
  <si>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</si>
  <si>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</si>
  <si>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</si>
  <si>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</si>
  <si>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</si>
  <si>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</si>
  <si>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</si>
  <si>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</si>
  <si>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</si>
  <si>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</si>
  <si>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Future Generali India Insurance Co Ltd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</si>
  <si>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</si>
  <si>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</si>
  <si>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</si>
  <si>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</si>
  <si>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</si>
  <si>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</si>
  <si>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</si>
  <si>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</si>
  <si>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</si>
  <si>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</si>
  <si>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</si>
  <si>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</si>
  <si>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</si>
  <si>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</si>
  <si>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</si>
  <si>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</si>
  <si>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</si>
  <si>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</si>
  <si>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</si>
  <si>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</si>
  <si>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General Insurers Sub Total</t>
  </si>
  <si>
    <t>Previous Year Sub Total</t>
  </si>
  <si>
    <t>% Growth</t>
  </si>
  <si>
    <t>Stand-alone Health Insurers</t>
  </si>
  <si>
    <t xml:space="preserve"> Niva bupa health insurance company limited</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</si>
  <si>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</si>
  <si>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</si>
  <si>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</si>
  <si>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</si>
  <si>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</si>
  <si>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</si>
  <si>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</si>
  <si>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</si>
  <si>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</si>
  <si>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</si>
  <si>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</si>
  <si>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</si>
  <si>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</si>
  <si>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</si>
  <si>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</si>
  <si>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</si>
  <si>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</si>
  <si>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</si>
  <si>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</si>
  <si>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</si>
  <si>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</si>
  <si>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</si>
  <si>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</si>
  <si>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</si>
  <si>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</si>
  <si>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</si>
  <si>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</si>
  <si>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</si>
  <si>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</si>
  <si>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</si>
  <si>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</si>
  <si>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</si>
  <si>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</si>
  <si>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</si>
  <si>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Zurich Kotak Mahindra General Insurance Co Ltd</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</si>
  <si>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</si>
  <si>
    <t>Long term premiums not accounted from Oct-March 25</t>
  </si>
  <si>
    <t>Total GDPI (incl LTP)</t>
  </si>
  <si>
    <t>24-25</t>
  </si>
  <si>
    <t>23-24</t>
  </si>
  <si>
    <t>Growth rate</t>
  </si>
  <si>
    <t>Segment wise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</si>
</sst>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ptos"/>
      <family val="2"/>
    </font>
    <font>
      <b/>
      <sz val="12"/>
      <color theme="4"/>
      <name val="Calibri"/>
      <family val="2"/>
      <scheme val="minor"/>
    </font>
    <font>
      <b/>
      <sz val="10"/>
      <color theme="1"/>
      <name val="Calibri"/>
      <family val="2"/>
      <scheme val="minor"/>
    </font>
    <font>
      <sz val="10"/>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3">
    <xf numFmtId="0" fontId="0" fillId="0" borderId="0" xfId="0"/>
    <xf numFmtId="0" fontId="0" fillId="0" borderId="1" xfId="0" applyBorder="1"/>
    <xf numFmtId="0" fontId="2" fillId="0" borderId="1" xfId="0" applyFont="1" applyBorder="1"/>
    <xf numFmtId="0" fontId="2" fillId="0" borderId="1" xfId="0" applyFont="1" applyBorder="1" applyAlignment="1">
      <alignment vertical="top" wrapText="1"/>
    </xf>
    <xf numFmtId="43" fontId="0" fillId="0" borderId="1" xfId="1" applyFont="1" applyBorder="1"/>
    <xf numFmtId="43" fontId="2" fillId="0" borderId="1" xfId="1" applyFont="1" applyBorder="1"/>
    <xf numFmtId="10" fontId="1" fillId="0" borderId="1" xfId="2" applyNumberFormat="1" applyFont="1" applyBorder="1"/>
    <xf numFmtId="43" fontId="2" fillId="0" borderId="1" xfId="0" applyNumberFormat="1" applyFont="1" applyBorder="1"/>
    <xf numFmtId="10" fontId="0" fillId="0" borderId="1" xfId="2" applyNumberFormat="1" applyFont="1" applyBorder="1"/>
    <xf numFmtId="43" fontId="0" fillId="0" borderId="1" xfId="0" applyNumberFormat="1" applyBorder="1"/>
    <xf numFmtId="10" fontId="2" fillId="0" borderId="1" xfId="2" applyNumberFormat="1" applyFont="1" applyBorder="1"/>
    <xf numFmtId="43" fontId="1" fillId="0" borderId="1" xfId="1" applyFont="1" applyBorder="1"/>
    <xf numFmtId="164" fontId="2" fillId="0" borderId="1" xfId="0" applyNumberFormat="1" applyFont="1" applyBorder="1"/>
    <xf numFmtId="43" fontId="5" fillId="0" borderId="1" xfId="1" applyFont="1" applyBorder="1"/>
    <xf numFmtId="43" fontId="6" fillId="0" borderId="1" xfId="1" applyFont="1" applyBorder="1"/>
    <xf numFmtId="0" fontId="4" fillId="0" borderId="2" xfId="0" applyFont="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center" vertical="top" wrapText="1"/>
    </xf>
    <xf numFmtId="0" fontId="4" fillId="0" borderId="2" xfId="0" applyFont="1" applyBorder="1" applyAlignment="1">
      <alignment horizontal="center" vertical="center"/>
    </xf>
    <xf numFmtId="165" fontId="1" fillId="0" borderId="1" xfId="2" applyNumberFormat="1" applyFont="1" applyBorder="1"/>
    <xf numFmtId="0" fontId="0" fillId="0" borderId="1" xfId="0" applyBorder="1" applyAlignment="1">
      <alignment horizontal="left" vertical="top" wrapText="1"/>
    </xf>
    <xf numFmtId="0" fontId="0" fillId="0" borderId="3" xfId="0" applyBorder="1" applyAlignment="1">
      <alignment horizontal="left"/>
    </xf>
    <xf numFmtId="0" fontId="0" fillId="0" borderId="4" xfId="0" applyBorder="1" applyAlignment="1">
      <alignment horizontal="left"/>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I82"/>
  <sheetViews>
    <sheetView topLeftCell="A74" workbookViewId="0">
      <selection activeCell="A82" sqref="A82:I82"/>
    </sheetView>
  </sheetViews>
  <sheetFormatPr defaultRowHeight="14.4" x14ac:dyDescent="0.3"/>
  <cols>
    <col min="1" max="1" width="37" customWidth="1"/>
    <col min="2" max="2" width="12.77734375" customWidth="1"/>
    <col min="3" max="3" width="14.77734375" customWidth="1"/>
    <col min="4" max="4" width="12.88671875" customWidth="1"/>
    <col min="5" max="5" width="12.21875" customWidth="1"/>
    <col min="6" max="6" width="12.88671875" customWidth="1"/>
  </cols>
  <sheetData>
    <row r="2" spans="1:9" ht="57" customHeight="1" x14ac:dyDescent="0.3">
      <c r="A2" s="15" t="s">
        <v>0</v>
      </c>
      <c r="B2" s="15"/>
      <c r="C2" s="15"/>
      <c r="D2" s="15"/>
      <c r="E2" s="15"/>
      <c r="F2" s="15"/>
      <c r="G2" s="15"/>
      <c r="H2" s="15"/>
      <c r="I2" s="15"/>
    </row>
    <row r="3" spans="1:9" ht="43.2" x14ac:dyDescent="0.3">
      <c r="A3" s="1"/>
      <c r="B3" s="3" t="s">
        <v>1</v>
      </c>
      <c r="C3" s="3" t="s">
        <v>2</v>
      </c>
      <c r="D3" s="3" t="s">
        <v>3</v>
      </c>
      <c r="E3" s="3" t="s">
        <v>4</v>
      </c>
      <c r="F3" s="3" t="s">
        <v>5</v>
      </c>
      <c r="G3" s="3" t="s">
        <v>6</v>
      </c>
      <c r="H3" s="3" t="s">
        <v>7</v>
      </c>
      <c r="I3" s="3" t="s">
        <v>8</v>
      </c>
    </row>
    <row r="4" spans="1:9" x14ac:dyDescent="0.3">
      <c r="A4" s="2" t="s">
        <v>9</v>
      </c>
      <c r="B4" s="1"/>
      <c r="C4" s="1"/>
      <c r="D4" s="1"/>
      <c r="E4" s="1"/>
      <c r="F4" s="1"/>
      <c r="G4" s="1"/>
      <c r="H4" s="1"/>
      <c r="I4" s="1"/>
    </row>
    <row r="5" spans="1:9" x14ac:dyDescent="0.3">
      <c r="A5" s="1" t="s">
        <v>10</v>
      </c>
      <c r="B5" s="1">
        <v>98.15</v>
      </c>
      <c r="C5" s="1">
        <v>789.07</v>
      </c>
      <c r="D5" s="4">
        <v>0</v>
      </c>
      <c r="E5" s="1">
        <v>35.03</v>
      </c>
      <c r="F5" s="1">
        <v>922.25</v>
      </c>
      <c r="G5" s="8">
        <f>(F5-F6)/F6</f>
        <v>3.5514585345040525E-2</v>
      </c>
      <c r="H5" s="8">
        <f>F5/$F$76</f>
        <v>7.7703766701149243E-3</v>
      </c>
      <c r="I5" s="1">
        <v>31.63</v>
      </c>
    </row>
    <row r="6" spans="1:9" x14ac:dyDescent="0.3">
      <c r="A6" s="1" t="s">
        <v>11</v>
      </c>
      <c r="B6" s="1">
        <v>44.3</v>
      </c>
      <c r="C6" s="1">
        <v>809.19</v>
      </c>
      <c r="D6" s="4">
        <v>0</v>
      </c>
      <c r="E6" s="1">
        <v>37.130000000000003</v>
      </c>
      <c r="F6" s="1">
        <v>890.62</v>
      </c>
      <c r="G6" s="1"/>
      <c r="H6" s="1"/>
      <c r="I6" s="1"/>
    </row>
    <row r="7" spans="1:9" x14ac:dyDescent="0.3">
      <c r="A7" s="1" t="s">
        <v>12</v>
      </c>
      <c r="B7" s="1">
        <v>1116.83</v>
      </c>
      <c r="C7" s="1">
        <v>3260.12</v>
      </c>
      <c r="D7" s="1">
        <v>3260.29</v>
      </c>
      <c r="E7" s="1">
        <v>191.55</v>
      </c>
      <c r="F7" s="1">
        <v>7828.79</v>
      </c>
      <c r="G7" s="8">
        <f>(F7-F8)/F8</f>
        <v>0.16668082398577702</v>
      </c>
      <c r="H7" s="8">
        <f>F7/$F$76</f>
        <v>6.5961124609627567E-2</v>
      </c>
      <c r="I7" s="1">
        <v>1118.48</v>
      </c>
    </row>
    <row r="8" spans="1:9" x14ac:dyDescent="0.3">
      <c r="A8" s="1" t="s">
        <v>11</v>
      </c>
      <c r="B8" s="1">
        <v>989.9</v>
      </c>
      <c r="C8" s="1">
        <v>2764.03</v>
      </c>
      <c r="D8" s="1">
        <v>2766.98</v>
      </c>
      <c r="E8" s="1">
        <v>189.4</v>
      </c>
      <c r="F8" s="1">
        <v>6710.31</v>
      </c>
      <c r="G8" s="1"/>
      <c r="H8" s="1"/>
      <c r="I8" s="1"/>
    </row>
    <row r="9" spans="1:9" x14ac:dyDescent="0.3">
      <c r="A9" s="1" t="s">
        <v>13</v>
      </c>
      <c r="B9" s="1">
        <v>519.88</v>
      </c>
      <c r="C9" s="1">
        <v>362.89</v>
      </c>
      <c r="D9" s="1">
        <v>6.26</v>
      </c>
      <c r="E9" s="1">
        <v>1.18</v>
      </c>
      <c r="F9" s="1">
        <v>890.21</v>
      </c>
      <c r="G9" s="8">
        <f>(F9-F10)/F10</f>
        <v>0.18338074601866383</v>
      </c>
      <c r="H9" s="8">
        <f>F9/$F$76</f>
        <v>7.5004250642483139E-3</v>
      </c>
      <c r="I9" s="1">
        <v>137.94999999999999</v>
      </c>
    </row>
    <row r="10" spans="1:9" x14ac:dyDescent="0.3">
      <c r="A10" s="1" t="s">
        <v>11</v>
      </c>
      <c r="B10" s="1">
        <v>566.16999999999996</v>
      </c>
      <c r="C10" s="1">
        <v>184.56</v>
      </c>
      <c r="D10" s="4">
        <v>0</v>
      </c>
      <c r="E10" s="1">
        <v>1.53</v>
      </c>
      <c r="F10" s="1">
        <v>752.26</v>
      </c>
      <c r="G10" s="1"/>
      <c r="H10" s="1"/>
      <c r="I10" s="1"/>
    </row>
    <row r="11" spans="1:9" x14ac:dyDescent="0.3">
      <c r="A11" s="1" t="s">
        <v>14</v>
      </c>
      <c r="B11" s="1">
        <v>188.55</v>
      </c>
      <c r="C11" s="1">
        <v>1494.62</v>
      </c>
      <c r="D11" s="1">
        <v>46.91</v>
      </c>
      <c r="E11" s="1">
        <v>7.33</v>
      </c>
      <c r="F11" s="1">
        <v>1737.41</v>
      </c>
      <c r="G11" s="8">
        <f>(F11-F12)/F12</f>
        <v>0.17757775804691575</v>
      </c>
      <c r="H11" s="8">
        <f>F11/$F$76</f>
        <v>1.4638471271807398E-2</v>
      </c>
      <c r="I11" s="1">
        <v>262</v>
      </c>
    </row>
    <row r="12" spans="1:9" x14ac:dyDescent="0.3">
      <c r="A12" s="1" t="s">
        <v>11</v>
      </c>
      <c r="B12" s="1">
        <v>196.48</v>
      </c>
      <c r="C12" s="1">
        <v>1272.31</v>
      </c>
      <c r="D12" s="4">
        <v>0</v>
      </c>
      <c r="E12" s="1">
        <v>6.62</v>
      </c>
      <c r="F12" s="1">
        <v>1475.41</v>
      </c>
      <c r="G12" s="1"/>
      <c r="H12" s="1"/>
      <c r="I12" s="1"/>
    </row>
    <row r="13" spans="1:9" x14ac:dyDescent="0.3">
      <c r="A13" s="1" t="s">
        <v>15</v>
      </c>
      <c r="B13" s="1">
        <v>67.569999999999993</v>
      </c>
      <c r="C13" s="1">
        <v>1134.96</v>
      </c>
      <c r="D13" s="4">
        <v>0</v>
      </c>
      <c r="E13" s="1">
        <v>6.61</v>
      </c>
      <c r="F13" s="1">
        <v>1209.1400000000001</v>
      </c>
      <c r="G13" s="8">
        <f>(F13-F14)/F14</f>
        <v>-6.117568501393706E-2</v>
      </c>
      <c r="H13" s="8">
        <f>F13/$F$76</f>
        <v>1.0187555702795078E-2</v>
      </c>
      <c r="I13" s="1">
        <v>-78.790000000000006</v>
      </c>
    </row>
    <row r="14" spans="1:9" x14ac:dyDescent="0.3">
      <c r="A14" s="1" t="s">
        <v>11</v>
      </c>
      <c r="B14" s="1">
        <v>59.91</v>
      </c>
      <c r="C14" s="1">
        <v>1219.25</v>
      </c>
      <c r="D14" s="4">
        <v>0</v>
      </c>
      <c r="E14" s="1">
        <v>8.77</v>
      </c>
      <c r="F14" s="1">
        <v>1287.93</v>
      </c>
      <c r="G14" s="1"/>
      <c r="H14" s="1"/>
      <c r="I14" s="1"/>
    </row>
    <row r="15" spans="1:9" x14ac:dyDescent="0.3">
      <c r="A15" s="1" t="s">
        <v>16</v>
      </c>
      <c r="B15" s="1">
        <v>4212.7</v>
      </c>
      <c r="C15" s="1">
        <v>1507.05</v>
      </c>
      <c r="D15" s="4">
        <v>0</v>
      </c>
      <c r="E15" s="1">
        <v>33.35</v>
      </c>
      <c r="F15" s="1">
        <v>5753.1</v>
      </c>
      <c r="G15" s="8">
        <f>(F15-F16)/F16</f>
        <v>-3.7115514003675285E-2</v>
      </c>
      <c r="H15" s="8">
        <f>F15/$F$76</f>
        <v>4.8472490128314637E-2</v>
      </c>
      <c r="I15" s="1">
        <v>-221.76</v>
      </c>
    </row>
    <row r="16" spans="1:9" x14ac:dyDescent="0.3">
      <c r="A16" s="1" t="s">
        <v>11</v>
      </c>
      <c r="B16" s="1">
        <v>3964.17</v>
      </c>
      <c r="C16" s="1">
        <v>1977.83</v>
      </c>
      <c r="D16" s="4">
        <v>0</v>
      </c>
      <c r="E16" s="1">
        <v>32.86</v>
      </c>
      <c r="F16" s="1">
        <v>5974.86</v>
      </c>
      <c r="G16" s="1"/>
      <c r="H16" s="1"/>
      <c r="I16" s="1"/>
    </row>
    <row r="17" spans="1:9" x14ac:dyDescent="0.3">
      <c r="A17" s="1" t="s">
        <v>17</v>
      </c>
      <c r="B17" s="1">
        <v>1556.23</v>
      </c>
      <c r="C17" s="1">
        <v>5393.8</v>
      </c>
      <c r="D17" s="4">
        <v>0</v>
      </c>
      <c r="E17" s="1">
        <v>238.27</v>
      </c>
      <c r="F17" s="1">
        <v>7188.3</v>
      </c>
      <c r="G17" s="8">
        <f>(F17-F18)/F18</f>
        <v>0.12296307405341829</v>
      </c>
      <c r="H17" s="8">
        <f>F17/$F$76</f>
        <v>6.0564704383613027E-2</v>
      </c>
      <c r="I17" s="1">
        <v>787.11</v>
      </c>
    </row>
    <row r="18" spans="1:9" x14ac:dyDescent="0.3">
      <c r="A18" s="1" t="s">
        <v>11</v>
      </c>
      <c r="B18" s="1">
        <v>1244.52</v>
      </c>
      <c r="C18" s="1">
        <v>4926.6499999999996</v>
      </c>
      <c r="D18" s="4">
        <v>0</v>
      </c>
      <c r="E18" s="1">
        <v>230.02</v>
      </c>
      <c r="F18" s="1">
        <v>6401.19</v>
      </c>
      <c r="G18" s="1"/>
      <c r="H18" s="1"/>
      <c r="I18" s="1"/>
    </row>
    <row r="19" spans="1:9" x14ac:dyDescent="0.3">
      <c r="A19" s="1" t="s">
        <v>18</v>
      </c>
      <c r="B19" s="1">
        <v>257.47000000000003</v>
      </c>
      <c r="C19" s="1">
        <v>531.21</v>
      </c>
      <c r="D19" s="1">
        <v>-0.33</v>
      </c>
      <c r="E19" s="1">
        <v>2.1</v>
      </c>
      <c r="F19" s="1">
        <v>790.45</v>
      </c>
      <c r="G19" s="8">
        <f>(F19-F20)/F20</f>
        <v>-0.47613114449886335</v>
      </c>
      <c r="H19" s="8">
        <f>F19/$F$76</f>
        <v>6.6599015873053322E-3</v>
      </c>
      <c r="I19" s="1">
        <v>-718.42</v>
      </c>
    </row>
    <row r="20" spans="1:9" x14ac:dyDescent="0.3">
      <c r="A20" s="1" t="s">
        <v>11</v>
      </c>
      <c r="B20" s="1">
        <v>223.31</v>
      </c>
      <c r="C20" s="1">
        <v>831.01</v>
      </c>
      <c r="D20" s="1">
        <v>452.22</v>
      </c>
      <c r="E20" s="1">
        <v>2.33</v>
      </c>
      <c r="F20" s="1">
        <v>1508.87</v>
      </c>
      <c r="G20" s="1"/>
      <c r="H20" s="1"/>
      <c r="I20" s="1"/>
    </row>
    <row r="21" spans="1:9" x14ac:dyDescent="0.3">
      <c r="A21" s="1" t="s">
        <v>74</v>
      </c>
      <c r="B21" s="1">
        <v>95.18</v>
      </c>
      <c r="C21" s="1">
        <v>578.97</v>
      </c>
      <c r="D21" s="4">
        <v>0</v>
      </c>
      <c r="E21" s="1">
        <v>0.42</v>
      </c>
      <c r="F21" s="1">
        <v>674.57</v>
      </c>
      <c r="G21" s="8">
        <f>(F21-F22)/F22</f>
        <v>8.7051808879220205E-2</v>
      </c>
      <c r="H21" s="8">
        <f>F21/$F$76</f>
        <v>5.6835597618426943E-3</v>
      </c>
      <c r="I21" s="1">
        <v>54.02</v>
      </c>
    </row>
    <row r="22" spans="1:9" x14ac:dyDescent="0.3">
      <c r="A22" s="1" t="s">
        <v>11</v>
      </c>
      <c r="B22" s="1">
        <v>102.64</v>
      </c>
      <c r="C22" s="1">
        <v>517.91</v>
      </c>
      <c r="D22" s="4">
        <v>0</v>
      </c>
      <c r="E22" s="4">
        <v>0</v>
      </c>
      <c r="F22" s="1">
        <v>620.54999999999995</v>
      </c>
      <c r="G22" s="1"/>
      <c r="H22" s="1"/>
      <c r="I22" s="1"/>
    </row>
    <row r="23" spans="1:9" x14ac:dyDescent="0.3">
      <c r="A23" s="1" t="s">
        <v>19</v>
      </c>
      <c r="B23" s="4">
        <v>0</v>
      </c>
      <c r="C23" s="4">
        <v>0</v>
      </c>
      <c r="D23" s="4">
        <v>0</v>
      </c>
      <c r="E23" s="4">
        <v>0</v>
      </c>
      <c r="F23" s="4">
        <v>0</v>
      </c>
      <c r="G23" s="4">
        <v>0</v>
      </c>
      <c r="H23" s="4">
        <v>0</v>
      </c>
      <c r="I23" s="4">
        <v>0</v>
      </c>
    </row>
    <row r="24" spans="1:9" x14ac:dyDescent="0.3">
      <c r="A24" s="1" t="s">
        <v>11</v>
      </c>
      <c r="B24" s="4">
        <v>0</v>
      </c>
      <c r="C24" s="4">
        <v>0</v>
      </c>
      <c r="D24" s="4">
        <v>0</v>
      </c>
      <c r="E24" s="4">
        <v>0</v>
      </c>
      <c r="F24" s="4">
        <v>0</v>
      </c>
      <c r="G24" s="4"/>
      <c r="H24" s="4"/>
      <c r="I24" s="4"/>
    </row>
    <row r="25" spans="1:9" x14ac:dyDescent="0.3">
      <c r="A25" s="1" t="s">
        <v>20</v>
      </c>
      <c r="B25" s="1">
        <v>57.9</v>
      </c>
      <c r="C25" s="1">
        <v>283.06</v>
      </c>
      <c r="D25" s="4">
        <v>0</v>
      </c>
      <c r="E25" s="1">
        <v>13.4</v>
      </c>
      <c r="F25" s="1">
        <v>354.36</v>
      </c>
      <c r="G25" s="8">
        <f>(F25-F26)/F26</f>
        <v>0.11525146346069114</v>
      </c>
      <c r="H25" s="8">
        <f>F25/$F$76</f>
        <v>2.9856445397906479E-3</v>
      </c>
      <c r="I25" s="1">
        <v>36.619999999999997</v>
      </c>
    </row>
    <row r="26" spans="1:9" x14ac:dyDescent="0.3">
      <c r="A26" s="1" t="s">
        <v>11</v>
      </c>
      <c r="B26" s="1">
        <v>66.22</v>
      </c>
      <c r="C26" s="1">
        <v>229.8</v>
      </c>
      <c r="D26" s="4">
        <v>0</v>
      </c>
      <c r="E26" s="1">
        <v>21.72</v>
      </c>
      <c r="F26" s="1">
        <v>317.74</v>
      </c>
      <c r="G26" s="1"/>
      <c r="H26" s="1"/>
      <c r="I26" s="1"/>
    </row>
    <row r="27" spans="1:9" x14ac:dyDescent="0.3">
      <c r="A27" s="1" t="s">
        <v>21</v>
      </c>
      <c r="B27" s="1">
        <v>59.43</v>
      </c>
      <c r="C27" s="1">
        <v>656.72</v>
      </c>
      <c r="D27" s="4">
        <v>0</v>
      </c>
      <c r="E27" s="4">
        <v>0</v>
      </c>
      <c r="F27" s="1">
        <v>716.15</v>
      </c>
      <c r="G27" s="8">
        <f>(F27-F28)/F28</f>
        <v>0.448992392359987</v>
      </c>
      <c r="H27" s="8">
        <f>F27/$F$76</f>
        <v>6.0338902166471161E-3</v>
      </c>
      <c r="I27" s="1">
        <v>221.91</v>
      </c>
    </row>
    <row r="28" spans="1:9" x14ac:dyDescent="0.3">
      <c r="A28" s="1" t="s">
        <v>11</v>
      </c>
      <c r="B28" s="1">
        <v>54.1</v>
      </c>
      <c r="C28" s="1">
        <v>440.14</v>
      </c>
      <c r="D28" s="4">
        <v>0</v>
      </c>
      <c r="E28" s="4">
        <v>0</v>
      </c>
      <c r="F28" s="1">
        <v>494.24</v>
      </c>
      <c r="G28" s="1"/>
      <c r="H28" s="1"/>
      <c r="I28" s="1"/>
    </row>
    <row r="29" spans="1:9" x14ac:dyDescent="0.3">
      <c r="A29" s="1" t="s">
        <v>22</v>
      </c>
      <c r="B29" s="1">
        <v>2444.14</v>
      </c>
      <c r="C29" s="1">
        <v>4778.18</v>
      </c>
      <c r="D29" s="1">
        <v>544.99</v>
      </c>
      <c r="E29" s="1">
        <v>4.25</v>
      </c>
      <c r="F29" s="1">
        <v>7771.56</v>
      </c>
      <c r="G29" s="8">
        <f>(F29-F30)/F30</f>
        <v>0.12154889880810643</v>
      </c>
      <c r="H29" s="8">
        <f>F29/$F$76</f>
        <v>6.5478935770559341E-2</v>
      </c>
      <c r="I29" s="1">
        <v>842.25</v>
      </c>
    </row>
    <row r="30" spans="1:9" x14ac:dyDescent="0.3">
      <c r="A30" s="1" t="s">
        <v>11</v>
      </c>
      <c r="B30" s="1">
        <v>2332.59</v>
      </c>
      <c r="C30" s="1">
        <v>4098</v>
      </c>
      <c r="D30" s="1">
        <v>495.44</v>
      </c>
      <c r="E30" s="1">
        <v>3.28</v>
      </c>
      <c r="F30" s="1">
        <v>6929.31</v>
      </c>
      <c r="G30" s="1"/>
      <c r="H30" s="1"/>
      <c r="I30" s="1"/>
    </row>
    <row r="31" spans="1:9" x14ac:dyDescent="0.3">
      <c r="A31" s="1" t="s">
        <v>23</v>
      </c>
      <c r="B31" s="1">
        <v>54.79</v>
      </c>
      <c r="C31" s="1">
        <v>36.07</v>
      </c>
      <c r="D31" s="4">
        <v>0</v>
      </c>
      <c r="E31" s="4">
        <v>0</v>
      </c>
      <c r="F31" s="1">
        <v>90.86</v>
      </c>
      <c r="G31" s="8">
        <f>(F31-F32)/F32</f>
        <v>0.6286072772898369</v>
      </c>
      <c r="H31" s="8">
        <f>F31/$F$76</f>
        <v>7.6553691975781194E-4</v>
      </c>
      <c r="I31" s="1">
        <v>35.07</v>
      </c>
    </row>
    <row r="32" spans="1:9" x14ac:dyDescent="0.3">
      <c r="A32" s="1" t="s">
        <v>11</v>
      </c>
      <c r="B32" s="1">
        <v>48.2</v>
      </c>
      <c r="C32" s="1">
        <v>7.59</v>
      </c>
      <c r="D32" s="4">
        <v>0</v>
      </c>
      <c r="E32" s="4">
        <v>0</v>
      </c>
      <c r="F32" s="1">
        <v>55.79</v>
      </c>
      <c r="G32" s="1"/>
      <c r="H32" s="1"/>
      <c r="I32" s="1"/>
    </row>
    <row r="33" spans="1:9" x14ac:dyDescent="0.3">
      <c r="A33" s="1" t="s">
        <v>24</v>
      </c>
      <c r="B33" s="1">
        <v>2.9</v>
      </c>
      <c r="C33" s="1">
        <v>25.77</v>
      </c>
      <c r="D33" s="4">
        <v>0</v>
      </c>
      <c r="E33" s="4">
        <v>0</v>
      </c>
      <c r="F33" s="1">
        <v>28.67</v>
      </c>
      <c r="G33" s="8">
        <f>(F33-F34)/F34</f>
        <v>0.15279453156413353</v>
      </c>
      <c r="H33" s="8">
        <f>F33/$F$76</f>
        <v>2.4155781960660873E-4</v>
      </c>
      <c r="I33" s="1">
        <v>3.8</v>
      </c>
    </row>
    <row r="34" spans="1:9" x14ac:dyDescent="0.3">
      <c r="A34" s="1" t="s">
        <v>11</v>
      </c>
      <c r="B34" s="1">
        <v>5.99</v>
      </c>
      <c r="C34" s="1">
        <v>18.88</v>
      </c>
      <c r="D34" s="4">
        <v>0</v>
      </c>
      <c r="E34" s="4">
        <v>0</v>
      </c>
      <c r="F34" s="1">
        <v>24.87</v>
      </c>
      <c r="G34" s="1"/>
      <c r="H34" s="1"/>
      <c r="I34" s="1"/>
    </row>
    <row r="35" spans="1:9" x14ac:dyDescent="0.3">
      <c r="A35" s="1" t="s">
        <v>25</v>
      </c>
      <c r="B35" s="1">
        <v>425.68</v>
      </c>
      <c r="C35" s="1">
        <v>1168.79</v>
      </c>
      <c r="D35" s="1">
        <v>186.9</v>
      </c>
      <c r="E35" s="1">
        <v>127.74</v>
      </c>
      <c r="F35" s="1">
        <v>1909.11</v>
      </c>
      <c r="G35" s="8">
        <f>(F35-F36)/F36</f>
        <v>3.8253832725136869E-2</v>
      </c>
      <c r="H35" s="8">
        <f>F35/$F$76</f>
        <v>1.6085122043570727E-2</v>
      </c>
      <c r="I35" s="1">
        <v>70.34</v>
      </c>
    </row>
    <row r="36" spans="1:9" x14ac:dyDescent="0.3">
      <c r="A36" s="1" t="s">
        <v>11</v>
      </c>
      <c r="B36" s="1">
        <v>427.14</v>
      </c>
      <c r="C36" s="1">
        <v>1144.8499999999999</v>
      </c>
      <c r="D36" s="1">
        <v>170.96</v>
      </c>
      <c r="E36" s="1">
        <v>95.82</v>
      </c>
      <c r="F36" s="1">
        <v>1838.77</v>
      </c>
      <c r="G36" s="1"/>
      <c r="H36" s="1"/>
      <c r="I36" s="1"/>
    </row>
    <row r="37" spans="1:9" x14ac:dyDescent="0.3">
      <c r="A37" s="1" t="s">
        <v>26</v>
      </c>
      <c r="B37" s="1">
        <v>185.98</v>
      </c>
      <c r="C37" s="1">
        <v>516.78</v>
      </c>
      <c r="D37" s="4">
        <v>0</v>
      </c>
      <c r="E37" s="1">
        <v>3.3</v>
      </c>
      <c r="F37" s="1">
        <v>706.06</v>
      </c>
      <c r="G37" s="8">
        <f>(F37-F38)/F38</f>
        <v>0.27119529013557064</v>
      </c>
      <c r="H37" s="8">
        <f>F37/$F$76</f>
        <v>5.9488773669843786E-3</v>
      </c>
      <c r="I37" s="1">
        <v>150.63</v>
      </c>
    </row>
    <row r="38" spans="1:9" x14ac:dyDescent="0.3">
      <c r="A38" s="1" t="s">
        <v>11</v>
      </c>
      <c r="B38" s="1">
        <v>204.14</v>
      </c>
      <c r="C38" s="1">
        <v>347.99</v>
      </c>
      <c r="D38" s="4">
        <v>0</v>
      </c>
      <c r="E38" s="1">
        <v>3.3</v>
      </c>
      <c r="F38" s="1">
        <v>555.42999999999995</v>
      </c>
      <c r="G38" s="1"/>
      <c r="H38" s="1"/>
      <c r="I38" s="1"/>
    </row>
    <row r="39" spans="1:9" x14ac:dyDescent="0.3">
      <c r="A39" s="1" t="s">
        <v>27</v>
      </c>
      <c r="B39" s="1">
        <v>392.37</v>
      </c>
      <c r="C39" s="1">
        <v>3040.23</v>
      </c>
      <c r="D39" s="4">
        <v>0</v>
      </c>
      <c r="E39" s="1">
        <v>1.0900000000000001</v>
      </c>
      <c r="F39" s="1">
        <v>3433.69</v>
      </c>
      <c r="G39" s="8">
        <f>(F39-F40)/F40</f>
        <v>0.19207548872911345</v>
      </c>
      <c r="H39" s="8">
        <f>F39/$F$76</f>
        <v>2.8930403543948949E-2</v>
      </c>
      <c r="I39" s="1">
        <v>553.26</v>
      </c>
    </row>
    <row r="40" spans="1:9" x14ac:dyDescent="0.3">
      <c r="A40" s="1" t="s">
        <v>11</v>
      </c>
      <c r="B40" s="1">
        <v>567.76</v>
      </c>
      <c r="C40" s="1">
        <v>2311.52</v>
      </c>
      <c r="D40" s="4">
        <v>0</v>
      </c>
      <c r="E40" s="1">
        <v>1.1499999999999999</v>
      </c>
      <c r="F40" s="1">
        <v>2880.43</v>
      </c>
      <c r="G40" s="1"/>
      <c r="H40" s="1"/>
      <c r="I40" s="1"/>
    </row>
    <row r="41" spans="1:9" x14ac:dyDescent="0.3">
      <c r="A41" s="1" t="s">
        <v>28</v>
      </c>
      <c r="B41" s="1">
        <v>3.66</v>
      </c>
      <c r="C41" s="1">
        <v>0.02</v>
      </c>
      <c r="D41" s="4">
        <v>0</v>
      </c>
      <c r="E41" s="1">
        <v>0.01</v>
      </c>
      <c r="F41" s="1">
        <v>3.69</v>
      </c>
      <c r="G41" s="8">
        <f>(F41-F42)/F42</f>
        <v>0.30388692579505294</v>
      </c>
      <c r="H41" s="1">
        <v>0</v>
      </c>
      <c r="I41" s="1">
        <v>0.86</v>
      </c>
    </row>
    <row r="42" spans="1:9" x14ac:dyDescent="0.3">
      <c r="A42" s="1" t="s">
        <v>11</v>
      </c>
      <c r="B42" s="1">
        <v>2.78</v>
      </c>
      <c r="C42" s="1">
        <v>0.05</v>
      </c>
      <c r="D42" s="4">
        <v>0</v>
      </c>
      <c r="E42" s="4">
        <v>0</v>
      </c>
      <c r="F42" s="1">
        <v>2.83</v>
      </c>
      <c r="G42" s="1"/>
      <c r="H42" s="1"/>
      <c r="I42" s="1"/>
    </row>
    <row r="43" spans="1:9" x14ac:dyDescent="0.3">
      <c r="A43" s="1" t="s">
        <v>29</v>
      </c>
      <c r="B43" s="1">
        <v>1186.31</v>
      </c>
      <c r="C43" s="1">
        <v>1677.5</v>
      </c>
      <c r="D43" s="1">
        <v>57.51</v>
      </c>
      <c r="E43" s="1">
        <v>444.57</v>
      </c>
      <c r="F43" s="1">
        <v>3365.89</v>
      </c>
      <c r="G43" s="8">
        <f>(F43-F44)/F44</f>
        <v>0.15344468356339014</v>
      </c>
      <c r="H43" s="8">
        <f>F43/$F$76</f>
        <v>2.8359157636403495E-2</v>
      </c>
      <c r="I43" s="1">
        <v>447.77</v>
      </c>
    </row>
    <row r="44" spans="1:9" x14ac:dyDescent="0.3">
      <c r="A44" s="1" t="s">
        <v>11</v>
      </c>
      <c r="B44" s="1">
        <v>876.76</v>
      </c>
      <c r="C44" s="1">
        <v>1695.23</v>
      </c>
      <c r="D44" s="4">
        <v>0</v>
      </c>
      <c r="E44" s="1">
        <v>346.13</v>
      </c>
      <c r="F44" s="1">
        <v>2918.12</v>
      </c>
      <c r="G44" s="1"/>
      <c r="H44" s="1"/>
      <c r="I44" s="1"/>
    </row>
    <row r="45" spans="1:9" x14ac:dyDescent="0.3">
      <c r="A45" s="1" t="s">
        <v>30</v>
      </c>
      <c r="B45" s="1">
        <v>3422.78</v>
      </c>
      <c r="C45" s="1">
        <v>12996.5</v>
      </c>
      <c r="D45" s="1">
        <v>2768.83</v>
      </c>
      <c r="E45" s="1">
        <v>6.78</v>
      </c>
      <c r="F45" s="1">
        <v>19194.89</v>
      </c>
      <c r="G45" s="8">
        <f>(F45-F46)/F46</f>
        <v>4.7718830936675165E-2</v>
      </c>
      <c r="H45" s="8">
        <f>F45/$F$76</f>
        <v>0.16172569849978016</v>
      </c>
      <c r="I45" s="1">
        <v>874.24</v>
      </c>
    </row>
    <row r="46" spans="1:9" x14ac:dyDescent="0.3">
      <c r="A46" s="1" t="s">
        <v>11</v>
      </c>
      <c r="B46" s="1">
        <v>3098.81</v>
      </c>
      <c r="C46" s="1">
        <v>12424.1</v>
      </c>
      <c r="D46" s="1">
        <v>2790.54</v>
      </c>
      <c r="E46" s="1">
        <v>7.2</v>
      </c>
      <c r="F46" s="1">
        <v>18320.650000000001</v>
      </c>
      <c r="G46" s="1"/>
      <c r="H46" s="1"/>
      <c r="I46" s="1"/>
    </row>
    <row r="47" spans="1:9" x14ac:dyDescent="0.3">
      <c r="A47" s="1" t="s">
        <v>31</v>
      </c>
      <c r="B47" s="1">
        <v>1859.07</v>
      </c>
      <c r="C47" s="1">
        <v>5801.56</v>
      </c>
      <c r="D47" s="1">
        <v>578.49</v>
      </c>
      <c r="E47" s="1">
        <v>3.62</v>
      </c>
      <c r="F47" s="1">
        <v>8242.74</v>
      </c>
      <c r="G47" s="8">
        <f>(F47-F48)/F48</f>
        <v>4.8018644462159914E-2</v>
      </c>
      <c r="H47" s="8">
        <f>F47/$F$76</f>
        <v>6.9448842064324307E-2</v>
      </c>
      <c r="I47" s="1">
        <v>377.67</v>
      </c>
    </row>
    <row r="48" spans="1:9" x14ac:dyDescent="0.3">
      <c r="A48" s="1" t="s">
        <v>11</v>
      </c>
      <c r="B48" s="1">
        <v>1786.91</v>
      </c>
      <c r="C48" s="1">
        <v>5228.71</v>
      </c>
      <c r="D48" s="1">
        <v>845.24</v>
      </c>
      <c r="E48" s="1">
        <v>4.21</v>
      </c>
      <c r="F48" s="1">
        <v>7865.07</v>
      </c>
      <c r="G48" s="1"/>
      <c r="H48" s="1"/>
      <c r="I48" s="1"/>
    </row>
    <row r="49" spans="1:9" x14ac:dyDescent="0.3">
      <c r="A49" s="1" t="s">
        <v>32</v>
      </c>
      <c r="B49" s="1">
        <v>1718.77</v>
      </c>
      <c r="C49" s="1">
        <v>3547.35</v>
      </c>
      <c r="D49" s="1">
        <v>1765.97</v>
      </c>
      <c r="E49" s="1">
        <v>3.94</v>
      </c>
      <c r="F49" s="1">
        <v>7036.03</v>
      </c>
      <c r="G49" s="8">
        <f>(F49-F50)/F50</f>
        <v>-0.10902381793569449</v>
      </c>
      <c r="H49" s="8">
        <f>F49/$F$76</f>
        <v>5.9281760219277543E-2</v>
      </c>
      <c r="I49" s="1">
        <v>-860.96</v>
      </c>
    </row>
    <row r="50" spans="1:9" x14ac:dyDescent="0.3">
      <c r="A50" s="1" t="s">
        <v>11</v>
      </c>
      <c r="B50" s="1">
        <v>1561.6</v>
      </c>
      <c r="C50" s="1">
        <v>3354.04</v>
      </c>
      <c r="D50" s="1">
        <v>2976.99</v>
      </c>
      <c r="E50" s="1">
        <v>4.3600000000000003</v>
      </c>
      <c r="F50" s="1">
        <v>7896.99</v>
      </c>
      <c r="G50" s="1"/>
      <c r="H50" s="1"/>
      <c r="I50" s="1"/>
    </row>
    <row r="51" spans="1:9" x14ac:dyDescent="0.3">
      <c r="A51" s="1" t="s">
        <v>33</v>
      </c>
      <c r="B51" s="1">
        <v>102.29</v>
      </c>
      <c r="C51" s="1">
        <v>813.96</v>
      </c>
      <c r="D51" s="1">
        <v>18.57</v>
      </c>
      <c r="E51" s="1">
        <v>16.670000000000002</v>
      </c>
      <c r="F51" s="1">
        <v>951.49</v>
      </c>
      <c r="G51" s="8">
        <f>(F51-F52)/F52</f>
        <v>1.0316223256608448</v>
      </c>
      <c r="H51" s="8">
        <f>F51/$F$76</f>
        <v>8.0167369995637304E-3</v>
      </c>
      <c r="I51" s="1">
        <v>483.15</v>
      </c>
    </row>
    <row r="52" spans="1:9" x14ac:dyDescent="0.3">
      <c r="A52" s="1" t="s">
        <v>11</v>
      </c>
      <c r="B52" s="1">
        <v>98.08</v>
      </c>
      <c r="C52" s="1">
        <v>339.83</v>
      </c>
      <c r="D52" s="1">
        <v>15.3</v>
      </c>
      <c r="E52" s="1">
        <v>15.13</v>
      </c>
      <c r="F52" s="1">
        <v>468.34</v>
      </c>
      <c r="G52" s="1"/>
      <c r="H52" s="1"/>
      <c r="I52" s="1"/>
    </row>
    <row r="53" spans="1:9" x14ac:dyDescent="0.3">
      <c r="A53" s="1" t="s">
        <v>34</v>
      </c>
      <c r="B53" s="1">
        <v>8.1300000000000008</v>
      </c>
      <c r="C53" s="1">
        <v>346.97</v>
      </c>
      <c r="D53" s="4">
        <v>0</v>
      </c>
      <c r="E53" s="1">
        <v>4.51</v>
      </c>
      <c r="F53" s="1">
        <v>359.61</v>
      </c>
      <c r="G53" s="8">
        <f>(F53-F54)/F54</f>
        <v>-1.9040344799367035E-2</v>
      </c>
      <c r="H53" s="8">
        <f>F53/$F$76</f>
        <v>3.0298781830740344E-3</v>
      </c>
      <c r="I53" s="1">
        <v>-6.98</v>
      </c>
    </row>
    <row r="54" spans="1:9" x14ac:dyDescent="0.3">
      <c r="A54" s="1" t="s">
        <v>11</v>
      </c>
      <c r="B54" s="1">
        <v>8.33</v>
      </c>
      <c r="C54" s="1">
        <v>334.65</v>
      </c>
      <c r="D54" s="4">
        <v>0</v>
      </c>
      <c r="E54" s="1">
        <v>23.61</v>
      </c>
      <c r="F54" s="1">
        <v>366.59</v>
      </c>
      <c r="G54" s="1"/>
      <c r="H54" s="1"/>
      <c r="I54" s="1"/>
    </row>
    <row r="55" spans="1:9" x14ac:dyDescent="0.3">
      <c r="A55" s="2" t="s">
        <v>35</v>
      </c>
      <c r="B55" s="5">
        <f t="shared" ref="B55:F56" si="0">SUM(B5+B7+B9+B11+B13+B15+B17+B19+B21+B23+B25+B27+B29+B31+B33+B35+B37+B39+B41+B43+B45+B47+B49+B51+B53)</f>
        <v>20036.760000000002</v>
      </c>
      <c r="C55" s="5">
        <f t="shared" si="0"/>
        <v>50742.149999999994</v>
      </c>
      <c r="D55" s="5">
        <f t="shared" si="0"/>
        <v>9234.39</v>
      </c>
      <c r="E55" s="5">
        <f t="shared" si="0"/>
        <v>1145.72</v>
      </c>
      <c r="F55" s="5">
        <f t="shared" si="0"/>
        <v>81159.02</v>
      </c>
      <c r="G55" s="10">
        <f>(F55-F56)/F56</f>
        <v>6.0109980554401449E-2</v>
      </c>
      <c r="H55" s="10">
        <f>F55/$F$76</f>
        <v>0.68380174093509416</v>
      </c>
      <c r="I55" s="5">
        <f t="shared" ref="I55" si="1">SUM(I5+I7+I9+I11+I13+I15+I17+I19+I21+I23+I25+I27+I29+I31+I33+I35+I37+I39+I41+I43+I45+I47+I49+I51+I53)</f>
        <v>4601.8500000000004</v>
      </c>
    </row>
    <row r="56" spans="1:9" x14ac:dyDescent="0.3">
      <c r="A56" s="1" t="s">
        <v>36</v>
      </c>
      <c r="B56" s="4">
        <f t="shared" si="0"/>
        <v>18530.810000000005</v>
      </c>
      <c r="C56" s="4">
        <f t="shared" si="0"/>
        <v>46478.12</v>
      </c>
      <c r="D56" s="4">
        <f t="shared" si="0"/>
        <v>10513.669999999998</v>
      </c>
      <c r="E56" s="4">
        <f t="shared" si="0"/>
        <v>1034.57</v>
      </c>
      <c r="F56" s="4">
        <f t="shared" si="0"/>
        <v>76557.17</v>
      </c>
      <c r="G56" s="1"/>
      <c r="H56" s="1"/>
      <c r="I56" s="1"/>
    </row>
    <row r="57" spans="1:9" x14ac:dyDescent="0.3">
      <c r="A57" s="1" t="s">
        <v>37</v>
      </c>
      <c r="B57" s="6">
        <f t="shared" ref="B57:F57" si="2">(B55-B56)/B56</f>
        <v>8.1267359602737094E-2</v>
      </c>
      <c r="C57" s="6">
        <f t="shared" si="2"/>
        <v>9.1742738303528443E-2</v>
      </c>
      <c r="D57" s="6">
        <f t="shared" si="2"/>
        <v>-0.1216777775981174</v>
      </c>
      <c r="E57" s="6">
        <f t="shared" si="2"/>
        <v>0.10743593956909643</v>
      </c>
      <c r="F57" s="6">
        <f t="shared" si="2"/>
        <v>6.0109980554401449E-2</v>
      </c>
      <c r="G57" s="1"/>
      <c r="H57" s="1"/>
      <c r="I57" s="1"/>
    </row>
    <row r="58" spans="1:9" x14ac:dyDescent="0.3">
      <c r="A58" s="2" t="s">
        <v>38</v>
      </c>
      <c r="B58" s="1"/>
      <c r="C58" s="1"/>
      <c r="D58" s="1"/>
      <c r="E58" s="1"/>
      <c r="F58" s="1"/>
      <c r="G58" s="1"/>
      <c r="H58" s="1"/>
      <c r="I58" s="1"/>
    </row>
    <row r="59" spans="1:9" x14ac:dyDescent="0.3">
      <c r="A59" s="1" t="s">
        <v>39</v>
      </c>
      <c r="B59" s="1">
        <v>4432.5</v>
      </c>
      <c r="C59" s="1">
        <v>2183.84</v>
      </c>
      <c r="D59" s="4">
        <v>0</v>
      </c>
      <c r="E59" s="1">
        <v>18.190000000000001</v>
      </c>
      <c r="F59" s="1">
        <v>6634.53</v>
      </c>
      <c r="G59" s="8">
        <f>(F59-F60)/F60</f>
        <v>0.20302127512969423</v>
      </c>
      <c r="H59" s="8">
        <f>F59/$F$76</f>
        <v>5.5898939690081396E-2</v>
      </c>
      <c r="I59" s="1">
        <v>1119.6400000000001</v>
      </c>
    </row>
    <row r="60" spans="1:9" x14ac:dyDescent="0.3">
      <c r="A60" s="1" t="s">
        <v>11</v>
      </c>
      <c r="B60" s="1">
        <v>3839.73</v>
      </c>
      <c r="C60" s="1">
        <v>1654.69</v>
      </c>
      <c r="D60" s="4">
        <v>0</v>
      </c>
      <c r="E60" s="1">
        <v>20.47</v>
      </c>
      <c r="F60" s="1">
        <v>5514.89</v>
      </c>
      <c r="G60" s="1"/>
      <c r="H60" s="1"/>
      <c r="I60" s="1"/>
    </row>
    <row r="61" spans="1:9" x14ac:dyDescent="0.3">
      <c r="A61" s="1" t="s">
        <v>40</v>
      </c>
      <c r="B61" s="1">
        <v>1440.17</v>
      </c>
      <c r="C61" s="1">
        <v>2956.87</v>
      </c>
      <c r="D61" s="4">
        <v>0</v>
      </c>
      <c r="E61" s="1">
        <v>49.77</v>
      </c>
      <c r="F61" s="1">
        <v>4446.8100000000004</v>
      </c>
      <c r="G61" s="8">
        <f>(F61-F62)/F62</f>
        <v>0.27751060088944052</v>
      </c>
      <c r="H61" s="8">
        <f>F61/$F$76</f>
        <v>3.7466401388380324E-2</v>
      </c>
      <c r="I61" s="1">
        <v>965.97</v>
      </c>
    </row>
    <row r="62" spans="1:9" x14ac:dyDescent="0.3">
      <c r="A62" s="1" t="s">
        <v>11</v>
      </c>
      <c r="B62" s="1">
        <v>1127.23</v>
      </c>
      <c r="C62" s="1">
        <v>2319.92</v>
      </c>
      <c r="D62" s="4">
        <v>0</v>
      </c>
      <c r="E62" s="1">
        <v>33.69</v>
      </c>
      <c r="F62" s="1">
        <v>3480.84</v>
      </c>
      <c r="G62" s="1"/>
      <c r="H62" s="1"/>
      <c r="I62" s="1"/>
    </row>
    <row r="63" spans="1:9" x14ac:dyDescent="0.3">
      <c r="A63" s="1" t="s">
        <v>41</v>
      </c>
      <c r="B63" s="1">
        <v>5111.3599999999997</v>
      </c>
      <c r="C63" s="1">
        <v>2906.42</v>
      </c>
      <c r="D63" s="4">
        <v>0</v>
      </c>
      <c r="E63" s="1">
        <v>117.57</v>
      </c>
      <c r="F63" s="1">
        <v>8135.35</v>
      </c>
      <c r="G63" s="8">
        <f>(F63-F64)/F64</f>
        <v>0.22195886524183533</v>
      </c>
      <c r="H63" s="8">
        <f>F63/$F$76</f>
        <v>6.8544032359142804E-2</v>
      </c>
      <c r="I63" s="1">
        <v>1477.72</v>
      </c>
    </row>
    <row r="64" spans="1:9" x14ac:dyDescent="0.3">
      <c r="A64" s="1" t="s">
        <v>11</v>
      </c>
      <c r="B64" s="1">
        <v>3973.83</v>
      </c>
      <c r="C64" s="1">
        <v>2571.75</v>
      </c>
      <c r="D64" s="4">
        <v>0</v>
      </c>
      <c r="E64" s="1">
        <v>112.05</v>
      </c>
      <c r="F64" s="1">
        <v>6657.63</v>
      </c>
      <c r="G64" s="1"/>
      <c r="H64" s="1"/>
      <c r="I64" s="1"/>
    </row>
    <row r="65" spans="1:9" x14ac:dyDescent="0.3">
      <c r="A65" s="1" t="s">
        <v>42</v>
      </c>
      <c r="B65" s="1">
        <v>13.99</v>
      </c>
      <c r="C65" s="1">
        <v>2.09</v>
      </c>
      <c r="D65" s="4">
        <v>0</v>
      </c>
      <c r="E65" s="4">
        <v>0</v>
      </c>
      <c r="F65" s="1">
        <v>16.079999999999998</v>
      </c>
      <c r="G65" s="4">
        <v>0</v>
      </c>
      <c r="H65" s="8">
        <f>F65/$F$76</f>
        <v>1.3548133028511573E-4</v>
      </c>
      <c r="I65" s="1">
        <v>16.079999999999998</v>
      </c>
    </row>
    <row r="66" spans="1:9" x14ac:dyDescent="0.3">
      <c r="A66" s="1" t="s">
        <v>11</v>
      </c>
      <c r="B66" s="4">
        <v>0</v>
      </c>
      <c r="C66" s="4">
        <v>0</v>
      </c>
      <c r="D66" s="4">
        <v>0</v>
      </c>
      <c r="E66" s="4">
        <v>0</v>
      </c>
      <c r="F66" s="4">
        <v>0</v>
      </c>
      <c r="G66" s="4"/>
      <c r="H66" s="4"/>
      <c r="I66" s="1"/>
    </row>
    <row r="67" spans="1:9" x14ac:dyDescent="0.3">
      <c r="A67" s="1" t="s">
        <v>43</v>
      </c>
      <c r="B67" s="1">
        <v>841.12</v>
      </c>
      <c r="C67" s="1">
        <v>923.59</v>
      </c>
      <c r="D67" s="4">
        <v>0</v>
      </c>
      <c r="E67" s="1">
        <v>2.83</v>
      </c>
      <c r="F67" s="1">
        <v>1767.54</v>
      </c>
      <c r="G67" s="8">
        <f>(F67-F68)/F68</f>
        <v>6.5951826701564298E-2</v>
      </c>
      <c r="H67" s="8">
        <f>F67/$F$76</f>
        <v>1.4892330256974718E-2</v>
      </c>
      <c r="I67" s="1">
        <v>109.36</v>
      </c>
    </row>
    <row r="68" spans="1:9" x14ac:dyDescent="0.3">
      <c r="A68" s="1" t="s">
        <v>11</v>
      </c>
      <c r="B68" s="1">
        <v>746.08</v>
      </c>
      <c r="C68" s="1">
        <v>909.84</v>
      </c>
      <c r="D68" s="4">
        <v>0</v>
      </c>
      <c r="E68" s="1">
        <v>2.2599999999999998</v>
      </c>
      <c r="F68" s="1">
        <v>1658.18</v>
      </c>
      <c r="G68" s="1"/>
      <c r="H68" s="1"/>
      <c r="I68" s="1"/>
    </row>
    <row r="69" spans="1:9" x14ac:dyDescent="0.3">
      <c r="A69" s="1" t="s">
        <v>44</v>
      </c>
      <c r="B69" s="1">
        <v>2.37</v>
      </c>
      <c r="C69" s="4">
        <v>0</v>
      </c>
      <c r="D69" s="4">
        <v>0</v>
      </c>
      <c r="E69" s="4">
        <v>0</v>
      </c>
      <c r="F69" s="1">
        <v>2.37</v>
      </c>
      <c r="G69" s="4">
        <v>0</v>
      </c>
      <c r="H69" s="4">
        <v>0</v>
      </c>
      <c r="I69" s="1">
        <v>2.37</v>
      </c>
    </row>
    <row r="70" spans="1:9" x14ac:dyDescent="0.3">
      <c r="A70" s="1" t="s">
        <v>11</v>
      </c>
      <c r="B70" s="4">
        <v>0</v>
      </c>
      <c r="C70" s="4">
        <v>0</v>
      </c>
      <c r="D70" s="4">
        <v>0</v>
      </c>
      <c r="E70" s="4">
        <v>0</v>
      </c>
      <c r="F70" s="4">
        <v>0</v>
      </c>
      <c r="G70" s="1"/>
      <c r="H70" s="1"/>
      <c r="I70" s="1"/>
    </row>
    <row r="71" spans="1:9" x14ac:dyDescent="0.3">
      <c r="A71" s="1" t="s">
        <v>45</v>
      </c>
      <c r="B71" s="1">
        <v>15413</v>
      </c>
      <c r="C71" s="1">
        <v>1103.76</v>
      </c>
      <c r="D71" s="4">
        <v>0</v>
      </c>
      <c r="E71" s="1">
        <v>9.48</v>
      </c>
      <c r="F71" s="1">
        <v>16526.240000000002</v>
      </c>
      <c r="G71" s="8">
        <f>(F71-F72)/F72</f>
        <v>9.8623383599199158E-2</v>
      </c>
      <c r="H71" s="8">
        <f>F71/$F$76</f>
        <v>0.13924110570964499</v>
      </c>
      <c r="I71" s="1">
        <v>1483.56</v>
      </c>
    </row>
    <row r="72" spans="1:9" x14ac:dyDescent="0.3">
      <c r="A72" s="1" t="s">
        <v>11</v>
      </c>
      <c r="B72" s="1">
        <v>13951.3</v>
      </c>
      <c r="C72" s="1">
        <v>1085.67</v>
      </c>
      <c r="D72" s="4">
        <v>0</v>
      </c>
      <c r="E72" s="1">
        <v>5.71</v>
      </c>
      <c r="F72" s="1">
        <v>15042.68</v>
      </c>
      <c r="G72" s="1"/>
      <c r="H72" s="1"/>
      <c r="I72" s="1"/>
    </row>
    <row r="73" spans="1:9" x14ac:dyDescent="0.3">
      <c r="A73" s="2" t="s">
        <v>46</v>
      </c>
      <c r="B73" s="2">
        <f>SUM(B59+B61+B63+B65+B67+B69+B71)</f>
        <v>27254.510000000002</v>
      </c>
      <c r="C73" s="2">
        <f>SUM(C59+C61+C63+C65+C67+C69+C71)</f>
        <v>10076.57</v>
      </c>
      <c r="D73" s="5">
        <v>0</v>
      </c>
      <c r="E73" s="2">
        <f>SUM(E59+E61+E63+E65+E67+E69+E71)</f>
        <v>197.84</v>
      </c>
      <c r="F73" s="2">
        <f>SUM(F59+F61+F63+F65+F67+F69+F71)</f>
        <v>37528.920000000006</v>
      </c>
      <c r="G73" s="10">
        <f>(F73-F74)/F74</f>
        <v>0.1599389507767458</v>
      </c>
      <c r="H73" s="10">
        <f>F73/$F$76</f>
        <v>0.3161982590649059</v>
      </c>
      <c r="I73" s="2">
        <f>SUM(I59+I61+I63+I65+I67+I69+I71)</f>
        <v>5174.7</v>
      </c>
    </row>
    <row r="74" spans="1:9" x14ac:dyDescent="0.3">
      <c r="A74" s="1" t="s">
        <v>36</v>
      </c>
      <c r="B74" s="1">
        <f>SUM(B60+B62+B64+B66+B68+B70+B72)</f>
        <v>23638.17</v>
      </c>
      <c r="C74" s="1">
        <f>SUM(C60+C62+C64+C66+C68+C70+C72)</f>
        <v>8541.8700000000008</v>
      </c>
      <c r="D74" s="4">
        <v>0</v>
      </c>
      <c r="E74" s="1">
        <f>SUM(E60+E62+E64+E66+E68+E70+E72)</f>
        <v>174.17999999999998</v>
      </c>
      <c r="F74" s="1">
        <f>SUM(F60+F62+F64+F66+F68+F70+F72)</f>
        <v>32354.22</v>
      </c>
      <c r="G74" s="1"/>
      <c r="H74" s="1"/>
      <c r="I74" s="1"/>
    </row>
    <row r="75" spans="1:9" x14ac:dyDescent="0.3">
      <c r="A75" s="1" t="s">
        <v>37</v>
      </c>
      <c r="B75" s="6">
        <f t="shared" ref="B75:C75" si="3">(B73-B74)/B74</f>
        <v>0.15298730823917436</v>
      </c>
      <c r="C75" s="6">
        <f t="shared" si="3"/>
        <v>0.17966791814907027</v>
      </c>
      <c r="D75" s="4">
        <v>0</v>
      </c>
      <c r="E75" s="6">
        <f t="shared" ref="E75:F75" si="4">(E73-E74)/E74</f>
        <v>0.13583649098633613</v>
      </c>
      <c r="F75" s="6">
        <f t="shared" si="4"/>
        <v>0.1599389507767458</v>
      </c>
      <c r="G75" s="1"/>
      <c r="H75" s="1"/>
      <c r="I75" s="1"/>
    </row>
    <row r="76" spans="1:9" x14ac:dyDescent="0.3">
      <c r="A76" s="2" t="s">
        <v>47</v>
      </c>
      <c r="B76" s="7">
        <f t="shared" ref="B76:F77" si="5">SUM(B55+B73)</f>
        <v>47291.270000000004</v>
      </c>
      <c r="C76" s="7">
        <f t="shared" si="5"/>
        <v>60818.719999999994</v>
      </c>
      <c r="D76" s="7">
        <f t="shared" si="5"/>
        <v>9234.39</v>
      </c>
      <c r="E76" s="7">
        <f t="shared" si="5"/>
        <v>1343.56</v>
      </c>
      <c r="F76" s="7">
        <f t="shared" si="5"/>
        <v>118687.94</v>
      </c>
      <c r="G76" s="10">
        <f>(F76-F77)/F77</f>
        <v>8.9766093335141559E-2</v>
      </c>
      <c r="H76" s="10">
        <f>F76/$F$76</f>
        <v>1</v>
      </c>
      <c r="I76" s="7">
        <f>SUM(I55+I73)</f>
        <v>9776.5499999999993</v>
      </c>
    </row>
    <row r="77" spans="1:9" x14ac:dyDescent="0.3">
      <c r="A77" s="1" t="s">
        <v>36</v>
      </c>
      <c r="B77" s="4">
        <f t="shared" si="5"/>
        <v>42168.98</v>
      </c>
      <c r="C77" s="4">
        <f t="shared" si="5"/>
        <v>55019.990000000005</v>
      </c>
      <c r="D77" s="4">
        <f t="shared" si="5"/>
        <v>10513.669999999998</v>
      </c>
      <c r="E77" s="4">
        <f t="shared" si="5"/>
        <v>1208.75</v>
      </c>
      <c r="F77" s="4">
        <f t="shared" si="5"/>
        <v>108911.39</v>
      </c>
      <c r="G77" s="1"/>
      <c r="H77" s="1"/>
      <c r="I77" s="1"/>
    </row>
    <row r="78" spans="1:9" x14ac:dyDescent="0.3">
      <c r="A78" s="1" t="s">
        <v>37</v>
      </c>
      <c r="B78" s="6">
        <f t="shared" ref="B78:F78" si="6">(B76-B77)/B77</f>
        <v>0.12147056912450813</v>
      </c>
      <c r="C78" s="6">
        <f t="shared" si="6"/>
        <v>0.10539314892641725</v>
      </c>
      <c r="D78" s="6">
        <f t="shared" si="6"/>
        <v>-0.1216777775981174</v>
      </c>
      <c r="E78" s="6">
        <f t="shared" si="6"/>
        <v>0.11152843846949323</v>
      </c>
      <c r="F78" s="6">
        <f t="shared" si="6"/>
        <v>8.9766093335141559E-2</v>
      </c>
      <c r="G78" s="1"/>
      <c r="H78" s="1"/>
      <c r="I78" s="1"/>
    </row>
    <row r="79" spans="1:9" x14ac:dyDescent="0.3">
      <c r="A79" s="1" t="s">
        <v>48</v>
      </c>
      <c r="B79" s="8">
        <f>B76/$F$76</f>
        <v>0.39845050811396676</v>
      </c>
      <c r="C79" s="8">
        <f>C76/$F$76</f>
        <v>0.51242544103469989</v>
      </c>
      <c r="D79" s="8">
        <f>D76/$F$76</f>
        <v>7.7803945371366284E-2</v>
      </c>
      <c r="E79" s="8">
        <f>E76/$F$76</f>
        <v>1.1320105479967046E-2</v>
      </c>
      <c r="F79" s="8">
        <f>F76/$F$76</f>
        <v>1</v>
      </c>
      <c r="G79" s="1"/>
      <c r="H79" s="1"/>
      <c r="I79" s="1"/>
    </row>
    <row r="80" spans="1:9" x14ac:dyDescent="0.3">
      <c r="A80" s="1" t="s">
        <v>49</v>
      </c>
      <c r="B80" s="8">
        <f>B77/$F$77</f>
        <v>0.387186133608248</v>
      </c>
      <c r="C80" s="8">
        <f>C77/$F$77</f>
        <v>0.50518123035616391</v>
      </c>
      <c r="D80" s="8">
        <f>D77/$F$77</f>
        <v>9.6534164149406215E-2</v>
      </c>
      <c r="E80" s="8">
        <f>E77/$F$77</f>
        <v>1.1098471886181968E-2</v>
      </c>
      <c r="F80" s="8">
        <f>F77/$F$77</f>
        <v>1</v>
      </c>
      <c r="G80" s="1"/>
      <c r="H80" s="1"/>
      <c r="I80" s="1"/>
    </row>
    <row r="82" spans="1:9" ht="57" customHeight="1" x14ac:dyDescent="0.3">
      <c r="A82" s="16" t="s">
        <v>75</v>
      </c>
      <c r="B82" s="16"/>
      <c r="C82" s="16"/>
      <c r="D82" s="16"/>
      <c r="E82" s="16"/>
      <c r="F82" s="16"/>
      <c r="G82" s="16"/>
      <c r="H82" s="16"/>
      <c r="I82" s="16"/>
    </row>
  </sheetData>
  <mergeCells count="2">
    <mergeCell ref="A2:I2"/>
    <mergeCell ref="A82:I8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61"/>
  <sheetViews>
    <sheetView topLeftCell="A60" workbookViewId="0">
      <selection activeCell="A61" sqref="A61:I61"/>
    </sheetView>
  </sheetViews>
  <sheetFormatPr defaultRowHeight="14.4" x14ac:dyDescent="0.3"/>
  <cols>
    <col min="1" max="1" width="38" customWidth="1"/>
    <col min="2" max="2" width="16" customWidth="1"/>
    <col min="3" max="3" width="14.109375" customWidth="1"/>
    <col min="4" max="4" width="11.88671875" customWidth="1"/>
    <col min="5" max="5" width="12.33203125" customWidth="1"/>
    <col min="6" max="6" width="13.6640625" customWidth="1"/>
    <col min="8" max="8" width="10.109375" customWidth="1"/>
  </cols>
  <sheetData>
    <row r="2" spans="1:9" ht="33" customHeight="1" x14ac:dyDescent="0.3">
      <c r="A2" s="17" t="s">
        <v>0</v>
      </c>
      <c r="B2" s="17"/>
      <c r="C2" s="17"/>
      <c r="D2" s="17"/>
      <c r="E2" s="17"/>
      <c r="F2" s="17"/>
      <c r="G2" s="17"/>
      <c r="H2" s="17"/>
      <c r="I2" s="17"/>
    </row>
    <row r="3" spans="1:9" ht="51.6" customHeight="1" x14ac:dyDescent="0.3">
      <c r="A3" s="2"/>
      <c r="B3" s="3" t="s">
        <v>50</v>
      </c>
      <c r="C3" s="3" t="s">
        <v>51</v>
      </c>
      <c r="D3" s="3" t="s">
        <v>52</v>
      </c>
      <c r="E3" s="3" t="s">
        <v>53</v>
      </c>
      <c r="F3" s="3" t="s">
        <v>5</v>
      </c>
      <c r="G3" s="3" t="s">
        <v>6</v>
      </c>
      <c r="H3" s="3" t="s">
        <v>7</v>
      </c>
      <c r="I3" s="3" t="s">
        <v>8</v>
      </c>
    </row>
    <row r="4" spans="1:9" x14ac:dyDescent="0.3">
      <c r="A4" s="2" t="s">
        <v>9</v>
      </c>
      <c r="B4" s="1"/>
      <c r="C4" s="1"/>
      <c r="D4" s="1"/>
      <c r="E4" s="1"/>
      <c r="F4" s="1"/>
      <c r="G4" s="1"/>
      <c r="H4" s="1"/>
      <c r="I4" s="1"/>
    </row>
    <row r="5" spans="1:9" x14ac:dyDescent="0.3">
      <c r="A5" s="1" t="s">
        <v>10</v>
      </c>
      <c r="B5" s="4">
        <v>0</v>
      </c>
      <c r="C5" s="4">
        <v>0</v>
      </c>
      <c r="D5" s="4">
        <v>0</v>
      </c>
      <c r="E5" s="1">
        <v>56.93</v>
      </c>
      <c r="F5" s="1">
        <v>56.93</v>
      </c>
      <c r="G5" s="8">
        <f>(F5-F6)/F6</f>
        <v>-0.36870703038367714</v>
      </c>
      <c r="H5" s="8">
        <f>F5/$F$55</f>
        <v>1.0295351629750727E-2</v>
      </c>
      <c r="I5" s="1">
        <v>-33.25</v>
      </c>
    </row>
    <row r="6" spans="1:9" x14ac:dyDescent="0.3">
      <c r="A6" s="1" t="s">
        <v>11</v>
      </c>
      <c r="B6" s="4">
        <v>0</v>
      </c>
      <c r="C6" s="4">
        <v>0</v>
      </c>
      <c r="D6" s="4">
        <v>0</v>
      </c>
      <c r="E6" s="1">
        <v>90.18</v>
      </c>
      <c r="F6" s="1">
        <v>90.18</v>
      </c>
      <c r="G6" s="1"/>
      <c r="H6" s="1"/>
      <c r="I6" s="1"/>
    </row>
    <row r="7" spans="1:9" x14ac:dyDescent="0.3">
      <c r="A7" s="1" t="s">
        <v>12</v>
      </c>
      <c r="B7" s="1">
        <v>74.819999999999993</v>
      </c>
      <c r="C7" s="1">
        <v>0.63</v>
      </c>
      <c r="D7" s="1">
        <v>118.86</v>
      </c>
      <c r="E7" s="1">
        <v>487.59</v>
      </c>
      <c r="F7" s="1">
        <v>681.9</v>
      </c>
      <c r="G7" s="8">
        <f>(F7-F8)/F8</f>
        <v>0.10865429951062468</v>
      </c>
      <c r="H7" s="8">
        <f>F7/$F$55</f>
        <v>0.12331635827027965</v>
      </c>
      <c r="I7" s="1">
        <v>66.83</v>
      </c>
    </row>
    <row r="8" spans="1:9" x14ac:dyDescent="0.3">
      <c r="A8" s="1" t="s">
        <v>11</v>
      </c>
      <c r="B8" s="1">
        <v>70.84</v>
      </c>
      <c r="C8" s="1">
        <v>0.56000000000000005</v>
      </c>
      <c r="D8" s="1">
        <v>114.11</v>
      </c>
      <c r="E8" s="1">
        <v>429.56</v>
      </c>
      <c r="F8" s="1">
        <v>615.07000000000005</v>
      </c>
      <c r="G8" s="1"/>
      <c r="H8" s="1"/>
      <c r="I8" s="1"/>
    </row>
    <row r="9" spans="1:9" x14ac:dyDescent="0.3">
      <c r="A9" s="1" t="s">
        <v>13</v>
      </c>
      <c r="B9" s="1">
        <v>12.93</v>
      </c>
      <c r="C9" s="1">
        <v>12.04</v>
      </c>
      <c r="D9" s="1">
        <v>1.46</v>
      </c>
      <c r="E9" s="4">
        <v>0</v>
      </c>
      <c r="F9" s="1">
        <v>26.43</v>
      </c>
      <c r="G9" s="8">
        <f>(F9-F10)/F10</f>
        <v>0.24026278742374479</v>
      </c>
      <c r="H9" s="8">
        <f>F9/$F$55</f>
        <v>4.7796617525788111E-3</v>
      </c>
      <c r="I9" s="1">
        <v>5.12</v>
      </c>
    </row>
    <row r="10" spans="1:9" x14ac:dyDescent="0.3">
      <c r="A10" s="1" t="s">
        <v>11</v>
      </c>
      <c r="B10" s="1">
        <v>10.73</v>
      </c>
      <c r="C10" s="1">
        <v>9.32</v>
      </c>
      <c r="D10" s="1">
        <v>1.26</v>
      </c>
      <c r="E10" s="4">
        <v>0</v>
      </c>
      <c r="F10" s="1">
        <v>21.31</v>
      </c>
      <c r="G10" s="1"/>
      <c r="H10" s="1"/>
      <c r="I10" s="1"/>
    </row>
    <row r="11" spans="1:9" x14ac:dyDescent="0.3">
      <c r="A11" s="1" t="s">
        <v>14</v>
      </c>
      <c r="B11" s="1">
        <v>38.08</v>
      </c>
      <c r="C11" s="1">
        <v>0.18</v>
      </c>
      <c r="D11" s="1">
        <v>37.29</v>
      </c>
      <c r="E11" s="4">
        <v>0</v>
      </c>
      <c r="F11" s="1">
        <v>75.55</v>
      </c>
      <c r="G11" s="8">
        <f>(F11-F12)/F12</f>
        <v>0.14296520423600612</v>
      </c>
      <c r="H11" s="8">
        <f>F11/$F$55</f>
        <v>1.3662635089191418E-2</v>
      </c>
      <c r="I11" s="1">
        <v>9.4499999999999993</v>
      </c>
    </row>
    <row r="12" spans="1:9" x14ac:dyDescent="0.3">
      <c r="A12" s="1" t="s">
        <v>11</v>
      </c>
      <c r="B12" s="1">
        <v>35.53</v>
      </c>
      <c r="C12" s="1">
        <v>0.18</v>
      </c>
      <c r="D12" s="1">
        <v>30.39</v>
      </c>
      <c r="E12" s="4">
        <v>0</v>
      </c>
      <c r="F12" s="1">
        <v>66.099999999999994</v>
      </c>
      <c r="G12" s="1"/>
      <c r="H12" s="1"/>
      <c r="I12" s="1"/>
    </row>
    <row r="13" spans="1:9" x14ac:dyDescent="0.3">
      <c r="A13" s="1" t="s">
        <v>15</v>
      </c>
      <c r="B13" s="1">
        <v>74.319999999999993</v>
      </c>
      <c r="C13" s="1">
        <v>0.18</v>
      </c>
      <c r="D13" s="4">
        <v>0</v>
      </c>
      <c r="E13" s="1">
        <v>59.75</v>
      </c>
      <c r="F13" s="1">
        <v>134.25</v>
      </c>
      <c r="G13" s="8">
        <f>(F13-F14)/F14</f>
        <v>2.4809160305343511E-2</v>
      </c>
      <c r="H13" s="8">
        <f>F13/$F$55</f>
        <v>2.4278077574109169E-2</v>
      </c>
      <c r="I13" s="1">
        <v>3.25</v>
      </c>
    </row>
    <row r="14" spans="1:9" x14ac:dyDescent="0.3">
      <c r="A14" s="1" t="s">
        <v>11</v>
      </c>
      <c r="B14" s="1">
        <v>60.71</v>
      </c>
      <c r="C14" s="1">
        <v>0.17</v>
      </c>
      <c r="D14" s="4">
        <v>0</v>
      </c>
      <c r="E14" s="1">
        <v>70.12</v>
      </c>
      <c r="F14" s="1">
        <v>131</v>
      </c>
      <c r="G14" s="1"/>
      <c r="H14" s="1"/>
      <c r="I14" s="1"/>
    </row>
    <row r="15" spans="1:9" x14ac:dyDescent="0.3">
      <c r="A15" s="1" t="s">
        <v>16</v>
      </c>
      <c r="B15" s="1">
        <v>33.049999999999997</v>
      </c>
      <c r="C15" s="1">
        <v>5.29</v>
      </c>
      <c r="D15" s="1">
        <v>0.19</v>
      </c>
      <c r="E15" s="1">
        <v>655.93</v>
      </c>
      <c r="F15" s="1">
        <v>694.46</v>
      </c>
      <c r="G15" s="8">
        <f>(F15-F16)/F16</f>
        <v>9.794311552386531E-2</v>
      </c>
      <c r="H15" s="8">
        <f>F15/$F$55</f>
        <v>0.12558773744592816</v>
      </c>
      <c r="I15" s="1">
        <v>61.95</v>
      </c>
    </row>
    <row r="16" spans="1:9" x14ac:dyDescent="0.3">
      <c r="A16" s="1" t="s">
        <v>11</v>
      </c>
      <c r="B16" s="1">
        <v>27.11</v>
      </c>
      <c r="C16" s="1">
        <v>4.22</v>
      </c>
      <c r="D16" s="1">
        <v>0.25</v>
      </c>
      <c r="E16" s="1">
        <v>600.92999999999995</v>
      </c>
      <c r="F16" s="1">
        <v>632.51</v>
      </c>
      <c r="G16" s="1"/>
      <c r="H16" s="1"/>
      <c r="I16" s="1"/>
    </row>
    <row r="17" spans="1:9" x14ac:dyDescent="0.3">
      <c r="A17" s="1" t="s">
        <v>17</v>
      </c>
      <c r="B17" s="1">
        <v>175.01</v>
      </c>
      <c r="C17" s="1">
        <v>0.92</v>
      </c>
      <c r="D17" s="1">
        <v>0.05</v>
      </c>
      <c r="E17" s="1">
        <v>856.75</v>
      </c>
      <c r="F17" s="1">
        <v>1032.73</v>
      </c>
      <c r="G17" s="8">
        <f>(F17-F18)/F18</f>
        <v>0.14116334062631217</v>
      </c>
      <c r="H17" s="8">
        <f>F17/$F$55</f>
        <v>0.18676125924104106</v>
      </c>
      <c r="I17" s="1">
        <v>127.75</v>
      </c>
    </row>
    <row r="18" spans="1:9" x14ac:dyDescent="0.3">
      <c r="A18" s="1" t="s">
        <v>11</v>
      </c>
      <c r="B18" s="1">
        <v>148.5</v>
      </c>
      <c r="C18" s="1">
        <v>0.75</v>
      </c>
      <c r="D18" s="1">
        <v>0</v>
      </c>
      <c r="E18" s="1">
        <v>755.73</v>
      </c>
      <c r="F18" s="1">
        <v>904.98</v>
      </c>
      <c r="G18" s="1"/>
      <c r="H18" s="1"/>
      <c r="I18" s="1"/>
    </row>
    <row r="19" spans="1:9" x14ac:dyDescent="0.3">
      <c r="A19" s="1" t="s">
        <v>18</v>
      </c>
      <c r="B19" s="1">
        <v>61.02</v>
      </c>
      <c r="C19" s="1">
        <v>63.71</v>
      </c>
      <c r="D19" s="1">
        <v>4.8899999999999997</v>
      </c>
      <c r="E19" s="1">
        <v>121.94</v>
      </c>
      <c r="F19" s="1">
        <v>251.56</v>
      </c>
      <c r="G19" s="8">
        <f>(F19-F20)/F20</f>
        <v>-4.1603169765315508E-2</v>
      </c>
      <c r="H19" s="8">
        <f>F19/$F$55</f>
        <v>4.5492686737749741E-2</v>
      </c>
      <c r="I19" s="1">
        <v>-10.92</v>
      </c>
    </row>
    <row r="20" spans="1:9" x14ac:dyDescent="0.3">
      <c r="A20" s="1" t="s">
        <v>11</v>
      </c>
      <c r="B20" s="1">
        <v>55.42</v>
      </c>
      <c r="C20" s="1">
        <v>65.34</v>
      </c>
      <c r="D20" s="1">
        <v>5.25</v>
      </c>
      <c r="E20" s="1">
        <v>136.47</v>
      </c>
      <c r="F20" s="1">
        <v>262.48</v>
      </c>
      <c r="G20" s="1"/>
      <c r="H20" s="1"/>
      <c r="I20" s="1"/>
    </row>
    <row r="21" spans="1:9" x14ac:dyDescent="0.3">
      <c r="A21" s="1" t="s">
        <v>74</v>
      </c>
      <c r="B21" s="1">
        <v>1.73</v>
      </c>
      <c r="C21" s="4">
        <v>0</v>
      </c>
      <c r="D21" s="4">
        <v>0</v>
      </c>
      <c r="E21" s="1">
        <v>0.56000000000000005</v>
      </c>
      <c r="F21" s="1">
        <v>2.29</v>
      </c>
      <c r="G21" s="8">
        <f>(F21-F22)/F22</f>
        <v>0.1565656565656566</v>
      </c>
      <c r="H21" s="8">
        <f>F21/$F$55</f>
        <v>4.1412884651553073E-4</v>
      </c>
      <c r="I21" s="1">
        <v>0.31</v>
      </c>
    </row>
    <row r="22" spans="1:9" x14ac:dyDescent="0.3">
      <c r="A22" s="1" t="s">
        <v>11</v>
      </c>
      <c r="B22" s="1">
        <v>1.66</v>
      </c>
      <c r="C22" s="4">
        <v>0</v>
      </c>
      <c r="D22" s="4">
        <v>0</v>
      </c>
      <c r="E22" s="1">
        <v>0.32</v>
      </c>
      <c r="F22" s="1">
        <v>1.98</v>
      </c>
      <c r="G22" s="1"/>
      <c r="H22" s="1"/>
      <c r="I22" s="1"/>
    </row>
    <row r="23" spans="1:9" x14ac:dyDescent="0.3">
      <c r="A23" s="1" t="s">
        <v>19</v>
      </c>
      <c r="B23" s="4">
        <v>0</v>
      </c>
      <c r="C23" s="4">
        <v>0</v>
      </c>
      <c r="D23" s="4">
        <v>0</v>
      </c>
      <c r="E23" s="4">
        <v>0</v>
      </c>
      <c r="F23" s="4">
        <v>0</v>
      </c>
      <c r="G23" s="4">
        <v>0</v>
      </c>
      <c r="H23" s="4">
        <v>0</v>
      </c>
      <c r="I23" s="4">
        <v>0</v>
      </c>
    </row>
    <row r="24" spans="1:9" x14ac:dyDescent="0.3">
      <c r="A24" s="1" t="s">
        <v>11</v>
      </c>
      <c r="B24" s="4">
        <v>0</v>
      </c>
      <c r="C24" s="4">
        <v>0</v>
      </c>
      <c r="D24" s="4">
        <v>0</v>
      </c>
      <c r="E24" s="4">
        <v>0</v>
      </c>
      <c r="F24" s="4">
        <v>0</v>
      </c>
      <c r="G24" s="4"/>
      <c r="H24" s="4"/>
      <c r="I24" s="4"/>
    </row>
    <row r="25" spans="1:9" x14ac:dyDescent="0.3">
      <c r="A25" s="1" t="s">
        <v>20</v>
      </c>
      <c r="B25" s="1">
        <v>6.48</v>
      </c>
      <c r="C25" s="1">
        <v>0.03</v>
      </c>
      <c r="D25" s="4">
        <v>0</v>
      </c>
      <c r="E25" s="1">
        <v>21.82</v>
      </c>
      <c r="F25" s="1">
        <v>28.33</v>
      </c>
      <c r="G25" s="8">
        <f>(F25-F26)/F26</f>
        <v>0.50691489361702113</v>
      </c>
      <c r="H25" s="8">
        <f>F25/$F$55</f>
        <v>5.1232621055829625E-3</v>
      </c>
      <c r="I25" s="1">
        <v>9.5299999999999994</v>
      </c>
    </row>
    <row r="26" spans="1:9" x14ac:dyDescent="0.3">
      <c r="A26" s="1" t="s">
        <v>11</v>
      </c>
      <c r="B26" s="1">
        <v>5.47</v>
      </c>
      <c r="C26" s="1">
        <v>0.02</v>
      </c>
      <c r="D26" s="4">
        <v>0</v>
      </c>
      <c r="E26" s="1">
        <v>13.31</v>
      </c>
      <c r="F26" s="1">
        <v>18.8</v>
      </c>
      <c r="G26" s="1"/>
      <c r="H26" s="1"/>
      <c r="I26" s="1"/>
    </row>
    <row r="27" spans="1:9" x14ac:dyDescent="0.3">
      <c r="A27" s="1" t="s">
        <v>21</v>
      </c>
      <c r="B27" s="1">
        <v>11.88</v>
      </c>
      <c r="C27" s="1">
        <v>0.16</v>
      </c>
      <c r="D27" s="1">
        <v>0.01</v>
      </c>
      <c r="E27" s="1">
        <v>92.9</v>
      </c>
      <c r="F27" s="1">
        <v>104.95</v>
      </c>
      <c r="G27" s="8">
        <f>(F27-F28)/F28</f>
        <v>0.24083707732324433</v>
      </c>
      <c r="H27" s="8">
        <f>F27/$F$55</f>
        <v>1.8979398446203034E-2</v>
      </c>
      <c r="I27" s="1">
        <v>20.37</v>
      </c>
    </row>
    <row r="28" spans="1:9" x14ac:dyDescent="0.3">
      <c r="A28" s="1" t="s">
        <v>11</v>
      </c>
      <c r="B28" s="1">
        <v>3.81</v>
      </c>
      <c r="C28" s="1">
        <v>0.03</v>
      </c>
      <c r="D28" s="1">
        <v>0.01</v>
      </c>
      <c r="E28" s="1">
        <v>80.73</v>
      </c>
      <c r="F28" s="1">
        <v>84.58</v>
      </c>
      <c r="G28" s="1"/>
      <c r="H28" s="1"/>
      <c r="I28" s="1"/>
    </row>
    <row r="29" spans="1:9" x14ac:dyDescent="0.3">
      <c r="A29" s="1" t="s">
        <v>22</v>
      </c>
      <c r="B29" s="1">
        <v>52.18</v>
      </c>
      <c r="C29" s="1">
        <v>0.85</v>
      </c>
      <c r="D29" s="1">
        <v>3.71</v>
      </c>
      <c r="E29" s="1">
        <v>334.9</v>
      </c>
      <c r="F29" s="1">
        <v>391.64</v>
      </c>
      <c r="G29" s="8">
        <f>(F29-F30)/F30</f>
        <v>0.66669503787556395</v>
      </c>
      <c r="H29" s="8">
        <f>F29/$F$55</f>
        <v>7.0825074868708496E-2</v>
      </c>
      <c r="I29" s="1">
        <v>156.66</v>
      </c>
    </row>
    <row r="30" spans="1:9" x14ac:dyDescent="0.3">
      <c r="A30" s="1" t="s">
        <v>11</v>
      </c>
      <c r="B30" s="1">
        <v>48.03</v>
      </c>
      <c r="C30" s="1">
        <v>0.81</v>
      </c>
      <c r="D30" s="1">
        <v>4.3099999999999996</v>
      </c>
      <c r="E30" s="1">
        <v>181.83</v>
      </c>
      <c r="F30" s="1">
        <v>234.98</v>
      </c>
      <c r="G30" s="1"/>
      <c r="H30" s="1"/>
      <c r="I30" s="1"/>
    </row>
    <row r="31" spans="1:9" x14ac:dyDescent="0.3">
      <c r="A31" s="1" t="s">
        <v>23</v>
      </c>
      <c r="B31" s="4">
        <v>0</v>
      </c>
      <c r="C31" s="4">
        <v>0</v>
      </c>
      <c r="D31" s="4">
        <v>0</v>
      </c>
      <c r="E31" s="4">
        <v>0</v>
      </c>
      <c r="F31" s="4">
        <v>0</v>
      </c>
      <c r="G31" s="4">
        <v>0</v>
      </c>
      <c r="H31" s="4">
        <v>0</v>
      </c>
      <c r="I31" s="4">
        <v>0</v>
      </c>
    </row>
    <row r="32" spans="1:9" x14ac:dyDescent="0.3">
      <c r="A32" s="1" t="s">
        <v>11</v>
      </c>
      <c r="B32" s="4">
        <v>0</v>
      </c>
      <c r="C32" s="4">
        <v>0</v>
      </c>
      <c r="D32" s="4">
        <v>0</v>
      </c>
      <c r="E32" s="4">
        <v>0</v>
      </c>
      <c r="F32" s="4">
        <v>0</v>
      </c>
      <c r="G32" s="4"/>
      <c r="H32" s="4"/>
      <c r="I32" s="4"/>
    </row>
    <row r="33" spans="1:9" x14ac:dyDescent="0.3">
      <c r="A33" s="1" t="s">
        <v>24</v>
      </c>
      <c r="B33" s="1">
        <v>5.26</v>
      </c>
      <c r="C33" s="1">
        <v>0.02</v>
      </c>
      <c r="D33" s="1">
        <v>3.76</v>
      </c>
      <c r="E33" s="1">
        <v>58.03</v>
      </c>
      <c r="F33" s="1">
        <v>67.069999999999993</v>
      </c>
      <c r="G33" s="8">
        <f>(F33-F34)/F34</f>
        <v>2.9786580684784243E-2</v>
      </c>
      <c r="H33" s="8">
        <f>F33/$F$55</f>
        <v>1.2129092461046568E-2</v>
      </c>
      <c r="I33" s="1">
        <v>1.94</v>
      </c>
    </row>
    <row r="34" spans="1:9" x14ac:dyDescent="0.3">
      <c r="A34" s="1" t="s">
        <v>11</v>
      </c>
      <c r="B34" s="1">
        <v>3.73</v>
      </c>
      <c r="C34" s="1">
        <v>0.03</v>
      </c>
      <c r="D34" s="1">
        <v>4.66</v>
      </c>
      <c r="E34" s="1">
        <v>56.71</v>
      </c>
      <c r="F34" s="1">
        <v>65.13</v>
      </c>
      <c r="G34" s="1"/>
      <c r="H34" s="1"/>
      <c r="I34" s="1"/>
    </row>
    <row r="35" spans="1:9" x14ac:dyDescent="0.3">
      <c r="A35" s="1" t="s">
        <v>25</v>
      </c>
      <c r="B35" s="1">
        <v>29.63</v>
      </c>
      <c r="C35" s="1">
        <v>1.46</v>
      </c>
      <c r="D35" s="1">
        <v>0.75</v>
      </c>
      <c r="E35" s="1">
        <v>55.39</v>
      </c>
      <c r="F35" s="1">
        <v>87.23</v>
      </c>
      <c r="G35" s="8">
        <f>(F35-F36)/F36</f>
        <v>0.2497134670487107</v>
      </c>
      <c r="H35" s="8">
        <f>F35/$F$55</f>
        <v>1.5774873048711679E-2</v>
      </c>
      <c r="I35" s="1">
        <v>17.43</v>
      </c>
    </row>
    <row r="36" spans="1:9" x14ac:dyDescent="0.3">
      <c r="A36" s="1" t="s">
        <v>11</v>
      </c>
      <c r="B36" s="1">
        <v>26.66</v>
      </c>
      <c r="C36" s="1">
        <v>2</v>
      </c>
      <c r="D36" s="1">
        <v>0.42</v>
      </c>
      <c r="E36" s="1">
        <v>40.72</v>
      </c>
      <c r="F36" s="1">
        <v>69.8</v>
      </c>
      <c r="G36" s="1"/>
      <c r="H36" s="1"/>
      <c r="I36" s="1"/>
    </row>
    <row r="37" spans="1:9" x14ac:dyDescent="0.3">
      <c r="A37" s="1" t="s">
        <v>26</v>
      </c>
      <c r="B37" s="1">
        <v>11.74</v>
      </c>
      <c r="C37" s="1">
        <v>7.52</v>
      </c>
      <c r="D37" s="1">
        <v>1.2</v>
      </c>
      <c r="E37" s="1">
        <v>0</v>
      </c>
      <c r="F37" s="1">
        <v>20.46</v>
      </c>
      <c r="G37" s="8">
        <f>(F37-F38)/F38</f>
        <v>0.30318471337579628</v>
      </c>
      <c r="H37" s="8">
        <f>F37/$F$55</f>
        <v>3.7000332749815542E-3</v>
      </c>
      <c r="I37" s="1">
        <v>4.76</v>
      </c>
    </row>
    <row r="38" spans="1:9" x14ac:dyDescent="0.3">
      <c r="A38" s="1" t="s">
        <v>11</v>
      </c>
      <c r="B38" s="1">
        <v>8.11</v>
      </c>
      <c r="C38" s="1">
        <v>6.32</v>
      </c>
      <c r="D38" s="1">
        <v>1.27</v>
      </c>
      <c r="E38" s="1">
        <v>0</v>
      </c>
      <c r="F38" s="1">
        <v>15.7</v>
      </c>
      <c r="G38" s="1"/>
      <c r="H38" s="1"/>
      <c r="I38" s="1"/>
    </row>
    <row r="39" spans="1:9" x14ac:dyDescent="0.3">
      <c r="A39" s="1" t="s">
        <v>27</v>
      </c>
      <c r="B39" s="1">
        <v>9.58</v>
      </c>
      <c r="C39" s="1">
        <v>0.32</v>
      </c>
      <c r="D39" s="1">
        <v>0.39</v>
      </c>
      <c r="E39" s="1">
        <v>81.260000000000005</v>
      </c>
      <c r="F39" s="1">
        <v>91.55</v>
      </c>
      <c r="G39" s="8">
        <f>(F39-F40)/F40</f>
        <v>-7.1124188311688361E-2</v>
      </c>
      <c r="H39" s="8">
        <f>F39/$F$55</f>
        <v>1.6556111746068487E-2</v>
      </c>
      <c r="I39" s="1">
        <v>-7.01</v>
      </c>
    </row>
    <row r="40" spans="1:9" x14ac:dyDescent="0.3">
      <c r="A40" s="1" t="s">
        <v>11</v>
      </c>
      <c r="B40" s="1">
        <v>7.85</v>
      </c>
      <c r="C40" s="1">
        <v>0.2</v>
      </c>
      <c r="D40" s="1">
        <v>0.54</v>
      </c>
      <c r="E40" s="1">
        <v>89.97</v>
      </c>
      <c r="F40" s="1">
        <v>98.56</v>
      </c>
      <c r="G40" s="1"/>
      <c r="H40" s="1"/>
      <c r="I40" s="1"/>
    </row>
    <row r="41" spans="1:9" x14ac:dyDescent="0.3">
      <c r="A41" s="1" t="s">
        <v>28</v>
      </c>
      <c r="B41" s="1">
        <v>6.54</v>
      </c>
      <c r="C41" s="1">
        <v>0.02</v>
      </c>
      <c r="D41" s="4">
        <v>0</v>
      </c>
      <c r="E41" s="1">
        <v>3.16</v>
      </c>
      <c r="F41" s="1">
        <v>9.7200000000000006</v>
      </c>
      <c r="G41" s="8">
        <f>(F41-F42)/F42</f>
        <v>0.27894736842105278</v>
      </c>
      <c r="H41" s="8">
        <f>F41/$F$55</f>
        <v>1.7577870690528203E-3</v>
      </c>
      <c r="I41" s="1">
        <v>2.12</v>
      </c>
    </row>
    <row r="42" spans="1:9" x14ac:dyDescent="0.3">
      <c r="A42" s="1" t="s">
        <v>11</v>
      </c>
      <c r="B42" s="1">
        <v>5.38</v>
      </c>
      <c r="C42" s="1">
        <v>0.02</v>
      </c>
      <c r="D42" s="4">
        <v>0</v>
      </c>
      <c r="E42" s="1">
        <v>2.2000000000000002</v>
      </c>
      <c r="F42" s="1">
        <v>7.6</v>
      </c>
      <c r="G42" s="1"/>
      <c r="H42" s="1"/>
      <c r="I42" s="1"/>
    </row>
    <row r="43" spans="1:9" x14ac:dyDescent="0.3">
      <c r="A43" s="1" t="s">
        <v>29</v>
      </c>
      <c r="B43" s="1">
        <v>77.22</v>
      </c>
      <c r="C43" s="4">
        <v>0</v>
      </c>
      <c r="D43" s="1">
        <v>12.32</v>
      </c>
      <c r="E43" s="1">
        <v>678.49</v>
      </c>
      <c r="F43" s="1">
        <v>768.03</v>
      </c>
      <c r="G43" s="8">
        <f>(F43-F44)/F44</f>
        <v>0.31631446346855868</v>
      </c>
      <c r="H43" s="8">
        <f>F43/$F$55</f>
        <v>0.13889230479883102</v>
      </c>
      <c r="I43" s="1">
        <v>184.56</v>
      </c>
    </row>
    <row r="44" spans="1:9" x14ac:dyDescent="0.3">
      <c r="A44" s="1" t="s">
        <v>11</v>
      </c>
      <c r="B44" s="1">
        <v>78.260000000000005</v>
      </c>
      <c r="C44" s="4">
        <v>0</v>
      </c>
      <c r="D44" s="1">
        <v>10.84</v>
      </c>
      <c r="E44" s="1">
        <v>494.37</v>
      </c>
      <c r="F44" s="1">
        <v>583.47</v>
      </c>
      <c r="G44" s="1"/>
      <c r="H44" s="1"/>
      <c r="I44" s="1"/>
    </row>
    <row r="45" spans="1:9" x14ac:dyDescent="0.3">
      <c r="A45" s="1" t="s">
        <v>30</v>
      </c>
      <c r="B45" s="1">
        <v>131.94999999999999</v>
      </c>
      <c r="C45" s="1">
        <v>18.690000000000001</v>
      </c>
      <c r="D45" s="1">
        <v>16.53</v>
      </c>
      <c r="E45" s="1">
        <v>395.84</v>
      </c>
      <c r="F45" s="1">
        <v>563.01</v>
      </c>
      <c r="G45" s="8">
        <f>(F45-F46)/F46</f>
        <v>0.11086776370308986</v>
      </c>
      <c r="H45" s="8">
        <f>F45/$F$55</f>
        <v>0.10181601828677246</v>
      </c>
      <c r="I45" s="1">
        <v>56.19</v>
      </c>
    </row>
    <row r="46" spans="1:9" x14ac:dyDescent="0.3">
      <c r="A46" s="1" t="s">
        <v>11</v>
      </c>
      <c r="B46" s="1">
        <v>130.04</v>
      </c>
      <c r="C46" s="1">
        <v>18.510000000000002</v>
      </c>
      <c r="D46" s="1">
        <v>16.260000000000002</v>
      </c>
      <c r="E46" s="1">
        <v>342.01</v>
      </c>
      <c r="F46" s="1">
        <v>506.82</v>
      </c>
      <c r="G46" s="1"/>
      <c r="H46" s="1"/>
      <c r="I46" s="1"/>
    </row>
    <row r="47" spans="1:9" x14ac:dyDescent="0.3">
      <c r="A47" s="1" t="s">
        <v>31</v>
      </c>
      <c r="B47" s="1">
        <v>52.55</v>
      </c>
      <c r="C47" s="1">
        <v>1.07</v>
      </c>
      <c r="D47" s="1">
        <v>8.2200000000000006</v>
      </c>
      <c r="E47" s="1">
        <v>84.9</v>
      </c>
      <c r="F47" s="1">
        <v>146.74</v>
      </c>
      <c r="G47" s="8">
        <f>(F47-F48)/F48</f>
        <v>6.4181594024222383E-2</v>
      </c>
      <c r="H47" s="8">
        <f>F47/$F$55</f>
        <v>2.6536797789383833E-2</v>
      </c>
      <c r="I47" s="1">
        <v>8.85</v>
      </c>
    </row>
    <row r="48" spans="1:9" x14ac:dyDescent="0.3">
      <c r="A48" s="1" t="s">
        <v>11</v>
      </c>
      <c r="B48" s="1">
        <v>54.13</v>
      </c>
      <c r="C48" s="1">
        <v>1.0900000000000001</v>
      </c>
      <c r="D48" s="1">
        <v>7.14</v>
      </c>
      <c r="E48" s="1">
        <v>75.53</v>
      </c>
      <c r="F48" s="1">
        <v>137.88999999999999</v>
      </c>
      <c r="G48" s="1"/>
      <c r="H48" s="1"/>
      <c r="I48" s="1"/>
    </row>
    <row r="49" spans="1:9" x14ac:dyDescent="0.3">
      <c r="A49" s="1" t="s">
        <v>32</v>
      </c>
      <c r="B49" s="1">
        <v>68.69</v>
      </c>
      <c r="C49" s="1">
        <v>54.67</v>
      </c>
      <c r="D49" s="1">
        <v>27.59</v>
      </c>
      <c r="E49" s="1">
        <v>124.68</v>
      </c>
      <c r="F49" s="1">
        <v>275.63</v>
      </c>
      <c r="G49" s="8">
        <f>(F49-F50)/F50</f>
        <v>9.6903852276345084E-2</v>
      </c>
      <c r="H49" s="8">
        <f>F49/$F$55</f>
        <v>4.9845560683439184E-2</v>
      </c>
      <c r="I49" s="1">
        <v>24.35</v>
      </c>
    </row>
    <row r="50" spans="1:9" x14ac:dyDescent="0.3">
      <c r="A50" s="1" t="s">
        <v>11</v>
      </c>
      <c r="B50" s="1">
        <v>66.45</v>
      </c>
      <c r="C50" s="1">
        <v>57.85</v>
      </c>
      <c r="D50" s="1">
        <v>27.08</v>
      </c>
      <c r="E50" s="1">
        <v>99.9</v>
      </c>
      <c r="F50" s="1">
        <v>251.28</v>
      </c>
      <c r="G50" s="1"/>
      <c r="H50" s="1"/>
      <c r="I50" s="1"/>
    </row>
    <row r="51" spans="1:9" x14ac:dyDescent="0.3">
      <c r="A51" s="1" t="s">
        <v>33</v>
      </c>
      <c r="B51" s="1">
        <v>1.78</v>
      </c>
      <c r="C51" s="1">
        <v>0.03</v>
      </c>
      <c r="D51" s="1">
        <v>0.42</v>
      </c>
      <c r="E51" s="1">
        <v>16.77</v>
      </c>
      <c r="F51" s="1">
        <v>19</v>
      </c>
      <c r="G51" s="8">
        <f>(F51-F52)/F52</f>
        <v>2.4811218985976314E-2</v>
      </c>
      <c r="H51" s="8">
        <f>F51/$F$55</f>
        <v>3.4360035300415211E-3</v>
      </c>
      <c r="I51" s="1">
        <v>0.46</v>
      </c>
    </row>
    <row r="52" spans="1:9" x14ac:dyDescent="0.3">
      <c r="A52" s="1" t="s">
        <v>11</v>
      </c>
      <c r="B52" s="1">
        <v>1.5</v>
      </c>
      <c r="C52" s="1">
        <v>0.03</v>
      </c>
      <c r="D52" s="1">
        <v>0.44</v>
      </c>
      <c r="E52" s="1">
        <v>16.57</v>
      </c>
      <c r="F52" s="1">
        <v>18.54</v>
      </c>
      <c r="G52" s="1"/>
      <c r="H52" s="1"/>
      <c r="I52" s="1"/>
    </row>
    <row r="53" spans="1:9" x14ac:dyDescent="0.3">
      <c r="A53" s="1" t="s">
        <v>34</v>
      </c>
      <c r="B53" s="1">
        <v>0.06</v>
      </c>
      <c r="C53" s="4">
        <v>0</v>
      </c>
      <c r="D53" s="4">
        <v>0</v>
      </c>
      <c r="E53" s="1">
        <v>0.16</v>
      </c>
      <c r="F53" s="1">
        <v>0.22</v>
      </c>
      <c r="G53" s="8">
        <f>(F53-F54)/F54</f>
        <v>2.666666666666667</v>
      </c>
      <c r="H53" s="4">
        <v>0</v>
      </c>
      <c r="I53" s="1">
        <v>0.16</v>
      </c>
    </row>
    <row r="54" spans="1:9" x14ac:dyDescent="0.3">
      <c r="A54" s="1" t="s">
        <v>11</v>
      </c>
      <c r="B54" s="1">
        <v>0.06</v>
      </c>
      <c r="C54" s="4">
        <v>0</v>
      </c>
      <c r="D54" s="4">
        <v>0</v>
      </c>
      <c r="E54" s="4">
        <v>0</v>
      </c>
      <c r="F54" s="1">
        <v>0.06</v>
      </c>
      <c r="G54" s="1"/>
      <c r="H54" s="1"/>
      <c r="I54" s="1"/>
    </row>
    <row r="55" spans="1:9" x14ac:dyDescent="0.3">
      <c r="A55" s="2" t="s">
        <v>35</v>
      </c>
      <c r="B55" s="5">
        <f t="shared" ref="B55:F55" si="0">SUM(B5+B7+B9+B11+B13+B15+B17+B19+B21+B23+B25+B27+B29+B31+B33+B35+B37+B39+B41+B43+B45+B47+B49+B51+B53)</f>
        <v>936.5</v>
      </c>
      <c r="C55" s="5">
        <f t="shared" si="0"/>
        <v>167.78999999999996</v>
      </c>
      <c r="D55" s="5">
        <f t="shared" si="0"/>
        <v>237.63999999999993</v>
      </c>
      <c r="E55" s="5">
        <f t="shared" si="0"/>
        <v>4187.7500000000009</v>
      </c>
      <c r="F55" s="5">
        <f t="shared" si="0"/>
        <v>5529.68</v>
      </c>
      <c r="G55" s="10">
        <f>(F55-F56)/F56</f>
        <v>0.14751744202937639</v>
      </c>
      <c r="H55" s="10">
        <f>F55/$F$55</f>
        <v>1</v>
      </c>
      <c r="I55" s="5">
        <f t="shared" ref="I55" si="1">SUM(I5+I7+I9+I11+I13+I15+I17+I19+I21+I23+I25+I27+I29+I31+I33+I35+I37+I39+I41+I43+I45+I47+I49+I51+I53)</f>
        <v>710.86</v>
      </c>
    </row>
    <row r="56" spans="1:9" x14ac:dyDescent="0.3">
      <c r="A56" s="1" t="s">
        <v>36</v>
      </c>
      <c r="B56" s="9">
        <f>SUM(B6+B8+B10+B12+B14+B16+B18+B20+B22+B24+B26+B28+B30+B32+B34+B36+B38+B40+B42+B44+B46+B48+B50+B52+B54)</f>
        <v>849.98</v>
      </c>
      <c r="C56" s="9">
        <f>SUM(C6+C8+C10+C12+C14+C16+C18+C20+C22+C24+C26+C28+C30+C32+C34+C36+C38+C40+C42+C44+C46+C48+C50+C52+C54)</f>
        <v>167.45000000000002</v>
      </c>
      <c r="D56" s="9">
        <f>SUM(D6+D8+D10+D12+D14+D16+D18+D20+D22+D24+D26+D28+D30+D32+D34+D36+D38+D40+D42+D44+D46+D48+D50+D52+D54)</f>
        <v>224.22999999999996</v>
      </c>
      <c r="E56" s="9">
        <f>SUM(E6+E8+E10+E12+E14+E16+E18+E20+E22+E24+E26+E28+E30+E32+E34+E36+E38+E40+E42+E44+E46+E48+E50+E52+E54)</f>
        <v>3577.1599999999994</v>
      </c>
      <c r="F56" s="9">
        <f>SUM(F6+F8+F10+F12+F14+F16+F18+F20+F22+F24+F26+F28+F30+F32+F34+F36+F38+F40+F42+F44+F46+F48+F50+F52+F54)</f>
        <v>4818.8200000000006</v>
      </c>
      <c r="G56" s="1"/>
      <c r="H56" s="1"/>
      <c r="I56" s="1"/>
    </row>
    <row r="57" spans="1:9" x14ac:dyDescent="0.3">
      <c r="A57" s="1" t="s">
        <v>37</v>
      </c>
      <c r="B57" s="8">
        <f>(B55-B56)/B56</f>
        <v>0.10179063036777333</v>
      </c>
      <c r="C57" s="8">
        <f>(C55-C56)/C56</f>
        <v>2.0304568527915591E-3</v>
      </c>
      <c r="D57" s="8">
        <f>(D55-D56)/D56</f>
        <v>5.9804664853052539E-2</v>
      </c>
      <c r="E57" s="8">
        <f>(E55-E56)/E56</f>
        <v>0.17069127464245423</v>
      </c>
      <c r="F57" s="8">
        <f>(F55-F56)/F56</f>
        <v>0.14751744202937639</v>
      </c>
      <c r="G57" s="1"/>
      <c r="H57" s="1"/>
      <c r="I57" s="1"/>
    </row>
    <row r="58" spans="1:9" x14ac:dyDescent="0.3">
      <c r="A58" s="1" t="s">
        <v>48</v>
      </c>
      <c r="B58" s="8">
        <f>B55/$F$55</f>
        <v>0.16935880557283603</v>
      </c>
      <c r="C58" s="8">
        <f>C55/$F$55</f>
        <v>3.0343528016087723E-2</v>
      </c>
      <c r="D58" s="8">
        <f>D55/$F$55</f>
        <v>4.2975362046266674E-2</v>
      </c>
      <c r="E58" s="8">
        <f>E55/$F$55</f>
        <v>0.75732230436480963</v>
      </c>
      <c r="F58" s="8">
        <f>F55/$F$55</f>
        <v>1</v>
      </c>
      <c r="G58" s="1"/>
      <c r="H58" s="1"/>
      <c r="I58" s="1"/>
    </row>
    <row r="59" spans="1:9" x14ac:dyDescent="0.3">
      <c r="A59" s="1" t="s">
        <v>49</v>
      </c>
      <c r="B59" s="8">
        <f>B56/$F$56</f>
        <v>0.17638758036199731</v>
      </c>
      <c r="C59" s="8">
        <f>C56/$F$56</f>
        <v>3.4749170958865448E-2</v>
      </c>
      <c r="D59" s="8">
        <f>D56/$F$56</f>
        <v>4.6532138573343665E-2</v>
      </c>
      <c r="E59" s="8">
        <f>E56/$F$56</f>
        <v>0.74233111010579333</v>
      </c>
      <c r="F59" s="8">
        <f>F56/$F$56</f>
        <v>1</v>
      </c>
      <c r="G59" s="1"/>
      <c r="H59" s="1"/>
      <c r="I59" s="1"/>
    </row>
    <row r="61" spans="1:9" ht="66.599999999999994" customHeight="1" x14ac:dyDescent="0.3">
      <c r="A61" s="16" t="s">
        <v>75</v>
      </c>
      <c r="B61" s="16"/>
      <c r="C61" s="16"/>
      <c r="D61" s="16"/>
      <c r="E61" s="16"/>
      <c r="F61" s="16"/>
      <c r="G61" s="16"/>
      <c r="H61" s="16"/>
      <c r="I61" s="16"/>
    </row>
  </sheetData>
  <mergeCells count="2">
    <mergeCell ref="A2:I2"/>
    <mergeCell ref="A61:I6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1"/>
  <sheetViews>
    <sheetView topLeftCell="A65" workbookViewId="0">
      <selection activeCell="A71" sqref="A71:I71"/>
    </sheetView>
  </sheetViews>
  <sheetFormatPr defaultRowHeight="14.4" x14ac:dyDescent="0.3"/>
  <cols>
    <col min="1" max="1" width="41.44140625" customWidth="1"/>
    <col min="2" max="2" width="12.44140625" customWidth="1"/>
    <col min="3" max="3" width="11.5546875" customWidth="1"/>
    <col min="4" max="4" width="13.77734375" customWidth="1"/>
    <col min="5" max="5" width="12.77734375" customWidth="1"/>
    <col min="6" max="6" width="12.44140625" customWidth="1"/>
    <col min="7" max="7" width="12" customWidth="1"/>
    <col min="8" max="8" width="11.88671875" customWidth="1"/>
  </cols>
  <sheetData>
    <row r="1" spans="1:8" ht="49.2" customHeight="1" x14ac:dyDescent="0.3">
      <c r="A1" s="15" t="s">
        <v>0</v>
      </c>
      <c r="B1" s="15"/>
      <c r="C1" s="15"/>
      <c r="D1" s="15"/>
      <c r="E1" s="15"/>
      <c r="F1" s="15"/>
      <c r="G1" s="15"/>
      <c r="H1" s="15"/>
    </row>
    <row r="2" spans="1:8" ht="43.2" x14ac:dyDescent="0.3">
      <c r="A2" s="2"/>
      <c r="B2" s="3" t="s">
        <v>54</v>
      </c>
      <c r="C2" s="3" t="s">
        <v>55</v>
      </c>
      <c r="D2" s="3" t="s">
        <v>56</v>
      </c>
      <c r="E2" s="3" t="s">
        <v>5</v>
      </c>
      <c r="F2" s="3" t="s">
        <v>6</v>
      </c>
      <c r="G2" s="3" t="s">
        <v>7</v>
      </c>
      <c r="H2" s="3" t="s">
        <v>8</v>
      </c>
    </row>
    <row r="3" spans="1:8" x14ac:dyDescent="0.3">
      <c r="A3" s="2" t="s">
        <v>9</v>
      </c>
      <c r="B3" s="1"/>
      <c r="C3" s="1"/>
      <c r="D3" s="1"/>
      <c r="E3" s="1"/>
      <c r="F3" s="1"/>
      <c r="G3" s="1"/>
      <c r="H3" s="1"/>
    </row>
    <row r="4" spans="1:8" x14ac:dyDescent="0.3">
      <c r="A4" s="1" t="s">
        <v>10</v>
      </c>
      <c r="B4" s="4">
        <v>0</v>
      </c>
      <c r="C4" s="4">
        <v>0</v>
      </c>
      <c r="D4" s="1">
        <v>70.709999999999994</v>
      </c>
      <c r="E4" s="1">
        <v>70.709999999999994</v>
      </c>
      <c r="F4" s="8">
        <f>(E4-E5)/E5</f>
        <v>0.37487847559789994</v>
      </c>
      <c r="G4" s="8">
        <f>E4/$E$65</f>
        <v>1.8199174795725777E-3</v>
      </c>
      <c r="H4" s="1">
        <v>19.28</v>
      </c>
    </row>
    <row r="5" spans="1:8" x14ac:dyDescent="0.3">
      <c r="A5" s="1" t="s">
        <v>11</v>
      </c>
      <c r="B5" s="4">
        <v>0</v>
      </c>
      <c r="C5" s="4">
        <v>0</v>
      </c>
      <c r="D5" s="1">
        <v>51.43</v>
      </c>
      <c r="E5" s="1">
        <v>51.43</v>
      </c>
      <c r="F5" s="1"/>
      <c r="G5" s="1"/>
      <c r="H5" s="8"/>
    </row>
    <row r="6" spans="1:8" x14ac:dyDescent="0.3">
      <c r="A6" s="1" t="s">
        <v>12</v>
      </c>
      <c r="B6" s="1">
        <v>2066.79</v>
      </c>
      <c r="C6" s="1">
        <v>33.1</v>
      </c>
      <c r="D6" s="1">
        <v>898.4</v>
      </c>
      <c r="E6" s="1">
        <v>2998.29</v>
      </c>
      <c r="F6" s="8">
        <f>(E6-E7)/E7</f>
        <v>-0.24212689481546643</v>
      </c>
      <c r="G6" s="8">
        <f>E6/$E$65</f>
        <v>7.7169288358473545E-2</v>
      </c>
      <c r="H6" s="1">
        <v>-957.9</v>
      </c>
    </row>
    <row r="7" spans="1:8" x14ac:dyDescent="0.3">
      <c r="A7" s="1" t="s">
        <v>11</v>
      </c>
      <c r="B7" s="1">
        <v>2795.34</v>
      </c>
      <c r="C7" s="1">
        <v>20.57</v>
      </c>
      <c r="D7" s="1">
        <v>1140.28</v>
      </c>
      <c r="E7" s="1">
        <v>3956.19</v>
      </c>
      <c r="F7" s="1"/>
      <c r="G7" s="1"/>
      <c r="H7" s="1"/>
    </row>
    <row r="8" spans="1:8" x14ac:dyDescent="0.3">
      <c r="A8" s="1" t="s">
        <v>13</v>
      </c>
      <c r="B8" s="1">
        <v>592.07000000000005</v>
      </c>
      <c r="C8" s="4">
        <v>0</v>
      </c>
      <c r="D8" s="1">
        <v>70.349999999999994</v>
      </c>
      <c r="E8" s="1">
        <v>662.42</v>
      </c>
      <c r="F8" s="8">
        <f>(E8-E9)/E9</f>
        <v>0.18158467411080581</v>
      </c>
      <c r="G8" s="8">
        <f>E8/$E$65</f>
        <v>1.7049211381961065E-2</v>
      </c>
      <c r="H8" s="1">
        <v>101.8</v>
      </c>
    </row>
    <row r="9" spans="1:8" x14ac:dyDescent="0.3">
      <c r="A9" s="1" t="s">
        <v>11</v>
      </c>
      <c r="B9" s="1">
        <v>465.63</v>
      </c>
      <c r="C9" s="4">
        <v>0</v>
      </c>
      <c r="D9" s="1">
        <v>94.99</v>
      </c>
      <c r="E9" s="1">
        <v>560.62</v>
      </c>
      <c r="F9" s="1"/>
      <c r="G9" s="1"/>
      <c r="H9" s="1"/>
    </row>
    <row r="10" spans="1:8" x14ac:dyDescent="0.3">
      <c r="A10" s="1" t="s">
        <v>14</v>
      </c>
      <c r="B10" s="1">
        <v>542.9</v>
      </c>
      <c r="C10" s="4">
        <v>0</v>
      </c>
      <c r="D10" s="1">
        <v>282.24</v>
      </c>
      <c r="E10" s="1">
        <v>825.14</v>
      </c>
      <c r="F10" s="8">
        <f>(E10-E11)/E11</f>
        <v>0.13661909747093495</v>
      </c>
      <c r="G10" s="8">
        <f>E10/$E$65</f>
        <v>2.1237260770676239E-2</v>
      </c>
      <c r="H10" s="1">
        <v>99.18</v>
      </c>
    </row>
    <row r="11" spans="1:8" x14ac:dyDescent="0.3">
      <c r="A11" s="1" t="s">
        <v>11</v>
      </c>
      <c r="B11" s="1">
        <v>415.77</v>
      </c>
      <c r="C11" s="4">
        <v>0</v>
      </c>
      <c r="D11" s="1">
        <v>310.19</v>
      </c>
      <c r="E11" s="1">
        <v>725.96</v>
      </c>
      <c r="F11" s="1"/>
      <c r="G11" s="1"/>
      <c r="H11" s="1"/>
    </row>
    <row r="12" spans="1:8" x14ac:dyDescent="0.3">
      <c r="A12" s="1" t="s">
        <v>15</v>
      </c>
      <c r="B12" s="4">
        <v>0</v>
      </c>
      <c r="C12" s="4">
        <v>0</v>
      </c>
      <c r="D12" s="1">
        <v>162.91</v>
      </c>
      <c r="E12" s="1">
        <v>162.91</v>
      </c>
      <c r="F12" s="8">
        <f>(E12-E13)/E13</f>
        <v>0.31400225842877877</v>
      </c>
      <c r="G12" s="8">
        <f>E12/$E$65</f>
        <v>4.1929395643780041E-3</v>
      </c>
      <c r="H12" s="1">
        <v>38.93</v>
      </c>
    </row>
    <row r="13" spans="1:8" x14ac:dyDescent="0.3">
      <c r="A13" s="1" t="s">
        <v>11</v>
      </c>
      <c r="B13" s="4">
        <v>0</v>
      </c>
      <c r="C13" s="4">
        <v>0</v>
      </c>
      <c r="D13" s="1">
        <v>123.98</v>
      </c>
      <c r="E13" s="1">
        <v>123.98</v>
      </c>
      <c r="F13" s="1"/>
      <c r="G13" s="1"/>
      <c r="H13" s="1"/>
    </row>
    <row r="14" spans="1:8" x14ac:dyDescent="0.3">
      <c r="A14" s="1" t="s">
        <v>16</v>
      </c>
      <c r="B14" s="1">
        <v>3252.63</v>
      </c>
      <c r="C14" s="1">
        <v>128.66</v>
      </c>
      <c r="D14" s="1">
        <v>317.79000000000002</v>
      </c>
      <c r="E14" s="1">
        <v>3699.08</v>
      </c>
      <c r="F14" s="8">
        <f>(E14-E15)/E15</f>
        <v>-4.2408553159543387E-2</v>
      </c>
      <c r="G14" s="8">
        <f>E14/$E$65</f>
        <v>9.5206057846660044E-2</v>
      </c>
      <c r="H14" s="1">
        <v>-163.82</v>
      </c>
    </row>
    <row r="15" spans="1:8" x14ac:dyDescent="0.3">
      <c r="A15" s="1" t="s">
        <v>11</v>
      </c>
      <c r="B15" s="1">
        <v>3403.75</v>
      </c>
      <c r="C15" s="1">
        <v>95.66</v>
      </c>
      <c r="D15" s="1">
        <v>363.49</v>
      </c>
      <c r="E15" s="1">
        <v>3862.9</v>
      </c>
      <c r="F15" s="1"/>
      <c r="G15" s="1"/>
      <c r="H15" s="1"/>
    </row>
    <row r="16" spans="1:8" x14ac:dyDescent="0.3">
      <c r="A16" s="1" t="s">
        <v>17</v>
      </c>
      <c r="B16" s="1">
        <v>1425.18</v>
      </c>
      <c r="C16" s="1">
        <v>84.51</v>
      </c>
      <c r="D16" s="1">
        <v>658.7</v>
      </c>
      <c r="E16" s="1">
        <v>2168.39</v>
      </c>
      <c r="F16" s="8">
        <f>(E16-E17)/E17</f>
        <v>0.14177469802120948</v>
      </c>
      <c r="G16" s="8">
        <f>E16/$E$65</f>
        <v>5.5809515818560064E-2</v>
      </c>
      <c r="H16" s="1">
        <v>269.25</v>
      </c>
    </row>
    <row r="17" spans="1:8" x14ac:dyDescent="0.3">
      <c r="A17" s="1" t="s">
        <v>11</v>
      </c>
      <c r="B17" s="1">
        <v>1174.9100000000001</v>
      </c>
      <c r="C17" s="1">
        <v>65.63</v>
      </c>
      <c r="D17" s="1">
        <v>658.6</v>
      </c>
      <c r="E17" s="1">
        <v>1899.14</v>
      </c>
      <c r="F17" s="1"/>
      <c r="G17" s="1"/>
      <c r="H17" s="1"/>
    </row>
    <row r="18" spans="1:8" x14ac:dyDescent="0.3">
      <c r="A18" s="1" t="s">
        <v>18</v>
      </c>
      <c r="B18" s="1">
        <v>909.68</v>
      </c>
      <c r="C18" s="1">
        <v>33.1</v>
      </c>
      <c r="D18" s="1">
        <v>573.47</v>
      </c>
      <c r="E18" s="1">
        <v>1516.25</v>
      </c>
      <c r="F18" s="8">
        <f>(E18-E19)/E19</f>
        <v>-0.25628448804414472</v>
      </c>
      <c r="G18" s="8">
        <f>E18/$E$65</f>
        <v>3.9024888677724807E-2</v>
      </c>
      <c r="H18" s="1">
        <v>-522.5</v>
      </c>
    </row>
    <row r="19" spans="1:8" x14ac:dyDescent="0.3">
      <c r="A19" s="1" t="s">
        <v>11</v>
      </c>
      <c r="B19" s="1">
        <v>1487.77</v>
      </c>
      <c r="C19" s="1">
        <v>47.35</v>
      </c>
      <c r="D19" s="1">
        <v>503.63</v>
      </c>
      <c r="E19" s="1">
        <v>2038.75</v>
      </c>
      <c r="F19" s="1"/>
      <c r="G19" s="1"/>
      <c r="H19" s="1"/>
    </row>
    <row r="20" spans="1:8" x14ac:dyDescent="0.3">
      <c r="A20" s="1" t="s">
        <v>74</v>
      </c>
      <c r="B20" s="4">
        <v>0</v>
      </c>
      <c r="C20" s="4">
        <v>0</v>
      </c>
      <c r="D20" s="1">
        <v>40.82</v>
      </c>
      <c r="E20" s="1">
        <v>40.82</v>
      </c>
      <c r="F20" s="8">
        <f>(E20-E21)/E21</f>
        <v>-0.14727386672237305</v>
      </c>
      <c r="G20" s="8">
        <f>E20/$E$65</f>
        <v>1.0506156345093003E-3</v>
      </c>
      <c r="H20" s="1">
        <v>-7.05</v>
      </c>
    </row>
    <row r="21" spans="1:8" x14ac:dyDescent="0.3">
      <c r="A21" s="1" t="s">
        <v>11</v>
      </c>
      <c r="B21" s="4">
        <v>0</v>
      </c>
      <c r="C21" s="4">
        <v>0</v>
      </c>
      <c r="D21" s="1">
        <v>47.87</v>
      </c>
      <c r="E21" s="1">
        <v>47.87</v>
      </c>
      <c r="F21" s="1"/>
      <c r="G21" s="1"/>
      <c r="H21" s="1"/>
    </row>
    <row r="22" spans="1:8" x14ac:dyDescent="0.3">
      <c r="A22" s="1" t="s">
        <v>19</v>
      </c>
      <c r="B22" s="1">
        <v>771.45</v>
      </c>
      <c r="C22" s="4">
        <v>0</v>
      </c>
      <c r="D22" s="4">
        <v>0</v>
      </c>
      <c r="E22" s="1">
        <v>771.45</v>
      </c>
      <c r="F22" s="8">
        <f>(E22-E23)/E23</f>
        <v>0.35699208443271774</v>
      </c>
      <c r="G22" s="8">
        <f>E22/$E$65</f>
        <v>1.9855400079426749E-2</v>
      </c>
      <c r="H22" s="1">
        <v>202.95</v>
      </c>
    </row>
    <row r="23" spans="1:8" x14ac:dyDescent="0.3">
      <c r="A23" s="1" t="s">
        <v>11</v>
      </c>
      <c r="B23" s="1">
        <v>568.5</v>
      </c>
      <c r="C23" s="4">
        <v>0</v>
      </c>
      <c r="D23" s="4">
        <v>0</v>
      </c>
      <c r="E23" s="1">
        <v>568.5</v>
      </c>
      <c r="F23" s="1"/>
      <c r="G23" s="1"/>
      <c r="H23" s="1"/>
    </row>
    <row r="24" spans="1:8" x14ac:dyDescent="0.3">
      <c r="A24" s="1" t="s">
        <v>20</v>
      </c>
      <c r="B24" s="4">
        <v>0</v>
      </c>
      <c r="C24" s="4">
        <v>0</v>
      </c>
      <c r="D24" s="1">
        <v>56.22</v>
      </c>
      <c r="E24" s="1">
        <v>56.22</v>
      </c>
      <c r="F24" s="8">
        <f>(E24-E25)/E25</f>
        <v>-0.11784089126000312</v>
      </c>
      <c r="G24" s="8">
        <f>E24/$E$65</f>
        <v>1.4469772408650873E-3</v>
      </c>
      <c r="H24" s="1">
        <v>-7.51</v>
      </c>
    </row>
    <row r="25" spans="1:8" x14ac:dyDescent="0.3">
      <c r="A25" s="1" t="s">
        <v>11</v>
      </c>
      <c r="B25" s="4">
        <v>0</v>
      </c>
      <c r="C25" s="4">
        <v>0</v>
      </c>
      <c r="D25" s="1">
        <v>63.73</v>
      </c>
      <c r="E25" s="1">
        <v>63.73</v>
      </c>
      <c r="F25" s="1"/>
      <c r="G25" s="1"/>
      <c r="H25" s="1"/>
    </row>
    <row r="26" spans="1:8" x14ac:dyDescent="0.3">
      <c r="A26" s="1" t="s">
        <v>21</v>
      </c>
      <c r="B26" s="4">
        <v>0</v>
      </c>
      <c r="C26" s="4">
        <v>0</v>
      </c>
      <c r="D26" s="1">
        <v>3.44</v>
      </c>
      <c r="E26" s="1">
        <v>3.44</v>
      </c>
      <c r="F26" s="8">
        <f>(E26-E27)/E27</f>
        <v>2.44</v>
      </c>
      <c r="G26" s="8">
        <f>E26/$E$65</f>
        <v>8.8537917263890084E-5</v>
      </c>
      <c r="H26" s="1">
        <v>2.44</v>
      </c>
    </row>
    <row r="27" spans="1:8" x14ac:dyDescent="0.3">
      <c r="A27" s="1" t="s">
        <v>11</v>
      </c>
      <c r="B27" s="4">
        <v>0</v>
      </c>
      <c r="C27" s="4">
        <v>0</v>
      </c>
      <c r="D27" s="1">
        <v>1</v>
      </c>
      <c r="E27" s="1">
        <v>1</v>
      </c>
      <c r="F27" s="1"/>
      <c r="G27" s="1"/>
      <c r="H27" s="1"/>
    </row>
    <row r="28" spans="1:8" x14ac:dyDescent="0.3">
      <c r="A28" s="1" t="s">
        <v>22</v>
      </c>
      <c r="B28" s="1">
        <v>5.6</v>
      </c>
      <c r="C28" s="4">
        <v>0</v>
      </c>
      <c r="D28" s="1">
        <v>446.17</v>
      </c>
      <c r="E28" s="1">
        <v>451.77</v>
      </c>
      <c r="F28" s="8">
        <f>(E28-E29)/E29</f>
        <v>1.2324377618930245E-2</v>
      </c>
      <c r="G28" s="8">
        <f>E28/$E$65</f>
        <v>1.1627550837880123E-2</v>
      </c>
      <c r="H28" s="1">
        <v>5.5</v>
      </c>
    </row>
    <row r="29" spans="1:8" x14ac:dyDescent="0.3">
      <c r="A29" s="1" t="s">
        <v>11</v>
      </c>
      <c r="B29" s="1">
        <v>-2.08</v>
      </c>
      <c r="C29" s="4">
        <v>0</v>
      </c>
      <c r="D29" s="1">
        <v>448.35</v>
      </c>
      <c r="E29" s="1">
        <v>446.27</v>
      </c>
      <c r="F29" s="1"/>
      <c r="G29" s="1"/>
      <c r="H29" s="1"/>
    </row>
    <row r="30" spans="1:8" x14ac:dyDescent="0.3">
      <c r="A30" s="1" t="s">
        <v>23</v>
      </c>
      <c r="B30" s="4">
        <v>0</v>
      </c>
      <c r="C30" s="4">
        <v>0</v>
      </c>
      <c r="D30" s="4">
        <v>0</v>
      </c>
      <c r="E30" s="4">
        <v>0</v>
      </c>
      <c r="F30" s="4">
        <v>0</v>
      </c>
      <c r="G30" s="4">
        <v>0</v>
      </c>
      <c r="H30" s="4">
        <v>0</v>
      </c>
    </row>
    <row r="31" spans="1:8" x14ac:dyDescent="0.3">
      <c r="A31" s="1" t="s">
        <v>11</v>
      </c>
      <c r="B31" s="4">
        <v>0</v>
      </c>
      <c r="C31" s="4">
        <v>0</v>
      </c>
      <c r="D31" s="4">
        <v>0</v>
      </c>
      <c r="E31" s="4">
        <v>0</v>
      </c>
      <c r="F31" s="4"/>
      <c r="G31" s="4"/>
      <c r="H31" s="4"/>
    </row>
    <row r="32" spans="1:8" x14ac:dyDescent="0.3">
      <c r="A32" s="1" t="s">
        <v>24</v>
      </c>
      <c r="B32" s="4">
        <v>0</v>
      </c>
      <c r="C32" s="4">
        <v>0</v>
      </c>
      <c r="D32" s="1">
        <v>0.18</v>
      </c>
      <c r="E32" s="1">
        <v>0.18</v>
      </c>
      <c r="F32" s="8">
        <f>(E32-E33)/E33</f>
        <v>-0.10000000000000009</v>
      </c>
      <c r="G32" s="1">
        <v>0</v>
      </c>
      <c r="H32" s="1">
        <v>-0.02</v>
      </c>
    </row>
    <row r="33" spans="1:8" x14ac:dyDescent="0.3">
      <c r="A33" s="1" t="s">
        <v>11</v>
      </c>
      <c r="B33" s="4">
        <v>0</v>
      </c>
      <c r="C33" s="4">
        <v>0</v>
      </c>
      <c r="D33" s="1">
        <v>0.2</v>
      </c>
      <c r="E33" s="1">
        <v>0.2</v>
      </c>
      <c r="F33" s="1"/>
      <c r="G33" s="1"/>
      <c r="H33" s="1"/>
    </row>
    <row r="34" spans="1:8" x14ac:dyDescent="0.3">
      <c r="A34" s="1" t="s">
        <v>25</v>
      </c>
      <c r="B34" s="1">
        <v>3855.94</v>
      </c>
      <c r="C34" s="4">
        <v>0</v>
      </c>
      <c r="D34" s="1">
        <v>85.84</v>
      </c>
      <c r="E34" s="1">
        <v>3941.78</v>
      </c>
      <c r="F34" s="8">
        <f>(E34-E35)/E35</f>
        <v>7.8279471060996586E-2</v>
      </c>
      <c r="G34" s="8">
        <f>E34/$E$65</f>
        <v>0.10145261381176066</v>
      </c>
      <c r="H34" s="1">
        <v>286.16000000000003</v>
      </c>
    </row>
    <row r="35" spans="1:8" x14ac:dyDescent="0.3">
      <c r="A35" s="1" t="s">
        <v>11</v>
      </c>
      <c r="B35" s="1">
        <v>3569.42</v>
      </c>
      <c r="C35" s="4">
        <v>0</v>
      </c>
      <c r="D35" s="1">
        <v>86.2</v>
      </c>
      <c r="E35" s="1">
        <v>3655.62</v>
      </c>
      <c r="F35" s="1"/>
      <c r="G35" s="1"/>
      <c r="H35" s="1"/>
    </row>
    <row r="36" spans="1:8" x14ac:dyDescent="0.3">
      <c r="A36" s="1" t="s">
        <v>26</v>
      </c>
      <c r="B36" s="4">
        <v>0</v>
      </c>
      <c r="C36" s="4">
        <v>0</v>
      </c>
      <c r="D36" s="1">
        <v>20.66</v>
      </c>
      <c r="E36" s="1">
        <v>20.66</v>
      </c>
      <c r="F36" s="8">
        <f>(E36-E37)/E37</f>
        <v>0.21744254566882742</v>
      </c>
      <c r="G36" s="8">
        <f>E36/$E$65</f>
        <v>5.3174225891627013E-4</v>
      </c>
      <c r="H36" s="1">
        <v>3.69</v>
      </c>
    </row>
    <row r="37" spans="1:8" x14ac:dyDescent="0.3">
      <c r="A37" s="1" t="s">
        <v>11</v>
      </c>
      <c r="B37" s="4">
        <v>0</v>
      </c>
      <c r="C37" s="4">
        <v>0</v>
      </c>
      <c r="D37" s="1">
        <v>16.97</v>
      </c>
      <c r="E37" s="1">
        <v>16.97</v>
      </c>
      <c r="F37" s="1"/>
      <c r="G37" s="1"/>
      <c r="H37" s="1"/>
    </row>
    <row r="38" spans="1:8" x14ac:dyDescent="0.3">
      <c r="A38" s="1" t="s">
        <v>27</v>
      </c>
      <c r="B38" s="1">
        <v>2379.37</v>
      </c>
      <c r="C38" s="1">
        <v>31.82</v>
      </c>
      <c r="D38" s="1">
        <v>187.7</v>
      </c>
      <c r="E38" s="1">
        <v>2598.89</v>
      </c>
      <c r="F38" s="8">
        <f>(E38-E39)/E39</f>
        <v>-9.1023874311856018E-2</v>
      </c>
      <c r="G38" s="8">
        <f>E38/$E$65</f>
        <v>6.6889624359869559E-2</v>
      </c>
      <c r="H38" s="1">
        <v>-260.25</v>
      </c>
    </row>
    <row r="39" spans="1:8" x14ac:dyDescent="0.3">
      <c r="A39" s="1" t="s">
        <v>11</v>
      </c>
      <c r="B39" s="1">
        <v>2639.82</v>
      </c>
      <c r="C39" s="1">
        <v>40.4</v>
      </c>
      <c r="D39" s="1">
        <v>178.92</v>
      </c>
      <c r="E39" s="1">
        <v>2859.14</v>
      </c>
      <c r="F39" s="1"/>
      <c r="G39" s="1"/>
      <c r="H39" s="1"/>
    </row>
    <row r="40" spans="1:8" x14ac:dyDescent="0.3">
      <c r="A40" s="1" t="s">
        <v>28</v>
      </c>
      <c r="B40" s="4">
        <v>0</v>
      </c>
      <c r="C40" s="4">
        <v>0</v>
      </c>
      <c r="D40" s="1">
        <v>27.81</v>
      </c>
      <c r="E40" s="1">
        <v>27.81</v>
      </c>
      <c r="F40" s="8">
        <f>(E40-E41)/E41</f>
        <v>0.57029926595143976</v>
      </c>
      <c r="G40" s="8">
        <f>E40/$E$65</f>
        <v>7.1576729043859979E-4</v>
      </c>
      <c r="H40" s="1">
        <v>10.1</v>
      </c>
    </row>
    <row r="41" spans="1:8" x14ac:dyDescent="0.3">
      <c r="A41" s="1" t="s">
        <v>11</v>
      </c>
      <c r="B41" s="4">
        <v>0</v>
      </c>
      <c r="C41" s="4">
        <v>0</v>
      </c>
      <c r="D41" s="1">
        <v>17.71</v>
      </c>
      <c r="E41" s="1">
        <v>17.71</v>
      </c>
      <c r="F41" s="1"/>
      <c r="G41" s="1"/>
      <c r="H41" s="1"/>
    </row>
    <row r="42" spans="1:8" x14ac:dyDescent="0.3">
      <c r="A42" s="1" t="s">
        <v>29</v>
      </c>
      <c r="B42" s="1">
        <v>518.5</v>
      </c>
      <c r="C42" s="1">
        <v>158.52000000000001</v>
      </c>
      <c r="D42" s="1">
        <v>427.27</v>
      </c>
      <c r="E42" s="1">
        <v>1104.29</v>
      </c>
      <c r="F42" s="8">
        <f>(E42-E43)/E43</f>
        <v>0.47250446702402843</v>
      </c>
      <c r="G42" s="8">
        <f>E42/$E$65</f>
        <v>2.842195833004104E-2</v>
      </c>
      <c r="H42" s="1">
        <v>354.35</v>
      </c>
    </row>
    <row r="43" spans="1:8" x14ac:dyDescent="0.3">
      <c r="A43" s="1" t="s">
        <v>11</v>
      </c>
      <c r="B43" s="1">
        <v>272.24</v>
      </c>
      <c r="C43" s="1">
        <v>93.06</v>
      </c>
      <c r="D43" s="1">
        <v>384.64</v>
      </c>
      <c r="E43" s="1">
        <v>749.94</v>
      </c>
      <c r="F43" s="1"/>
      <c r="G43" s="1"/>
      <c r="H43" s="1"/>
    </row>
    <row r="44" spans="1:8" x14ac:dyDescent="0.3">
      <c r="A44" s="1" t="s">
        <v>30</v>
      </c>
      <c r="B44" s="1">
        <v>-0.01</v>
      </c>
      <c r="C44" s="1">
        <v>283.26</v>
      </c>
      <c r="D44" s="1">
        <v>1192.03</v>
      </c>
      <c r="E44" s="1">
        <v>1475.28</v>
      </c>
      <c r="F44" s="8">
        <f>(E44-E45)/E45</f>
        <v>0.21231644082142465</v>
      </c>
      <c r="G44" s="8">
        <f>E44/$E$65</f>
        <v>3.7970412378218535E-2</v>
      </c>
      <c r="H44" s="1">
        <v>258.37</v>
      </c>
    </row>
    <row r="45" spans="1:8" x14ac:dyDescent="0.3">
      <c r="A45" s="1" t="s">
        <v>11</v>
      </c>
      <c r="B45" s="1">
        <v>-34.409999999999997</v>
      </c>
      <c r="C45" s="1">
        <v>149.03</v>
      </c>
      <c r="D45" s="1">
        <v>1102.29</v>
      </c>
      <c r="E45" s="1">
        <v>1216.9100000000001</v>
      </c>
      <c r="F45" s="1"/>
      <c r="G45" s="1"/>
      <c r="H45" s="1"/>
    </row>
    <row r="46" spans="1:8" x14ac:dyDescent="0.3">
      <c r="A46" s="1" t="s">
        <v>31</v>
      </c>
      <c r="B46" s="1">
        <v>2027.49</v>
      </c>
      <c r="C46" s="4">
        <v>0</v>
      </c>
      <c r="D46" s="1">
        <v>474.42</v>
      </c>
      <c r="E46" s="1">
        <v>2501.91</v>
      </c>
      <c r="F46" s="8">
        <f>(E46-E47)/E47</f>
        <v>8.8577358342796703E-2</v>
      </c>
      <c r="G46" s="8">
        <f>E46/$E$65</f>
        <v>6.4393575750493967E-2</v>
      </c>
      <c r="H46" s="1">
        <v>203.58</v>
      </c>
    </row>
    <row r="47" spans="1:8" x14ac:dyDescent="0.3">
      <c r="A47" s="1" t="s">
        <v>11</v>
      </c>
      <c r="B47" s="1">
        <v>1793.72</v>
      </c>
      <c r="C47" s="4">
        <v>0</v>
      </c>
      <c r="D47" s="1">
        <v>504.61</v>
      </c>
      <c r="E47" s="1">
        <v>2298.33</v>
      </c>
      <c r="F47" s="1"/>
      <c r="G47" s="1"/>
      <c r="H47" s="1"/>
    </row>
    <row r="48" spans="1:8" x14ac:dyDescent="0.3">
      <c r="A48" s="1" t="s">
        <v>32</v>
      </c>
      <c r="B48" s="1">
        <v>822.94</v>
      </c>
      <c r="C48" s="4">
        <v>0</v>
      </c>
      <c r="D48" s="1">
        <v>486.36</v>
      </c>
      <c r="E48" s="1">
        <v>1309.3</v>
      </c>
      <c r="F48" s="8">
        <f>(E48-E49)/E49</f>
        <v>5.8910114358733737E-2</v>
      </c>
      <c r="G48" s="8">
        <f>E48/$E$65</f>
        <v>3.3698457870235836E-2</v>
      </c>
      <c r="H48" s="1">
        <v>72.84</v>
      </c>
    </row>
    <row r="49" spans="1:8" x14ac:dyDescent="0.3">
      <c r="A49" s="1" t="s">
        <v>11</v>
      </c>
      <c r="B49" s="1">
        <v>764.6</v>
      </c>
      <c r="C49" s="4">
        <v>0</v>
      </c>
      <c r="D49" s="1">
        <v>471.86</v>
      </c>
      <c r="E49" s="1">
        <v>1236.46</v>
      </c>
      <c r="F49" s="1"/>
      <c r="G49" s="1"/>
      <c r="H49" s="1"/>
    </row>
    <row r="50" spans="1:8" x14ac:dyDescent="0.3">
      <c r="A50" s="1" t="s">
        <v>33</v>
      </c>
      <c r="B50" s="1">
        <v>1264.45</v>
      </c>
      <c r="C50" s="1">
        <v>15.88</v>
      </c>
      <c r="D50" s="1">
        <v>59.32</v>
      </c>
      <c r="E50" s="1">
        <v>1339.65</v>
      </c>
      <c r="F50" s="8">
        <f>(E50-E51)/E51</f>
        <v>-0.14822256273962492</v>
      </c>
      <c r="G50" s="8">
        <f>E50/$E$65</f>
        <v>3.4479599087956503E-2</v>
      </c>
      <c r="H50" s="1">
        <v>-233.12</v>
      </c>
    </row>
    <row r="51" spans="1:8" x14ac:dyDescent="0.3">
      <c r="A51" s="1" t="s">
        <v>11</v>
      </c>
      <c r="B51" s="1">
        <v>1504.43</v>
      </c>
      <c r="C51" s="1">
        <v>13.07</v>
      </c>
      <c r="D51" s="1">
        <v>55.27</v>
      </c>
      <c r="E51" s="1">
        <v>1572.77</v>
      </c>
      <c r="F51" s="1"/>
      <c r="G51" s="1"/>
      <c r="H51" s="1"/>
    </row>
    <row r="52" spans="1:8" x14ac:dyDescent="0.3">
      <c r="A52" s="1" t="s">
        <v>34</v>
      </c>
      <c r="B52" s="4">
        <v>0</v>
      </c>
      <c r="C52" s="4">
        <v>0</v>
      </c>
      <c r="D52" s="1">
        <v>2.06</v>
      </c>
      <c r="E52" s="1">
        <v>2.06</v>
      </c>
      <c r="F52" s="8">
        <f>(E52-E53)/E53</f>
        <v>-0.12711864406779655</v>
      </c>
      <c r="G52" s="8">
        <f>E52/$E$65</f>
        <v>5.3019799291748133E-5</v>
      </c>
      <c r="H52" s="1">
        <v>-0.3</v>
      </c>
    </row>
    <row r="53" spans="1:8" x14ac:dyDescent="0.3">
      <c r="A53" s="1" t="s">
        <v>11</v>
      </c>
      <c r="B53" s="4">
        <v>0</v>
      </c>
      <c r="C53" s="4">
        <v>0</v>
      </c>
      <c r="D53" s="1">
        <v>2.36</v>
      </c>
      <c r="E53" s="1">
        <v>2.36</v>
      </c>
      <c r="F53" s="1"/>
      <c r="G53" s="1"/>
      <c r="H53" s="1"/>
    </row>
    <row r="54" spans="1:8" x14ac:dyDescent="0.3">
      <c r="A54" s="2" t="s">
        <v>35</v>
      </c>
      <c r="B54" s="5">
        <f t="shared" ref="B54:E54" si="0">SUM(B4+B6+B8+B10+B12+B14+B16+B18+B20+B22+B24+B26+B28+B30+B32+B34+B36+B38+B40+B42+B44+B46+B48+B50+B52)</f>
        <v>20434.98</v>
      </c>
      <c r="C54" s="5">
        <f t="shared" si="0"/>
        <v>768.85</v>
      </c>
      <c r="D54" s="5">
        <f t="shared" si="0"/>
        <v>6544.87</v>
      </c>
      <c r="E54" s="5">
        <f t="shared" si="0"/>
        <v>27748.7</v>
      </c>
      <c r="F54" s="10">
        <f>(E54-E55)/E55</f>
        <v>-8.0095807526966659E-3</v>
      </c>
      <c r="G54" s="10">
        <f>E54/$E$65</f>
        <v>0.71418956534317057</v>
      </c>
      <c r="H54" s="5">
        <f t="shared" ref="H54" si="1">SUM(H4+H6+H8+H10+H12+H14+H16+H18+H20+H22+H24+H26+H28+H30+H32+H34+H36+H38+H40+H42+H44+H46+H48+H50+H52)</f>
        <v>-224.04999999999984</v>
      </c>
    </row>
    <row r="55" spans="1:8" x14ac:dyDescent="0.3">
      <c r="A55" s="1" t="s">
        <v>36</v>
      </c>
      <c r="B55" s="11">
        <f>SUM(B5+B7+B9+B11+B13+B15+B17+B19+B21+B23+B25+B27+B29+B31+B33+B35+B37+B39+B41+B43+B45+B47+B49+B51+B53)</f>
        <v>20819.410000000003</v>
      </c>
      <c r="C55" s="11">
        <f>SUM(C5+C7+C9+C11+C13+C15+C17+C19+C21+C23+C25+C27+C29+C31+C33+C35+C37+C39+C41+C43+C45+C47+C49+C51+C53)</f>
        <v>524.77</v>
      </c>
      <c r="D55" s="11">
        <f>SUM(D5+D7+D9+D11+D13+D15+D17+D19+D21+D23+D25+D27+D29+D31+D33+D35+D37+D39+D41+D43+D45+D47+D49+D51+D53)</f>
        <v>6628.5699999999988</v>
      </c>
      <c r="E55" s="11">
        <f>SUM(E5+E7+E9+E11+E13+E15+E17+E19+E21+E23+E25+E27+E29+E31+E33+E35+E37+E39+E41+E43+E45+E47+E49+E51+E53)</f>
        <v>27972.749999999996</v>
      </c>
      <c r="F55" s="1"/>
      <c r="G55" s="1"/>
      <c r="H55" s="1"/>
    </row>
    <row r="56" spans="1:8" x14ac:dyDescent="0.3">
      <c r="A56" s="1" t="s">
        <v>37</v>
      </c>
      <c r="B56" s="6">
        <f>(B54-B55)/B55</f>
        <v>-1.8464980515778492E-2</v>
      </c>
      <c r="C56" s="6">
        <f t="shared" ref="C56:E56" si="2">(C54-C55)/C55</f>
        <v>0.46511805171789555</v>
      </c>
      <c r="D56" s="6">
        <f t="shared" si="2"/>
        <v>-1.2627157893783866E-2</v>
      </c>
      <c r="E56" s="6">
        <f t="shared" si="2"/>
        <v>-8.0095807526966659E-3</v>
      </c>
      <c r="F56" s="1"/>
      <c r="G56" s="1"/>
      <c r="H56" s="1"/>
    </row>
    <row r="57" spans="1:8" x14ac:dyDescent="0.3">
      <c r="A57" s="2" t="s">
        <v>57</v>
      </c>
      <c r="B57" s="1"/>
      <c r="C57" s="1"/>
      <c r="D57" s="1"/>
      <c r="E57" s="1"/>
      <c r="F57" s="1"/>
      <c r="G57" s="1"/>
      <c r="H57" s="1"/>
    </row>
    <row r="58" spans="1:8" x14ac:dyDescent="0.3">
      <c r="A58" s="1" t="s">
        <v>58</v>
      </c>
      <c r="B58" s="1">
        <v>9660.19</v>
      </c>
      <c r="C58" s="4">
        <v>0</v>
      </c>
      <c r="D58" s="1">
        <v>77.97</v>
      </c>
      <c r="E58" s="1">
        <v>9738.16</v>
      </c>
      <c r="F58" s="8">
        <f>(E58-E59)/E59</f>
        <v>-1.7527434222938267E-2</v>
      </c>
      <c r="G58" s="8">
        <f>E58/$E$65</f>
        <v>0.25063848964608254</v>
      </c>
      <c r="H58" s="1">
        <v>-173.73</v>
      </c>
    </row>
    <row r="59" spans="1:8" x14ac:dyDescent="0.3">
      <c r="A59" s="1" t="s">
        <v>11</v>
      </c>
      <c r="B59" s="1">
        <v>9884.0400000000009</v>
      </c>
      <c r="C59" s="4">
        <v>0</v>
      </c>
      <c r="D59" s="1">
        <v>27.85</v>
      </c>
      <c r="E59" s="1">
        <v>9911.89</v>
      </c>
      <c r="F59" s="1"/>
      <c r="G59" s="1"/>
      <c r="H59" s="1"/>
    </row>
    <row r="60" spans="1:8" x14ac:dyDescent="0.3">
      <c r="A60" s="1" t="s">
        <v>59</v>
      </c>
      <c r="B60" s="4">
        <v>0</v>
      </c>
      <c r="C60" s="1">
        <v>1366.55</v>
      </c>
      <c r="D60" s="4">
        <v>0</v>
      </c>
      <c r="E60" s="1">
        <v>1366.55</v>
      </c>
      <c r="F60" s="8">
        <f>(E60-E61)/E61</f>
        <v>7.5380087506688884E-2</v>
      </c>
      <c r="G60" s="8">
        <f>E60/$E$65</f>
        <v>3.5171945010746802E-2</v>
      </c>
      <c r="H60" s="1">
        <v>95.79</v>
      </c>
    </row>
    <row r="61" spans="1:8" x14ac:dyDescent="0.3">
      <c r="A61" s="1" t="s">
        <v>11</v>
      </c>
      <c r="B61" s="4">
        <v>0</v>
      </c>
      <c r="C61" s="1">
        <v>1270.76</v>
      </c>
      <c r="D61" s="4">
        <v>0</v>
      </c>
      <c r="E61" s="1">
        <v>1270.76</v>
      </c>
      <c r="F61" s="1"/>
      <c r="G61" s="1"/>
      <c r="H61" s="1"/>
    </row>
    <row r="62" spans="1:8" x14ac:dyDescent="0.3">
      <c r="A62" s="2" t="s">
        <v>60</v>
      </c>
      <c r="B62" s="12">
        <f>SUM(B58+B60)</f>
        <v>9660.19</v>
      </c>
      <c r="C62" s="12">
        <f>SUM(C58+C60)</f>
        <v>1366.55</v>
      </c>
      <c r="D62" s="12">
        <f>SUM(D58+D60)</f>
        <v>77.97</v>
      </c>
      <c r="E62" s="12">
        <f>SUM(E58+E60)</f>
        <v>11104.71</v>
      </c>
      <c r="F62" s="10">
        <f>(E62-E63)/E63</f>
        <v>-6.9697254228649301E-3</v>
      </c>
      <c r="G62" s="10">
        <f>E62/$E$65</f>
        <v>0.28581043465682932</v>
      </c>
      <c r="H62" s="12">
        <f>SUM(H58+H60)</f>
        <v>-77.939999999999984</v>
      </c>
    </row>
    <row r="63" spans="1:8" x14ac:dyDescent="0.3">
      <c r="A63" s="1" t="s">
        <v>36</v>
      </c>
      <c r="B63" s="9">
        <f>B59+B61</f>
        <v>9884.0400000000009</v>
      </c>
      <c r="C63" s="9">
        <f>C59+C61</f>
        <v>1270.76</v>
      </c>
      <c r="D63" s="9">
        <f>D59+D61</f>
        <v>27.85</v>
      </c>
      <c r="E63" s="9">
        <f>E59+E61</f>
        <v>11182.65</v>
      </c>
      <c r="F63" s="1"/>
      <c r="G63" s="1"/>
      <c r="H63" s="1"/>
    </row>
    <row r="64" spans="1:8" x14ac:dyDescent="0.3">
      <c r="A64" s="1" t="s">
        <v>37</v>
      </c>
      <c r="B64" s="1">
        <v>-2.2599999999999998</v>
      </c>
      <c r="C64" s="1">
        <v>7.54</v>
      </c>
      <c r="D64" s="1">
        <v>179.96</v>
      </c>
      <c r="E64" s="1">
        <v>-0.7</v>
      </c>
      <c r="F64" s="1"/>
      <c r="G64" s="1"/>
      <c r="H64" s="1"/>
    </row>
    <row r="65" spans="1:9" x14ac:dyDescent="0.3">
      <c r="A65" s="2" t="s">
        <v>47</v>
      </c>
      <c r="B65" s="2">
        <v>30095.17</v>
      </c>
      <c r="C65" s="2">
        <v>2135.4</v>
      </c>
      <c r="D65" s="2">
        <v>6622.84</v>
      </c>
      <c r="E65" s="2">
        <v>38853.410000000003</v>
      </c>
      <c r="F65" s="2">
        <v>-0.77</v>
      </c>
      <c r="G65" s="10">
        <f>E65/$E$65</f>
        <v>1</v>
      </c>
      <c r="H65" s="2">
        <v>-301.99</v>
      </c>
    </row>
    <row r="66" spans="1:9" x14ac:dyDescent="0.3">
      <c r="A66" s="1" t="s">
        <v>36</v>
      </c>
      <c r="B66" s="1">
        <v>30703.45</v>
      </c>
      <c r="C66" s="1">
        <v>1795.53</v>
      </c>
      <c r="D66" s="1">
        <v>6656.42</v>
      </c>
      <c r="E66" s="1">
        <v>39155.4</v>
      </c>
      <c r="F66" s="1"/>
      <c r="G66" s="1"/>
      <c r="H66" s="1"/>
    </row>
    <row r="67" spans="1:9" x14ac:dyDescent="0.3">
      <c r="A67" s="1" t="s">
        <v>37</v>
      </c>
      <c r="B67" s="8">
        <f>(B65-B66)/B66</f>
        <v>-1.9811454413103495E-2</v>
      </c>
      <c r="C67" s="8">
        <f t="shared" ref="C67:E67" si="3">(C65-C66)/C66</f>
        <v>0.18928672870962898</v>
      </c>
      <c r="D67" s="8">
        <f t="shared" si="3"/>
        <v>-5.0447537865699471E-3</v>
      </c>
      <c r="E67" s="8">
        <f t="shared" si="3"/>
        <v>-7.7126015824125907E-3</v>
      </c>
      <c r="F67" s="1"/>
      <c r="G67" s="1"/>
      <c r="H67" s="1"/>
    </row>
    <row r="68" spans="1:9" x14ac:dyDescent="0.3">
      <c r="A68" s="1" t="s">
        <v>48</v>
      </c>
      <c r="B68" s="8">
        <f>B65/$E$65</f>
        <v>0.77458246264613573</v>
      </c>
      <c r="C68" s="8">
        <f t="shared" ref="C68:E68" si="4">C65/$E$65</f>
        <v>5.4960426896892706E-2</v>
      </c>
      <c r="D68" s="8">
        <f t="shared" si="4"/>
        <v>0.17045711045697146</v>
      </c>
      <c r="E68" s="8">
        <f t="shared" si="4"/>
        <v>1</v>
      </c>
      <c r="F68" s="1"/>
      <c r="G68" s="1"/>
      <c r="H68" s="1"/>
    </row>
    <row r="69" spans="1:9" x14ac:dyDescent="0.3">
      <c r="A69" s="1" t="s">
        <v>49</v>
      </c>
      <c r="B69" s="8">
        <f>B66/$E$66</f>
        <v>0.78414343870832626</v>
      </c>
      <c r="C69" s="8">
        <f t="shared" ref="C69:E69" si="5">C66/$E$66</f>
        <v>4.5856510213150674E-2</v>
      </c>
      <c r="D69" s="8">
        <f t="shared" si="5"/>
        <v>0.17000005107852301</v>
      </c>
      <c r="E69" s="8">
        <f t="shared" si="5"/>
        <v>1</v>
      </c>
      <c r="F69" s="1"/>
      <c r="G69" s="1"/>
      <c r="H69" s="1"/>
    </row>
    <row r="71" spans="1:9" ht="80.400000000000006" customHeight="1" x14ac:dyDescent="0.3">
      <c r="A71" s="16" t="s">
        <v>75</v>
      </c>
      <c r="B71" s="16"/>
      <c r="C71" s="16"/>
      <c r="D71" s="16"/>
      <c r="E71" s="16"/>
      <c r="F71" s="16"/>
      <c r="G71" s="16"/>
      <c r="H71" s="16"/>
      <c r="I71" s="16"/>
    </row>
  </sheetData>
  <mergeCells count="2">
    <mergeCell ref="A1:H1"/>
    <mergeCell ref="A71:I7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95"/>
  <sheetViews>
    <sheetView tabSelected="1" topLeftCell="A75" workbookViewId="0">
      <selection activeCell="L90" sqref="L90:O95"/>
    </sheetView>
  </sheetViews>
  <sheetFormatPr defaultRowHeight="14.4" x14ac:dyDescent="0.3"/>
  <cols>
    <col min="1" max="1" width="35.21875" customWidth="1"/>
    <col min="2" max="2" width="10.21875" customWidth="1"/>
    <col min="3" max="3" width="10.5546875" customWidth="1"/>
    <col min="4" max="4" width="11" customWidth="1"/>
    <col min="5" max="5" width="12.5546875" customWidth="1"/>
    <col min="6" max="6" width="11.109375" customWidth="1"/>
    <col min="7" max="7" width="12.33203125" customWidth="1"/>
    <col min="8" max="8" width="11" customWidth="1"/>
    <col min="9" max="9" width="12" customWidth="1"/>
    <col min="10" max="10" width="12.33203125" customWidth="1"/>
    <col min="11" max="11" width="10.21875" customWidth="1"/>
    <col min="14" max="14" width="10.5546875" customWidth="1"/>
    <col min="15" max="15" width="12.5546875" customWidth="1"/>
    <col min="18" max="18" width="11" customWidth="1"/>
  </cols>
  <sheetData>
    <row r="1" spans="1:18" ht="33" customHeight="1" x14ac:dyDescent="0.3">
      <c r="A1" s="18" t="s">
        <v>0</v>
      </c>
      <c r="B1" s="18"/>
      <c r="C1" s="18"/>
      <c r="D1" s="18"/>
      <c r="E1" s="18"/>
      <c r="F1" s="18"/>
      <c r="G1" s="18"/>
      <c r="H1" s="18"/>
      <c r="I1" s="18"/>
      <c r="J1" s="18"/>
      <c r="K1" s="18"/>
      <c r="L1" s="18"/>
      <c r="M1" s="18"/>
      <c r="N1" s="18"/>
      <c r="O1" s="18"/>
      <c r="P1" s="18"/>
      <c r="Q1" s="18"/>
      <c r="R1" s="18"/>
    </row>
    <row r="2" spans="1:18" ht="39.6" customHeight="1" x14ac:dyDescent="0.3">
      <c r="A2" s="1"/>
      <c r="B2" s="3" t="s">
        <v>61</v>
      </c>
      <c r="C2" s="3" t="s">
        <v>62</v>
      </c>
      <c r="D2" s="3" t="s">
        <v>63</v>
      </c>
      <c r="E2" s="3" t="s">
        <v>64</v>
      </c>
      <c r="F2" s="3" t="s">
        <v>65</v>
      </c>
      <c r="G2" s="3" t="s">
        <v>66</v>
      </c>
      <c r="H2" s="3" t="s">
        <v>67</v>
      </c>
      <c r="I2" s="3" t="s">
        <v>68</v>
      </c>
      <c r="J2" s="3" t="s">
        <v>69</v>
      </c>
      <c r="K2" s="3" t="s">
        <v>70</v>
      </c>
      <c r="L2" s="3" t="s">
        <v>71</v>
      </c>
      <c r="M2" s="3" t="s">
        <v>72</v>
      </c>
      <c r="N2" s="3" t="s">
        <v>73</v>
      </c>
      <c r="O2" s="3" t="s">
        <v>5</v>
      </c>
      <c r="P2" s="3" t="s">
        <v>6</v>
      </c>
      <c r="Q2" s="3" t="s">
        <v>7</v>
      </c>
      <c r="R2" s="3" t="s">
        <v>8</v>
      </c>
    </row>
    <row r="3" spans="1:18" x14ac:dyDescent="0.3">
      <c r="A3" s="2" t="s">
        <v>9</v>
      </c>
      <c r="B3" s="1"/>
      <c r="C3" s="1"/>
      <c r="D3" s="1"/>
      <c r="E3" s="1"/>
      <c r="F3" s="1"/>
      <c r="G3" s="1"/>
      <c r="H3" s="1"/>
      <c r="I3" s="1"/>
      <c r="J3" s="1"/>
      <c r="K3" s="1"/>
      <c r="L3" s="1"/>
      <c r="M3" s="1"/>
      <c r="N3" s="1"/>
      <c r="O3" s="1"/>
      <c r="P3" s="1"/>
      <c r="Q3" s="1"/>
      <c r="R3" s="1"/>
    </row>
    <row r="4" spans="1:18" x14ac:dyDescent="0.3">
      <c r="A4" s="1" t="s">
        <v>10</v>
      </c>
      <c r="B4" s="4">
        <v>0</v>
      </c>
      <c r="C4" s="4">
        <v>0</v>
      </c>
      <c r="D4" s="4">
        <v>0</v>
      </c>
      <c r="E4" s="4">
        <v>0</v>
      </c>
      <c r="F4" s="4">
        <v>0</v>
      </c>
      <c r="G4" s="4">
        <v>1007.1</v>
      </c>
      <c r="H4" s="4">
        <v>385.66</v>
      </c>
      <c r="I4" s="4">
        <v>621.44000000000005</v>
      </c>
      <c r="J4" s="4">
        <v>922.25</v>
      </c>
      <c r="K4" s="4">
        <v>0</v>
      </c>
      <c r="L4" s="4">
        <v>56.93</v>
      </c>
      <c r="M4" s="4">
        <v>8.01</v>
      </c>
      <c r="N4" s="4">
        <v>70.709999999999994</v>
      </c>
      <c r="O4" s="4">
        <f>B4+C4+F4+G4+J4+K4+L4+M4+N4</f>
        <v>2065</v>
      </c>
      <c r="P4" s="8">
        <f>(O4-O5)/O5</f>
        <v>0.10411275317064812</v>
      </c>
      <c r="Q4" s="8">
        <f>O4/$O$83</f>
        <v>6.7119676267987363E-3</v>
      </c>
      <c r="R4" s="1">
        <v>194.71</v>
      </c>
    </row>
    <row r="5" spans="1:18" x14ac:dyDescent="0.3">
      <c r="A5" s="1" t="s">
        <v>11</v>
      </c>
      <c r="B5" s="4">
        <v>0</v>
      </c>
      <c r="C5" s="4">
        <v>0</v>
      </c>
      <c r="D5" s="4">
        <v>0</v>
      </c>
      <c r="E5" s="4">
        <v>0</v>
      </c>
      <c r="F5" s="4">
        <v>0</v>
      </c>
      <c r="G5" s="4">
        <v>830.58</v>
      </c>
      <c r="H5" s="4">
        <v>311.35000000000002</v>
      </c>
      <c r="I5" s="4">
        <v>519.23</v>
      </c>
      <c r="J5" s="4">
        <v>890.59</v>
      </c>
      <c r="K5" s="4">
        <v>0</v>
      </c>
      <c r="L5" s="4">
        <v>90.18</v>
      </c>
      <c r="M5" s="4">
        <v>7.48</v>
      </c>
      <c r="N5" s="4">
        <v>51.45</v>
      </c>
      <c r="O5" s="4">
        <f>B5+C5+F5+G5+J5+K5+L5+M5+N5</f>
        <v>1870.2800000000002</v>
      </c>
      <c r="P5" s="1"/>
      <c r="Q5" s="1"/>
      <c r="R5" s="1"/>
    </row>
    <row r="6" spans="1:18" x14ac:dyDescent="0.3">
      <c r="A6" s="1" t="s">
        <v>12</v>
      </c>
      <c r="B6" s="4">
        <v>2499.39</v>
      </c>
      <c r="C6" s="4">
        <v>383.49</v>
      </c>
      <c r="D6" s="4">
        <v>309.39999999999998</v>
      </c>
      <c r="E6" s="4">
        <v>74.09</v>
      </c>
      <c r="F6" s="4">
        <v>459.04</v>
      </c>
      <c r="G6" s="4">
        <v>6339.99</v>
      </c>
      <c r="H6" s="4">
        <v>3071.79</v>
      </c>
      <c r="I6" s="4">
        <v>3268.2</v>
      </c>
      <c r="J6" s="4">
        <v>7828.79</v>
      </c>
      <c r="K6" s="4">
        <v>12.09</v>
      </c>
      <c r="L6" s="4">
        <v>681.9</v>
      </c>
      <c r="M6" s="4">
        <v>213.83</v>
      </c>
      <c r="N6" s="4">
        <v>2998.29</v>
      </c>
      <c r="O6" s="4">
        <f>B6+C6+F6+G6+J6+K6+L6+M6+N6</f>
        <v>21416.810000000005</v>
      </c>
      <c r="P6" s="8">
        <f>(O6-O7)/O7</f>
        <v>4.6116580731003692E-2</v>
      </c>
      <c r="Q6" s="8">
        <f>O6/$O$83</f>
        <v>6.9612075249055438E-2</v>
      </c>
      <c r="R6" s="1">
        <v>944.1</v>
      </c>
    </row>
    <row r="7" spans="1:18" x14ac:dyDescent="0.3">
      <c r="A7" s="1" t="s">
        <v>11</v>
      </c>
      <c r="B7" s="4">
        <v>2384.89</v>
      </c>
      <c r="C7" s="4">
        <v>300.14</v>
      </c>
      <c r="D7" s="4">
        <v>279.39999999999998</v>
      </c>
      <c r="E7" s="4">
        <v>20.75</v>
      </c>
      <c r="F7" s="4">
        <v>407.99</v>
      </c>
      <c r="G7" s="4">
        <v>5847.78</v>
      </c>
      <c r="H7" s="4">
        <v>2699.1</v>
      </c>
      <c r="I7" s="4">
        <v>3148.67</v>
      </c>
      <c r="J7" s="4">
        <v>6710.31</v>
      </c>
      <c r="K7" s="4">
        <v>17.670000000000002</v>
      </c>
      <c r="L7" s="4">
        <v>615.07000000000005</v>
      </c>
      <c r="M7" s="4">
        <v>232.66</v>
      </c>
      <c r="N7" s="4">
        <v>3956.17</v>
      </c>
      <c r="O7" s="4">
        <f>B7+C7+F7+G7+J7+K7+L7+M7+N7</f>
        <v>20472.68</v>
      </c>
      <c r="P7" s="1"/>
      <c r="Q7" s="1"/>
      <c r="R7" s="1"/>
    </row>
    <row r="8" spans="1:18" x14ac:dyDescent="0.3">
      <c r="A8" s="1" t="s">
        <v>13</v>
      </c>
      <c r="B8" s="4">
        <v>661.64</v>
      </c>
      <c r="C8" s="4">
        <v>145.74</v>
      </c>
      <c r="D8" s="4">
        <v>124.42</v>
      </c>
      <c r="E8" s="4">
        <v>21.32</v>
      </c>
      <c r="F8" s="4">
        <v>44.68</v>
      </c>
      <c r="G8" s="4">
        <v>5427.44</v>
      </c>
      <c r="H8" s="4">
        <v>2316.11</v>
      </c>
      <c r="I8" s="4">
        <v>3111.33</v>
      </c>
      <c r="J8" s="4">
        <v>890.21</v>
      </c>
      <c r="K8" s="4">
        <v>0</v>
      </c>
      <c r="L8" s="4">
        <v>26.43</v>
      </c>
      <c r="M8" s="4">
        <v>265.76</v>
      </c>
      <c r="N8" s="4">
        <v>662.42</v>
      </c>
      <c r="O8" s="4">
        <f>B8+C8+F8+G8+J8+K8+L8+M8+N8</f>
        <v>8124.3200000000006</v>
      </c>
      <c r="P8" s="8">
        <f>(O8-O9)/O9</f>
        <v>7.8513027536576435E-2</v>
      </c>
      <c r="Q8" s="8">
        <f>O8/$O$83</f>
        <v>2.640686335581284E-2</v>
      </c>
      <c r="R8" s="1">
        <v>591.44000000000005</v>
      </c>
    </row>
    <row r="9" spans="1:18" x14ac:dyDescent="0.3">
      <c r="A9" s="1" t="s">
        <v>11</v>
      </c>
      <c r="B9" s="4">
        <v>714.92</v>
      </c>
      <c r="C9" s="4">
        <v>131.08000000000001</v>
      </c>
      <c r="D9" s="4">
        <v>113.8</v>
      </c>
      <c r="E9" s="4">
        <v>17.28</v>
      </c>
      <c r="F9" s="4">
        <v>37.270000000000003</v>
      </c>
      <c r="G9" s="4">
        <v>4963.53</v>
      </c>
      <c r="H9" s="4">
        <v>2017.51</v>
      </c>
      <c r="I9" s="4">
        <v>2946.01</v>
      </c>
      <c r="J9" s="4">
        <v>752.26</v>
      </c>
      <c r="K9" s="4">
        <v>0</v>
      </c>
      <c r="L9" s="4">
        <v>21.31</v>
      </c>
      <c r="M9" s="4">
        <v>351.9</v>
      </c>
      <c r="N9" s="4">
        <v>560.62</v>
      </c>
      <c r="O9" s="4">
        <f>B9+C9+F9+G9+J9+K9+L9+M9+N9</f>
        <v>7532.8899999999994</v>
      </c>
      <c r="P9" s="1"/>
      <c r="Q9" s="1"/>
      <c r="R9" s="1"/>
    </row>
    <row r="10" spans="1:18" x14ac:dyDescent="0.3">
      <c r="A10" s="1" t="s">
        <v>14</v>
      </c>
      <c r="B10" s="4">
        <v>581.70000000000005</v>
      </c>
      <c r="C10" s="4">
        <v>127.39</v>
      </c>
      <c r="D10" s="4">
        <v>125.32</v>
      </c>
      <c r="E10" s="4">
        <v>2.0699999999999998</v>
      </c>
      <c r="F10" s="4">
        <v>107.08</v>
      </c>
      <c r="G10" s="4">
        <v>1832.67</v>
      </c>
      <c r="H10" s="4">
        <v>805.08</v>
      </c>
      <c r="I10" s="4">
        <v>1027.5899999999999</v>
      </c>
      <c r="J10" s="4">
        <v>1737.41</v>
      </c>
      <c r="K10" s="4">
        <v>0</v>
      </c>
      <c r="L10" s="4">
        <v>75.55</v>
      </c>
      <c r="M10" s="4">
        <v>121.22</v>
      </c>
      <c r="N10" s="4">
        <v>825.14</v>
      </c>
      <c r="O10" s="4">
        <f>B10+C10+F10+G10+J10+K10+L10+M10+N10</f>
        <v>5408.1600000000008</v>
      </c>
      <c r="P10" s="8">
        <f>(O10-O11)/O11</f>
        <v>0.10125638884929446</v>
      </c>
      <c r="Q10" s="8">
        <f>O10/$O$83</f>
        <v>1.7578399438521967E-2</v>
      </c>
      <c r="R10" s="1">
        <v>497.27</v>
      </c>
    </row>
    <row r="11" spans="1:18" x14ac:dyDescent="0.3">
      <c r="A11" s="1" t="s">
        <v>11</v>
      </c>
      <c r="B11" s="4">
        <v>551.23</v>
      </c>
      <c r="C11" s="4">
        <v>114.28</v>
      </c>
      <c r="D11" s="4">
        <v>111.64</v>
      </c>
      <c r="E11" s="4">
        <v>2.64</v>
      </c>
      <c r="F11" s="4">
        <v>84.48</v>
      </c>
      <c r="G11" s="4">
        <v>1740.64</v>
      </c>
      <c r="H11" s="4">
        <v>800.67</v>
      </c>
      <c r="I11" s="4">
        <v>939.97</v>
      </c>
      <c r="J11" s="4">
        <v>1475.41</v>
      </c>
      <c r="K11" s="4">
        <v>0</v>
      </c>
      <c r="L11" s="4">
        <v>66.099999999999994</v>
      </c>
      <c r="M11" s="4">
        <v>152.79</v>
      </c>
      <c r="N11" s="4">
        <v>725.97</v>
      </c>
      <c r="O11" s="4">
        <f>B11+C11+F11+G11+J11+K11+L11+M11+N11</f>
        <v>4910.9000000000005</v>
      </c>
      <c r="P11" s="1"/>
      <c r="Q11" s="1"/>
      <c r="R11" s="1"/>
    </row>
    <row r="12" spans="1:18" x14ac:dyDescent="0.3">
      <c r="A12" s="1" t="s">
        <v>15</v>
      </c>
      <c r="B12" s="4">
        <v>483.96</v>
      </c>
      <c r="C12" s="4">
        <v>51.43</v>
      </c>
      <c r="D12" s="4">
        <v>51.42</v>
      </c>
      <c r="E12" s="4">
        <v>0</v>
      </c>
      <c r="F12" s="4">
        <v>125.93</v>
      </c>
      <c r="G12" s="4">
        <v>5864.33</v>
      </c>
      <c r="H12" s="4">
        <v>2232.88</v>
      </c>
      <c r="I12" s="4">
        <v>3631.45</v>
      </c>
      <c r="J12" s="4">
        <v>1209.1400000000001</v>
      </c>
      <c r="K12" s="4">
        <v>23.41</v>
      </c>
      <c r="L12" s="4">
        <v>134.25</v>
      </c>
      <c r="M12" s="4">
        <v>416.79</v>
      </c>
      <c r="N12" s="4">
        <v>162.91</v>
      </c>
      <c r="O12" s="4">
        <f>B12+C12+F12+G12+J12+K12+L12+M12+N12</f>
        <v>8472.15</v>
      </c>
      <c r="P12" s="8">
        <f>(O12-O13)/O13</f>
        <v>6.6873606931029617E-2</v>
      </c>
      <c r="Q12" s="8">
        <f>O12/$O$83</f>
        <v>2.7537431733357341E-2</v>
      </c>
      <c r="R12" s="1">
        <v>531.04999999999995</v>
      </c>
    </row>
    <row r="13" spans="1:18" x14ac:dyDescent="0.3">
      <c r="A13" s="1" t="s">
        <v>11</v>
      </c>
      <c r="B13" s="4">
        <v>486.95</v>
      </c>
      <c r="C13" s="4">
        <v>37.28</v>
      </c>
      <c r="D13" s="4">
        <v>35.229999999999997</v>
      </c>
      <c r="E13" s="4">
        <v>2.0499999999999998</v>
      </c>
      <c r="F13" s="4">
        <v>85</v>
      </c>
      <c r="G13" s="4">
        <v>5471.28</v>
      </c>
      <c r="H13" s="4">
        <v>1957.51</v>
      </c>
      <c r="I13" s="4">
        <v>3513.76</v>
      </c>
      <c r="J13" s="4">
        <v>1287.93</v>
      </c>
      <c r="K13" s="4">
        <v>0</v>
      </c>
      <c r="L13" s="4">
        <v>131</v>
      </c>
      <c r="M13" s="4">
        <v>317.68</v>
      </c>
      <c r="N13" s="4">
        <v>123.98</v>
      </c>
      <c r="O13" s="4">
        <f>B13+C13+F13+G13+J13+K13+L13+M13+N13</f>
        <v>7941.1</v>
      </c>
      <c r="P13" s="1"/>
      <c r="Q13" s="1"/>
      <c r="R13" s="1"/>
    </row>
    <row r="14" spans="1:18" x14ac:dyDescent="0.3">
      <c r="A14" s="1" t="s">
        <v>16</v>
      </c>
      <c r="B14" s="4">
        <v>1758.98</v>
      </c>
      <c r="C14" s="4">
        <v>159.38</v>
      </c>
      <c r="D14" s="4">
        <v>140.84</v>
      </c>
      <c r="E14" s="4">
        <v>18.53</v>
      </c>
      <c r="F14" s="4">
        <v>319.57</v>
      </c>
      <c r="G14" s="4">
        <v>3063.7</v>
      </c>
      <c r="H14" s="4">
        <v>1915.36</v>
      </c>
      <c r="I14" s="4">
        <v>1148.3399999999999</v>
      </c>
      <c r="J14" s="4">
        <v>5753.1</v>
      </c>
      <c r="K14" s="4">
        <v>22.35</v>
      </c>
      <c r="L14" s="4">
        <v>694.46</v>
      </c>
      <c r="M14" s="4">
        <v>346.66</v>
      </c>
      <c r="N14" s="4">
        <v>3699.08</v>
      </c>
      <c r="O14" s="4">
        <f>B14+C14+F14+G14+J14+K14+L14+M14+N14</f>
        <v>15817.28</v>
      </c>
      <c r="P14" s="8">
        <f>(O14-O15)/O15</f>
        <v>-0.14812285513013021</v>
      </c>
      <c r="Q14" s="8">
        <f>O14/$O$83</f>
        <v>5.1411656805816525E-2</v>
      </c>
      <c r="R14" s="1">
        <v>-2750.28</v>
      </c>
    </row>
    <row r="15" spans="1:18" x14ac:dyDescent="0.3">
      <c r="A15" s="1" t="s">
        <v>11</v>
      </c>
      <c r="B15" s="4">
        <v>1795.96</v>
      </c>
      <c r="C15" s="4">
        <v>186.36</v>
      </c>
      <c r="D15" s="4">
        <v>170.1</v>
      </c>
      <c r="E15" s="4">
        <v>16.260000000000002</v>
      </c>
      <c r="F15" s="4">
        <v>256.69</v>
      </c>
      <c r="G15" s="4">
        <v>5275.35</v>
      </c>
      <c r="H15" s="4">
        <v>2629.93</v>
      </c>
      <c r="I15" s="4">
        <v>2645.42</v>
      </c>
      <c r="J15" s="4">
        <v>5974.86</v>
      </c>
      <c r="K15" s="4">
        <v>19.62</v>
      </c>
      <c r="L15" s="4">
        <v>632.51</v>
      </c>
      <c r="M15" s="4">
        <v>563.29999999999995</v>
      </c>
      <c r="N15" s="4">
        <v>3862.91</v>
      </c>
      <c r="O15" s="4">
        <f>B15+C15+F15+G15+J15+K15+L15+M15+N15</f>
        <v>18567.560000000001</v>
      </c>
      <c r="P15" s="1"/>
      <c r="Q15" s="1"/>
      <c r="R15" s="1"/>
    </row>
    <row r="16" spans="1:18" x14ac:dyDescent="0.3">
      <c r="A16" s="1" t="s">
        <v>17</v>
      </c>
      <c r="B16" s="4">
        <v>3166.69</v>
      </c>
      <c r="C16" s="4">
        <v>881.96</v>
      </c>
      <c r="D16" s="4">
        <v>790.93</v>
      </c>
      <c r="E16" s="4">
        <v>91.03</v>
      </c>
      <c r="F16" s="4">
        <v>1008.45</v>
      </c>
      <c r="G16" s="4">
        <v>10739.8</v>
      </c>
      <c r="H16" s="4">
        <v>5457.66</v>
      </c>
      <c r="I16" s="4">
        <v>5282.18</v>
      </c>
      <c r="J16" s="4">
        <v>7188.3</v>
      </c>
      <c r="K16" s="4">
        <v>162.44</v>
      </c>
      <c r="L16" s="4">
        <v>1032.73</v>
      </c>
      <c r="M16" s="4">
        <v>484.58</v>
      </c>
      <c r="N16" s="4">
        <v>2168.39</v>
      </c>
      <c r="O16" s="4">
        <f>B16+C16+F16+G16+J16+K16+L16+M16+N16</f>
        <v>26833.34</v>
      </c>
      <c r="P16" s="8">
        <f>(O16-O17)/O17</f>
        <v>8.3032808620885176E-2</v>
      </c>
      <c r="Q16" s="8">
        <f>O16/$O$83</f>
        <v>8.7217680096311673E-2</v>
      </c>
      <c r="R16" s="1">
        <v>2057.2600000000002</v>
      </c>
    </row>
    <row r="17" spans="1:18" x14ac:dyDescent="0.3">
      <c r="A17" s="1" t="s">
        <v>11</v>
      </c>
      <c r="B17" s="4">
        <v>3368.32</v>
      </c>
      <c r="C17" s="4">
        <v>763.77</v>
      </c>
      <c r="D17" s="4">
        <v>695.91</v>
      </c>
      <c r="E17" s="4">
        <v>67.86</v>
      </c>
      <c r="F17" s="4">
        <v>893.84</v>
      </c>
      <c r="G17" s="4">
        <v>9633.65</v>
      </c>
      <c r="H17" s="4">
        <v>4739.71</v>
      </c>
      <c r="I17" s="4">
        <v>4893.9399999999996</v>
      </c>
      <c r="J17" s="4">
        <v>6401.19</v>
      </c>
      <c r="K17" s="4">
        <v>195.68</v>
      </c>
      <c r="L17" s="4">
        <v>904.98</v>
      </c>
      <c r="M17" s="4">
        <v>715.55</v>
      </c>
      <c r="N17" s="4">
        <v>1899.13</v>
      </c>
      <c r="O17" s="4">
        <f>B17+C17+F17+G17+J17+K17+L17+M17+N17</f>
        <v>24776.11</v>
      </c>
      <c r="P17" s="1"/>
      <c r="Q17" s="1"/>
      <c r="R17" s="1"/>
    </row>
    <row r="18" spans="1:18" x14ac:dyDescent="0.3">
      <c r="A18" s="1" t="s">
        <v>18</v>
      </c>
      <c r="B18" s="4">
        <v>875.91</v>
      </c>
      <c r="C18" s="4">
        <v>321.19</v>
      </c>
      <c r="D18" s="4">
        <v>307.05</v>
      </c>
      <c r="E18" s="4">
        <v>14.14</v>
      </c>
      <c r="F18" s="4">
        <v>272.8</v>
      </c>
      <c r="G18" s="4">
        <v>4169.6400000000003</v>
      </c>
      <c r="H18" s="4">
        <v>2063.8000000000002</v>
      </c>
      <c r="I18" s="4">
        <v>2105.84</v>
      </c>
      <c r="J18" s="4">
        <v>790.45</v>
      </c>
      <c r="K18" s="4">
        <v>7.0000000000000007E-2</v>
      </c>
      <c r="L18" s="4">
        <v>251.56</v>
      </c>
      <c r="M18" s="4">
        <v>114.48</v>
      </c>
      <c r="N18" s="4">
        <v>1516.25</v>
      </c>
      <c r="O18" s="4">
        <f>B18+C18+F18+G18+J18+K18+L18+M18+N18</f>
        <v>8312.3499999999985</v>
      </c>
      <c r="P18" s="8">
        <f>(O18-O19)/O19</f>
        <v>-0.15482639693830669</v>
      </c>
      <c r="Q18" s="8">
        <f>O18/$O$83</f>
        <v>2.7018026199816206E-2</v>
      </c>
      <c r="R18" s="1">
        <v>-1522.75</v>
      </c>
    </row>
    <row r="19" spans="1:18" x14ac:dyDescent="0.3">
      <c r="A19" s="1" t="s">
        <v>11</v>
      </c>
      <c r="B19" s="4">
        <v>970.02</v>
      </c>
      <c r="C19" s="4">
        <v>305.42</v>
      </c>
      <c r="D19" s="4">
        <v>290.58999999999997</v>
      </c>
      <c r="E19" s="4">
        <v>14.83</v>
      </c>
      <c r="F19" s="4">
        <v>241.14</v>
      </c>
      <c r="G19" s="4">
        <v>4371.25</v>
      </c>
      <c r="H19" s="4">
        <v>2164.64</v>
      </c>
      <c r="I19" s="4">
        <v>2206.62</v>
      </c>
      <c r="J19" s="4">
        <v>1508.87</v>
      </c>
      <c r="K19" s="4">
        <v>0</v>
      </c>
      <c r="L19" s="4">
        <v>262.48</v>
      </c>
      <c r="M19" s="4">
        <v>137.16</v>
      </c>
      <c r="N19" s="4">
        <v>2038.74</v>
      </c>
      <c r="O19" s="4">
        <f>B19+C19+F19+G19+J19+K19+L19+M19+N19</f>
        <v>9835.08</v>
      </c>
      <c r="P19" s="1"/>
      <c r="Q19" s="1"/>
      <c r="R19" s="1"/>
    </row>
    <row r="20" spans="1:18" x14ac:dyDescent="0.3">
      <c r="A20" s="1" t="s">
        <v>74</v>
      </c>
      <c r="B20" s="4">
        <v>88.62</v>
      </c>
      <c r="C20" s="4">
        <v>15.46</v>
      </c>
      <c r="D20" s="4">
        <v>15.46</v>
      </c>
      <c r="E20" s="4">
        <v>0</v>
      </c>
      <c r="F20" s="4">
        <v>12.15</v>
      </c>
      <c r="G20" s="4">
        <v>1007.82</v>
      </c>
      <c r="H20" s="4">
        <v>592.55999999999995</v>
      </c>
      <c r="I20" s="4">
        <v>415.26</v>
      </c>
      <c r="J20" s="4">
        <v>674.57</v>
      </c>
      <c r="K20" s="4">
        <v>0</v>
      </c>
      <c r="L20" s="4">
        <v>2.29</v>
      </c>
      <c r="M20" s="4">
        <v>73.650000000000006</v>
      </c>
      <c r="N20" s="4">
        <v>40.82</v>
      </c>
      <c r="O20" s="4">
        <f>B20+C20+F20+G20+J20+K20+L20+M20+N20</f>
        <v>1915.3800000000003</v>
      </c>
      <c r="P20" s="8">
        <f>(O20-O21)/O21</f>
        <v>0.20683506499234469</v>
      </c>
      <c r="Q20" s="8">
        <f>O20/$O$83</f>
        <v>6.225650631001339E-3</v>
      </c>
      <c r="R20" s="1">
        <v>328.27</v>
      </c>
    </row>
    <row r="21" spans="1:18" x14ac:dyDescent="0.3">
      <c r="A21" s="1" t="s">
        <v>11</v>
      </c>
      <c r="B21" s="4">
        <v>78.98</v>
      </c>
      <c r="C21" s="4">
        <v>9.06</v>
      </c>
      <c r="D21" s="4">
        <v>9.06</v>
      </c>
      <c r="E21" s="4">
        <v>0</v>
      </c>
      <c r="F21" s="4">
        <v>11.03</v>
      </c>
      <c r="G21" s="4">
        <v>748.48</v>
      </c>
      <c r="H21" s="4">
        <v>424.74</v>
      </c>
      <c r="I21" s="4">
        <v>323.74</v>
      </c>
      <c r="J21" s="4">
        <v>620.54999999999995</v>
      </c>
      <c r="K21" s="4">
        <v>0</v>
      </c>
      <c r="L21" s="4">
        <v>1.98</v>
      </c>
      <c r="M21" s="4">
        <v>69.150000000000006</v>
      </c>
      <c r="N21" s="4">
        <v>47.88</v>
      </c>
      <c r="O21" s="4">
        <f>B21+C21+F21+G21+J21+K21+L21+M21+N21</f>
        <v>1587.1100000000001</v>
      </c>
      <c r="P21" s="1"/>
      <c r="Q21" s="1"/>
      <c r="R21" s="1"/>
    </row>
    <row r="22" spans="1:18" x14ac:dyDescent="0.3">
      <c r="A22" s="1" t="s">
        <v>19</v>
      </c>
      <c r="B22" s="4">
        <v>0</v>
      </c>
      <c r="C22" s="4">
        <v>0</v>
      </c>
      <c r="D22" s="4">
        <v>0</v>
      </c>
      <c r="E22" s="4">
        <v>0</v>
      </c>
      <c r="F22" s="4">
        <v>0</v>
      </c>
      <c r="G22" s="4">
        <v>0.01</v>
      </c>
      <c r="H22" s="4">
        <v>0</v>
      </c>
      <c r="I22" s="4">
        <v>0.01</v>
      </c>
      <c r="J22" s="4">
        <v>0</v>
      </c>
      <c r="K22" s="4">
        <v>0</v>
      </c>
      <c r="L22" s="4">
        <v>0</v>
      </c>
      <c r="M22" s="4">
        <v>0</v>
      </c>
      <c r="N22" s="4">
        <v>771.45</v>
      </c>
      <c r="O22" s="4">
        <f>B22+C22+F22+G22+J22+K22+L22+M22+N22</f>
        <v>771.46</v>
      </c>
      <c r="P22" s="8">
        <f>(O22-O23)/O23</f>
        <v>0.35700967458223404</v>
      </c>
      <c r="Q22" s="8">
        <f>O22/$O$83</f>
        <v>2.507513097031551E-3</v>
      </c>
      <c r="R22" s="1">
        <v>202.96</v>
      </c>
    </row>
    <row r="23" spans="1:18" x14ac:dyDescent="0.3">
      <c r="A23" s="1" t="s">
        <v>11</v>
      </c>
      <c r="B23" s="4">
        <v>0</v>
      </c>
      <c r="C23" s="4">
        <v>0</v>
      </c>
      <c r="D23" s="4">
        <v>0</v>
      </c>
      <c r="E23" s="4">
        <v>0</v>
      </c>
      <c r="F23" s="4">
        <v>0</v>
      </c>
      <c r="G23" s="4">
        <v>0</v>
      </c>
      <c r="H23" s="4">
        <v>0</v>
      </c>
      <c r="I23" s="4">
        <v>0</v>
      </c>
      <c r="J23" s="4">
        <v>0</v>
      </c>
      <c r="K23" s="4">
        <v>0</v>
      </c>
      <c r="L23" s="4">
        <v>0</v>
      </c>
      <c r="M23" s="4">
        <v>0</v>
      </c>
      <c r="N23" s="4">
        <v>568.5</v>
      </c>
      <c r="O23" s="4">
        <f>B23+C23+F23+G23+J23+K23+L23+M23+N23</f>
        <v>568.5</v>
      </c>
      <c r="P23" s="1"/>
      <c r="Q23" s="1"/>
      <c r="R23" s="1"/>
    </row>
    <row r="24" spans="1:18" x14ac:dyDescent="0.3">
      <c r="A24" s="1" t="s">
        <v>20</v>
      </c>
      <c r="B24" s="4">
        <v>59.77</v>
      </c>
      <c r="C24" s="4">
        <v>26.52</v>
      </c>
      <c r="D24" s="4">
        <v>26.52</v>
      </c>
      <c r="E24" s="4">
        <v>0</v>
      </c>
      <c r="F24" s="4">
        <v>39.770000000000003</v>
      </c>
      <c r="G24" s="4">
        <v>1661.24</v>
      </c>
      <c r="H24" s="4">
        <v>954.37</v>
      </c>
      <c r="I24" s="4">
        <v>706.87</v>
      </c>
      <c r="J24" s="4">
        <v>354.36</v>
      </c>
      <c r="K24" s="4">
        <v>0</v>
      </c>
      <c r="L24" s="4">
        <v>28.33</v>
      </c>
      <c r="M24" s="4">
        <v>20.14</v>
      </c>
      <c r="N24" s="4">
        <v>56.22</v>
      </c>
      <c r="O24" s="4">
        <f>B24+C24+F24+G24+J24+K24+L24+M24+N24</f>
        <v>2246.3499999999995</v>
      </c>
      <c r="P24" s="8">
        <f>(O24-O25)/O25</f>
        <v>4.2370443240032432E-2</v>
      </c>
      <c r="Q24" s="8">
        <f>O24/$O$83</f>
        <v>7.3014181493749816E-3</v>
      </c>
      <c r="R24" s="1">
        <v>91.3</v>
      </c>
    </row>
    <row r="25" spans="1:18" x14ac:dyDescent="0.3">
      <c r="A25" s="1" t="s">
        <v>11</v>
      </c>
      <c r="B25" s="4">
        <v>79.44</v>
      </c>
      <c r="C25" s="4">
        <v>35.36</v>
      </c>
      <c r="D25" s="4">
        <v>35.36</v>
      </c>
      <c r="E25" s="4">
        <v>0</v>
      </c>
      <c r="F25" s="4">
        <v>41.91</v>
      </c>
      <c r="G25" s="4">
        <v>1579.71</v>
      </c>
      <c r="H25" s="4">
        <v>941.45</v>
      </c>
      <c r="I25" s="4">
        <v>638.25</v>
      </c>
      <c r="J25" s="4">
        <v>317.74</v>
      </c>
      <c r="K25" s="4">
        <v>0</v>
      </c>
      <c r="L25" s="4">
        <v>18.8</v>
      </c>
      <c r="M25" s="4">
        <v>18.36</v>
      </c>
      <c r="N25" s="4">
        <v>63.72</v>
      </c>
      <c r="O25" s="4">
        <f>B25+C25+F25+G25+J25+K25+L25+M25+N25</f>
        <v>2155.04</v>
      </c>
      <c r="P25" s="1"/>
      <c r="Q25" s="1"/>
      <c r="R25" s="1"/>
    </row>
    <row r="26" spans="1:18" x14ac:dyDescent="0.3">
      <c r="A26" s="1" t="s">
        <v>21</v>
      </c>
      <c r="B26" s="4">
        <v>336.43</v>
      </c>
      <c r="C26" s="4">
        <v>51.66</v>
      </c>
      <c r="D26" s="4">
        <v>51.66</v>
      </c>
      <c r="E26" s="4">
        <v>0</v>
      </c>
      <c r="F26" s="4">
        <v>27.16</v>
      </c>
      <c r="G26" s="4">
        <v>2068.0100000000002</v>
      </c>
      <c r="H26" s="4">
        <v>506.55</v>
      </c>
      <c r="I26" s="4">
        <v>1561.46</v>
      </c>
      <c r="J26" s="4">
        <v>716.15</v>
      </c>
      <c r="K26" s="4">
        <v>0</v>
      </c>
      <c r="L26" s="4">
        <v>104.95</v>
      </c>
      <c r="M26" s="4">
        <v>26.62</v>
      </c>
      <c r="N26" s="4">
        <v>3.44</v>
      </c>
      <c r="O26" s="4">
        <f>B26+C26+F26+G26+J26+K26+L26+M26+N26</f>
        <v>3334.42</v>
      </c>
      <c r="P26" s="8">
        <f>(O26-O27)/O27</f>
        <v>9.5338990010478825E-2</v>
      </c>
      <c r="Q26" s="8">
        <f>O26/$O$83</f>
        <v>1.0838023774406897E-2</v>
      </c>
      <c r="R26" s="1">
        <v>290.23</v>
      </c>
    </row>
    <row r="27" spans="1:18" x14ac:dyDescent="0.3">
      <c r="A27" s="1" t="s">
        <v>11</v>
      </c>
      <c r="B27" s="4">
        <v>313.14</v>
      </c>
      <c r="C27" s="4">
        <v>38.979999999999997</v>
      </c>
      <c r="D27" s="4">
        <v>38.979999999999997</v>
      </c>
      <c r="E27" s="4">
        <v>0</v>
      </c>
      <c r="F27" s="4">
        <v>21.38</v>
      </c>
      <c r="G27" s="4">
        <v>2073.5300000000002</v>
      </c>
      <c r="H27" s="4">
        <v>585.08000000000004</v>
      </c>
      <c r="I27" s="4">
        <v>1488.45</v>
      </c>
      <c r="J27" s="4">
        <v>494.24</v>
      </c>
      <c r="K27" s="4">
        <v>0</v>
      </c>
      <c r="L27" s="4">
        <v>84.58</v>
      </c>
      <c r="M27" s="4">
        <v>17.34</v>
      </c>
      <c r="N27" s="4">
        <v>1</v>
      </c>
      <c r="O27" s="4">
        <f>B27+C27+F27+G27+J27+K27+L27+M27+N27</f>
        <v>3044.1900000000005</v>
      </c>
      <c r="P27" s="1"/>
      <c r="Q27" s="1"/>
      <c r="R27" s="1"/>
    </row>
    <row r="28" spans="1:18" x14ac:dyDescent="0.3">
      <c r="A28" s="1" t="s">
        <v>22</v>
      </c>
      <c r="B28" s="4">
        <v>1223.8800000000001</v>
      </c>
      <c r="C28" s="4">
        <v>336.54</v>
      </c>
      <c r="D28" s="4">
        <v>135.52000000000001</v>
      </c>
      <c r="E28" s="4">
        <v>201.02</v>
      </c>
      <c r="F28" s="4">
        <v>489.19</v>
      </c>
      <c r="G28" s="4">
        <v>5312.99</v>
      </c>
      <c r="H28" s="4">
        <v>1592.54</v>
      </c>
      <c r="I28" s="4">
        <v>3720.45</v>
      </c>
      <c r="J28" s="4">
        <v>7771.56</v>
      </c>
      <c r="K28" s="4">
        <v>59.33</v>
      </c>
      <c r="L28" s="4">
        <v>391.64</v>
      </c>
      <c r="M28" s="4">
        <v>623.47</v>
      </c>
      <c r="N28" s="4">
        <v>451.77</v>
      </c>
      <c r="O28" s="4">
        <f>B28+C28+F28+G28+J28+K28+L28+M28+N28</f>
        <v>16660.37</v>
      </c>
      <c r="P28" s="8">
        <f>(O28-O29)/O29</f>
        <v>0.10234584042409595</v>
      </c>
      <c r="Q28" s="8">
        <f>O28/$O$83</f>
        <v>5.4151992295636248E-2</v>
      </c>
      <c r="R28" s="1">
        <v>1546.79</v>
      </c>
    </row>
    <row r="29" spans="1:18" x14ac:dyDescent="0.3">
      <c r="A29" s="1" t="s">
        <v>11</v>
      </c>
      <c r="B29" s="4">
        <v>1189.83</v>
      </c>
      <c r="C29" s="4">
        <v>275.35000000000002</v>
      </c>
      <c r="D29" s="4">
        <v>128.69</v>
      </c>
      <c r="E29" s="4">
        <v>146.66</v>
      </c>
      <c r="F29" s="4">
        <v>440.95</v>
      </c>
      <c r="G29" s="4">
        <v>5034.95</v>
      </c>
      <c r="H29" s="4">
        <v>1602.6</v>
      </c>
      <c r="I29" s="4">
        <v>3432.36</v>
      </c>
      <c r="J29" s="4">
        <v>6929.31</v>
      </c>
      <c r="K29" s="4">
        <v>42.29</v>
      </c>
      <c r="L29" s="4">
        <v>234.98</v>
      </c>
      <c r="M29" s="4">
        <v>519.64</v>
      </c>
      <c r="N29" s="4">
        <v>446.26</v>
      </c>
      <c r="O29" s="4">
        <f>B29+C29+F29+G29+J29+K29+L29+M29+N29</f>
        <v>15113.56</v>
      </c>
      <c r="P29" s="1"/>
      <c r="Q29" s="1"/>
      <c r="R29" s="1"/>
    </row>
    <row r="30" spans="1:18" x14ac:dyDescent="0.3">
      <c r="A30" s="1" t="s">
        <v>23</v>
      </c>
      <c r="B30" s="4">
        <v>-0.6</v>
      </c>
      <c r="C30" s="4">
        <v>0</v>
      </c>
      <c r="D30" s="4">
        <v>0</v>
      </c>
      <c r="E30" s="4">
        <v>0</v>
      </c>
      <c r="F30" s="4">
        <v>0</v>
      </c>
      <c r="G30" s="4">
        <v>9.14</v>
      </c>
      <c r="H30" s="4">
        <v>0.04</v>
      </c>
      <c r="I30" s="4">
        <v>9.11</v>
      </c>
      <c r="J30" s="4">
        <v>90.86</v>
      </c>
      <c r="K30" s="4">
        <v>0</v>
      </c>
      <c r="L30" s="4">
        <v>0</v>
      </c>
      <c r="M30" s="4">
        <v>0.13</v>
      </c>
      <c r="N30" s="4">
        <v>0</v>
      </c>
      <c r="O30" s="4">
        <f>B30+C30+F30+G30+J30+K30+L30+M30+N30</f>
        <v>99.53</v>
      </c>
      <c r="P30" s="8">
        <f>(O30-O31)/O31</f>
        <v>0.41217366628830865</v>
      </c>
      <c r="Q30" s="8">
        <f>O30/$O$83</f>
        <v>3.2350708856914199E-4</v>
      </c>
      <c r="R30" s="1">
        <v>28.89</v>
      </c>
    </row>
    <row r="31" spans="1:18" x14ac:dyDescent="0.3">
      <c r="A31" s="1" t="s">
        <v>11</v>
      </c>
      <c r="B31" s="4">
        <v>-1.02</v>
      </c>
      <c r="C31" s="4">
        <v>0</v>
      </c>
      <c r="D31" s="4">
        <v>0</v>
      </c>
      <c r="E31" s="4">
        <v>0</v>
      </c>
      <c r="F31" s="4">
        <v>0</v>
      </c>
      <c r="G31" s="4">
        <v>15.93</v>
      </c>
      <c r="H31" s="4">
        <v>0.46</v>
      </c>
      <c r="I31" s="4">
        <v>15.47</v>
      </c>
      <c r="J31" s="4">
        <v>55.62</v>
      </c>
      <c r="K31" s="4">
        <v>0</v>
      </c>
      <c r="L31" s="4">
        <v>0</v>
      </c>
      <c r="M31" s="4">
        <v>-0.05</v>
      </c>
      <c r="N31" s="4">
        <v>0</v>
      </c>
      <c r="O31" s="4">
        <f>B31+C31+F31+G31+J31+K31+L31+M31+N31</f>
        <v>70.48</v>
      </c>
      <c r="P31" s="1"/>
      <c r="Q31" s="1"/>
      <c r="R31" s="1"/>
    </row>
    <row r="32" spans="1:18" x14ac:dyDescent="0.3">
      <c r="A32" s="1" t="s">
        <v>24</v>
      </c>
      <c r="B32" s="4">
        <v>16.45</v>
      </c>
      <c r="C32" s="4">
        <v>0.22</v>
      </c>
      <c r="D32" s="4">
        <v>0.22</v>
      </c>
      <c r="E32" s="4">
        <v>0</v>
      </c>
      <c r="F32" s="4">
        <v>1.63</v>
      </c>
      <c r="G32" s="4">
        <v>237.01</v>
      </c>
      <c r="H32" s="4">
        <v>82.07</v>
      </c>
      <c r="I32" s="4">
        <v>154.94</v>
      </c>
      <c r="J32" s="4">
        <v>28.67</v>
      </c>
      <c r="K32" s="4">
        <v>0</v>
      </c>
      <c r="L32" s="4">
        <v>67.069999999999993</v>
      </c>
      <c r="M32" s="4">
        <v>1.99</v>
      </c>
      <c r="N32" s="4">
        <v>0.18</v>
      </c>
      <c r="O32" s="4">
        <f t="shared" ref="O32:O53" si="0">B32+C32+F32+G32+J32+K32+L32+M32+N32</f>
        <v>353.22</v>
      </c>
      <c r="P32" s="8">
        <f>(O32-O33)/O33</f>
        <v>0.19375443577004983</v>
      </c>
      <c r="Q32" s="8">
        <f>O32/$O$83</f>
        <v>1.1480877506720823E-3</v>
      </c>
      <c r="R32" s="1">
        <v>57.34</v>
      </c>
    </row>
    <row r="33" spans="1:18" x14ac:dyDescent="0.3">
      <c r="A33" s="1" t="s">
        <v>11</v>
      </c>
      <c r="B33" s="4">
        <v>11.35</v>
      </c>
      <c r="C33" s="4">
        <v>0</v>
      </c>
      <c r="D33" s="4">
        <v>0</v>
      </c>
      <c r="E33" s="4">
        <v>0</v>
      </c>
      <c r="F33" s="4">
        <v>1.69</v>
      </c>
      <c r="G33" s="4">
        <v>189.58</v>
      </c>
      <c r="H33" s="4">
        <v>54.2</v>
      </c>
      <c r="I33" s="4">
        <v>135.38</v>
      </c>
      <c r="J33" s="4">
        <v>24.87</v>
      </c>
      <c r="K33" s="4">
        <v>0</v>
      </c>
      <c r="L33" s="4">
        <v>65.13</v>
      </c>
      <c r="M33" s="4">
        <v>3.06</v>
      </c>
      <c r="N33" s="4">
        <v>0.21</v>
      </c>
      <c r="O33" s="4">
        <f t="shared" si="0"/>
        <v>295.89</v>
      </c>
      <c r="P33" s="1"/>
      <c r="Q33" s="1"/>
      <c r="R33" s="1"/>
    </row>
    <row r="34" spans="1:18" x14ac:dyDescent="0.3">
      <c r="A34" s="1" t="s">
        <v>25</v>
      </c>
      <c r="B34" s="4">
        <v>1113.8699999999999</v>
      </c>
      <c r="C34" s="4">
        <v>137.65</v>
      </c>
      <c r="D34" s="4">
        <v>123.08</v>
      </c>
      <c r="E34" s="4">
        <v>14.57</v>
      </c>
      <c r="F34" s="4">
        <v>379.46</v>
      </c>
      <c r="G34" s="4">
        <v>4657.59</v>
      </c>
      <c r="H34" s="4">
        <v>2039.15</v>
      </c>
      <c r="I34" s="4">
        <v>2618.4499999999998</v>
      </c>
      <c r="J34" s="4">
        <v>1909.11</v>
      </c>
      <c r="K34" s="4">
        <v>13.91</v>
      </c>
      <c r="L34" s="4">
        <v>87.23</v>
      </c>
      <c r="M34" s="4">
        <v>307.77</v>
      </c>
      <c r="N34" s="4">
        <v>3941.78</v>
      </c>
      <c r="O34" s="4">
        <f t="shared" si="0"/>
        <v>12548.37</v>
      </c>
      <c r="P34" s="8">
        <f>(O34-O35)/O35</f>
        <v>7.3536079775375199E-2</v>
      </c>
      <c r="Q34" s="8">
        <f>O34/$O$83</f>
        <v>4.078656329738134E-2</v>
      </c>
      <c r="R34" s="1">
        <v>859.59</v>
      </c>
    </row>
    <row r="35" spans="1:18" x14ac:dyDescent="0.3">
      <c r="A35" s="1" t="s">
        <v>11</v>
      </c>
      <c r="B35" s="4">
        <v>1112.1600000000001</v>
      </c>
      <c r="C35" s="4">
        <v>137.57</v>
      </c>
      <c r="D35" s="4">
        <v>122.62</v>
      </c>
      <c r="E35" s="4">
        <v>14.95</v>
      </c>
      <c r="F35" s="4">
        <v>281.54000000000002</v>
      </c>
      <c r="G35" s="4">
        <v>4360.96</v>
      </c>
      <c r="H35" s="4">
        <v>1795.26</v>
      </c>
      <c r="I35" s="4">
        <v>2565.6999999999998</v>
      </c>
      <c r="J35" s="4">
        <v>1838.77</v>
      </c>
      <c r="K35" s="4">
        <v>17.47</v>
      </c>
      <c r="L35" s="4">
        <v>69.8</v>
      </c>
      <c r="M35" s="4">
        <v>214.9</v>
      </c>
      <c r="N35" s="4">
        <v>3655.65</v>
      </c>
      <c r="O35" s="4">
        <f t="shared" si="0"/>
        <v>11688.82</v>
      </c>
      <c r="P35" s="1"/>
      <c r="Q35" s="1"/>
      <c r="R35" s="1"/>
    </row>
    <row r="36" spans="1:18" x14ac:dyDescent="0.3">
      <c r="A36" s="1" t="s">
        <v>26</v>
      </c>
      <c r="B36" s="4">
        <v>315.87</v>
      </c>
      <c r="C36" s="4">
        <v>62.5</v>
      </c>
      <c r="D36" s="4">
        <v>62.37</v>
      </c>
      <c r="E36" s="4">
        <v>0.13</v>
      </c>
      <c r="F36" s="4">
        <v>71.41</v>
      </c>
      <c r="G36" s="4">
        <v>2498.15</v>
      </c>
      <c r="H36" s="4">
        <v>822.82</v>
      </c>
      <c r="I36" s="4">
        <v>1675.34</v>
      </c>
      <c r="J36" s="4">
        <v>706.06</v>
      </c>
      <c r="K36" s="4">
        <v>0</v>
      </c>
      <c r="L36" s="4">
        <v>20.46</v>
      </c>
      <c r="M36" s="4">
        <v>68.849999999999994</v>
      </c>
      <c r="N36" s="4">
        <v>20.66</v>
      </c>
      <c r="O36" s="4">
        <f t="shared" si="0"/>
        <v>3763.96</v>
      </c>
      <c r="P36" s="8">
        <f>(O36-O37)/O37</f>
        <v>3.4876591579578398E-2</v>
      </c>
      <c r="Q36" s="8">
        <f>O36/$O$83</f>
        <v>1.2234178047731414E-2</v>
      </c>
      <c r="R36" s="1">
        <v>126.86</v>
      </c>
    </row>
    <row r="37" spans="1:18" x14ac:dyDescent="0.3">
      <c r="A37" s="1" t="s">
        <v>11</v>
      </c>
      <c r="B37" s="4">
        <v>301.11</v>
      </c>
      <c r="C37" s="4">
        <v>54.32</v>
      </c>
      <c r="D37" s="4">
        <v>54.3</v>
      </c>
      <c r="E37" s="4">
        <v>0.02</v>
      </c>
      <c r="F37" s="4">
        <v>67.19</v>
      </c>
      <c r="G37" s="4">
        <v>2571.83</v>
      </c>
      <c r="H37" s="4">
        <v>971.6</v>
      </c>
      <c r="I37" s="4">
        <v>1600.24</v>
      </c>
      <c r="J37" s="4">
        <v>555.42999999999995</v>
      </c>
      <c r="K37" s="4">
        <v>0</v>
      </c>
      <c r="L37" s="4">
        <v>15.7</v>
      </c>
      <c r="M37" s="4">
        <v>54.55</v>
      </c>
      <c r="N37" s="4">
        <v>16.98</v>
      </c>
      <c r="O37" s="4">
        <f t="shared" si="0"/>
        <v>3637.1099999999997</v>
      </c>
      <c r="P37" s="1"/>
      <c r="Q37" s="1"/>
      <c r="R37" s="1"/>
    </row>
    <row r="38" spans="1:18" x14ac:dyDescent="0.3">
      <c r="A38" s="1" t="s">
        <v>27</v>
      </c>
      <c r="B38" s="4">
        <v>1535.32</v>
      </c>
      <c r="C38" s="4">
        <v>96.8</v>
      </c>
      <c r="D38" s="4">
        <v>96.8</v>
      </c>
      <c r="E38" s="4">
        <v>0</v>
      </c>
      <c r="F38" s="4">
        <v>166.93</v>
      </c>
      <c r="G38" s="4">
        <v>4669.21</v>
      </c>
      <c r="H38" s="4">
        <v>2022.59</v>
      </c>
      <c r="I38" s="4">
        <v>2646.62</v>
      </c>
      <c r="J38" s="4">
        <v>3433.69</v>
      </c>
      <c r="K38" s="4">
        <v>0.16</v>
      </c>
      <c r="L38" s="4">
        <v>91.55</v>
      </c>
      <c r="M38" s="4">
        <v>1297.1199999999999</v>
      </c>
      <c r="N38" s="4">
        <v>2598.89</v>
      </c>
      <c r="O38" s="4">
        <f t="shared" si="0"/>
        <v>13889.669999999998</v>
      </c>
      <c r="P38" s="8">
        <f>(O38-O39)/O39</f>
        <v>0.10643275692313549</v>
      </c>
      <c r="Q38" s="8">
        <f>O38/$O$83</f>
        <v>4.5146254424657431E-2</v>
      </c>
      <c r="R38" s="1">
        <v>1336.11</v>
      </c>
    </row>
    <row r="39" spans="1:18" x14ac:dyDescent="0.3">
      <c r="A39" s="1" t="s">
        <v>11</v>
      </c>
      <c r="B39" s="4">
        <v>1817.73</v>
      </c>
      <c r="C39" s="4">
        <v>82.97</v>
      </c>
      <c r="D39" s="4">
        <v>82.97</v>
      </c>
      <c r="E39" s="4">
        <v>0</v>
      </c>
      <c r="F39" s="4">
        <v>135.61000000000001</v>
      </c>
      <c r="G39" s="4">
        <v>3560.11</v>
      </c>
      <c r="H39" s="4">
        <v>1666.62</v>
      </c>
      <c r="I39" s="4">
        <v>1893.48</v>
      </c>
      <c r="J39" s="4">
        <v>2880.43</v>
      </c>
      <c r="K39" s="4">
        <v>0.11</v>
      </c>
      <c r="L39" s="4">
        <v>98.56</v>
      </c>
      <c r="M39" s="4">
        <v>1118.9100000000001</v>
      </c>
      <c r="N39" s="4">
        <v>2859.13</v>
      </c>
      <c r="O39" s="4">
        <f t="shared" si="0"/>
        <v>12553.560000000001</v>
      </c>
      <c r="P39" s="1"/>
      <c r="Q39" s="1"/>
      <c r="R39" s="1"/>
    </row>
    <row r="40" spans="1:18" x14ac:dyDescent="0.3">
      <c r="A40" s="1" t="s">
        <v>28</v>
      </c>
      <c r="B40" s="4">
        <v>87.11</v>
      </c>
      <c r="C40" s="4">
        <v>3.41</v>
      </c>
      <c r="D40" s="4">
        <v>3.41</v>
      </c>
      <c r="E40" s="4">
        <v>0</v>
      </c>
      <c r="F40" s="4">
        <v>24.1</v>
      </c>
      <c r="G40" s="4">
        <v>3478.05</v>
      </c>
      <c r="H40" s="4">
        <v>793.76</v>
      </c>
      <c r="I40" s="4">
        <v>2684.29</v>
      </c>
      <c r="J40" s="4">
        <v>3.69</v>
      </c>
      <c r="K40" s="4">
        <v>0</v>
      </c>
      <c r="L40" s="4">
        <v>9.7200000000000006</v>
      </c>
      <c r="M40" s="4">
        <v>119.49</v>
      </c>
      <c r="N40" s="4">
        <v>27.81</v>
      </c>
      <c r="O40" s="4">
        <f t="shared" si="0"/>
        <v>3753.3799999999997</v>
      </c>
      <c r="P40" s="8">
        <f>(O40-O41)/O41</f>
        <v>0.23627081240427547</v>
      </c>
      <c r="Q40" s="8">
        <f>O40/$O$83</f>
        <v>1.2199789370980067E-2</v>
      </c>
      <c r="R40" s="1">
        <v>717.33</v>
      </c>
    </row>
    <row r="41" spans="1:18" x14ac:dyDescent="0.3">
      <c r="A41" s="1" t="s">
        <v>11</v>
      </c>
      <c r="B41" s="4">
        <v>89.31</v>
      </c>
      <c r="C41" s="4">
        <v>2.12</v>
      </c>
      <c r="D41" s="4">
        <v>2.12</v>
      </c>
      <c r="E41" s="4">
        <v>0</v>
      </c>
      <c r="F41" s="4">
        <v>21.57</v>
      </c>
      <c r="G41" s="4">
        <v>2777.93</v>
      </c>
      <c r="H41" s="4">
        <v>620.97</v>
      </c>
      <c r="I41" s="4">
        <v>2156.9699999999998</v>
      </c>
      <c r="J41" s="4">
        <v>2.83</v>
      </c>
      <c r="K41" s="4">
        <v>0</v>
      </c>
      <c r="L41" s="4">
        <v>7.6</v>
      </c>
      <c r="M41" s="4">
        <v>116.97</v>
      </c>
      <c r="N41" s="4">
        <v>17.72</v>
      </c>
      <c r="O41" s="4">
        <f t="shared" si="0"/>
        <v>3036.0499999999993</v>
      </c>
      <c r="P41" s="1"/>
      <c r="Q41" s="1"/>
      <c r="R41" s="1"/>
    </row>
    <row r="42" spans="1:18" x14ac:dyDescent="0.3">
      <c r="A42" s="1" t="s">
        <v>29</v>
      </c>
      <c r="B42" s="4">
        <v>1903.03</v>
      </c>
      <c r="C42" s="4">
        <v>742.14</v>
      </c>
      <c r="D42" s="4">
        <v>698.86</v>
      </c>
      <c r="E42" s="4">
        <v>43.28</v>
      </c>
      <c r="F42" s="4">
        <v>338.02</v>
      </c>
      <c r="G42" s="4">
        <v>9085.25</v>
      </c>
      <c r="H42" s="4">
        <v>4072.78</v>
      </c>
      <c r="I42" s="4">
        <v>5012.47</v>
      </c>
      <c r="J42" s="4">
        <v>3365.89</v>
      </c>
      <c r="K42" s="4">
        <v>170.02</v>
      </c>
      <c r="L42" s="4">
        <v>768.03</v>
      </c>
      <c r="M42" s="4">
        <v>226.16</v>
      </c>
      <c r="N42" s="4">
        <v>1104.29</v>
      </c>
      <c r="O42" s="4">
        <f t="shared" si="0"/>
        <v>17702.830000000002</v>
      </c>
      <c r="P42" s="8">
        <f>(O42-O43)/O43</f>
        <v>0.17307980306012247</v>
      </c>
      <c r="Q42" s="8">
        <f>O42/$O$83</f>
        <v>5.7540349570325174E-2</v>
      </c>
      <c r="R42" s="1">
        <v>2611.9299999999998</v>
      </c>
    </row>
    <row r="43" spans="1:18" x14ac:dyDescent="0.3">
      <c r="A43" s="1" t="s">
        <v>11</v>
      </c>
      <c r="B43" s="4">
        <v>2074.9699999999998</v>
      </c>
      <c r="C43" s="4">
        <v>676.33</v>
      </c>
      <c r="D43" s="4">
        <v>643.15</v>
      </c>
      <c r="E43" s="4">
        <v>33.18</v>
      </c>
      <c r="F43" s="4">
        <v>285.26</v>
      </c>
      <c r="G43" s="4">
        <v>7437.49</v>
      </c>
      <c r="H43" s="4">
        <v>3352.22</v>
      </c>
      <c r="I43" s="4">
        <v>4085.28</v>
      </c>
      <c r="J43" s="4">
        <v>2918.12</v>
      </c>
      <c r="K43" s="4">
        <v>149.62</v>
      </c>
      <c r="L43" s="4">
        <v>583.47</v>
      </c>
      <c r="M43" s="4">
        <v>215.69</v>
      </c>
      <c r="N43" s="4">
        <v>749.95</v>
      </c>
      <c r="O43" s="4">
        <f t="shared" si="0"/>
        <v>15090.9</v>
      </c>
      <c r="P43" s="1"/>
      <c r="Q43" s="1"/>
      <c r="R43" s="1"/>
    </row>
    <row r="44" spans="1:18" x14ac:dyDescent="0.3">
      <c r="A44" s="1" t="s">
        <v>30</v>
      </c>
      <c r="B44" s="4">
        <v>3955.72</v>
      </c>
      <c r="C44" s="4">
        <v>958.49</v>
      </c>
      <c r="D44" s="4">
        <v>422.76</v>
      </c>
      <c r="E44" s="4">
        <v>535.73</v>
      </c>
      <c r="F44" s="4">
        <v>1078.46</v>
      </c>
      <c r="G44" s="4">
        <v>10494.2</v>
      </c>
      <c r="H44" s="4">
        <v>3841.93</v>
      </c>
      <c r="I44" s="4">
        <v>6652.25</v>
      </c>
      <c r="J44" s="4">
        <v>19194.89</v>
      </c>
      <c r="K44" s="4">
        <v>377.5</v>
      </c>
      <c r="L44" s="4">
        <v>563.01</v>
      </c>
      <c r="M44" s="4">
        <v>562.95000000000005</v>
      </c>
      <c r="N44" s="4">
        <v>1475.28</v>
      </c>
      <c r="O44" s="4">
        <f t="shared" si="0"/>
        <v>38660.5</v>
      </c>
      <c r="P44" s="8">
        <f>(O44-O45)/O45</f>
        <v>4.4974120601860533E-2</v>
      </c>
      <c r="Q44" s="8">
        <f>O44/$O$83</f>
        <v>0.12566006025949275</v>
      </c>
      <c r="R44" s="1">
        <v>1663.88</v>
      </c>
    </row>
    <row r="45" spans="1:18" x14ac:dyDescent="0.3">
      <c r="A45" s="1" t="s">
        <v>11</v>
      </c>
      <c r="B45" s="4">
        <v>4393.58</v>
      </c>
      <c r="C45" s="4">
        <v>983.98</v>
      </c>
      <c r="D45" s="4">
        <v>438.79</v>
      </c>
      <c r="E45" s="4">
        <v>545.19000000000005</v>
      </c>
      <c r="F45" s="4">
        <v>1090.32</v>
      </c>
      <c r="G45" s="4">
        <v>9518.07</v>
      </c>
      <c r="H45" s="4">
        <v>3524.68</v>
      </c>
      <c r="I45" s="4">
        <v>5993.39</v>
      </c>
      <c r="J45" s="4">
        <v>18320.650000000001</v>
      </c>
      <c r="K45" s="4">
        <v>412.3</v>
      </c>
      <c r="L45" s="4">
        <v>506.82</v>
      </c>
      <c r="M45" s="4">
        <v>553.97</v>
      </c>
      <c r="N45" s="4">
        <v>1216.92</v>
      </c>
      <c r="O45" s="4">
        <f t="shared" si="0"/>
        <v>36996.61</v>
      </c>
      <c r="P45" s="1"/>
      <c r="Q45" s="1"/>
      <c r="R45" s="1"/>
    </row>
    <row r="46" spans="1:18" x14ac:dyDescent="0.3">
      <c r="A46" s="1" t="s">
        <v>31</v>
      </c>
      <c r="B46" s="4">
        <v>1540.25</v>
      </c>
      <c r="C46" s="4">
        <v>511.22</v>
      </c>
      <c r="D46" s="4">
        <v>223.83</v>
      </c>
      <c r="E46" s="4">
        <v>287.39</v>
      </c>
      <c r="F46" s="4">
        <v>442.36</v>
      </c>
      <c r="G46" s="4">
        <v>4485.13</v>
      </c>
      <c r="H46" s="4">
        <v>1328.2</v>
      </c>
      <c r="I46" s="4">
        <v>3156.92</v>
      </c>
      <c r="J46" s="4">
        <v>8242.74</v>
      </c>
      <c r="K46" s="4">
        <v>201.81</v>
      </c>
      <c r="L46" s="4">
        <v>146.74</v>
      </c>
      <c r="M46" s="4">
        <v>1754.12</v>
      </c>
      <c r="N46" s="4">
        <v>2501.91</v>
      </c>
      <c r="O46" s="4">
        <f t="shared" si="0"/>
        <v>19826.28</v>
      </c>
      <c r="P46" s="8">
        <f>(O46-O47)/O47</f>
        <v>8.4052525446934229E-2</v>
      </c>
      <c r="Q46" s="8">
        <f>O46/$O$83</f>
        <v>6.444230000961125E-2</v>
      </c>
      <c r="R46" s="1">
        <v>1537.2</v>
      </c>
    </row>
    <row r="47" spans="1:18" x14ac:dyDescent="0.3">
      <c r="A47" s="1" t="s">
        <v>11</v>
      </c>
      <c r="B47" s="4">
        <v>1557.18</v>
      </c>
      <c r="C47" s="4">
        <v>470.78</v>
      </c>
      <c r="D47" s="4">
        <v>220.98</v>
      </c>
      <c r="E47" s="4">
        <v>249.99</v>
      </c>
      <c r="F47" s="4">
        <v>463.1</v>
      </c>
      <c r="G47" s="4">
        <v>4217.2</v>
      </c>
      <c r="H47" s="4">
        <v>1258.55</v>
      </c>
      <c r="I47" s="4">
        <v>2958.66</v>
      </c>
      <c r="J47" s="4">
        <v>7865.07</v>
      </c>
      <c r="K47" s="4">
        <v>149.13999999999999</v>
      </c>
      <c r="L47" s="4">
        <v>137.88999999999999</v>
      </c>
      <c r="M47" s="4">
        <v>1130.3599999999999</v>
      </c>
      <c r="N47" s="4">
        <v>2298.3200000000002</v>
      </c>
      <c r="O47" s="4">
        <f t="shared" si="0"/>
        <v>18289.04</v>
      </c>
      <c r="P47" s="1"/>
      <c r="Q47" s="1"/>
      <c r="R47" s="1"/>
    </row>
    <row r="48" spans="1:18" x14ac:dyDescent="0.3">
      <c r="A48" s="1" t="s">
        <v>32</v>
      </c>
      <c r="B48" s="4">
        <v>1774.7</v>
      </c>
      <c r="C48" s="4">
        <v>439.68</v>
      </c>
      <c r="D48" s="4">
        <v>179.5</v>
      </c>
      <c r="E48" s="4">
        <v>260.18</v>
      </c>
      <c r="F48" s="4">
        <v>584.66</v>
      </c>
      <c r="G48" s="4">
        <v>8124.15</v>
      </c>
      <c r="H48" s="4">
        <v>2140.66</v>
      </c>
      <c r="I48" s="4">
        <v>5983.49</v>
      </c>
      <c r="J48" s="4">
        <v>7036.03</v>
      </c>
      <c r="K48" s="4">
        <v>54.73</v>
      </c>
      <c r="L48" s="4">
        <v>275.63</v>
      </c>
      <c r="M48" s="4">
        <v>474.77</v>
      </c>
      <c r="N48" s="4">
        <v>1309.3</v>
      </c>
      <c r="O48" s="4">
        <f t="shared" si="0"/>
        <v>20073.649999999998</v>
      </c>
      <c r="P48" s="8">
        <f>(O48-O49)/O49</f>
        <v>1.1116226497207589E-2</v>
      </c>
      <c r="Q48" s="8">
        <f>O48/$O$83</f>
        <v>6.524633847539392E-2</v>
      </c>
      <c r="R48" s="1">
        <v>220.69</v>
      </c>
    </row>
    <row r="49" spans="1:18" x14ac:dyDescent="0.3">
      <c r="A49" s="1" t="s">
        <v>11</v>
      </c>
      <c r="B49" s="4">
        <v>2082.8200000000002</v>
      </c>
      <c r="C49" s="4">
        <v>427.23</v>
      </c>
      <c r="D49" s="4">
        <v>179.28</v>
      </c>
      <c r="E49" s="4">
        <v>247.95</v>
      </c>
      <c r="F49" s="4">
        <v>507.5</v>
      </c>
      <c r="G49" s="4">
        <v>7047.27</v>
      </c>
      <c r="H49" s="4">
        <v>2060.52</v>
      </c>
      <c r="I49" s="4">
        <v>4986.75</v>
      </c>
      <c r="J49" s="4">
        <v>7896.99</v>
      </c>
      <c r="K49" s="4">
        <v>52.19</v>
      </c>
      <c r="L49" s="4">
        <v>251.28</v>
      </c>
      <c r="M49" s="4">
        <v>351.22</v>
      </c>
      <c r="N49" s="4">
        <v>1236.46</v>
      </c>
      <c r="O49" s="4">
        <f t="shared" si="0"/>
        <v>19852.959999999995</v>
      </c>
      <c r="P49" s="1"/>
      <c r="Q49" s="1"/>
      <c r="R49" s="1"/>
    </row>
    <row r="50" spans="1:18" x14ac:dyDescent="0.3">
      <c r="A50" s="1" t="s">
        <v>33</v>
      </c>
      <c r="B50" s="4">
        <v>262.57</v>
      </c>
      <c r="C50" s="4">
        <v>81.59</v>
      </c>
      <c r="D50" s="4">
        <v>49.74</v>
      </c>
      <c r="E50" s="4">
        <v>31.85</v>
      </c>
      <c r="F50" s="4">
        <v>18.23</v>
      </c>
      <c r="G50" s="4">
        <v>2268.04</v>
      </c>
      <c r="H50" s="4">
        <v>1021.63</v>
      </c>
      <c r="I50" s="4">
        <v>1246.4000000000001</v>
      </c>
      <c r="J50" s="4">
        <v>951.49</v>
      </c>
      <c r="K50" s="4">
        <v>0</v>
      </c>
      <c r="L50" s="4">
        <v>19</v>
      </c>
      <c r="M50" s="4">
        <v>137.87</v>
      </c>
      <c r="N50" s="4">
        <v>1339.65</v>
      </c>
      <c r="O50" s="4">
        <f t="shared" si="0"/>
        <v>5078.4400000000005</v>
      </c>
      <c r="P50" s="8">
        <f>(O50-O51)/O51</f>
        <v>9.8710997840845707E-2</v>
      </c>
      <c r="Q50" s="8">
        <f>O50/$O$83</f>
        <v>1.6506694854547109E-2</v>
      </c>
      <c r="R50" s="1">
        <v>456.24</v>
      </c>
    </row>
    <row r="51" spans="1:18" x14ac:dyDescent="0.3">
      <c r="A51" s="1" t="s">
        <v>11</v>
      </c>
      <c r="B51" s="4">
        <v>247.73</v>
      </c>
      <c r="C51" s="4">
        <v>58.12</v>
      </c>
      <c r="D51" s="4">
        <v>32.47</v>
      </c>
      <c r="E51" s="4">
        <v>25.64</v>
      </c>
      <c r="F51" s="4">
        <v>13.3</v>
      </c>
      <c r="G51" s="4">
        <v>2116.4699999999998</v>
      </c>
      <c r="H51" s="4">
        <v>936.9</v>
      </c>
      <c r="I51" s="4">
        <v>1179.56</v>
      </c>
      <c r="J51" s="4">
        <v>468.34</v>
      </c>
      <c r="K51" s="4">
        <v>0</v>
      </c>
      <c r="L51" s="4">
        <v>18.54</v>
      </c>
      <c r="M51" s="4">
        <v>126.92</v>
      </c>
      <c r="N51" s="4">
        <v>1572.76</v>
      </c>
      <c r="O51" s="4">
        <f t="shared" si="0"/>
        <v>4622.18</v>
      </c>
      <c r="P51" s="1"/>
      <c r="Q51" s="1"/>
      <c r="R51" s="1"/>
    </row>
    <row r="52" spans="1:18" x14ac:dyDescent="0.3">
      <c r="A52" s="1" t="s">
        <v>34</v>
      </c>
      <c r="B52" s="4">
        <v>45.1</v>
      </c>
      <c r="C52" s="4">
        <v>0.85</v>
      </c>
      <c r="D52" s="4">
        <v>0.85</v>
      </c>
      <c r="E52" s="4">
        <v>0</v>
      </c>
      <c r="F52" s="4">
        <v>3.02</v>
      </c>
      <c r="G52" s="4">
        <v>565.16</v>
      </c>
      <c r="H52" s="4">
        <v>294.83999999999997</v>
      </c>
      <c r="I52" s="4">
        <v>270.32</v>
      </c>
      <c r="J52" s="4">
        <v>359.61</v>
      </c>
      <c r="K52" s="4">
        <v>0</v>
      </c>
      <c r="L52" s="4">
        <v>0.22</v>
      </c>
      <c r="M52" s="4">
        <v>16.27</v>
      </c>
      <c r="N52" s="4">
        <v>2.06</v>
      </c>
      <c r="O52" s="4">
        <f t="shared" si="0"/>
        <v>992.29</v>
      </c>
      <c r="P52" s="8">
        <f>(O52-O53)/O53</f>
        <v>0.19008155432957563</v>
      </c>
      <c r="Q52" s="8">
        <f>O52/$O$83</f>
        <v>3.225287339659137E-3</v>
      </c>
      <c r="R52" s="1">
        <v>158.5</v>
      </c>
    </row>
    <row r="53" spans="1:18" x14ac:dyDescent="0.3">
      <c r="A53" s="1" t="s">
        <v>11</v>
      </c>
      <c r="B53" s="4">
        <v>35.75</v>
      </c>
      <c r="C53" s="4">
        <v>0.8</v>
      </c>
      <c r="D53" s="4">
        <v>0.8</v>
      </c>
      <c r="E53" s="4">
        <v>0</v>
      </c>
      <c r="F53" s="4">
        <v>3.1</v>
      </c>
      <c r="G53" s="4">
        <v>396.96</v>
      </c>
      <c r="H53" s="4">
        <v>208.24</v>
      </c>
      <c r="I53" s="4">
        <v>188.72</v>
      </c>
      <c r="J53" s="4">
        <v>366.59</v>
      </c>
      <c r="K53" s="4">
        <v>0</v>
      </c>
      <c r="L53" s="4">
        <v>0.06</v>
      </c>
      <c r="M53" s="4">
        <v>28.17</v>
      </c>
      <c r="N53" s="4">
        <v>2.37</v>
      </c>
      <c r="O53" s="4">
        <f t="shared" si="0"/>
        <v>833.79999999999984</v>
      </c>
      <c r="P53" s="1"/>
      <c r="Q53" s="1"/>
      <c r="R53" s="1"/>
    </row>
    <row r="54" spans="1:18" x14ac:dyDescent="0.3">
      <c r="A54" s="2" t="s">
        <v>35</v>
      </c>
      <c r="B54" s="13">
        <f t="shared" ref="B54:O55" si="1">SUM(B4+B6+B8+B10+B12+B14+B16+B18+B20+B22+B24+B26+B28+B30+B32+B34+B36+B38+B40+B42+B44+B46+B48+B50+B52)</f>
        <v>24286.360000000004</v>
      </c>
      <c r="C54" s="13">
        <f t="shared" si="1"/>
        <v>5535.31</v>
      </c>
      <c r="D54" s="13">
        <f t="shared" si="1"/>
        <v>3939.9599999999996</v>
      </c>
      <c r="E54" s="13">
        <f t="shared" si="1"/>
        <v>1595.3300000000002</v>
      </c>
      <c r="F54" s="13">
        <f t="shared" si="1"/>
        <v>6014.0999999999995</v>
      </c>
      <c r="G54" s="13">
        <f t="shared" si="1"/>
        <v>99065.819999999992</v>
      </c>
      <c r="H54" s="13">
        <f t="shared" si="1"/>
        <v>40354.829999999994</v>
      </c>
      <c r="I54" s="13">
        <f t="shared" si="1"/>
        <v>58711.02</v>
      </c>
      <c r="J54" s="13">
        <f t="shared" si="1"/>
        <v>81159.02</v>
      </c>
      <c r="K54" s="13">
        <f t="shared" si="1"/>
        <v>1097.8200000000002</v>
      </c>
      <c r="L54" s="13">
        <f t="shared" si="1"/>
        <v>5529.68</v>
      </c>
      <c r="M54" s="13">
        <f t="shared" si="1"/>
        <v>7682.7</v>
      </c>
      <c r="N54" s="13">
        <f t="shared" si="1"/>
        <v>27748.7</v>
      </c>
      <c r="O54" s="13">
        <f t="shared" si="1"/>
        <v>258119.51000000004</v>
      </c>
      <c r="P54" s="10">
        <f>(O54-O55)/O55</f>
        <v>5.2078686765924177E-2</v>
      </c>
      <c r="Q54" s="10">
        <f>O54/$O$83</f>
        <v>0.83897810894196267</v>
      </c>
      <c r="R54" s="2">
        <v>12776.91</v>
      </c>
    </row>
    <row r="55" spans="1:18" x14ac:dyDescent="0.3">
      <c r="A55" s="1" t="s">
        <v>36</v>
      </c>
      <c r="B55" s="14">
        <f t="shared" si="1"/>
        <v>25656.350000000002</v>
      </c>
      <c r="C55" s="14">
        <f t="shared" si="1"/>
        <v>5091.2999999999993</v>
      </c>
      <c r="D55" s="14">
        <f t="shared" si="1"/>
        <v>3686.24</v>
      </c>
      <c r="E55" s="14">
        <f t="shared" si="1"/>
        <v>1405.2500000000002</v>
      </c>
      <c r="F55" s="14">
        <f t="shared" si="1"/>
        <v>5391.8600000000006</v>
      </c>
      <c r="G55" s="14">
        <f t="shared" si="1"/>
        <v>91780.530000000013</v>
      </c>
      <c r="H55" s="14">
        <f t="shared" si="1"/>
        <v>37324.509999999995</v>
      </c>
      <c r="I55" s="14">
        <f t="shared" si="1"/>
        <v>54456.020000000004</v>
      </c>
      <c r="J55" s="14">
        <f t="shared" si="1"/>
        <v>76556.970000000016</v>
      </c>
      <c r="K55" s="14">
        <f t="shared" si="1"/>
        <v>1056.0899999999999</v>
      </c>
      <c r="L55" s="14">
        <f t="shared" si="1"/>
        <v>4818.8200000000006</v>
      </c>
      <c r="M55" s="14">
        <f t="shared" si="1"/>
        <v>7017.68</v>
      </c>
      <c r="N55" s="14">
        <f t="shared" si="1"/>
        <v>27972.799999999996</v>
      </c>
      <c r="O55" s="14">
        <f t="shared" si="1"/>
        <v>245342.39999999997</v>
      </c>
      <c r="P55" s="1"/>
      <c r="Q55" s="1"/>
      <c r="R55" s="1"/>
    </row>
    <row r="56" spans="1:18" x14ac:dyDescent="0.3">
      <c r="A56" s="1" t="s">
        <v>37</v>
      </c>
      <c r="B56" s="19">
        <f t="shared" ref="B56:O56" si="2">(B54-B55)/B55</f>
        <v>-5.339769686646767E-2</v>
      </c>
      <c r="C56" s="19">
        <f t="shared" si="2"/>
        <v>8.7209553552138191E-2</v>
      </c>
      <c r="D56" s="19">
        <f t="shared" si="2"/>
        <v>6.8828942228395279E-2</v>
      </c>
      <c r="E56" s="19">
        <f t="shared" si="2"/>
        <v>0.13526418786692751</v>
      </c>
      <c r="F56" s="19">
        <f t="shared" si="2"/>
        <v>0.11540358985581947</v>
      </c>
      <c r="G56" s="19">
        <f t="shared" si="2"/>
        <v>7.937729276568764E-2</v>
      </c>
      <c r="H56" s="19">
        <f t="shared" si="2"/>
        <v>8.1188473740177708E-2</v>
      </c>
      <c r="I56" s="19">
        <f t="shared" si="2"/>
        <v>7.8136448458774488E-2</v>
      </c>
      <c r="J56" s="19">
        <f t="shared" si="2"/>
        <v>6.0112750021323824E-2</v>
      </c>
      <c r="K56" s="19">
        <f t="shared" si="2"/>
        <v>3.9513677811550386E-2</v>
      </c>
      <c r="L56" s="19">
        <f t="shared" si="2"/>
        <v>0.14751744202937639</v>
      </c>
      <c r="M56" s="19">
        <f t="shared" si="2"/>
        <v>9.4763511587875118E-2</v>
      </c>
      <c r="N56" s="19">
        <f t="shared" si="2"/>
        <v>-8.0113538866325475E-3</v>
      </c>
      <c r="O56" s="19">
        <f t="shared" si="2"/>
        <v>5.2078686765924177E-2</v>
      </c>
      <c r="P56" s="1"/>
      <c r="Q56" s="1"/>
      <c r="R56" s="1"/>
    </row>
    <row r="57" spans="1:18" x14ac:dyDescent="0.3">
      <c r="A57" s="2" t="s">
        <v>38</v>
      </c>
      <c r="B57" s="4"/>
      <c r="C57" s="4"/>
      <c r="D57" s="4"/>
      <c r="E57" s="4"/>
      <c r="F57" s="4"/>
      <c r="G57" s="4"/>
      <c r="H57" s="4"/>
      <c r="I57" s="4"/>
      <c r="J57" s="4"/>
      <c r="K57" s="4"/>
      <c r="L57" s="4"/>
      <c r="M57" s="4"/>
      <c r="N57" s="4"/>
      <c r="O57" s="4"/>
      <c r="P57" s="1"/>
      <c r="Q57" s="1"/>
      <c r="R57" s="1"/>
    </row>
    <row r="58" spans="1:18" x14ac:dyDescent="0.3">
      <c r="A58" s="1" t="s">
        <v>39</v>
      </c>
      <c r="B58" s="4">
        <v>0</v>
      </c>
      <c r="C58" s="4">
        <v>0</v>
      </c>
      <c r="D58" s="4">
        <v>0</v>
      </c>
      <c r="E58" s="4">
        <v>0</v>
      </c>
      <c r="F58" s="4">
        <v>0</v>
      </c>
      <c r="G58" s="4">
        <v>0</v>
      </c>
      <c r="H58" s="4">
        <v>0</v>
      </c>
      <c r="I58" s="4">
        <v>0</v>
      </c>
      <c r="J58" s="4">
        <v>6634.53</v>
      </c>
      <c r="K58" s="4">
        <v>0</v>
      </c>
      <c r="L58" s="4">
        <v>0</v>
      </c>
      <c r="M58" s="4">
        <v>127.69</v>
      </c>
      <c r="N58" s="4">
        <v>0</v>
      </c>
      <c r="O58" s="4">
        <f t="shared" ref="O58:O71" si="3">B58+C58+F58+G58+J58+K58+L58+M58+N58</f>
        <v>6762.2199999999993</v>
      </c>
      <c r="P58" s="8">
        <f>(O58-O59)/O59</f>
        <v>0.20590915494590323</v>
      </c>
      <c r="Q58" s="8">
        <f>O58/$O$83</f>
        <v>2.1979565000140894E-2</v>
      </c>
      <c r="R58" s="1">
        <v>1154.6500000000001</v>
      </c>
    </row>
    <row r="59" spans="1:18" x14ac:dyDescent="0.3">
      <c r="A59" s="1" t="s">
        <v>11</v>
      </c>
      <c r="B59" s="4">
        <v>0</v>
      </c>
      <c r="C59" s="4">
        <v>0</v>
      </c>
      <c r="D59" s="4">
        <v>0</v>
      </c>
      <c r="E59" s="4">
        <v>0</v>
      </c>
      <c r="F59" s="4">
        <v>0</v>
      </c>
      <c r="G59" s="4">
        <v>0</v>
      </c>
      <c r="H59" s="4">
        <v>0</v>
      </c>
      <c r="I59" s="4">
        <v>0</v>
      </c>
      <c r="J59" s="4">
        <v>5514.89</v>
      </c>
      <c r="K59" s="4">
        <v>0</v>
      </c>
      <c r="L59" s="4">
        <v>0</v>
      </c>
      <c r="M59" s="4">
        <v>92.68</v>
      </c>
      <c r="N59" s="4">
        <v>0</v>
      </c>
      <c r="O59" s="4">
        <f t="shared" si="3"/>
        <v>5607.5700000000006</v>
      </c>
      <c r="P59" s="1"/>
      <c r="Q59" s="1"/>
      <c r="R59" s="1"/>
    </row>
    <row r="60" spans="1:18" x14ac:dyDescent="0.3">
      <c r="A60" s="1" t="s">
        <v>40</v>
      </c>
      <c r="B60" s="4">
        <v>0</v>
      </c>
      <c r="C60" s="4">
        <v>0</v>
      </c>
      <c r="D60" s="4">
        <v>0</v>
      </c>
      <c r="E60" s="4">
        <v>0</v>
      </c>
      <c r="F60" s="4">
        <v>0</v>
      </c>
      <c r="G60" s="4">
        <v>0</v>
      </c>
      <c r="H60" s="4">
        <v>0</v>
      </c>
      <c r="I60" s="4">
        <v>0</v>
      </c>
      <c r="J60" s="4">
        <v>4446.8100000000004</v>
      </c>
      <c r="K60" s="4">
        <v>0</v>
      </c>
      <c r="L60" s="4">
        <v>0</v>
      </c>
      <c r="M60" s="4">
        <v>374.89</v>
      </c>
      <c r="N60" s="4">
        <v>0</v>
      </c>
      <c r="O60" s="4">
        <f t="shared" si="3"/>
        <v>4821.7000000000007</v>
      </c>
      <c r="P60" s="8">
        <f>(O60-O61)/O61</f>
        <v>0.30269741605697442</v>
      </c>
      <c r="Q60" s="8">
        <f>O60/$O$83</f>
        <v>1.5672200632511124E-2</v>
      </c>
      <c r="R60" s="1">
        <v>1120.3800000000001</v>
      </c>
    </row>
    <row r="61" spans="1:18" x14ac:dyDescent="0.3">
      <c r="A61" s="1" t="s">
        <v>11</v>
      </c>
      <c r="B61" s="4">
        <v>0</v>
      </c>
      <c r="C61" s="4">
        <v>0</v>
      </c>
      <c r="D61" s="4">
        <v>0</v>
      </c>
      <c r="E61" s="4">
        <v>0</v>
      </c>
      <c r="F61" s="4">
        <v>0</v>
      </c>
      <c r="G61" s="4">
        <v>0</v>
      </c>
      <c r="H61" s="4">
        <v>0</v>
      </c>
      <c r="I61" s="4">
        <v>0</v>
      </c>
      <c r="J61" s="4">
        <v>3480.84</v>
      </c>
      <c r="K61" s="4">
        <v>0</v>
      </c>
      <c r="L61" s="4">
        <v>0</v>
      </c>
      <c r="M61" s="4">
        <v>220.48</v>
      </c>
      <c r="N61" s="4">
        <v>0</v>
      </c>
      <c r="O61" s="4">
        <f t="shared" si="3"/>
        <v>3701.32</v>
      </c>
      <c r="P61" s="1"/>
      <c r="Q61" s="1"/>
      <c r="R61" s="1"/>
    </row>
    <row r="62" spans="1:18" x14ac:dyDescent="0.3">
      <c r="A62" s="1" t="s">
        <v>41</v>
      </c>
      <c r="B62" s="4">
        <v>0</v>
      </c>
      <c r="C62" s="4">
        <v>0</v>
      </c>
      <c r="D62" s="4">
        <v>0</v>
      </c>
      <c r="E62" s="4">
        <v>0</v>
      </c>
      <c r="F62" s="4">
        <v>0</v>
      </c>
      <c r="G62" s="4">
        <v>0</v>
      </c>
      <c r="H62" s="4">
        <v>0</v>
      </c>
      <c r="I62" s="4">
        <v>0</v>
      </c>
      <c r="J62" s="4">
        <v>8135.35</v>
      </c>
      <c r="K62" s="4">
        <v>0</v>
      </c>
      <c r="L62" s="4">
        <v>0</v>
      </c>
      <c r="M62" s="4">
        <v>182.9</v>
      </c>
      <c r="N62" s="4">
        <v>0</v>
      </c>
      <c r="O62" s="4">
        <f t="shared" si="3"/>
        <v>8318.25</v>
      </c>
      <c r="P62" s="8">
        <f>(O62-O63)/O63</f>
        <v>0.21178681467561133</v>
      </c>
      <c r="Q62" s="8">
        <f>O62/$O$83</f>
        <v>2.7037203250178492E-2</v>
      </c>
      <c r="R62" s="1">
        <v>1453.79</v>
      </c>
    </row>
    <row r="63" spans="1:18" x14ac:dyDescent="0.3">
      <c r="A63" s="1" t="s">
        <v>11</v>
      </c>
      <c r="B63" s="4">
        <v>0</v>
      </c>
      <c r="C63" s="4">
        <v>0</v>
      </c>
      <c r="D63" s="4">
        <v>0</v>
      </c>
      <c r="E63" s="4">
        <v>0</v>
      </c>
      <c r="F63" s="4">
        <v>0</v>
      </c>
      <c r="G63" s="4">
        <v>0</v>
      </c>
      <c r="H63" s="4">
        <v>0</v>
      </c>
      <c r="I63" s="4">
        <v>0</v>
      </c>
      <c r="J63" s="4">
        <v>6657.63</v>
      </c>
      <c r="K63" s="4">
        <v>0</v>
      </c>
      <c r="L63" s="4">
        <v>0</v>
      </c>
      <c r="M63" s="4">
        <v>206.82</v>
      </c>
      <c r="N63" s="4">
        <v>0</v>
      </c>
      <c r="O63" s="4">
        <f t="shared" si="3"/>
        <v>6864.45</v>
      </c>
      <c r="P63" s="1"/>
      <c r="Q63" s="1"/>
      <c r="R63" s="1"/>
    </row>
    <row r="64" spans="1:18" x14ac:dyDescent="0.3">
      <c r="A64" s="1" t="s">
        <v>42</v>
      </c>
      <c r="B64" s="4">
        <v>0</v>
      </c>
      <c r="C64" s="4">
        <v>0</v>
      </c>
      <c r="D64" s="4">
        <v>0</v>
      </c>
      <c r="E64" s="4">
        <v>0</v>
      </c>
      <c r="F64" s="4">
        <v>0</v>
      </c>
      <c r="G64" s="4">
        <v>0</v>
      </c>
      <c r="H64" s="4">
        <v>0</v>
      </c>
      <c r="I64" s="4">
        <v>0</v>
      </c>
      <c r="J64" s="4">
        <v>16.079999999999998</v>
      </c>
      <c r="K64" s="4">
        <v>0</v>
      </c>
      <c r="L64" s="4">
        <v>0</v>
      </c>
      <c r="M64" s="4">
        <v>0.86</v>
      </c>
      <c r="N64" s="4">
        <v>0</v>
      </c>
      <c r="O64" s="4">
        <f t="shared" si="3"/>
        <v>16.939999999999998</v>
      </c>
      <c r="P64" s="4">
        <v>0</v>
      </c>
      <c r="Q64" s="8">
        <f>O64/$O$83</f>
        <v>5.5060886972382848E-5</v>
      </c>
      <c r="R64" s="1">
        <v>16.940000000000001</v>
      </c>
    </row>
    <row r="65" spans="1:18" x14ac:dyDescent="0.3">
      <c r="A65" s="1" t="s">
        <v>11</v>
      </c>
      <c r="B65" s="4">
        <v>0</v>
      </c>
      <c r="C65" s="4">
        <v>0</v>
      </c>
      <c r="D65" s="4">
        <v>0</v>
      </c>
      <c r="E65" s="4">
        <v>0</v>
      </c>
      <c r="F65" s="4">
        <v>0</v>
      </c>
      <c r="G65" s="4">
        <v>0</v>
      </c>
      <c r="H65" s="4">
        <v>0</v>
      </c>
      <c r="I65" s="4">
        <v>0</v>
      </c>
      <c r="J65" s="4">
        <v>0</v>
      </c>
      <c r="K65" s="4">
        <v>0</v>
      </c>
      <c r="L65" s="4">
        <v>0</v>
      </c>
      <c r="M65" s="4">
        <v>0</v>
      </c>
      <c r="N65" s="4">
        <v>0</v>
      </c>
      <c r="O65" s="4">
        <f t="shared" si="3"/>
        <v>0</v>
      </c>
      <c r="P65" s="1"/>
      <c r="Q65" s="1"/>
      <c r="R65" s="1"/>
    </row>
    <row r="66" spans="1:18" x14ac:dyDescent="0.3">
      <c r="A66" s="1" t="s">
        <v>43</v>
      </c>
      <c r="B66" s="4">
        <v>0</v>
      </c>
      <c r="C66" s="4">
        <v>0</v>
      </c>
      <c r="D66" s="4">
        <v>0</v>
      </c>
      <c r="E66" s="4">
        <v>0</v>
      </c>
      <c r="F66" s="4">
        <v>0</v>
      </c>
      <c r="G66" s="4">
        <v>0</v>
      </c>
      <c r="H66" s="4">
        <v>0</v>
      </c>
      <c r="I66" s="4">
        <v>0</v>
      </c>
      <c r="J66" s="4">
        <v>1767.54</v>
      </c>
      <c r="K66" s="4">
        <v>0</v>
      </c>
      <c r="L66" s="4">
        <v>0</v>
      </c>
      <c r="M66" s="4">
        <v>30.02</v>
      </c>
      <c r="N66" s="4">
        <v>0</v>
      </c>
      <c r="O66" s="4">
        <f t="shared" si="3"/>
        <v>1797.56</v>
      </c>
      <c r="P66" s="8">
        <f>(O66-O67)/O67</f>
        <v>6.2695461451602388E-2</v>
      </c>
      <c r="Q66" s="8">
        <f>O66/$O$83</f>
        <v>5.8426946863091214E-3</v>
      </c>
      <c r="R66" s="1">
        <v>106.06</v>
      </c>
    </row>
    <row r="67" spans="1:18" x14ac:dyDescent="0.3">
      <c r="A67" s="1" t="s">
        <v>11</v>
      </c>
      <c r="B67" s="4">
        <v>0</v>
      </c>
      <c r="C67" s="4">
        <v>0</v>
      </c>
      <c r="D67" s="4">
        <v>0</v>
      </c>
      <c r="E67" s="4">
        <v>0</v>
      </c>
      <c r="F67" s="4">
        <v>0</v>
      </c>
      <c r="G67" s="4">
        <v>0</v>
      </c>
      <c r="H67" s="4">
        <v>0</v>
      </c>
      <c r="I67" s="4">
        <v>0</v>
      </c>
      <c r="J67" s="4">
        <v>1658.18</v>
      </c>
      <c r="K67" s="4">
        <v>0</v>
      </c>
      <c r="L67" s="4">
        <v>0</v>
      </c>
      <c r="M67" s="4">
        <v>33.33</v>
      </c>
      <c r="N67" s="4">
        <v>0</v>
      </c>
      <c r="O67" s="4">
        <f t="shared" si="3"/>
        <v>1691.51</v>
      </c>
      <c r="P67" s="1"/>
      <c r="Q67" s="1"/>
      <c r="R67" s="1"/>
    </row>
    <row r="68" spans="1:18" x14ac:dyDescent="0.3">
      <c r="A68" s="1" t="s">
        <v>44</v>
      </c>
      <c r="B68" s="4">
        <v>0</v>
      </c>
      <c r="C68" s="4">
        <v>0</v>
      </c>
      <c r="D68" s="4">
        <v>0</v>
      </c>
      <c r="E68" s="4">
        <v>0</v>
      </c>
      <c r="F68" s="4">
        <v>0</v>
      </c>
      <c r="G68" s="4">
        <v>0</v>
      </c>
      <c r="H68" s="4">
        <v>0</v>
      </c>
      <c r="I68" s="4">
        <v>0</v>
      </c>
      <c r="J68" s="4">
        <v>2.37</v>
      </c>
      <c r="K68" s="4">
        <v>0</v>
      </c>
      <c r="L68" s="4">
        <v>0</v>
      </c>
      <c r="M68" s="4">
        <v>0</v>
      </c>
      <c r="N68" s="4">
        <v>0</v>
      </c>
      <c r="O68" s="4">
        <f t="shared" si="3"/>
        <v>2.37</v>
      </c>
      <c r="P68" s="4">
        <v>0</v>
      </c>
      <c r="Q68" s="4">
        <v>0</v>
      </c>
      <c r="R68" s="1">
        <v>2.37</v>
      </c>
    </row>
    <row r="69" spans="1:18" x14ac:dyDescent="0.3">
      <c r="A69" s="1" t="s">
        <v>11</v>
      </c>
      <c r="B69" s="4">
        <v>0</v>
      </c>
      <c r="C69" s="4">
        <v>0</v>
      </c>
      <c r="D69" s="4">
        <v>0</v>
      </c>
      <c r="E69" s="4">
        <v>0</v>
      </c>
      <c r="F69" s="4">
        <v>0</v>
      </c>
      <c r="G69" s="4">
        <v>0</v>
      </c>
      <c r="H69" s="4">
        <v>0</v>
      </c>
      <c r="I69" s="4">
        <v>0</v>
      </c>
      <c r="J69" s="4">
        <v>0</v>
      </c>
      <c r="K69" s="4">
        <v>0</v>
      </c>
      <c r="L69" s="4">
        <v>0</v>
      </c>
      <c r="M69" s="4">
        <v>0</v>
      </c>
      <c r="N69" s="4">
        <v>0</v>
      </c>
      <c r="O69" s="4">
        <f t="shared" si="3"/>
        <v>0</v>
      </c>
      <c r="P69" s="1"/>
      <c r="Q69" s="1"/>
      <c r="R69" s="1"/>
    </row>
    <row r="70" spans="1:18" x14ac:dyDescent="0.3">
      <c r="A70" s="1" t="s">
        <v>45</v>
      </c>
      <c r="B70" s="4">
        <v>0</v>
      </c>
      <c r="C70" s="4">
        <v>0</v>
      </c>
      <c r="D70" s="4">
        <v>0</v>
      </c>
      <c r="E70" s="4">
        <v>0</v>
      </c>
      <c r="F70" s="4">
        <v>0</v>
      </c>
      <c r="G70" s="4">
        <v>0</v>
      </c>
      <c r="H70" s="4">
        <v>0</v>
      </c>
      <c r="I70" s="4">
        <v>0</v>
      </c>
      <c r="J70" s="4">
        <v>16526.240000000002</v>
      </c>
      <c r="K70" s="4">
        <v>0</v>
      </c>
      <c r="L70" s="4">
        <v>0</v>
      </c>
      <c r="M70" s="4">
        <v>189.74</v>
      </c>
      <c r="N70" s="4">
        <v>0.17</v>
      </c>
      <c r="O70" s="4">
        <f t="shared" si="3"/>
        <v>16716.150000000001</v>
      </c>
      <c r="P70" s="8">
        <f>(O70-O71)/O71</f>
        <v>9.5819782660426761E-2</v>
      </c>
      <c r="Q70" s="8">
        <f>O70/$O$83</f>
        <v>5.4333296680247799E-2</v>
      </c>
      <c r="R70" s="1">
        <v>1461.74</v>
      </c>
    </row>
    <row r="71" spans="1:18" x14ac:dyDescent="0.3">
      <c r="A71" s="1" t="s">
        <v>11</v>
      </c>
      <c r="B71" s="4">
        <v>0</v>
      </c>
      <c r="C71" s="4">
        <v>0</v>
      </c>
      <c r="D71" s="4">
        <v>0</v>
      </c>
      <c r="E71" s="4">
        <v>0</v>
      </c>
      <c r="F71" s="4">
        <v>0</v>
      </c>
      <c r="G71" s="4">
        <v>0</v>
      </c>
      <c r="H71" s="4">
        <v>0</v>
      </c>
      <c r="I71" s="4">
        <v>0</v>
      </c>
      <c r="J71" s="4">
        <v>15042.74</v>
      </c>
      <c r="K71" s="4">
        <v>0</v>
      </c>
      <c r="L71" s="4">
        <v>0</v>
      </c>
      <c r="M71" s="4">
        <v>211.45</v>
      </c>
      <c r="N71" s="4">
        <v>0.28000000000000003</v>
      </c>
      <c r="O71" s="4">
        <f t="shared" si="3"/>
        <v>15254.470000000001</v>
      </c>
      <c r="P71" s="1"/>
      <c r="Q71" s="1"/>
      <c r="R71" s="1"/>
    </row>
    <row r="72" spans="1:18" x14ac:dyDescent="0.3">
      <c r="A72" s="2" t="s">
        <v>46</v>
      </c>
      <c r="B72" s="5">
        <v>0</v>
      </c>
      <c r="C72" s="5">
        <v>0</v>
      </c>
      <c r="D72" s="5">
        <v>0</v>
      </c>
      <c r="E72" s="5">
        <v>0</v>
      </c>
      <c r="F72" s="5">
        <v>0</v>
      </c>
      <c r="G72" s="5">
        <v>0</v>
      </c>
      <c r="H72" s="5">
        <v>0</v>
      </c>
      <c r="I72" s="5">
        <v>0</v>
      </c>
      <c r="J72" s="5">
        <f>SUM(J58+J60+J62+J64+J66+J68+J70)</f>
        <v>37528.920000000006</v>
      </c>
      <c r="K72" s="5">
        <v>0</v>
      </c>
      <c r="L72" s="5">
        <v>0</v>
      </c>
      <c r="M72" s="5">
        <f t="shared" ref="M72:O73" si="4">SUM(M58+M60+M62+M64+M66+M68+M70)</f>
        <v>906.1</v>
      </c>
      <c r="N72" s="5">
        <f t="shared" si="4"/>
        <v>0.17</v>
      </c>
      <c r="O72" s="5">
        <f t="shared" si="4"/>
        <v>38435.19</v>
      </c>
      <c r="P72" s="10">
        <f>(O72-O73)/O73</f>
        <v>0.16050661668174354</v>
      </c>
      <c r="Q72" s="10">
        <f>O72/$O$83</f>
        <v>0.12492772445997992</v>
      </c>
      <c r="R72" s="2">
        <f>SUM(R58+R60+R62+R64+R66+R68+R70)</f>
        <v>5315.93</v>
      </c>
    </row>
    <row r="73" spans="1:18" x14ac:dyDescent="0.3">
      <c r="A73" s="1" t="s">
        <v>36</v>
      </c>
      <c r="B73" s="4">
        <v>0</v>
      </c>
      <c r="C73" s="4">
        <v>0</v>
      </c>
      <c r="D73" s="4">
        <v>0</v>
      </c>
      <c r="E73" s="4">
        <v>0</v>
      </c>
      <c r="F73" s="4">
        <v>0</v>
      </c>
      <c r="G73" s="4">
        <v>0</v>
      </c>
      <c r="H73" s="4">
        <v>0</v>
      </c>
      <c r="I73" s="4">
        <v>0</v>
      </c>
      <c r="J73" s="4">
        <f>SUM(J59+J61+J63+J65+J67+J69+J71)</f>
        <v>32354.28</v>
      </c>
      <c r="K73" s="4">
        <v>0</v>
      </c>
      <c r="L73" s="4">
        <v>0</v>
      </c>
      <c r="M73" s="4">
        <f t="shared" si="4"/>
        <v>764.76</v>
      </c>
      <c r="N73" s="4">
        <f t="shared" si="4"/>
        <v>0.28000000000000003</v>
      </c>
      <c r="O73" s="4">
        <f t="shared" si="4"/>
        <v>33119.32</v>
      </c>
      <c r="P73" s="1"/>
      <c r="Q73" s="1"/>
      <c r="R73" s="1"/>
    </row>
    <row r="74" spans="1:18" x14ac:dyDescent="0.3">
      <c r="A74" s="1" t="s">
        <v>37</v>
      </c>
      <c r="B74" s="4">
        <v>0</v>
      </c>
      <c r="C74" s="4">
        <v>0</v>
      </c>
      <c r="D74" s="4">
        <v>0</v>
      </c>
      <c r="E74" s="4">
        <v>0</v>
      </c>
      <c r="F74" s="4">
        <v>0</v>
      </c>
      <c r="G74" s="4">
        <v>0</v>
      </c>
      <c r="H74" s="4">
        <v>0</v>
      </c>
      <c r="I74" s="4">
        <v>0</v>
      </c>
      <c r="J74" s="6">
        <f>(J72-J73)/J73</f>
        <v>0.15993679970625238</v>
      </c>
      <c r="K74" s="8">
        <v>0</v>
      </c>
      <c r="L74" s="8">
        <v>0</v>
      </c>
      <c r="M74" s="6">
        <f>(M72-M73)/M73</f>
        <v>0.18481615147235739</v>
      </c>
      <c r="N74" s="6">
        <f>(N72-N73)/N73</f>
        <v>-0.39285714285714285</v>
      </c>
      <c r="O74" s="6">
        <f>(O72-O73)/O73</f>
        <v>0.16050661668174354</v>
      </c>
      <c r="P74" s="1"/>
      <c r="Q74" s="1"/>
      <c r="R74" s="1"/>
    </row>
    <row r="75" spans="1:18" x14ac:dyDescent="0.3">
      <c r="A75" s="2" t="s">
        <v>57</v>
      </c>
      <c r="B75" s="4"/>
      <c r="C75" s="4"/>
      <c r="D75" s="4"/>
      <c r="E75" s="4"/>
      <c r="F75" s="4"/>
      <c r="G75" s="4"/>
      <c r="H75" s="4"/>
      <c r="I75" s="4"/>
      <c r="J75" s="4"/>
      <c r="K75" s="4"/>
      <c r="L75" s="4"/>
      <c r="M75" s="4"/>
      <c r="N75" s="4"/>
      <c r="O75" s="4"/>
      <c r="P75" s="1"/>
      <c r="Q75" s="1"/>
      <c r="R75" s="1"/>
    </row>
    <row r="76" spans="1:18" x14ac:dyDescent="0.3">
      <c r="A76" s="1" t="s">
        <v>58</v>
      </c>
      <c r="B76" s="4">
        <v>0</v>
      </c>
      <c r="C76" s="4">
        <v>0</v>
      </c>
      <c r="D76" s="4">
        <v>0</v>
      </c>
      <c r="E76" s="4">
        <v>0</v>
      </c>
      <c r="F76" s="4">
        <v>0</v>
      </c>
      <c r="G76" s="4">
        <v>0</v>
      </c>
      <c r="H76" s="4">
        <v>0</v>
      </c>
      <c r="I76" s="4">
        <v>0</v>
      </c>
      <c r="J76" s="4">
        <v>0</v>
      </c>
      <c r="K76" s="4">
        <v>0</v>
      </c>
      <c r="L76" s="4">
        <v>0</v>
      </c>
      <c r="M76" s="4">
        <v>0</v>
      </c>
      <c r="N76" s="4">
        <v>9738.16</v>
      </c>
      <c r="O76" s="4">
        <f t="shared" ref="O76:O79" si="5">B76+C76+F76+G76+J76+K76+L76+M76+N76</f>
        <v>9738.16</v>
      </c>
      <c r="P76" s="8">
        <f>(O76-O77)/O77</f>
        <v>-2.0362011433951964E-2</v>
      </c>
      <c r="Q76" s="8">
        <f>O76/$O$83</f>
        <v>3.1652404195925611E-2</v>
      </c>
      <c r="R76" s="1">
        <v>-173.73</v>
      </c>
    </row>
    <row r="77" spans="1:18" x14ac:dyDescent="0.3">
      <c r="A77" s="1" t="s">
        <v>11</v>
      </c>
      <c r="B77" s="4">
        <v>0</v>
      </c>
      <c r="C77" s="4">
        <v>0</v>
      </c>
      <c r="D77" s="4">
        <v>0</v>
      </c>
      <c r="E77" s="4">
        <v>0</v>
      </c>
      <c r="F77" s="4">
        <v>0</v>
      </c>
      <c r="G77" s="4">
        <v>0</v>
      </c>
      <c r="H77" s="4">
        <v>0</v>
      </c>
      <c r="I77" s="4">
        <v>0</v>
      </c>
      <c r="J77" s="4">
        <v>0</v>
      </c>
      <c r="K77" s="4">
        <v>0</v>
      </c>
      <c r="L77" s="4">
        <v>0</v>
      </c>
      <c r="M77" s="4">
        <v>0</v>
      </c>
      <c r="N77" s="4">
        <v>9940.57</v>
      </c>
      <c r="O77" s="4">
        <f t="shared" si="5"/>
        <v>9940.57</v>
      </c>
      <c r="P77" s="1"/>
      <c r="Q77" s="1"/>
      <c r="R77" s="1"/>
    </row>
    <row r="78" spans="1:18" x14ac:dyDescent="0.3">
      <c r="A78" s="1" t="s">
        <v>59</v>
      </c>
      <c r="B78" s="4">
        <v>0</v>
      </c>
      <c r="C78" s="4">
        <v>0</v>
      </c>
      <c r="D78" s="4">
        <v>0</v>
      </c>
      <c r="E78" s="4">
        <v>0</v>
      </c>
      <c r="F78" s="4">
        <v>0</v>
      </c>
      <c r="G78" s="4">
        <v>0</v>
      </c>
      <c r="H78" s="4">
        <v>0</v>
      </c>
      <c r="I78" s="4">
        <v>0</v>
      </c>
      <c r="J78" s="4">
        <v>0</v>
      </c>
      <c r="K78" s="4">
        <v>0</v>
      </c>
      <c r="L78" s="4">
        <v>0</v>
      </c>
      <c r="M78" s="4">
        <v>0</v>
      </c>
      <c r="N78" s="4">
        <v>1366.55</v>
      </c>
      <c r="O78" s="4">
        <f t="shared" si="5"/>
        <v>1366.55</v>
      </c>
      <c r="P78" s="8">
        <f>(O78-O79)/O79</f>
        <v>7.5380087506688884E-2</v>
      </c>
      <c r="Q78" s="8">
        <f>O78/$O$83</f>
        <v>4.4417624021316285E-3</v>
      </c>
      <c r="R78" s="1">
        <v>95.79</v>
      </c>
    </row>
    <row r="79" spans="1:18" x14ac:dyDescent="0.3">
      <c r="A79" s="1" t="s">
        <v>11</v>
      </c>
      <c r="B79" s="4">
        <v>0</v>
      </c>
      <c r="C79" s="4">
        <v>0</v>
      </c>
      <c r="D79" s="4">
        <v>0</v>
      </c>
      <c r="E79" s="4">
        <v>0</v>
      </c>
      <c r="F79" s="4">
        <v>0</v>
      </c>
      <c r="G79" s="4">
        <v>0</v>
      </c>
      <c r="H79" s="4">
        <v>0</v>
      </c>
      <c r="I79" s="4">
        <v>0</v>
      </c>
      <c r="J79" s="4">
        <v>0</v>
      </c>
      <c r="K79" s="4">
        <v>0</v>
      </c>
      <c r="L79" s="4">
        <v>0</v>
      </c>
      <c r="M79" s="4">
        <v>0</v>
      </c>
      <c r="N79" s="4">
        <v>1270.76</v>
      </c>
      <c r="O79" s="4">
        <f t="shared" si="5"/>
        <v>1270.76</v>
      </c>
      <c r="P79" s="1"/>
      <c r="Q79" s="1"/>
      <c r="R79" s="1"/>
    </row>
    <row r="80" spans="1:18" x14ac:dyDescent="0.3">
      <c r="A80" s="2" t="s">
        <v>60</v>
      </c>
      <c r="B80" s="5">
        <v>0</v>
      </c>
      <c r="C80" s="5">
        <v>0</v>
      </c>
      <c r="D80" s="5">
        <v>0</v>
      </c>
      <c r="E80" s="5">
        <v>0</v>
      </c>
      <c r="F80" s="5">
        <v>0</v>
      </c>
      <c r="G80" s="5">
        <v>0</v>
      </c>
      <c r="H80" s="5">
        <v>0</v>
      </c>
      <c r="I80" s="5">
        <v>0</v>
      </c>
      <c r="J80" s="5">
        <v>0</v>
      </c>
      <c r="K80" s="5">
        <v>0</v>
      </c>
      <c r="L80" s="5">
        <v>0</v>
      </c>
      <c r="M80" s="5">
        <v>0</v>
      </c>
      <c r="N80" s="5">
        <f>SUM(N76+N78)</f>
        <v>11104.71</v>
      </c>
      <c r="O80" s="5">
        <f>SUM(O76+O78)</f>
        <v>11104.71</v>
      </c>
      <c r="P80" s="10">
        <f>(O80-O81)/O81</f>
        <v>-9.5100224505032683E-3</v>
      </c>
      <c r="Q80" s="10">
        <f>O80/$O$83</f>
        <v>3.6094166598057233E-2</v>
      </c>
      <c r="R80" s="2">
        <f>SUM(R76+R78)</f>
        <v>-77.939999999999984</v>
      </c>
    </row>
    <row r="81" spans="1:18" x14ac:dyDescent="0.3">
      <c r="A81" s="1" t="s">
        <v>36</v>
      </c>
      <c r="B81" s="4">
        <v>0</v>
      </c>
      <c r="C81" s="4">
        <v>0</v>
      </c>
      <c r="D81" s="4">
        <v>0</v>
      </c>
      <c r="E81" s="4">
        <v>0</v>
      </c>
      <c r="F81" s="4">
        <v>0</v>
      </c>
      <c r="G81" s="4">
        <v>0</v>
      </c>
      <c r="H81" s="4">
        <v>0</v>
      </c>
      <c r="I81" s="4">
        <v>0</v>
      </c>
      <c r="J81" s="4">
        <v>0</v>
      </c>
      <c r="K81" s="4">
        <v>0</v>
      </c>
      <c r="L81" s="4">
        <v>0</v>
      </c>
      <c r="M81" s="4">
        <v>0</v>
      </c>
      <c r="N81" s="4">
        <f>SUM(N77+N79)</f>
        <v>11211.33</v>
      </c>
      <c r="O81" s="4">
        <f>SUM(O77+O79)</f>
        <v>11211.33</v>
      </c>
      <c r="P81" s="1"/>
      <c r="Q81" s="1"/>
      <c r="R81" s="1"/>
    </row>
    <row r="82" spans="1:18" x14ac:dyDescent="0.3">
      <c r="A82" s="1" t="s">
        <v>37</v>
      </c>
      <c r="B82" s="4">
        <v>0</v>
      </c>
      <c r="C82" s="4">
        <v>0</v>
      </c>
      <c r="D82" s="4">
        <v>0</v>
      </c>
      <c r="E82" s="4">
        <v>0</v>
      </c>
      <c r="F82" s="4">
        <v>0</v>
      </c>
      <c r="G82" s="4">
        <v>0</v>
      </c>
      <c r="H82" s="4">
        <v>0</v>
      </c>
      <c r="I82" s="4">
        <v>0</v>
      </c>
      <c r="J82" s="4"/>
      <c r="K82" s="4"/>
      <c r="L82" s="4"/>
      <c r="M82" s="4"/>
      <c r="N82" s="4">
        <v>-11.11</v>
      </c>
      <c r="O82" s="4">
        <v>-11.11</v>
      </c>
      <c r="P82" s="1"/>
      <c r="Q82" s="1"/>
      <c r="R82" s="1"/>
    </row>
    <row r="83" spans="1:18" x14ac:dyDescent="0.3">
      <c r="A83" s="2" t="s">
        <v>47</v>
      </c>
      <c r="B83" s="5">
        <f t="shared" ref="B83:O84" si="6">SUM(B54+B72+B80)</f>
        <v>24286.360000000004</v>
      </c>
      <c r="C83" s="5">
        <f t="shared" si="6"/>
        <v>5535.31</v>
      </c>
      <c r="D83" s="5">
        <f t="shared" si="6"/>
        <v>3939.9599999999996</v>
      </c>
      <c r="E83" s="5">
        <f t="shared" si="6"/>
        <v>1595.3300000000002</v>
      </c>
      <c r="F83" s="5">
        <f t="shared" si="6"/>
        <v>6014.0999999999995</v>
      </c>
      <c r="G83" s="5">
        <f t="shared" si="6"/>
        <v>99065.819999999992</v>
      </c>
      <c r="H83" s="5">
        <f t="shared" si="6"/>
        <v>40354.829999999994</v>
      </c>
      <c r="I83" s="5">
        <f t="shared" si="6"/>
        <v>58711.02</v>
      </c>
      <c r="J83" s="5">
        <f t="shared" si="6"/>
        <v>118687.94</v>
      </c>
      <c r="K83" s="5">
        <f t="shared" si="6"/>
        <v>1097.8200000000002</v>
      </c>
      <c r="L83" s="5">
        <f t="shared" si="6"/>
        <v>5529.68</v>
      </c>
      <c r="M83" s="5">
        <f t="shared" si="6"/>
        <v>8588.7999999999993</v>
      </c>
      <c r="N83" s="5">
        <f t="shared" si="6"/>
        <v>38853.58</v>
      </c>
      <c r="O83" s="5">
        <f t="shared" si="6"/>
        <v>307659.41000000009</v>
      </c>
      <c r="P83" s="10">
        <f>(O83-O84)/O84</f>
        <v>6.2091934337695907E-2</v>
      </c>
      <c r="Q83" s="10">
        <f>O83/$O$83</f>
        <v>1</v>
      </c>
      <c r="R83" s="7">
        <f t="shared" ref="R83" si="7">SUM(R54+R72+R80)</f>
        <v>18014.900000000001</v>
      </c>
    </row>
    <row r="84" spans="1:18" x14ac:dyDescent="0.3">
      <c r="A84" s="1" t="s">
        <v>36</v>
      </c>
      <c r="B84" s="4">
        <f t="shared" si="6"/>
        <v>25656.350000000002</v>
      </c>
      <c r="C84" s="4">
        <f t="shared" si="6"/>
        <v>5091.2999999999993</v>
      </c>
      <c r="D84" s="4">
        <f t="shared" si="6"/>
        <v>3686.24</v>
      </c>
      <c r="E84" s="4">
        <f t="shared" si="6"/>
        <v>1405.2500000000002</v>
      </c>
      <c r="F84" s="4">
        <f t="shared" si="6"/>
        <v>5391.8600000000006</v>
      </c>
      <c r="G84" s="4">
        <f t="shared" si="6"/>
        <v>91780.530000000013</v>
      </c>
      <c r="H84" s="4">
        <f t="shared" si="6"/>
        <v>37324.509999999995</v>
      </c>
      <c r="I84" s="4">
        <f t="shared" si="6"/>
        <v>54456.020000000004</v>
      </c>
      <c r="J84" s="4">
        <f t="shared" si="6"/>
        <v>108911.25000000001</v>
      </c>
      <c r="K84" s="4">
        <f t="shared" si="6"/>
        <v>1056.0899999999999</v>
      </c>
      <c r="L84" s="4">
        <f t="shared" si="6"/>
        <v>4818.8200000000006</v>
      </c>
      <c r="M84" s="4">
        <f t="shared" si="6"/>
        <v>7782.4400000000005</v>
      </c>
      <c r="N84" s="4">
        <f t="shared" si="6"/>
        <v>39184.409999999996</v>
      </c>
      <c r="O84" s="4">
        <f t="shared" si="6"/>
        <v>289673.05</v>
      </c>
      <c r="P84" s="1"/>
      <c r="Q84" s="1"/>
      <c r="R84" s="1"/>
    </row>
    <row r="85" spans="1:18" x14ac:dyDescent="0.3">
      <c r="A85" s="1" t="s">
        <v>37</v>
      </c>
      <c r="B85" s="6">
        <f t="shared" ref="B85:O85" si="8">(B83-B84)/B84</f>
        <v>-5.339769686646767E-2</v>
      </c>
      <c r="C85" s="6">
        <f t="shared" si="8"/>
        <v>8.7209553552138191E-2</v>
      </c>
      <c r="D85" s="6">
        <f t="shared" si="8"/>
        <v>6.8828942228395279E-2</v>
      </c>
      <c r="E85" s="6">
        <f t="shared" si="8"/>
        <v>0.13526418786692751</v>
      </c>
      <c r="F85" s="6">
        <f t="shared" si="8"/>
        <v>0.11540358985581947</v>
      </c>
      <c r="G85" s="6">
        <f t="shared" si="8"/>
        <v>7.937729276568764E-2</v>
      </c>
      <c r="H85" s="6">
        <f t="shared" si="8"/>
        <v>8.1188473740177708E-2</v>
      </c>
      <c r="I85" s="6">
        <f t="shared" si="8"/>
        <v>7.8136448458774488E-2</v>
      </c>
      <c r="J85" s="6">
        <f t="shared" si="8"/>
        <v>8.9767494175303164E-2</v>
      </c>
      <c r="K85" s="6">
        <f t="shared" si="8"/>
        <v>3.9513677811550386E-2</v>
      </c>
      <c r="L85" s="6">
        <f t="shared" si="8"/>
        <v>0.14751744202937639</v>
      </c>
      <c r="M85" s="6">
        <f t="shared" si="8"/>
        <v>0.10361274870092139</v>
      </c>
      <c r="N85" s="6">
        <f t="shared" si="8"/>
        <v>-8.4428985915570628E-3</v>
      </c>
      <c r="O85" s="6">
        <f t="shared" si="8"/>
        <v>6.2091934337695907E-2</v>
      </c>
      <c r="P85" s="1"/>
      <c r="Q85" s="1"/>
      <c r="R85" s="1"/>
    </row>
    <row r="86" spans="1:18" x14ac:dyDescent="0.3">
      <c r="A86" s="1" t="s">
        <v>48</v>
      </c>
      <c r="B86" s="8">
        <f t="shared" ref="B86:O86" si="9">B83/$O$83</f>
        <v>7.893910997229045E-2</v>
      </c>
      <c r="C86" s="8">
        <f t="shared" si="9"/>
        <v>1.799168112556674E-2</v>
      </c>
      <c r="D86" s="8">
        <f t="shared" si="9"/>
        <v>1.2806239211080846E-2</v>
      </c>
      <c r="E86" s="8">
        <f t="shared" si="9"/>
        <v>5.1853769075355105E-3</v>
      </c>
      <c r="F86" s="8">
        <f t="shared" si="9"/>
        <v>1.9547915014203523E-2</v>
      </c>
      <c r="G86" s="8">
        <f t="shared" si="9"/>
        <v>0.3219983422577582</v>
      </c>
      <c r="H86" s="8">
        <f t="shared" si="9"/>
        <v>0.13116722157141231</v>
      </c>
      <c r="I86" s="8">
        <f t="shared" si="9"/>
        <v>0.19083121819677148</v>
      </c>
      <c r="J86" s="8">
        <f t="shared" si="9"/>
        <v>0.3857770513178842</v>
      </c>
      <c r="K86" s="8">
        <f t="shared" si="9"/>
        <v>3.5682965133424648E-3</v>
      </c>
      <c r="L86" s="8">
        <f t="shared" si="9"/>
        <v>1.7973381669034595E-2</v>
      </c>
      <c r="M86" s="8">
        <f t="shared" si="9"/>
        <v>2.7916584771452292E-2</v>
      </c>
      <c r="N86" s="8">
        <f t="shared" si="9"/>
        <v>0.12628763735846724</v>
      </c>
      <c r="O86" s="8">
        <f t="shared" si="9"/>
        <v>1</v>
      </c>
      <c r="P86" s="1"/>
      <c r="Q86" s="1"/>
      <c r="R86" s="1"/>
    </row>
    <row r="87" spans="1:18" x14ac:dyDescent="0.3">
      <c r="A87" s="1" t="s">
        <v>49</v>
      </c>
      <c r="B87" s="8">
        <f t="shared" ref="B87:O87" si="10">B84/$O$84</f>
        <v>8.8570027484434613E-2</v>
      </c>
      <c r="C87" s="8">
        <f t="shared" si="10"/>
        <v>1.7576022346573142E-2</v>
      </c>
      <c r="D87" s="8">
        <f t="shared" si="10"/>
        <v>1.2725519339821223E-2</v>
      </c>
      <c r="E87" s="8">
        <f t="shared" si="10"/>
        <v>4.8511589186498371E-3</v>
      </c>
      <c r="F87" s="8">
        <f t="shared" si="10"/>
        <v>1.8613605925715218E-2</v>
      </c>
      <c r="G87" s="8">
        <f t="shared" si="10"/>
        <v>0.31684179802021628</v>
      </c>
      <c r="H87" s="8">
        <f t="shared" si="10"/>
        <v>0.12885047469897526</v>
      </c>
      <c r="I87" s="8">
        <f t="shared" si="10"/>
        <v>0.18799132332124099</v>
      </c>
      <c r="J87" s="8">
        <f t="shared" si="10"/>
        <v>0.37597991942985381</v>
      </c>
      <c r="K87" s="8">
        <f t="shared" si="10"/>
        <v>3.6457999803571647E-3</v>
      </c>
      <c r="L87" s="8">
        <f t="shared" si="10"/>
        <v>1.663537564160698E-2</v>
      </c>
      <c r="M87" s="8">
        <f t="shared" si="10"/>
        <v>2.6866289425267559E-2</v>
      </c>
      <c r="N87" s="8">
        <f t="shared" si="10"/>
        <v>0.13527116174597534</v>
      </c>
      <c r="O87" s="8">
        <f t="shared" si="10"/>
        <v>1</v>
      </c>
      <c r="P87" s="1"/>
      <c r="Q87" s="1"/>
      <c r="R87" s="1"/>
    </row>
    <row r="89" spans="1:18" ht="39" customHeight="1" x14ac:dyDescent="0.3">
      <c r="A89" s="16" t="s">
        <v>75</v>
      </c>
      <c r="B89" s="16"/>
      <c r="C89" s="16"/>
      <c r="D89" s="16"/>
      <c r="E89" s="16"/>
      <c r="F89" s="16"/>
      <c r="G89" s="16"/>
      <c r="H89" s="16"/>
      <c r="I89" s="16"/>
      <c r="J89" s="16"/>
      <c r="K89" s="16"/>
      <c r="L89" s="16"/>
      <c r="M89" s="16"/>
      <c r="N89" s="16"/>
      <c r="O89" s="16"/>
      <c r="P89" s="16"/>
      <c r="Q89" s="16"/>
      <c r="R89" s="16"/>
    </row>
    <row r="90" spans="1:18" x14ac:dyDescent="0.3">
      <c r="L90" s="1" t="s">
        <v>78</v>
      </c>
      <c r="M90" s="21" t="s">
        <v>81</v>
      </c>
      <c r="N90" s="22"/>
      <c r="O90" s="9">
        <f>O83</f>
        <v>307659.41000000009</v>
      </c>
    </row>
    <row r="91" spans="1:18" ht="42" customHeight="1" x14ac:dyDescent="0.3">
      <c r="L91" s="1"/>
      <c r="M91" s="20" t="s">
        <v>76</v>
      </c>
      <c r="N91" s="20"/>
      <c r="O91" s="4">
        <v>6988.51</v>
      </c>
    </row>
    <row r="92" spans="1:18" x14ac:dyDescent="0.3">
      <c r="L92" s="1"/>
      <c r="M92" s="20"/>
      <c r="N92" s="20"/>
      <c r="O92" s="1"/>
    </row>
    <row r="93" spans="1:18" x14ac:dyDescent="0.3">
      <c r="L93" s="1" t="s">
        <v>78</v>
      </c>
      <c r="M93" s="1" t="s">
        <v>77</v>
      </c>
      <c r="N93" s="1"/>
      <c r="O93" s="9">
        <f>O91+O90</f>
        <v>314647.9200000001</v>
      </c>
    </row>
    <row r="94" spans="1:18" x14ac:dyDescent="0.3">
      <c r="L94" s="1" t="s">
        <v>79</v>
      </c>
      <c r="M94" s="1" t="s">
        <v>77</v>
      </c>
      <c r="N94" s="1"/>
      <c r="O94" s="4">
        <v>289673.07</v>
      </c>
    </row>
    <row r="95" spans="1:18" x14ac:dyDescent="0.3">
      <c r="L95" s="1"/>
      <c r="M95" s="2" t="s">
        <v>80</v>
      </c>
      <c r="N95" s="2"/>
      <c r="O95" s="10">
        <f>O93/O94-1</f>
        <v>8.6217369118917642E-2</v>
      </c>
    </row>
  </sheetData>
  <mergeCells count="5">
    <mergeCell ref="A89:R89"/>
    <mergeCell ref="A1:R1"/>
    <mergeCell ref="M91:N91"/>
    <mergeCell ref="M92:N92"/>
    <mergeCell ref="M90:N9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Skandan S</cp:lastModifiedBy>
  <dcterms:created xsi:type="dcterms:W3CDTF">2025-04-16T16:48:40Z</dcterms:created>
  <dcterms:modified xsi:type="dcterms:W3CDTF">2025-04-17T07:15:08Z</dcterms:modified>
</cp:coreProperties>
</file>