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hara\OneDrive\Desktop\"/>
    </mc:Choice>
  </mc:AlternateContent>
  <xr:revisionPtr revIDLastSave="0" documentId="13_ncr:1_{D9284D8B-A128-4906-9EC0-5BF2BF4868FC}" xr6:coauthVersionLast="47" xr6:coauthVersionMax="47" xr10:uidLastSave="{00000000-0000-0000-0000-000000000000}"/>
  <bookViews>
    <workbookView xWindow="-108" yWindow="-108" windowWidth="23256" windowHeight="13896" activeTab="3" xr2:uid="{00000000-000D-0000-FFFF-FFFF00000000}"/>
  </bookViews>
  <sheets>
    <sheet name="Health Portfolio" sheetId="1" r:id="rId1"/>
    <sheet name="Liability Portfolio" sheetId="2" r:id="rId2"/>
    <sheet name="Miscellaneous portfolio" sheetId="3" r:id="rId3"/>
    <sheet name="Segmentwise Repor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1" l="1"/>
  <c r="G63" i="1"/>
  <c r="G61" i="1"/>
  <c r="G59" i="1"/>
  <c r="G53" i="1"/>
  <c r="G51" i="1"/>
  <c r="G49" i="1"/>
  <c r="G47" i="1"/>
  <c r="G45" i="1"/>
  <c r="G43" i="1"/>
  <c r="G41" i="1"/>
  <c r="G39" i="1"/>
  <c r="G37" i="1"/>
  <c r="G35" i="1"/>
  <c r="G33" i="1"/>
  <c r="G31" i="1"/>
  <c r="G29" i="1"/>
  <c r="G27" i="1"/>
  <c r="G25" i="1"/>
  <c r="G21" i="1"/>
  <c r="G19" i="1"/>
  <c r="G17" i="1"/>
  <c r="G15" i="1"/>
  <c r="G13" i="1"/>
  <c r="G11" i="1"/>
  <c r="G9" i="1"/>
  <c r="G7" i="1"/>
  <c r="G5" i="1"/>
  <c r="F74" i="1"/>
  <c r="E74" i="1"/>
  <c r="C74" i="1"/>
  <c r="B74" i="1"/>
  <c r="F73" i="1"/>
  <c r="F75" i="1" s="1"/>
  <c r="E73" i="1"/>
  <c r="E76" i="1" s="1"/>
  <c r="C73" i="1"/>
  <c r="B73" i="1"/>
  <c r="B57" i="1"/>
  <c r="F56" i="1"/>
  <c r="F57" i="1" s="1"/>
  <c r="E56" i="1"/>
  <c r="D56" i="1"/>
  <c r="C56" i="1"/>
  <c r="B56" i="1"/>
  <c r="I55" i="1"/>
  <c r="I76" i="1" s="1"/>
  <c r="F55" i="1"/>
  <c r="E55" i="1"/>
  <c r="D55" i="1"/>
  <c r="D76" i="1" s="1"/>
  <c r="C55" i="1"/>
  <c r="C76" i="1" s="1"/>
  <c r="B55" i="1"/>
  <c r="H55" i="2"/>
  <c r="H51" i="2"/>
  <c r="H49" i="2"/>
  <c r="H47" i="2"/>
  <c r="H45" i="2"/>
  <c r="H43" i="2"/>
  <c r="H41" i="2"/>
  <c r="H39" i="2"/>
  <c r="H37" i="2"/>
  <c r="H35" i="2"/>
  <c r="H33" i="2"/>
  <c r="H29" i="2"/>
  <c r="H27" i="2"/>
  <c r="H25" i="2"/>
  <c r="H21" i="2"/>
  <c r="H19" i="2"/>
  <c r="H17" i="2"/>
  <c r="H15" i="2"/>
  <c r="H13" i="2"/>
  <c r="H11" i="2"/>
  <c r="H9" i="2"/>
  <c r="H7" i="2"/>
  <c r="H5" i="2"/>
  <c r="G55" i="2"/>
  <c r="G53" i="2"/>
  <c r="G51" i="2"/>
  <c r="G49" i="2"/>
  <c r="G47" i="2"/>
  <c r="G45" i="2"/>
  <c r="G43" i="2"/>
  <c r="G41" i="2"/>
  <c r="G39" i="2"/>
  <c r="G37" i="2"/>
  <c r="G35" i="2"/>
  <c r="G33" i="2"/>
  <c r="G29" i="2"/>
  <c r="G27" i="2"/>
  <c r="G25" i="2"/>
  <c r="G21" i="2"/>
  <c r="G19" i="2"/>
  <c r="G17" i="2"/>
  <c r="G15" i="2"/>
  <c r="G13" i="2"/>
  <c r="G11" i="2"/>
  <c r="G9" i="2"/>
  <c r="G7" i="2"/>
  <c r="G5" i="2"/>
  <c r="F59" i="2"/>
  <c r="E59" i="2"/>
  <c r="D59" i="2"/>
  <c r="C59" i="2"/>
  <c r="B59" i="2"/>
  <c r="F58" i="2"/>
  <c r="E58" i="2"/>
  <c r="D58" i="2"/>
  <c r="C58" i="2"/>
  <c r="B58" i="2"/>
  <c r="F57" i="2"/>
  <c r="E57" i="2"/>
  <c r="D57" i="2"/>
  <c r="C57" i="2"/>
  <c r="B57" i="2"/>
  <c r="F56" i="2"/>
  <c r="E56" i="2"/>
  <c r="D56" i="2"/>
  <c r="C56" i="2"/>
  <c r="B56" i="2"/>
  <c r="I55" i="2"/>
  <c r="F55" i="2"/>
  <c r="E55" i="2"/>
  <c r="D55" i="2"/>
  <c r="C55" i="2"/>
  <c r="B55" i="2"/>
  <c r="G65" i="3"/>
  <c r="G62" i="3"/>
  <c r="G60" i="3"/>
  <c r="G58" i="3"/>
  <c r="G54" i="3"/>
  <c r="G52" i="3"/>
  <c r="G50" i="3"/>
  <c r="G48" i="3"/>
  <c r="G46" i="3"/>
  <c r="G44" i="3"/>
  <c r="G42" i="3"/>
  <c r="G40" i="3"/>
  <c r="G38" i="3"/>
  <c r="G36" i="3"/>
  <c r="G34" i="3"/>
  <c r="G28" i="3"/>
  <c r="G26" i="3"/>
  <c r="G24" i="3"/>
  <c r="G22" i="3"/>
  <c r="G20" i="3"/>
  <c r="G18" i="3"/>
  <c r="G16" i="3"/>
  <c r="G14" i="3"/>
  <c r="G12" i="3"/>
  <c r="G10" i="3"/>
  <c r="G8" i="3"/>
  <c r="G6" i="3"/>
  <c r="G4" i="3"/>
  <c r="F60" i="3"/>
  <c r="F58" i="3"/>
  <c r="F65" i="3"/>
  <c r="F62" i="3"/>
  <c r="F54" i="3"/>
  <c r="F52" i="3"/>
  <c r="F50" i="3"/>
  <c r="F48" i="3"/>
  <c r="F46" i="3"/>
  <c r="F44" i="3"/>
  <c r="F42" i="3"/>
  <c r="F40" i="3"/>
  <c r="F38" i="3"/>
  <c r="F36" i="3"/>
  <c r="F34" i="3"/>
  <c r="F32" i="3"/>
  <c r="F28" i="3"/>
  <c r="F26" i="3"/>
  <c r="F24" i="3"/>
  <c r="F22" i="3"/>
  <c r="F20" i="3"/>
  <c r="F18" i="3"/>
  <c r="F16" i="3"/>
  <c r="F14" i="3"/>
  <c r="F12" i="3"/>
  <c r="F10" i="3"/>
  <c r="F8" i="3"/>
  <c r="F6" i="3"/>
  <c r="F4" i="3"/>
  <c r="E69" i="3"/>
  <c r="D69" i="3"/>
  <c r="C69" i="3"/>
  <c r="B69" i="3"/>
  <c r="E68" i="3"/>
  <c r="D68" i="3"/>
  <c r="C68" i="3"/>
  <c r="B68" i="3"/>
  <c r="E67" i="3"/>
  <c r="D67" i="3"/>
  <c r="C67" i="3"/>
  <c r="B67" i="3"/>
  <c r="E66" i="3"/>
  <c r="D66" i="3"/>
  <c r="C66" i="3"/>
  <c r="B66" i="3"/>
  <c r="B62" i="3"/>
  <c r="H65" i="3"/>
  <c r="E65" i="3"/>
  <c r="D65" i="3"/>
  <c r="C65" i="3"/>
  <c r="B65" i="3"/>
  <c r="E64" i="3"/>
  <c r="C64" i="3"/>
  <c r="B64" i="3"/>
  <c r="E63" i="3"/>
  <c r="D63" i="3"/>
  <c r="C63" i="3"/>
  <c r="B63" i="3"/>
  <c r="H62" i="3"/>
  <c r="E62" i="3"/>
  <c r="D62" i="3"/>
  <c r="C62" i="3"/>
  <c r="E56" i="3"/>
  <c r="D56" i="3"/>
  <c r="C56" i="3"/>
  <c r="B56" i="3"/>
  <c r="E55" i="3"/>
  <c r="D55" i="3"/>
  <c r="C55" i="3"/>
  <c r="B55" i="3"/>
  <c r="H54" i="3"/>
  <c r="E54" i="3"/>
  <c r="D54" i="3"/>
  <c r="C54" i="3"/>
  <c r="B54" i="3"/>
  <c r="P78" i="4"/>
  <c r="P76" i="4"/>
  <c r="P66" i="4"/>
  <c r="P62" i="4"/>
  <c r="P60" i="4"/>
  <c r="P58" i="4"/>
  <c r="P52" i="4"/>
  <c r="P50" i="4"/>
  <c r="P48" i="4"/>
  <c r="P46" i="4"/>
  <c r="P44" i="4"/>
  <c r="P42" i="4"/>
  <c r="P40" i="4"/>
  <c r="P38" i="4"/>
  <c r="P36" i="4"/>
  <c r="P34" i="4"/>
  <c r="P32" i="4"/>
  <c r="P30" i="4"/>
  <c r="P28" i="4"/>
  <c r="P26" i="4"/>
  <c r="P24" i="4"/>
  <c r="P22" i="4"/>
  <c r="P20" i="4"/>
  <c r="P18" i="4"/>
  <c r="P16" i="4"/>
  <c r="P14" i="4"/>
  <c r="P12" i="4"/>
  <c r="P10" i="4"/>
  <c r="P8" i="4"/>
  <c r="P6" i="4"/>
  <c r="P4" i="4"/>
  <c r="O81" i="4"/>
  <c r="N81" i="4"/>
  <c r="R80" i="4"/>
  <c r="O80" i="4"/>
  <c r="P80" i="4" s="1"/>
  <c r="N80" i="4"/>
  <c r="F84" i="4"/>
  <c r="E84" i="4"/>
  <c r="D84" i="4"/>
  <c r="C84" i="4"/>
  <c r="B84" i="4"/>
  <c r="I83" i="4"/>
  <c r="H83" i="4"/>
  <c r="G83" i="4"/>
  <c r="F83" i="4"/>
  <c r="F85" i="4" s="1"/>
  <c r="E83" i="4"/>
  <c r="E85" i="4" s="1"/>
  <c r="O73" i="4"/>
  <c r="N73" i="4"/>
  <c r="N74" i="4" s="1"/>
  <c r="M73" i="4"/>
  <c r="M74" i="4" s="1"/>
  <c r="J73" i="4"/>
  <c r="J74" i="4" s="1"/>
  <c r="R72" i="4"/>
  <c r="R83" i="4" s="1"/>
  <c r="O72" i="4"/>
  <c r="O83" i="4" s="1"/>
  <c r="M72" i="4"/>
  <c r="J72" i="4"/>
  <c r="O55" i="4"/>
  <c r="O84" i="4" s="1"/>
  <c r="N55" i="4"/>
  <c r="M55" i="4"/>
  <c r="M84" i="4" s="1"/>
  <c r="L55" i="4"/>
  <c r="L84" i="4" s="1"/>
  <c r="K55" i="4"/>
  <c r="K84" i="4" s="1"/>
  <c r="J55" i="4"/>
  <c r="J84" i="4" s="1"/>
  <c r="I55" i="4"/>
  <c r="I84" i="4" s="1"/>
  <c r="H55" i="4"/>
  <c r="H84" i="4" s="1"/>
  <c r="G55" i="4"/>
  <c r="G84" i="4" s="1"/>
  <c r="F55" i="4"/>
  <c r="E55" i="4"/>
  <c r="D55" i="4"/>
  <c r="C55" i="4"/>
  <c r="B55" i="4"/>
  <c r="R54" i="4"/>
  <c r="O54" i="4"/>
  <c r="O56" i="4" s="1"/>
  <c r="N54" i="4"/>
  <c r="M54" i="4"/>
  <c r="L54" i="4"/>
  <c r="L83" i="4" s="1"/>
  <c r="L85" i="4" s="1"/>
  <c r="K54" i="4"/>
  <c r="K83" i="4" s="1"/>
  <c r="K85" i="4" s="1"/>
  <c r="J54" i="4"/>
  <c r="I54" i="4"/>
  <c r="H54" i="4"/>
  <c r="G54" i="4"/>
  <c r="F54" i="4"/>
  <c r="F56" i="4" s="1"/>
  <c r="E54" i="4"/>
  <c r="E56" i="4" s="1"/>
  <c r="D54" i="4"/>
  <c r="D56" i="4" s="1"/>
  <c r="C54" i="4"/>
  <c r="C56" i="4" s="1"/>
  <c r="B54" i="4"/>
  <c r="B83" i="4" s="1"/>
  <c r="B85" i="4" s="1"/>
  <c r="G55" i="1" l="1"/>
  <c r="C57" i="1"/>
  <c r="D57" i="1"/>
  <c r="E57" i="1"/>
  <c r="B75" i="1"/>
  <c r="C75" i="1"/>
  <c r="B76" i="1"/>
  <c r="E75" i="1"/>
  <c r="H87" i="4"/>
  <c r="I87" i="4"/>
  <c r="N83" i="4"/>
  <c r="N86" i="4" s="1"/>
  <c r="H85" i="4"/>
  <c r="P54" i="4"/>
  <c r="O74" i="4"/>
  <c r="C83" i="4"/>
  <c r="C85" i="4" s="1"/>
  <c r="D83" i="4"/>
  <c r="D85" i="4" s="1"/>
  <c r="F86" i="4"/>
  <c r="Q52" i="4"/>
  <c r="Q50" i="4"/>
  <c r="Q26" i="4"/>
  <c r="Q58" i="4"/>
  <c r="Q30" i="4"/>
  <c r="Q83" i="4"/>
  <c r="Q48" i="4"/>
  <c r="Q24" i="4"/>
  <c r="Q34" i="4"/>
  <c r="Q6" i="4"/>
  <c r="Q80" i="4"/>
  <c r="Q46" i="4"/>
  <c r="Q22" i="4"/>
  <c r="Q78" i="4"/>
  <c r="Q44" i="4"/>
  <c r="Q20" i="4"/>
  <c r="P83" i="4"/>
  <c r="Q42" i="4"/>
  <c r="Q18" i="4"/>
  <c r="Q66" i="4"/>
  <c r="Q38" i="4"/>
  <c r="Q62" i="4"/>
  <c r="Q12" i="4"/>
  <c r="Q60" i="4"/>
  <c r="Q10" i="4"/>
  <c r="Q32" i="4"/>
  <c r="Q54" i="4"/>
  <c r="Q4" i="4"/>
  <c r="Q76" i="4"/>
  <c r="Q40" i="4"/>
  <c r="Q16" i="4"/>
  <c r="Q14" i="4"/>
  <c r="Q36" i="4"/>
  <c r="Q8" i="4"/>
  <c r="Q28" i="4"/>
  <c r="Q72" i="4"/>
  <c r="P72" i="4"/>
  <c r="M83" i="4"/>
  <c r="M85" i="4" s="1"/>
  <c r="J83" i="4"/>
  <c r="J85" i="4" s="1"/>
  <c r="F76" i="1"/>
  <c r="B77" i="1"/>
  <c r="C77" i="1"/>
  <c r="D77" i="1"/>
  <c r="G73" i="1"/>
  <c r="E77" i="1"/>
  <c r="F77" i="1"/>
  <c r="F80" i="1" s="1"/>
  <c r="G85" i="4"/>
  <c r="I85" i="4"/>
  <c r="G87" i="4"/>
  <c r="G56" i="4"/>
  <c r="H56" i="4"/>
  <c r="G86" i="4"/>
  <c r="I56" i="4"/>
  <c r="H86" i="4"/>
  <c r="J56" i="4"/>
  <c r="K56" i="4"/>
  <c r="L56" i="4"/>
  <c r="M56" i="4"/>
  <c r="B56" i="4"/>
  <c r="N56" i="4"/>
  <c r="N84" i="4"/>
  <c r="N87" i="4" s="1"/>
  <c r="J87" i="4"/>
  <c r="K87" i="4"/>
  <c r="L87" i="4"/>
  <c r="M87" i="4"/>
  <c r="B87" i="4"/>
  <c r="O87" i="4"/>
  <c r="C87" i="4"/>
  <c r="D87" i="4"/>
  <c r="E87" i="4"/>
  <c r="F87" i="4"/>
  <c r="I86" i="4"/>
  <c r="K86" i="4"/>
  <c r="L86" i="4"/>
  <c r="O85" i="4"/>
  <c r="M86" i="4"/>
  <c r="B86" i="4"/>
  <c r="O86" i="4"/>
  <c r="E86" i="4"/>
  <c r="D80" i="1" l="1"/>
  <c r="C80" i="1"/>
  <c r="B80" i="1"/>
  <c r="H76" i="1"/>
  <c r="H73" i="1"/>
  <c r="E79" i="1"/>
  <c r="D86" i="4"/>
  <c r="C86" i="4"/>
  <c r="J86" i="4"/>
  <c r="H67" i="1"/>
  <c r="H39" i="1"/>
  <c r="H13" i="1"/>
  <c r="H65" i="1"/>
  <c r="H37" i="1"/>
  <c r="H11" i="1"/>
  <c r="H63" i="1"/>
  <c r="H35" i="1"/>
  <c r="H9" i="1"/>
  <c r="H61" i="1"/>
  <c r="H33" i="1"/>
  <c r="H7" i="1"/>
  <c r="H59" i="1"/>
  <c r="H31" i="1"/>
  <c r="H5" i="1"/>
  <c r="H55" i="1"/>
  <c r="H29" i="1"/>
  <c r="G76" i="1"/>
  <c r="H53" i="1"/>
  <c r="H27" i="1"/>
  <c r="F79" i="1"/>
  <c r="H51" i="1"/>
  <c r="H25" i="1"/>
  <c r="H49" i="1"/>
  <c r="H21" i="1"/>
  <c r="H47" i="1"/>
  <c r="H19" i="1"/>
  <c r="H45" i="1"/>
  <c r="H17" i="1"/>
  <c r="H43" i="1"/>
  <c r="H15" i="1"/>
  <c r="F78" i="1"/>
  <c r="D79" i="1"/>
  <c r="D78" i="1"/>
  <c r="C79" i="1"/>
  <c r="C78" i="1"/>
  <c r="B79" i="1"/>
  <c r="E80" i="1"/>
  <c r="B78" i="1"/>
  <c r="E78" i="1"/>
  <c r="N85" i="4"/>
</calcChain>
</file>

<file path=xl/sharedStrings.xml><?xml version="1.0" encoding="utf-8"?>
<sst xmlns="http://schemas.openxmlformats.org/spreadsheetml/2006/main" count="333" uniqueCount="76">
  <si>
    <t>GROSS DIRECT PREMIUM INCOME UNDERWRITTEN BY NON-LIFE INSURERS WITHIN INDIA  (SEGMENT WISE) : FOR THE PERIOD UPTO February 2025 (PROVISIONAL &amp; UNAUDITED ) IN FY 2024-25  (Rs. In Crs.)</t>
  </si>
  <si>
    <t>Health-Retail</t>
  </si>
  <si>
    <t>Health-Group</t>
  </si>
  <si>
    <t>Health-Government schemes</t>
  </si>
  <si>
    <t>Overseas Medical</t>
  </si>
  <si>
    <t>Grand Total</t>
  </si>
  <si>
    <t>Growth %</t>
  </si>
  <si>
    <t>Market %</t>
  </si>
  <si>
    <t>Accretion</t>
  </si>
  <si>
    <t>General Insurers</t>
  </si>
  <si>
    <t>Acko General Insurance Ltd</t>
  </si>
  <si>
    <t>Previous Year</t>
  </si>
  <si>
    <t>Bajaj Allianz General Insurance Co Ltd</t>
  </si>
  <si>
    <t>Cholamandalam MS General Insurance Co Ltd</t>
  </si>
  <si>
    <t>Future Generali India Insurance Co Ltd</t>
  </si>
  <si>
    <t>Go Digit General Insurance Ltd</t>
  </si>
  <si>
    <t>HDFC Ergo General Insurance Co Ltd</t>
  </si>
  <si>
    <t>ICICI Lombard General Insurance Co Ltd</t>
  </si>
  <si>
    <t>IFFCO-Tokio General Insurance Co Ltd</t>
  </si>
  <si>
    <t>Kshema General insurance</t>
  </si>
  <si>
    <t>Liberty  General Insurance Co. Ltd</t>
  </si>
  <si>
    <t>Magma General Insurance Limited</t>
  </si>
  <si>
    <t>National Insurance Co Ltd</t>
  </si>
  <si>
    <t>Navi General Insurance Co. Ltd</t>
  </si>
  <si>
    <t>Raheja QBE General Insurance Co Ltd</t>
  </si>
  <si>
    <t>Reliance General Insurance Co Ltd</t>
  </si>
  <si>
    <t>Royal Sundaram General Insurance Co Ltd</t>
  </si>
  <si>
    <t>SBI General Insurance Co Ltd</t>
  </si>
  <si>
    <t>Shriram General Insurance Co Ltd</t>
  </si>
  <si>
    <t>Tata AIG General Insurance Co Ltd</t>
  </si>
  <si>
    <t>The New India Assurance Co Ltd</t>
  </si>
  <si>
    <t>The Oriental Insurance Co Ltd</t>
  </si>
  <si>
    <t>United India Insurance Co Ltd</t>
  </si>
  <si>
    <t>Universal Sompo General Insurance Co Ltd</t>
  </si>
  <si>
    <t>Zuno General Insurance Co Ltd</t>
  </si>
  <si>
    <t>General Insurers Sub Total</t>
  </si>
  <si>
    <t>Previous Year Sub Total</t>
  </si>
  <si>
    <t>% Growth</t>
  </si>
  <si>
    <t>Stand-alone Health Insurers</t>
  </si>
  <si>
    <t xml:space="preserve"> Niva bupa health insurance company limited</t>
  </si>
  <si>
    <t>Aditya Birla Health Insurance Co Ltd</t>
  </si>
  <si>
    <t>Care Health Insurance Ltd</t>
  </si>
  <si>
    <t>Galaxy Health Insurance Company Ltd</t>
  </si>
  <si>
    <t>ManipalCigna Health Insurance Co Ltd</t>
  </si>
  <si>
    <t>Narayana Health Insurance Ltd</t>
  </si>
  <si>
    <t>Star Health &amp; Allied Insurance Co Ltd</t>
  </si>
  <si>
    <t>Stand-alone Health sub Total</t>
  </si>
  <si>
    <t>Industry Total</t>
  </si>
  <si>
    <t>% Market Share</t>
  </si>
  <si>
    <t>Previous Year Market Share</t>
  </si>
  <si>
    <t>Workmen's compensation/Employers' liability</t>
  </si>
  <si>
    <t>Public Liability (Act)</t>
  </si>
  <si>
    <t>Product Liability</t>
  </si>
  <si>
    <t>Other liability covers</t>
  </si>
  <si>
    <t>Crop Insurance</t>
  </si>
  <si>
    <t>Credit Guarantee</t>
  </si>
  <si>
    <t>All Other miscellaneous</t>
  </si>
  <si>
    <t>Specialised Insurers</t>
  </si>
  <si>
    <t>Agriculture Insurance Co Of India Ltd</t>
  </si>
  <si>
    <t>ECGC Ltd</t>
  </si>
  <si>
    <t>Specialised sub Total</t>
  </si>
  <si>
    <t>Fire</t>
  </si>
  <si>
    <t>Marine Total</t>
  </si>
  <si>
    <t>Marine  Cargo</t>
  </si>
  <si>
    <t>Marine  Hull</t>
  </si>
  <si>
    <t>Engineering</t>
  </si>
  <si>
    <t>Motor Total</t>
  </si>
  <si>
    <t>Motor OD</t>
  </si>
  <si>
    <t>Motor TP</t>
  </si>
  <si>
    <t xml:space="preserve">Health </t>
  </si>
  <si>
    <t xml:space="preserve">Aviation </t>
  </si>
  <si>
    <t>Liability</t>
  </si>
  <si>
    <t>P.A.</t>
  </si>
  <si>
    <t>All Other Misc (Crop Insurance + Credit Guarantee+All other misc)</t>
  </si>
  <si>
    <t>“IRDAI has recently revised the formats for reporting and they have excluded premium from long term policies from reporting of premiums with effect from October 1, 2024. It is assumed that all companies have deducted the long term premiums accordingly for the current year only following IRDAI formats. Therefore the growth rates reported for the current year cannot be compared with the previous year's figures.”</t>
  </si>
  <si>
    <t>Zurich Kotak Mahindra General Insurance Co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</si>
</sst>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4"/>
      <name val="Calibri"/>
      <family val="2"/>
      <scheme val="minor"/>
    </font>
    <font>
      <b/>
      <sz val="10"/>
      <color theme="1"/>
      <name val="Calibri"/>
      <family val="2"/>
      <scheme val="minor"/>
    </font>
    <font>
      <sz val="10"/>
      <color theme="1"/>
      <name val="Calibri"/>
      <family val="2"/>
      <scheme val="minor"/>
    </font>
    <font>
      <b/>
      <sz val="11"/>
      <color theme="1"/>
      <name val="Aptos"/>
      <family val="2"/>
    </font>
    <font>
      <b/>
      <sz val="11"/>
      <color theme="4"/>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
    <xf numFmtId="0" fontId="0" fillId="0" borderId="0" xfId="0"/>
    <xf numFmtId="0" fontId="0" fillId="0" borderId="1" xfId="0" applyBorder="1"/>
    <xf numFmtId="0" fontId="2" fillId="0" borderId="1" xfId="0" applyFont="1" applyBorder="1"/>
    <xf numFmtId="43" fontId="4" fillId="0" borderId="1" xfId="1" applyFont="1" applyBorder="1"/>
    <xf numFmtId="43" fontId="5" fillId="0" borderId="1" xfId="1" applyFont="1" applyBorder="1"/>
    <xf numFmtId="10" fontId="1" fillId="0" borderId="1" xfId="2" applyNumberFormat="1" applyFont="1" applyBorder="1"/>
    <xf numFmtId="43" fontId="0" fillId="0" borderId="1" xfId="1" applyFont="1" applyBorder="1"/>
    <xf numFmtId="43" fontId="2" fillId="0" borderId="1" xfId="0" applyNumberFormat="1" applyFont="1" applyBorder="1"/>
    <xf numFmtId="43" fontId="0" fillId="0" borderId="1" xfId="0" applyNumberFormat="1" applyBorder="1"/>
    <xf numFmtId="10" fontId="0" fillId="0" borderId="1" xfId="2" applyNumberFormat="1" applyFont="1" applyBorder="1"/>
    <xf numFmtId="43" fontId="2" fillId="0" borderId="1" xfId="1" applyFont="1" applyBorder="1"/>
    <xf numFmtId="10" fontId="2" fillId="0" borderId="1" xfId="2" applyNumberFormat="1" applyFont="1" applyBorder="1"/>
    <xf numFmtId="0" fontId="0" fillId="0" borderId="1" xfId="0" applyBorder="1" applyAlignment="1">
      <alignment vertical="center"/>
    </xf>
    <xf numFmtId="0" fontId="2" fillId="0" borderId="1" xfId="0" applyFont="1" applyBorder="1" applyAlignment="1">
      <alignment vertical="center" wrapText="1"/>
    </xf>
    <xf numFmtId="43" fontId="1" fillId="0" borderId="1" xfId="1" applyFont="1" applyBorder="1"/>
    <xf numFmtId="164" fontId="2" fillId="0" borderId="1" xfId="0" applyNumberFormat="1" applyFont="1" applyBorder="1"/>
    <xf numFmtId="0" fontId="2" fillId="0" borderId="1" xfId="0" applyFont="1" applyBorder="1" applyAlignment="1">
      <alignment vertical="top" wrapText="1"/>
    </xf>
    <xf numFmtId="0" fontId="7" fillId="0" borderId="2" xfId="0" applyFont="1" applyBorder="1" applyAlignment="1">
      <alignment horizontal="center" wrapText="1"/>
    </xf>
    <xf numFmtId="0" fontId="6" fillId="0" borderId="0" xfId="0" applyFont="1" applyAlignment="1">
      <alignment horizontal="left" vertical="top" wrapText="1"/>
    </xf>
    <xf numFmtId="0" fontId="7" fillId="0" borderId="2" xfId="0" applyFont="1" applyBorder="1" applyAlignment="1">
      <alignment horizontal="center" vertical="center" wrapText="1"/>
    </xf>
    <xf numFmtId="0" fontId="7" fillId="0" borderId="2" xfId="0" applyFont="1" applyBorder="1" applyAlignment="1">
      <alignment horizontal="center" vertical="top" wrapText="1"/>
    </xf>
    <xf numFmtId="0" fontId="3" fillId="0" borderId="2" xfId="0"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82"/>
  <sheetViews>
    <sheetView topLeftCell="A64" workbookViewId="0">
      <selection activeCell="M79" sqref="M79"/>
    </sheetView>
  </sheetViews>
  <sheetFormatPr defaultRowHeight="14.4" x14ac:dyDescent="0.3"/>
  <cols>
    <col min="1" max="1" width="36.109375" customWidth="1"/>
    <col min="2" max="3" width="13.33203125" customWidth="1"/>
    <col min="4" max="4" width="13.21875" customWidth="1"/>
    <col min="5" max="5" width="14.5546875" customWidth="1"/>
    <col min="6" max="6" width="12.88671875" customWidth="1"/>
    <col min="7" max="7" width="13.44140625" customWidth="1"/>
    <col min="8" max="8" width="12.109375" customWidth="1"/>
    <col min="9" max="9" width="14.6640625" customWidth="1"/>
  </cols>
  <sheetData>
    <row r="2" spans="1:9" ht="40.799999999999997" customHeight="1" x14ac:dyDescent="0.3">
      <c r="A2" s="17" t="s">
        <v>0</v>
      </c>
      <c r="B2" s="17"/>
      <c r="C2" s="17"/>
      <c r="D2" s="17"/>
      <c r="E2" s="17"/>
      <c r="F2" s="17"/>
      <c r="G2" s="17"/>
      <c r="H2" s="17"/>
      <c r="I2" s="17"/>
    </row>
    <row r="3" spans="1:9" ht="29.4" customHeight="1" x14ac:dyDescent="0.3">
      <c r="A3" s="1"/>
      <c r="B3" s="16" t="s">
        <v>1</v>
      </c>
      <c r="C3" s="16" t="s">
        <v>2</v>
      </c>
      <c r="D3" s="16" t="s">
        <v>3</v>
      </c>
      <c r="E3" s="16" t="s">
        <v>4</v>
      </c>
      <c r="F3" s="16" t="s">
        <v>5</v>
      </c>
      <c r="G3" s="16" t="s">
        <v>6</v>
      </c>
      <c r="H3" s="16" t="s">
        <v>7</v>
      </c>
      <c r="I3" s="16" t="s">
        <v>8</v>
      </c>
    </row>
    <row r="4" spans="1:9" x14ac:dyDescent="0.3">
      <c r="A4" s="2" t="s">
        <v>9</v>
      </c>
      <c r="B4" s="1"/>
      <c r="C4" s="1"/>
      <c r="D4" s="1"/>
      <c r="E4" s="1"/>
      <c r="F4" s="1"/>
      <c r="G4" s="1"/>
      <c r="H4" s="1"/>
      <c r="I4" s="1"/>
    </row>
    <row r="5" spans="1:9" x14ac:dyDescent="0.3">
      <c r="A5" s="1" t="s">
        <v>10</v>
      </c>
      <c r="B5" s="1">
        <v>86.08</v>
      </c>
      <c r="C5" s="1">
        <v>724.65</v>
      </c>
      <c r="D5" s="6">
        <v>0</v>
      </c>
      <c r="E5" s="1">
        <v>32.049999999999997</v>
      </c>
      <c r="F5" s="1">
        <v>842.78</v>
      </c>
      <c r="G5" s="9">
        <f>(F5-F6)/F6</f>
        <v>5.1464074956645414E-2</v>
      </c>
      <c r="H5" s="9">
        <f>F5/$F$76</f>
        <v>7.8106848218425584E-3</v>
      </c>
      <c r="I5" s="1">
        <v>41.25</v>
      </c>
    </row>
    <row r="6" spans="1:9" x14ac:dyDescent="0.3">
      <c r="A6" s="1" t="s">
        <v>11</v>
      </c>
      <c r="B6" s="1">
        <v>37.4</v>
      </c>
      <c r="C6" s="1">
        <v>729.63</v>
      </c>
      <c r="D6" s="6">
        <v>0</v>
      </c>
      <c r="E6" s="1">
        <v>34.5</v>
      </c>
      <c r="F6" s="1">
        <v>801.53</v>
      </c>
      <c r="G6" s="1"/>
      <c r="H6" s="1"/>
      <c r="I6" s="1"/>
    </row>
    <row r="7" spans="1:9" x14ac:dyDescent="0.3">
      <c r="A7" s="1" t="s">
        <v>12</v>
      </c>
      <c r="B7" s="1">
        <v>960.1</v>
      </c>
      <c r="C7" s="1">
        <v>3161.79</v>
      </c>
      <c r="D7" s="1">
        <v>3260.29</v>
      </c>
      <c r="E7" s="1">
        <v>178.4</v>
      </c>
      <c r="F7" s="1">
        <v>7560.58</v>
      </c>
      <c r="G7" s="9">
        <f>(F7-F8)/F8</f>
        <v>0.17880251583309689</v>
      </c>
      <c r="H7" s="9">
        <f>F7/$F$76</f>
        <v>7.0069659282762306E-2</v>
      </c>
      <c r="I7" s="1">
        <v>1146.8</v>
      </c>
    </row>
    <row r="8" spans="1:9" x14ac:dyDescent="0.3">
      <c r="A8" s="1" t="s">
        <v>11</v>
      </c>
      <c r="B8" s="1">
        <v>862.36</v>
      </c>
      <c r="C8" s="1">
        <v>2626.87</v>
      </c>
      <c r="D8" s="1">
        <v>2749.23</v>
      </c>
      <c r="E8" s="1">
        <v>175.32</v>
      </c>
      <c r="F8" s="1">
        <v>6413.78</v>
      </c>
      <c r="G8" s="1"/>
      <c r="H8" s="1"/>
      <c r="I8" s="1"/>
    </row>
    <row r="9" spans="1:9" x14ac:dyDescent="0.3">
      <c r="A9" s="1" t="s">
        <v>13</v>
      </c>
      <c r="B9" s="1">
        <v>478.68</v>
      </c>
      <c r="C9" s="1">
        <v>357.52</v>
      </c>
      <c r="D9" s="1">
        <v>6.26</v>
      </c>
      <c r="E9" s="1">
        <v>1.1100000000000001</v>
      </c>
      <c r="F9" s="1">
        <v>843.57</v>
      </c>
      <c r="G9" s="9">
        <f>(F9-F10)/F10</f>
        <v>0.2215561058256223</v>
      </c>
      <c r="H9" s="9">
        <f>F9/$F$76</f>
        <v>7.8180063541632792E-3</v>
      </c>
      <c r="I9" s="1">
        <v>153</v>
      </c>
    </row>
    <row r="10" spans="1:9" x14ac:dyDescent="0.3">
      <c r="A10" s="1" t="s">
        <v>11</v>
      </c>
      <c r="B10" s="1">
        <v>515.03</v>
      </c>
      <c r="C10" s="1">
        <v>174.07</v>
      </c>
      <c r="D10" s="6">
        <v>0</v>
      </c>
      <c r="E10" s="1">
        <v>1.47</v>
      </c>
      <c r="F10" s="1">
        <v>690.57</v>
      </c>
      <c r="G10" s="1"/>
      <c r="H10" s="1"/>
      <c r="I10" s="1"/>
    </row>
    <row r="11" spans="1:9" x14ac:dyDescent="0.3">
      <c r="A11" s="1" t="s">
        <v>14</v>
      </c>
      <c r="B11" s="1">
        <v>169.49</v>
      </c>
      <c r="C11" s="1">
        <v>1460.82</v>
      </c>
      <c r="D11" s="1">
        <v>46.91</v>
      </c>
      <c r="E11" s="1">
        <v>7.09</v>
      </c>
      <c r="F11" s="1">
        <v>1684.31</v>
      </c>
      <c r="G11" s="9">
        <f>(F11-F12)/F12</f>
        <v>0.20903739860742235</v>
      </c>
      <c r="H11" s="9">
        <f>F11/$F$76</f>
        <v>1.5609784940646005E-2</v>
      </c>
      <c r="I11" s="1">
        <v>291.20999999999998</v>
      </c>
    </row>
    <row r="12" spans="1:9" x14ac:dyDescent="0.3">
      <c r="A12" s="1" t="s">
        <v>11</v>
      </c>
      <c r="B12" s="1">
        <v>176.22</v>
      </c>
      <c r="C12" s="1">
        <v>1210.53</v>
      </c>
      <c r="D12" s="6">
        <v>0</v>
      </c>
      <c r="E12" s="1">
        <v>6.35</v>
      </c>
      <c r="F12" s="1">
        <v>1393.1</v>
      </c>
      <c r="G12" s="1"/>
      <c r="H12" s="1"/>
      <c r="I12" s="1"/>
    </row>
    <row r="13" spans="1:9" x14ac:dyDescent="0.3">
      <c r="A13" s="1" t="s">
        <v>15</v>
      </c>
      <c r="B13" s="1">
        <v>59.22</v>
      </c>
      <c r="C13" s="1">
        <v>1093.3399999999999</v>
      </c>
      <c r="D13" s="6">
        <v>0</v>
      </c>
      <c r="E13" s="1">
        <v>6.02</v>
      </c>
      <c r="F13" s="1">
        <v>1158.58</v>
      </c>
      <c r="G13" s="9">
        <f>(F13-F14)/F14</f>
        <v>-2.2839599885296082E-2</v>
      </c>
      <c r="H13" s="9">
        <f>F13/$F$76</f>
        <v>1.073744419764393E-2</v>
      </c>
      <c r="I13" s="1">
        <v>-27.08</v>
      </c>
    </row>
    <row r="14" spans="1:9" x14ac:dyDescent="0.3">
      <c r="A14" s="1" t="s">
        <v>11</v>
      </c>
      <c r="B14" s="1">
        <v>53.14</v>
      </c>
      <c r="C14" s="1">
        <v>1124.4100000000001</v>
      </c>
      <c r="D14" s="6">
        <v>0</v>
      </c>
      <c r="E14" s="1">
        <v>8.11</v>
      </c>
      <c r="F14" s="1">
        <v>1185.6600000000001</v>
      </c>
      <c r="G14" s="1"/>
      <c r="H14" s="1"/>
      <c r="I14" s="1"/>
    </row>
    <row r="15" spans="1:9" x14ac:dyDescent="0.3">
      <c r="A15" s="1" t="s">
        <v>16</v>
      </c>
      <c r="B15" s="1">
        <v>3598.15</v>
      </c>
      <c r="C15" s="1">
        <v>1442.98</v>
      </c>
      <c r="D15" s="6">
        <v>0</v>
      </c>
      <c r="E15" s="1">
        <v>30.66</v>
      </c>
      <c r="F15" s="1">
        <v>5071.79</v>
      </c>
      <c r="G15" s="9">
        <f>(F15-F16)/F16</f>
        <v>1.1301845821926199E-2</v>
      </c>
      <c r="H15" s="9">
        <f>F15/$F$76</f>
        <v>4.7004144821392146E-2</v>
      </c>
      <c r="I15" s="1">
        <v>56.68</v>
      </c>
    </row>
    <row r="16" spans="1:9" x14ac:dyDescent="0.3">
      <c r="A16" s="1" t="s">
        <v>11</v>
      </c>
      <c r="B16" s="1">
        <v>3340.82</v>
      </c>
      <c r="C16" s="1">
        <v>1644.06</v>
      </c>
      <c r="D16" s="6">
        <v>0</v>
      </c>
      <c r="E16" s="1">
        <v>30.23</v>
      </c>
      <c r="F16" s="1">
        <v>5015.1099999999997</v>
      </c>
      <c r="G16" s="1"/>
      <c r="H16" s="1"/>
      <c r="I16" s="1"/>
    </row>
    <row r="17" spans="1:9" x14ac:dyDescent="0.3">
      <c r="A17" s="1" t="s">
        <v>17</v>
      </c>
      <c r="B17" s="1">
        <v>1352.95</v>
      </c>
      <c r="C17" s="1">
        <v>5139.2</v>
      </c>
      <c r="D17" s="6">
        <v>0</v>
      </c>
      <c r="E17" s="1">
        <v>219.95</v>
      </c>
      <c r="F17" s="1">
        <v>6712.1</v>
      </c>
      <c r="G17" s="9">
        <f>(F17-F18)/F18</f>
        <v>0.12898342545153621</v>
      </c>
      <c r="H17" s="9">
        <f>F17/$F$76</f>
        <v>6.2206148215061395E-2</v>
      </c>
      <c r="I17" s="1">
        <v>766.84</v>
      </c>
    </row>
    <row r="18" spans="1:9" x14ac:dyDescent="0.3">
      <c r="A18" s="1" t="s">
        <v>11</v>
      </c>
      <c r="B18" s="1">
        <v>1084.08</v>
      </c>
      <c r="C18" s="1">
        <v>4644.6499999999996</v>
      </c>
      <c r="D18" s="6">
        <v>0</v>
      </c>
      <c r="E18" s="1">
        <v>216.53</v>
      </c>
      <c r="F18" s="1">
        <v>5945.26</v>
      </c>
      <c r="G18" s="1"/>
      <c r="H18" s="1"/>
      <c r="I18" s="1"/>
    </row>
    <row r="19" spans="1:9" x14ac:dyDescent="0.3">
      <c r="A19" s="1" t="s">
        <v>18</v>
      </c>
      <c r="B19" s="1">
        <v>234.34</v>
      </c>
      <c r="C19" s="1">
        <v>505.67</v>
      </c>
      <c r="D19" s="1">
        <v>-0.33</v>
      </c>
      <c r="E19" s="1">
        <v>2</v>
      </c>
      <c r="F19" s="1">
        <v>741.68</v>
      </c>
      <c r="G19" s="9">
        <f>(F19-F20)/F20</f>
        <v>-0.49177721741037167</v>
      </c>
      <c r="H19" s="9">
        <f>F19/$F$76</f>
        <v>6.8737140400391425E-3</v>
      </c>
      <c r="I19" s="1">
        <v>-717.68</v>
      </c>
    </row>
    <row r="20" spans="1:9" x14ac:dyDescent="0.3">
      <c r="A20" s="1" t="s">
        <v>11</v>
      </c>
      <c r="B20" s="1">
        <v>201.14</v>
      </c>
      <c r="C20" s="1">
        <v>803.75</v>
      </c>
      <c r="D20" s="1">
        <v>452.22</v>
      </c>
      <c r="E20" s="1">
        <v>2.25</v>
      </c>
      <c r="F20" s="1">
        <v>1459.36</v>
      </c>
      <c r="G20" s="1"/>
      <c r="H20" s="1"/>
      <c r="I20" s="1"/>
    </row>
    <row r="21" spans="1:9" x14ac:dyDescent="0.3">
      <c r="A21" s="1" t="s">
        <v>75</v>
      </c>
      <c r="B21" s="1">
        <v>85.31</v>
      </c>
      <c r="C21" s="1">
        <v>530.75</v>
      </c>
      <c r="D21" s="6">
        <v>0</v>
      </c>
      <c r="E21" s="1">
        <v>0.37</v>
      </c>
      <c r="F21" s="1">
        <v>616.42999999999995</v>
      </c>
      <c r="G21" s="9">
        <f>(F21-F22)/F22</f>
        <v>0.11244856709737953</v>
      </c>
      <c r="H21" s="9">
        <f>F21/$F$76</f>
        <v>5.7129267955200744E-3</v>
      </c>
      <c r="I21" s="1">
        <v>62.31</v>
      </c>
    </row>
    <row r="22" spans="1:9" x14ac:dyDescent="0.3">
      <c r="A22" s="1" t="s">
        <v>11</v>
      </c>
      <c r="B22" s="1">
        <v>88.76</v>
      </c>
      <c r="C22" s="1">
        <v>465.36</v>
      </c>
      <c r="D22" s="6">
        <v>0</v>
      </c>
      <c r="E22" s="6">
        <v>0</v>
      </c>
      <c r="F22" s="1">
        <v>554.12</v>
      </c>
      <c r="G22" s="1"/>
      <c r="H22" s="1"/>
      <c r="I22" s="1"/>
    </row>
    <row r="23" spans="1:9" x14ac:dyDescent="0.3">
      <c r="A23" s="1" t="s">
        <v>19</v>
      </c>
      <c r="B23" s="6">
        <v>0</v>
      </c>
      <c r="C23" s="6">
        <v>0</v>
      </c>
      <c r="D23" s="6">
        <v>0</v>
      </c>
      <c r="E23" s="6">
        <v>0</v>
      </c>
      <c r="F23" s="6">
        <v>0</v>
      </c>
      <c r="G23" s="6">
        <v>0</v>
      </c>
      <c r="H23" s="6">
        <v>0</v>
      </c>
      <c r="I23" s="6">
        <v>0</v>
      </c>
    </row>
    <row r="24" spans="1:9" x14ac:dyDescent="0.3">
      <c r="A24" s="1" t="s">
        <v>11</v>
      </c>
      <c r="B24" s="6">
        <v>0</v>
      </c>
      <c r="C24" s="6">
        <v>0</v>
      </c>
      <c r="D24" s="6">
        <v>0</v>
      </c>
      <c r="E24" s="6">
        <v>0</v>
      </c>
      <c r="F24" s="6">
        <v>0</v>
      </c>
      <c r="G24" s="6"/>
      <c r="H24" s="6"/>
      <c r="I24" s="6"/>
    </row>
    <row r="25" spans="1:9" x14ac:dyDescent="0.3">
      <c r="A25" s="1" t="s">
        <v>20</v>
      </c>
      <c r="B25" s="1">
        <v>52.2</v>
      </c>
      <c r="C25" s="1">
        <v>271.58</v>
      </c>
      <c r="D25" s="6">
        <v>0</v>
      </c>
      <c r="E25" s="1">
        <v>13.05</v>
      </c>
      <c r="F25" s="1">
        <v>336.83</v>
      </c>
      <c r="G25" s="9">
        <f>(F25-F26)/F26</f>
        <v>0.10179581956756405</v>
      </c>
      <c r="H25" s="9">
        <f>F25/$F$76</f>
        <v>3.1216604197313994E-3</v>
      </c>
      <c r="I25" s="1">
        <v>31.12</v>
      </c>
    </row>
    <row r="26" spans="1:9" x14ac:dyDescent="0.3">
      <c r="A26" s="1" t="s">
        <v>11</v>
      </c>
      <c r="B26" s="1">
        <v>60.72</v>
      </c>
      <c r="C26" s="1">
        <v>223.37</v>
      </c>
      <c r="D26" s="6">
        <v>0</v>
      </c>
      <c r="E26" s="1">
        <v>21.62</v>
      </c>
      <c r="F26" s="1">
        <v>305.70999999999998</v>
      </c>
      <c r="G26" s="1"/>
      <c r="H26" s="1"/>
      <c r="I26" s="1"/>
    </row>
    <row r="27" spans="1:9" x14ac:dyDescent="0.3">
      <c r="A27" s="1" t="s">
        <v>21</v>
      </c>
      <c r="B27" s="1">
        <v>51.78</v>
      </c>
      <c r="C27" s="1">
        <v>594.24</v>
      </c>
      <c r="D27" s="6">
        <v>0</v>
      </c>
      <c r="E27" s="1">
        <v>0</v>
      </c>
      <c r="F27" s="1">
        <v>646.02</v>
      </c>
      <c r="G27" s="9">
        <f>(F27-F28)/F28</f>
        <v>0.41463200998532851</v>
      </c>
      <c r="H27" s="9">
        <f>F27/$F$76</f>
        <v>5.9871598858619443E-3</v>
      </c>
      <c r="I27" s="1">
        <v>189.35</v>
      </c>
    </row>
    <row r="28" spans="1:9" x14ac:dyDescent="0.3">
      <c r="A28" s="1" t="s">
        <v>11</v>
      </c>
      <c r="B28" s="1">
        <v>46.23</v>
      </c>
      <c r="C28" s="1">
        <v>410.44</v>
      </c>
      <c r="D28" s="6">
        <v>0</v>
      </c>
      <c r="E28" s="1">
        <v>0</v>
      </c>
      <c r="F28" s="1">
        <v>456.67</v>
      </c>
      <c r="G28" s="1"/>
      <c r="H28" s="1"/>
      <c r="I28" s="1"/>
    </row>
    <row r="29" spans="1:9" x14ac:dyDescent="0.3">
      <c r="A29" s="1" t="s">
        <v>22</v>
      </c>
      <c r="B29" s="1">
        <v>2154.0500000000002</v>
      </c>
      <c r="C29" s="1">
        <v>4621.37</v>
      </c>
      <c r="D29" s="1">
        <v>394.99</v>
      </c>
      <c r="E29" s="1">
        <v>4.08</v>
      </c>
      <c r="F29" s="1">
        <v>7174.49</v>
      </c>
      <c r="G29" s="9">
        <f>(F29-F30)/F30</f>
        <v>0.12221693878125607</v>
      </c>
      <c r="H29" s="9">
        <f>F29/$F$76</f>
        <v>6.6491468885665553E-2</v>
      </c>
      <c r="I29" s="1">
        <v>781.35</v>
      </c>
    </row>
    <row r="30" spans="1:9" x14ac:dyDescent="0.3">
      <c r="A30" s="1" t="s">
        <v>11</v>
      </c>
      <c r="B30" s="1">
        <v>2067.5700000000002</v>
      </c>
      <c r="C30" s="1">
        <v>3907.03</v>
      </c>
      <c r="D30" s="1">
        <v>415.39</v>
      </c>
      <c r="E30" s="1">
        <v>3.15</v>
      </c>
      <c r="F30" s="1">
        <v>6393.14</v>
      </c>
      <c r="G30" s="1"/>
      <c r="H30" s="1"/>
      <c r="I30" s="1"/>
    </row>
    <row r="31" spans="1:9" x14ac:dyDescent="0.3">
      <c r="A31" s="1" t="s">
        <v>23</v>
      </c>
      <c r="B31" s="1">
        <v>49.62</v>
      </c>
      <c r="C31" s="1">
        <v>4.76</v>
      </c>
      <c r="D31" s="6">
        <v>0</v>
      </c>
      <c r="E31" s="6">
        <v>0</v>
      </c>
      <c r="F31" s="1">
        <v>54.38</v>
      </c>
      <c r="G31" s="9">
        <f>(F31-F32)/F32</f>
        <v>5.6332556332556447E-2</v>
      </c>
      <c r="H31" s="9">
        <f>F31/$F$76</f>
        <v>5.0398092101354842E-4</v>
      </c>
      <c r="I31" s="1">
        <v>2.9</v>
      </c>
    </row>
    <row r="32" spans="1:9" x14ac:dyDescent="0.3">
      <c r="A32" s="1" t="s">
        <v>11</v>
      </c>
      <c r="B32" s="1">
        <v>43.89</v>
      </c>
      <c r="C32" s="1">
        <v>7.59</v>
      </c>
      <c r="D32" s="6">
        <v>0</v>
      </c>
      <c r="E32" s="6">
        <v>0</v>
      </c>
      <c r="F32" s="1">
        <v>51.48</v>
      </c>
      <c r="G32" s="1"/>
      <c r="H32" s="1"/>
      <c r="I32" s="1"/>
    </row>
    <row r="33" spans="1:9" x14ac:dyDescent="0.3">
      <c r="A33" s="1" t="s">
        <v>24</v>
      </c>
      <c r="B33" s="1">
        <v>2.75</v>
      </c>
      <c r="C33" s="1">
        <v>24.9</v>
      </c>
      <c r="D33" s="6">
        <v>0</v>
      </c>
      <c r="E33" s="6">
        <v>0</v>
      </c>
      <c r="F33" s="1">
        <v>27.65</v>
      </c>
      <c r="G33" s="9">
        <f>(F33-F34)/F34</f>
        <v>1.0931112793338378</v>
      </c>
      <c r="H33" s="9">
        <f>F33/$F$76</f>
        <v>2.5625363122516758E-4</v>
      </c>
      <c r="I33" s="1">
        <v>14.44</v>
      </c>
    </row>
    <row r="34" spans="1:9" x14ac:dyDescent="0.3">
      <c r="A34" s="1" t="s">
        <v>11</v>
      </c>
      <c r="B34" s="1">
        <v>2.88</v>
      </c>
      <c r="C34" s="1">
        <v>10.33</v>
      </c>
      <c r="D34" s="6">
        <v>0</v>
      </c>
      <c r="E34" s="6">
        <v>0</v>
      </c>
      <c r="F34" s="1">
        <v>13.21</v>
      </c>
      <c r="G34" s="1"/>
      <c r="H34" s="1"/>
      <c r="I34" s="1"/>
    </row>
    <row r="35" spans="1:9" x14ac:dyDescent="0.3">
      <c r="A35" s="1" t="s">
        <v>25</v>
      </c>
      <c r="B35" s="1">
        <v>376.73</v>
      </c>
      <c r="C35" s="1">
        <v>1140.93</v>
      </c>
      <c r="D35" s="1">
        <v>186.9</v>
      </c>
      <c r="E35" s="1">
        <v>116.51</v>
      </c>
      <c r="F35" s="1">
        <v>1821.07</v>
      </c>
      <c r="G35" s="9">
        <f>(F35-F36)/F36</f>
        <v>4.2708762768540104E-2</v>
      </c>
      <c r="H35" s="9">
        <f>F35/$F$76</f>
        <v>1.687724413074922E-2</v>
      </c>
      <c r="I35" s="1">
        <v>74.59</v>
      </c>
    </row>
    <row r="36" spans="1:9" x14ac:dyDescent="0.3">
      <c r="A36" s="1" t="s">
        <v>11</v>
      </c>
      <c r="B36" s="1">
        <v>370.56</v>
      </c>
      <c r="C36" s="1">
        <v>1117.3499999999999</v>
      </c>
      <c r="D36" s="1">
        <v>170.96</v>
      </c>
      <c r="E36" s="1">
        <v>87.61</v>
      </c>
      <c r="F36" s="1">
        <v>1746.48</v>
      </c>
      <c r="G36" s="1"/>
      <c r="H36" s="1"/>
      <c r="I36" s="1"/>
    </row>
    <row r="37" spans="1:9" x14ac:dyDescent="0.3">
      <c r="A37" s="1" t="s">
        <v>26</v>
      </c>
      <c r="B37" s="1">
        <v>166.19</v>
      </c>
      <c r="C37" s="1">
        <v>476.47</v>
      </c>
      <c r="D37" s="6">
        <v>0</v>
      </c>
      <c r="E37" s="1">
        <v>3.16</v>
      </c>
      <c r="F37" s="1">
        <v>645.82000000000005</v>
      </c>
      <c r="G37" s="9">
        <f>(F37-F38)/F38</f>
        <v>0.26529652632197648</v>
      </c>
      <c r="H37" s="9">
        <f>F37/$F$76</f>
        <v>5.9853063333756874E-3</v>
      </c>
      <c r="I37" s="1">
        <v>135.41</v>
      </c>
    </row>
    <row r="38" spans="1:9" x14ac:dyDescent="0.3">
      <c r="A38" s="1" t="s">
        <v>11</v>
      </c>
      <c r="B38" s="1">
        <v>182.13</v>
      </c>
      <c r="C38" s="1">
        <v>325.23</v>
      </c>
      <c r="D38" s="6">
        <v>0</v>
      </c>
      <c r="E38" s="1">
        <v>3.05</v>
      </c>
      <c r="F38" s="1">
        <v>510.41</v>
      </c>
      <c r="G38" s="1"/>
      <c r="H38" s="1"/>
      <c r="I38" s="1"/>
    </row>
    <row r="39" spans="1:9" x14ac:dyDescent="0.3">
      <c r="A39" s="1" t="s">
        <v>27</v>
      </c>
      <c r="B39" s="1">
        <v>353.18</v>
      </c>
      <c r="C39" s="1">
        <v>2626.31</v>
      </c>
      <c r="D39" s="6">
        <v>0</v>
      </c>
      <c r="E39" s="1">
        <v>1.01</v>
      </c>
      <c r="F39" s="1">
        <v>2980.5</v>
      </c>
      <c r="G39" s="9">
        <f>(F39-F40)/F40</f>
        <v>0.15430642856312951</v>
      </c>
      <c r="H39" s="9">
        <f>F39/$F$76</f>
        <v>2.7622565926459747E-2</v>
      </c>
      <c r="I39" s="1">
        <v>398.43</v>
      </c>
    </row>
    <row r="40" spans="1:9" x14ac:dyDescent="0.3">
      <c r="A40" s="1" t="s">
        <v>11</v>
      </c>
      <c r="B40" s="1">
        <v>512.36</v>
      </c>
      <c r="C40" s="1">
        <v>2068.69</v>
      </c>
      <c r="D40" s="6">
        <v>0</v>
      </c>
      <c r="E40" s="1">
        <v>1.02</v>
      </c>
      <c r="F40" s="1">
        <v>2582.0700000000002</v>
      </c>
      <c r="G40" s="1"/>
      <c r="H40" s="1"/>
      <c r="I40" s="1"/>
    </row>
    <row r="41" spans="1:9" x14ac:dyDescent="0.3">
      <c r="A41" s="1" t="s">
        <v>28</v>
      </c>
      <c r="B41" s="1">
        <v>3.01</v>
      </c>
      <c r="C41" s="1">
        <v>0.02</v>
      </c>
      <c r="D41" s="6">
        <v>0</v>
      </c>
      <c r="E41" s="1">
        <v>0.01</v>
      </c>
      <c r="F41" s="1">
        <v>3.04</v>
      </c>
      <c r="G41" s="9">
        <f>(F41-F42)/F42</f>
        <v>0.21115537848605589</v>
      </c>
      <c r="H41" s="1">
        <v>0</v>
      </c>
      <c r="I41" s="1">
        <v>0.53</v>
      </c>
    </row>
    <row r="42" spans="1:9" x14ac:dyDescent="0.3">
      <c r="A42" s="1" t="s">
        <v>11</v>
      </c>
      <c r="B42" s="1">
        <v>2.48</v>
      </c>
      <c r="C42" s="1">
        <v>0.03</v>
      </c>
      <c r="D42" s="6">
        <v>0</v>
      </c>
      <c r="E42" s="6">
        <v>0</v>
      </c>
      <c r="F42" s="1">
        <v>2.5099999999999998</v>
      </c>
      <c r="G42" s="1"/>
      <c r="H42" s="1"/>
      <c r="I42" s="1"/>
    </row>
    <row r="43" spans="1:9" x14ac:dyDescent="0.3">
      <c r="A43" s="1" t="s">
        <v>29</v>
      </c>
      <c r="B43" s="1">
        <v>1023.49</v>
      </c>
      <c r="C43" s="1">
        <v>1583.51</v>
      </c>
      <c r="D43" s="6">
        <v>0</v>
      </c>
      <c r="E43" s="1">
        <v>413.66</v>
      </c>
      <c r="F43" s="1">
        <v>3020.66</v>
      </c>
      <c r="G43" s="9">
        <f>(F43-F44)/F44</f>
        <v>0.16108226123255381</v>
      </c>
      <c r="H43" s="9">
        <f>F43/$F$76</f>
        <v>2.7994759265700352E-2</v>
      </c>
      <c r="I43" s="1">
        <v>419.07</v>
      </c>
    </row>
    <row r="44" spans="1:9" x14ac:dyDescent="0.3">
      <c r="A44" s="1" t="s">
        <v>11</v>
      </c>
      <c r="B44" s="1">
        <v>744.05</v>
      </c>
      <c r="C44" s="1">
        <v>1538.18</v>
      </c>
      <c r="D44" s="6">
        <v>0</v>
      </c>
      <c r="E44" s="1">
        <v>319.36</v>
      </c>
      <c r="F44" s="1">
        <v>2601.59</v>
      </c>
      <c r="G44" s="1"/>
      <c r="H44" s="1"/>
      <c r="I44" s="1"/>
    </row>
    <row r="45" spans="1:9" x14ac:dyDescent="0.3">
      <c r="A45" s="1" t="s">
        <v>30</v>
      </c>
      <c r="B45" s="1">
        <v>3023.22</v>
      </c>
      <c r="C45" s="1">
        <v>12343.9</v>
      </c>
      <c r="D45" s="1">
        <v>2768.83</v>
      </c>
      <c r="E45" s="1">
        <v>6.44</v>
      </c>
      <c r="F45" s="1">
        <v>18142.39</v>
      </c>
      <c r="G45" s="9">
        <f>(F45-F46)/F46</f>
        <v>5.5110329995498669E-2</v>
      </c>
      <c r="H45" s="9">
        <f>F45/$F$76</f>
        <v>0.16813936045581079</v>
      </c>
      <c r="I45" s="1">
        <v>947.61</v>
      </c>
    </row>
    <row r="46" spans="1:9" x14ac:dyDescent="0.3">
      <c r="A46" s="1" t="s">
        <v>11</v>
      </c>
      <c r="B46" s="1">
        <v>2739.31</v>
      </c>
      <c r="C46" s="1">
        <v>11658.5</v>
      </c>
      <c r="D46" s="1">
        <v>2790.15</v>
      </c>
      <c r="E46" s="1">
        <v>6.82</v>
      </c>
      <c r="F46" s="1">
        <v>17194.78</v>
      </c>
      <c r="G46" s="1"/>
      <c r="H46" s="1"/>
      <c r="I46" s="1"/>
    </row>
    <row r="47" spans="1:9" x14ac:dyDescent="0.3">
      <c r="A47" s="1" t="s">
        <v>31</v>
      </c>
      <c r="B47" s="1">
        <v>1650.46</v>
      </c>
      <c r="C47" s="1">
        <v>5263.53</v>
      </c>
      <c r="D47" s="1">
        <v>431.87</v>
      </c>
      <c r="E47" s="1">
        <v>3.44</v>
      </c>
      <c r="F47" s="1">
        <v>7349.3</v>
      </c>
      <c r="G47" s="9">
        <f>(F47-F48)/F48</f>
        <v>5.6582215258725588E-3</v>
      </c>
      <c r="H47" s="9">
        <f>F47/$F$76</f>
        <v>6.8111566436279358E-2</v>
      </c>
      <c r="I47" s="1">
        <v>41.35</v>
      </c>
    </row>
    <row r="48" spans="1:9" x14ac:dyDescent="0.3">
      <c r="A48" s="1" t="s">
        <v>11</v>
      </c>
      <c r="B48" s="1">
        <v>1624.5</v>
      </c>
      <c r="C48" s="1">
        <v>4980.5</v>
      </c>
      <c r="D48" s="1">
        <v>698.99</v>
      </c>
      <c r="E48" s="1">
        <v>3.96</v>
      </c>
      <c r="F48" s="1">
        <v>7307.95</v>
      </c>
      <c r="G48" s="1"/>
      <c r="H48" s="1"/>
      <c r="I48" s="1"/>
    </row>
    <row r="49" spans="1:9" x14ac:dyDescent="0.3">
      <c r="A49" s="1" t="s">
        <v>32</v>
      </c>
      <c r="B49" s="1">
        <v>1521.54</v>
      </c>
      <c r="C49" s="1">
        <v>3127.55</v>
      </c>
      <c r="D49" s="1">
        <v>1753.97</v>
      </c>
      <c r="E49" s="1">
        <v>3.69</v>
      </c>
      <c r="F49" s="1">
        <v>6406.75</v>
      </c>
      <c r="G49" s="9">
        <f>(F49-F50)/F50</f>
        <v>-0.10974950566728313</v>
      </c>
      <c r="H49" s="9">
        <f>F49/$F$76</f>
        <v>5.9376236956667001E-2</v>
      </c>
      <c r="I49" s="1">
        <v>-789.82</v>
      </c>
    </row>
    <row r="50" spans="1:9" x14ac:dyDescent="0.3">
      <c r="A50" s="1" t="s">
        <v>11</v>
      </c>
      <c r="B50" s="1">
        <v>1373.16</v>
      </c>
      <c r="C50" s="1">
        <v>2931.41</v>
      </c>
      <c r="D50" s="1">
        <v>2887.9</v>
      </c>
      <c r="E50" s="1">
        <v>4.0999999999999996</v>
      </c>
      <c r="F50" s="1">
        <v>7196.57</v>
      </c>
      <c r="G50" s="1"/>
      <c r="H50" s="1"/>
      <c r="I50" s="1"/>
    </row>
    <row r="51" spans="1:9" x14ac:dyDescent="0.3">
      <c r="A51" s="1" t="s">
        <v>33</v>
      </c>
      <c r="B51" s="1">
        <v>91.52</v>
      </c>
      <c r="C51" s="1">
        <v>801.69</v>
      </c>
      <c r="D51" s="1">
        <v>17.760000000000002</v>
      </c>
      <c r="E51" s="1">
        <v>15.72</v>
      </c>
      <c r="F51" s="1">
        <v>926.69</v>
      </c>
      <c r="G51" s="9">
        <f>(F51-F52)/F52</f>
        <v>1.107598535331711</v>
      </c>
      <c r="H51" s="9">
        <f>F51/$F$76</f>
        <v>8.5883427674521007E-3</v>
      </c>
      <c r="I51" s="1">
        <v>487</v>
      </c>
    </row>
    <row r="52" spans="1:9" x14ac:dyDescent="0.3">
      <c r="A52" s="1" t="s">
        <v>11</v>
      </c>
      <c r="B52" s="1">
        <v>89.04</v>
      </c>
      <c r="C52" s="1">
        <v>335.33</v>
      </c>
      <c r="D52" s="1">
        <v>15.3</v>
      </c>
      <c r="E52" s="1">
        <v>0.02</v>
      </c>
      <c r="F52" s="1">
        <v>439.69</v>
      </c>
      <c r="G52" s="1"/>
      <c r="H52" s="1"/>
      <c r="I52" s="1"/>
    </row>
    <row r="53" spans="1:9" x14ac:dyDescent="0.3">
      <c r="A53" s="1" t="s">
        <v>34</v>
      </c>
      <c r="B53" s="1">
        <v>7.43</v>
      </c>
      <c r="C53" s="1">
        <v>319.48</v>
      </c>
      <c r="D53" s="6">
        <v>0</v>
      </c>
      <c r="E53" s="1">
        <v>4.41</v>
      </c>
      <c r="F53" s="1">
        <v>331.32</v>
      </c>
      <c r="G53" s="9">
        <f>(F53-F54)/F54</f>
        <v>-7.2214065262338565E-3</v>
      </c>
      <c r="H53" s="9">
        <f>F53/$F$76</f>
        <v>3.0705950487349919E-3</v>
      </c>
      <c r="I53" s="1">
        <v>-2.41</v>
      </c>
    </row>
    <row r="54" spans="1:9" x14ac:dyDescent="0.3">
      <c r="A54" s="1" t="s">
        <v>11</v>
      </c>
      <c r="B54" s="1">
        <v>7.73</v>
      </c>
      <c r="C54" s="1">
        <v>302.58999999999997</v>
      </c>
      <c r="D54" s="6">
        <v>0</v>
      </c>
      <c r="E54" s="1">
        <v>23.41</v>
      </c>
      <c r="F54" s="1">
        <v>333.73</v>
      </c>
      <c r="G54" s="1"/>
      <c r="H54" s="1"/>
      <c r="I54" s="1"/>
    </row>
    <row r="55" spans="1:9" x14ac:dyDescent="0.3">
      <c r="A55" s="2" t="s">
        <v>35</v>
      </c>
      <c r="B55" s="10">
        <f t="shared" ref="B55:F56" si="0">SUM(B5+B7+B9+B11+B13+B15+B17+B19+B21+B23+B25+B27+B29+B31+B33+B35+B37+B39+B41+B43+B45+B47+B49+B51+B53)</f>
        <v>17551.490000000002</v>
      </c>
      <c r="C55" s="10">
        <f t="shared" si="0"/>
        <v>47616.960000000006</v>
      </c>
      <c r="D55" s="10">
        <f t="shared" si="0"/>
        <v>8867.4500000000007</v>
      </c>
      <c r="E55" s="10">
        <f t="shared" si="0"/>
        <v>1062.8300000000002</v>
      </c>
      <c r="F55" s="10">
        <f t="shared" si="0"/>
        <v>75098.73000000001</v>
      </c>
      <c r="G55" s="11">
        <f>(F55-F56)/F56</f>
        <v>6.3804563756259911E-2</v>
      </c>
      <c r="H55" s="11">
        <f>F55/$F$76</f>
        <v>0.69599718853158887</v>
      </c>
      <c r="I55" s="10">
        <f t="shared" ref="I55" si="1">SUM(I5+I7+I9+I11+I13+I15+I17+I19+I21+I23+I25+I27+I29+I31+I33+I35+I37+I39+I41+I43+I45+I47+I49+I51+I53)</f>
        <v>4504.25</v>
      </c>
    </row>
    <row r="56" spans="1:9" x14ac:dyDescent="0.3">
      <c r="A56" s="1" t="s">
        <v>36</v>
      </c>
      <c r="B56" s="6">
        <f t="shared" si="0"/>
        <v>16225.559999999998</v>
      </c>
      <c r="C56" s="6">
        <f t="shared" si="0"/>
        <v>43239.899999999994</v>
      </c>
      <c r="D56" s="6">
        <f t="shared" si="0"/>
        <v>10180.14</v>
      </c>
      <c r="E56" s="6">
        <f t="shared" si="0"/>
        <v>948.88</v>
      </c>
      <c r="F56" s="6">
        <f t="shared" si="0"/>
        <v>70594.48</v>
      </c>
      <c r="G56" s="1"/>
      <c r="H56" s="1"/>
      <c r="I56" s="1"/>
    </row>
    <row r="57" spans="1:9" x14ac:dyDescent="0.3">
      <c r="A57" s="1" t="s">
        <v>37</v>
      </c>
      <c r="B57" s="5">
        <f t="shared" ref="B57:F57" si="2">(B55-B56)/B56</f>
        <v>8.1718597077697422E-2</v>
      </c>
      <c r="C57" s="5">
        <f t="shared" si="2"/>
        <v>0.1012273386386188</v>
      </c>
      <c r="D57" s="5">
        <f t="shared" si="2"/>
        <v>-0.12894616380521276</v>
      </c>
      <c r="E57" s="5">
        <f t="shared" si="2"/>
        <v>0.12008894696905843</v>
      </c>
      <c r="F57" s="5">
        <f t="shared" si="2"/>
        <v>6.3804563756259911E-2</v>
      </c>
      <c r="G57" s="1"/>
      <c r="H57" s="1"/>
      <c r="I57" s="1"/>
    </row>
    <row r="58" spans="1:9" x14ac:dyDescent="0.3">
      <c r="A58" s="2" t="s">
        <v>38</v>
      </c>
      <c r="B58" s="2"/>
      <c r="C58" s="2"/>
      <c r="D58" s="1"/>
      <c r="E58" s="1"/>
      <c r="F58" s="1"/>
      <c r="G58" s="1"/>
      <c r="H58" s="1"/>
      <c r="I58" s="1"/>
    </row>
    <row r="59" spans="1:9" x14ac:dyDescent="0.3">
      <c r="A59" s="1" t="s">
        <v>39</v>
      </c>
      <c r="B59" s="1">
        <v>3872.73</v>
      </c>
      <c r="C59" s="1">
        <v>1950.67</v>
      </c>
      <c r="D59" s="6">
        <v>0</v>
      </c>
      <c r="E59" s="1">
        <v>16.8</v>
      </c>
      <c r="F59" s="1">
        <v>5840.2</v>
      </c>
      <c r="G59" s="9">
        <f>(F59-F60)/F60</f>
        <v>0.21174522684172742</v>
      </c>
      <c r="H59" s="9">
        <f>F59/$F$76</f>
        <v>5.4125586151219665E-2</v>
      </c>
      <c r="I59" s="1">
        <v>1020.54</v>
      </c>
    </row>
    <row r="60" spans="1:9" x14ac:dyDescent="0.3">
      <c r="A60" s="1" t="s">
        <v>11</v>
      </c>
      <c r="B60" s="1">
        <v>3316.89</v>
      </c>
      <c r="C60" s="1">
        <v>1484.33</v>
      </c>
      <c r="D60" s="6">
        <v>0</v>
      </c>
      <c r="E60" s="1">
        <v>18.440000000000001</v>
      </c>
      <c r="F60" s="1">
        <v>4819.66</v>
      </c>
      <c r="G60" s="1"/>
      <c r="H60" s="1"/>
      <c r="I60" s="1"/>
    </row>
    <row r="61" spans="1:9" x14ac:dyDescent="0.3">
      <c r="A61" s="1" t="s">
        <v>40</v>
      </c>
      <c r="B61" s="1">
        <v>1246.1600000000001</v>
      </c>
      <c r="C61" s="1">
        <v>2529.09</v>
      </c>
      <c r="D61" s="6">
        <v>0</v>
      </c>
      <c r="E61" s="1">
        <v>46.66</v>
      </c>
      <c r="F61" s="1">
        <v>3821.91</v>
      </c>
      <c r="G61" s="9">
        <f>(F61-F62)/F62</f>
        <v>0.28172013441274901</v>
      </c>
      <c r="H61" s="9">
        <f>F61/$F$76</f>
        <v>3.5420553913771441E-2</v>
      </c>
      <c r="I61" s="1">
        <v>840.05</v>
      </c>
    </row>
    <row r="62" spans="1:9" x14ac:dyDescent="0.3">
      <c r="A62" s="1" t="s">
        <v>11</v>
      </c>
      <c r="B62" s="1">
        <v>957.34</v>
      </c>
      <c r="C62" s="1">
        <v>1994.15</v>
      </c>
      <c r="D62" s="6">
        <v>0</v>
      </c>
      <c r="E62" s="1">
        <v>30.37</v>
      </c>
      <c r="F62" s="1">
        <v>2981.86</v>
      </c>
      <c r="G62" s="1"/>
      <c r="H62" s="1"/>
      <c r="I62" s="1"/>
    </row>
    <row r="63" spans="1:9" x14ac:dyDescent="0.3">
      <c r="A63" s="1" t="s">
        <v>41</v>
      </c>
      <c r="B63" s="1">
        <v>4471.34</v>
      </c>
      <c r="C63" s="1">
        <v>2678.5</v>
      </c>
      <c r="D63" s="6">
        <v>0</v>
      </c>
      <c r="E63" s="1">
        <v>107.31</v>
      </c>
      <c r="F63" s="1">
        <v>7257.15</v>
      </c>
      <c r="G63" s="9">
        <f>(F63-F64)/F64</f>
        <v>0.22730455194247326</v>
      </c>
      <c r="H63" s="9">
        <f>F63/$F$76</f>
        <v>6.7257542128235981E-2</v>
      </c>
      <c r="I63" s="1">
        <v>1344.07</v>
      </c>
    </row>
    <row r="64" spans="1:9" x14ac:dyDescent="0.3">
      <c r="A64" s="1" t="s">
        <v>11</v>
      </c>
      <c r="B64" s="1">
        <v>3429.79</v>
      </c>
      <c r="C64" s="1">
        <v>2379.56</v>
      </c>
      <c r="D64" s="6">
        <v>0</v>
      </c>
      <c r="E64" s="1">
        <v>103.73</v>
      </c>
      <c r="F64" s="1">
        <v>5913.08</v>
      </c>
      <c r="G64" s="1"/>
      <c r="H64" s="1"/>
      <c r="I64" s="1"/>
    </row>
    <row r="65" spans="1:9" x14ac:dyDescent="0.3">
      <c r="A65" s="1" t="s">
        <v>42</v>
      </c>
      <c r="B65" s="1">
        <v>8.43</v>
      </c>
      <c r="C65" s="1">
        <v>1.19</v>
      </c>
      <c r="D65" s="6">
        <v>0</v>
      </c>
      <c r="E65" s="6">
        <v>0</v>
      </c>
      <c r="F65" s="1">
        <v>9.6199999999999992</v>
      </c>
      <c r="G65" s="6">
        <v>0</v>
      </c>
      <c r="H65" s="9">
        <f>F65/$F$76</f>
        <v>8.9155874589009486E-5</v>
      </c>
      <c r="I65" s="1">
        <v>9.6199999999999992</v>
      </c>
    </row>
    <row r="66" spans="1:9" x14ac:dyDescent="0.3">
      <c r="A66" s="1" t="s">
        <v>11</v>
      </c>
      <c r="B66" s="6">
        <v>0</v>
      </c>
      <c r="C66" s="6">
        <v>0</v>
      </c>
      <c r="D66" s="6">
        <v>0</v>
      </c>
      <c r="E66" s="6">
        <v>0</v>
      </c>
      <c r="F66" s="6">
        <v>0</v>
      </c>
      <c r="G66" s="1"/>
      <c r="H66" s="1"/>
      <c r="I66" s="1"/>
    </row>
    <row r="67" spans="1:9" x14ac:dyDescent="0.3">
      <c r="A67" s="1" t="s">
        <v>43</v>
      </c>
      <c r="B67" s="1">
        <v>725.44</v>
      </c>
      <c r="C67" s="1">
        <v>811.55</v>
      </c>
      <c r="D67" s="6">
        <v>0</v>
      </c>
      <c r="E67" s="1">
        <v>2.64</v>
      </c>
      <c r="F67" s="1">
        <v>1539.63</v>
      </c>
      <c r="G67" s="9">
        <f>(F67-F68)/F68</f>
        <v>4.5653045007844298E-2</v>
      </c>
      <c r="H67" s="9">
        <f>F67/$F$76</f>
        <v>1.4268925072086974E-2</v>
      </c>
      <c r="I67" s="1">
        <v>67.22</v>
      </c>
    </row>
    <row r="68" spans="1:9" x14ac:dyDescent="0.3">
      <c r="A68" s="1" t="s">
        <v>11</v>
      </c>
      <c r="B68" s="1">
        <v>641.87</v>
      </c>
      <c r="C68" s="1">
        <v>828.56</v>
      </c>
      <c r="D68" s="6">
        <v>0</v>
      </c>
      <c r="E68" s="1">
        <v>1.98</v>
      </c>
      <c r="F68" s="1">
        <v>1472.41</v>
      </c>
      <c r="G68" s="1"/>
      <c r="H68" s="1"/>
      <c r="I68" s="1"/>
    </row>
    <row r="69" spans="1:9" x14ac:dyDescent="0.3">
      <c r="A69" s="1" t="s">
        <v>44</v>
      </c>
      <c r="B69" s="1">
        <v>1.68</v>
      </c>
      <c r="C69" s="6">
        <v>0</v>
      </c>
      <c r="D69" s="6">
        <v>0</v>
      </c>
      <c r="E69" s="6">
        <v>0</v>
      </c>
      <c r="F69" s="1">
        <v>1.68</v>
      </c>
      <c r="G69" s="6">
        <v>0</v>
      </c>
      <c r="H69" s="6">
        <v>0</v>
      </c>
      <c r="I69" s="1">
        <v>1.68</v>
      </c>
    </row>
    <row r="70" spans="1:9" x14ac:dyDescent="0.3">
      <c r="A70" s="1" t="s">
        <v>11</v>
      </c>
      <c r="B70" s="6">
        <v>0</v>
      </c>
      <c r="C70" s="6">
        <v>0</v>
      </c>
      <c r="D70" s="6">
        <v>0</v>
      </c>
      <c r="E70" s="6">
        <v>0</v>
      </c>
      <c r="F70" s="6">
        <v>0</v>
      </c>
      <c r="G70" s="1"/>
      <c r="H70" s="1"/>
      <c r="I70" s="1"/>
    </row>
    <row r="71" spans="1:9" x14ac:dyDescent="0.3">
      <c r="A71" s="1" t="s">
        <v>45</v>
      </c>
      <c r="B71" s="1">
        <v>13296.4</v>
      </c>
      <c r="C71" s="1">
        <v>1026.8499999999999</v>
      </c>
      <c r="D71" s="6">
        <v>0</v>
      </c>
      <c r="E71" s="1">
        <v>8.74</v>
      </c>
      <c r="F71" s="1">
        <v>14331.99</v>
      </c>
      <c r="G71" s="1">
        <v>10.82</v>
      </c>
      <c r="H71" s="1">
        <v>13.28</v>
      </c>
      <c r="I71" s="1">
        <v>1399.46</v>
      </c>
    </row>
    <row r="72" spans="1:9" x14ac:dyDescent="0.3">
      <c r="A72" s="1" t="s">
        <v>11</v>
      </c>
      <c r="B72" s="1">
        <v>12009.9</v>
      </c>
      <c r="C72" s="1">
        <v>917.45</v>
      </c>
      <c r="D72" s="6">
        <v>0</v>
      </c>
      <c r="E72" s="1">
        <v>5.18</v>
      </c>
      <c r="F72" s="1">
        <v>12932.53</v>
      </c>
      <c r="G72" s="1"/>
      <c r="H72" s="1"/>
      <c r="I72" s="1"/>
    </row>
    <row r="73" spans="1:9" x14ac:dyDescent="0.3">
      <c r="A73" s="2" t="s">
        <v>46</v>
      </c>
      <c r="B73" s="2">
        <f>SUM(B59+B61+B63+B65+B67+B69+B71)</f>
        <v>23622.18</v>
      </c>
      <c r="C73" s="2">
        <f>SUM(C59+C61+C63+C65+C67+C69+C71)</f>
        <v>8997.85</v>
      </c>
      <c r="D73" s="10">
        <v>0</v>
      </c>
      <c r="E73" s="2">
        <f>SUM(E59+E61+E63+E65+E67+E69+E71)</f>
        <v>182.14999999999998</v>
      </c>
      <c r="F73" s="2">
        <f>SUM(F59+F61+F63+F65+F67+F69+F71)</f>
        <v>32802.18</v>
      </c>
      <c r="G73" s="11">
        <f>(F73-F74)/F74</f>
        <v>0.16652619495197998</v>
      </c>
      <c r="H73" s="11">
        <f>F73/$F$76</f>
        <v>0.30400281146841113</v>
      </c>
      <c r="I73" s="2">
        <v>4682.68</v>
      </c>
    </row>
    <row r="74" spans="1:9" x14ac:dyDescent="0.3">
      <c r="A74" s="1" t="s">
        <v>36</v>
      </c>
      <c r="B74" s="1">
        <f>SUM(B60+B62+B64+B66+B68+B70+B72)</f>
        <v>20355.79</v>
      </c>
      <c r="C74" s="1">
        <f>SUM(C60+C62+C64+C66+C68+C70+C72)</f>
        <v>7604.05</v>
      </c>
      <c r="D74" s="6">
        <v>0</v>
      </c>
      <c r="E74" s="1">
        <f>SUM(E60+E62+E64+E66+E68+E70+E72)</f>
        <v>159.70000000000002</v>
      </c>
      <c r="F74" s="1">
        <f>SUM(F60+F62+F64+F66+F68+F70+F72)</f>
        <v>28119.54</v>
      </c>
      <c r="G74" s="1"/>
      <c r="H74" s="1"/>
      <c r="I74" s="1"/>
    </row>
    <row r="75" spans="1:9" x14ac:dyDescent="0.3">
      <c r="A75" s="1" t="s">
        <v>37</v>
      </c>
      <c r="B75" s="5">
        <f t="shared" ref="B75:F75" si="3">(B73-B74)/B74</f>
        <v>0.16046490949258169</v>
      </c>
      <c r="C75" s="5">
        <f t="shared" si="3"/>
        <v>0.18329705880418989</v>
      </c>
      <c r="D75" s="6">
        <v>0</v>
      </c>
      <c r="E75" s="5">
        <f t="shared" si="3"/>
        <v>0.1405760801502815</v>
      </c>
      <c r="F75" s="5">
        <f t="shared" si="3"/>
        <v>0.16652619495197998</v>
      </c>
      <c r="G75" s="1"/>
      <c r="H75" s="1"/>
      <c r="I75" s="1"/>
    </row>
    <row r="76" spans="1:9" x14ac:dyDescent="0.3">
      <c r="A76" s="2" t="s">
        <v>47</v>
      </c>
      <c r="B76" s="7">
        <f>SUM(B55+B73)</f>
        <v>41173.67</v>
      </c>
      <c r="C76" s="7">
        <f>SUM(C55+C73)</f>
        <v>56614.810000000005</v>
      </c>
      <c r="D76" s="7">
        <f>SUM(D55+D73)</f>
        <v>8867.4500000000007</v>
      </c>
      <c r="E76" s="7">
        <f>SUM(E55+E73)</f>
        <v>1244.98</v>
      </c>
      <c r="F76" s="7">
        <f>SUM(F55+F73)</f>
        <v>107900.91</v>
      </c>
      <c r="G76" s="11">
        <f>(F76-F77)/F77</f>
        <v>9.3065706370787205E-2</v>
      </c>
      <c r="H76" s="11">
        <f>F76/$F$76</f>
        <v>1</v>
      </c>
      <c r="I76" s="7">
        <f>SUM(I55+I73)</f>
        <v>9186.93</v>
      </c>
    </row>
    <row r="77" spans="1:9" x14ac:dyDescent="0.3">
      <c r="A77" s="1" t="s">
        <v>36</v>
      </c>
      <c r="B77" s="6">
        <f>SUM(B56+B74)</f>
        <v>36581.35</v>
      </c>
      <c r="C77" s="6">
        <f t="shared" ref="C77:F77" si="4">SUM(C56+C74)</f>
        <v>50843.95</v>
      </c>
      <c r="D77" s="6">
        <f t="shared" si="4"/>
        <v>10180.14</v>
      </c>
      <c r="E77" s="6">
        <f t="shared" si="4"/>
        <v>1108.58</v>
      </c>
      <c r="F77" s="6">
        <f t="shared" si="4"/>
        <v>98714.01999999999</v>
      </c>
      <c r="G77" s="1"/>
      <c r="H77" s="1"/>
      <c r="I77" s="1"/>
    </row>
    <row r="78" spans="1:9" x14ac:dyDescent="0.3">
      <c r="A78" s="1" t="s">
        <v>37</v>
      </c>
      <c r="B78" s="5">
        <f t="shared" ref="B78:F78" si="5">(B76-B77)/B77</f>
        <v>0.12553719313256617</v>
      </c>
      <c r="C78" s="5">
        <f t="shared" si="5"/>
        <v>0.11350140970557969</v>
      </c>
      <c r="D78" s="5">
        <f t="shared" si="5"/>
        <v>-0.12894616380521276</v>
      </c>
      <c r="E78" s="5">
        <f t="shared" si="5"/>
        <v>0.1230402857709864</v>
      </c>
      <c r="F78" s="5">
        <f t="shared" si="5"/>
        <v>9.3065706370787205E-2</v>
      </c>
      <c r="G78" s="1"/>
      <c r="H78" s="1"/>
      <c r="I78" s="1"/>
    </row>
    <row r="79" spans="1:9" x14ac:dyDescent="0.3">
      <c r="A79" s="1" t="s">
        <v>48</v>
      </c>
      <c r="B79" s="9">
        <f>B76/$F$76</f>
        <v>0.38158779198433079</v>
      </c>
      <c r="C79" s="9">
        <f t="shared" ref="C79:F79" si="6">C76/$F$76</f>
        <v>0.52469260917261962</v>
      </c>
      <c r="D79" s="9">
        <f t="shared" si="6"/>
        <v>8.2181419971342234E-2</v>
      </c>
      <c r="E79" s="9">
        <f t="shared" si="6"/>
        <v>1.1538178871707385E-2</v>
      </c>
      <c r="F79" s="9">
        <f t="shared" si="6"/>
        <v>1</v>
      </c>
      <c r="G79" s="1"/>
      <c r="H79" s="1"/>
      <c r="I79" s="1"/>
    </row>
    <row r="80" spans="1:9" x14ac:dyDescent="0.3">
      <c r="A80" s="1" t="s">
        <v>49</v>
      </c>
      <c r="B80" s="9">
        <f>B77/$F$77</f>
        <v>0.3705790727598775</v>
      </c>
      <c r="C80" s="9">
        <f t="shared" ref="C80:F80" si="7">C77/$F$77</f>
        <v>0.51506310856350501</v>
      </c>
      <c r="D80" s="9">
        <f t="shared" si="7"/>
        <v>0.10312760031452473</v>
      </c>
      <c r="E80" s="9">
        <f t="shared" si="7"/>
        <v>1.1230218362092842E-2</v>
      </c>
      <c r="F80" s="9">
        <f t="shared" si="7"/>
        <v>1</v>
      </c>
      <c r="G80" s="1"/>
      <c r="H80" s="1"/>
      <c r="I80" s="1"/>
    </row>
    <row r="82" spans="1:9" ht="63" customHeight="1" x14ac:dyDescent="0.3">
      <c r="A82" s="18" t="s">
        <v>74</v>
      </c>
      <c r="B82" s="18"/>
      <c r="C82" s="18"/>
      <c r="D82" s="18"/>
      <c r="E82" s="18"/>
      <c r="F82" s="18"/>
      <c r="G82" s="18"/>
      <c r="H82" s="18"/>
      <c r="I82" s="18"/>
    </row>
  </sheetData>
  <mergeCells count="2">
    <mergeCell ref="A2:I2"/>
    <mergeCell ref="A82:I8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1"/>
  <sheetViews>
    <sheetView topLeftCell="A38" zoomScaleNormal="100" workbookViewId="0">
      <selection activeCell="A2" sqref="A2:I2"/>
    </sheetView>
  </sheetViews>
  <sheetFormatPr defaultRowHeight="14.4" x14ac:dyDescent="0.3"/>
  <cols>
    <col min="1" max="1" width="39.44140625" customWidth="1"/>
    <col min="2" max="2" width="13.21875" customWidth="1"/>
    <col min="3" max="4" width="12.33203125" customWidth="1"/>
    <col min="5" max="5" width="11.5546875" customWidth="1"/>
    <col min="6" max="6" width="8.88671875" customWidth="1"/>
    <col min="7" max="7" width="11.77734375" customWidth="1"/>
    <col min="8" max="8" width="10.21875" customWidth="1"/>
    <col min="9" max="9" width="11.21875" customWidth="1"/>
  </cols>
  <sheetData>
    <row r="2" spans="1:9" ht="36.6" customHeight="1" x14ac:dyDescent="0.3">
      <c r="A2" s="19" t="s">
        <v>0</v>
      </c>
      <c r="B2" s="19"/>
      <c r="C2" s="19"/>
      <c r="D2" s="19"/>
      <c r="E2" s="19"/>
      <c r="F2" s="19"/>
      <c r="G2" s="19"/>
      <c r="H2" s="19"/>
      <c r="I2" s="19"/>
    </row>
    <row r="3" spans="1:9" ht="57.6" x14ac:dyDescent="0.3">
      <c r="A3" s="1"/>
      <c r="B3" s="13" t="s">
        <v>50</v>
      </c>
      <c r="C3" s="13" t="s">
        <v>51</v>
      </c>
      <c r="D3" s="13" t="s">
        <v>52</v>
      </c>
      <c r="E3" s="13" t="s">
        <v>53</v>
      </c>
      <c r="F3" s="13" t="s">
        <v>5</v>
      </c>
      <c r="G3" s="13" t="s">
        <v>6</v>
      </c>
      <c r="H3" s="13" t="s">
        <v>7</v>
      </c>
      <c r="I3" s="13" t="s">
        <v>8</v>
      </c>
    </row>
    <row r="4" spans="1:9" x14ac:dyDescent="0.3">
      <c r="A4" s="2" t="s">
        <v>9</v>
      </c>
      <c r="B4" s="1"/>
      <c r="C4" s="1"/>
      <c r="D4" s="1"/>
      <c r="E4" s="1"/>
      <c r="F4" s="1"/>
      <c r="G4" s="1"/>
      <c r="H4" s="1"/>
      <c r="I4" s="1"/>
    </row>
    <row r="5" spans="1:9" x14ac:dyDescent="0.3">
      <c r="A5" s="1" t="s">
        <v>10</v>
      </c>
      <c r="B5" s="6">
        <v>0</v>
      </c>
      <c r="C5" s="6">
        <v>0</v>
      </c>
      <c r="D5" s="6">
        <v>0</v>
      </c>
      <c r="E5" s="1">
        <v>54.28</v>
      </c>
      <c r="F5" s="1">
        <v>54.28</v>
      </c>
      <c r="G5" s="9">
        <f>(F5-F6)/F6</f>
        <v>-0.34341357203338574</v>
      </c>
      <c r="H5" s="9">
        <f>F5/$F$55</f>
        <v>1.0569091443670131E-2</v>
      </c>
      <c r="I5" s="1">
        <v>-28.39</v>
      </c>
    </row>
    <row r="6" spans="1:9" x14ac:dyDescent="0.3">
      <c r="A6" s="1" t="s">
        <v>11</v>
      </c>
      <c r="B6" s="6">
        <v>0</v>
      </c>
      <c r="C6" s="6">
        <v>0</v>
      </c>
      <c r="D6" s="6">
        <v>0</v>
      </c>
      <c r="E6" s="1">
        <v>82.67</v>
      </c>
      <c r="F6" s="1">
        <v>82.67</v>
      </c>
      <c r="G6" s="1"/>
      <c r="H6" s="1"/>
      <c r="I6" s="1"/>
    </row>
    <row r="7" spans="1:9" x14ac:dyDescent="0.3">
      <c r="A7" s="1" t="s">
        <v>12</v>
      </c>
      <c r="B7" s="1">
        <v>68.13</v>
      </c>
      <c r="C7" s="1">
        <v>0.51</v>
      </c>
      <c r="D7" s="1">
        <v>100.41</v>
      </c>
      <c r="E7" s="1">
        <v>474.63</v>
      </c>
      <c r="F7" s="1">
        <v>643.67999999999995</v>
      </c>
      <c r="G7" s="9">
        <f>(F7-F8)/F8</f>
        <v>0.10759700593650516</v>
      </c>
      <c r="H7" s="9">
        <f>F7/$F$55</f>
        <v>0.12533369160761956</v>
      </c>
      <c r="I7" s="1">
        <v>62.53</v>
      </c>
    </row>
    <row r="8" spans="1:9" x14ac:dyDescent="0.3">
      <c r="A8" s="1" t="s">
        <v>11</v>
      </c>
      <c r="B8" s="1">
        <v>64.77</v>
      </c>
      <c r="C8" s="1">
        <v>0.53</v>
      </c>
      <c r="D8" s="1">
        <v>97.36</v>
      </c>
      <c r="E8" s="1">
        <v>418.49</v>
      </c>
      <c r="F8" s="1">
        <v>581.15</v>
      </c>
      <c r="G8" s="1"/>
      <c r="H8" s="1"/>
      <c r="I8" s="1"/>
    </row>
    <row r="9" spans="1:9" x14ac:dyDescent="0.3">
      <c r="A9" s="1" t="s">
        <v>13</v>
      </c>
      <c r="B9" s="1">
        <v>8.56</v>
      </c>
      <c r="C9" s="1">
        <v>11.67</v>
      </c>
      <c r="D9" s="1">
        <v>1.31</v>
      </c>
      <c r="E9" s="6">
        <v>0</v>
      </c>
      <c r="F9" s="1">
        <v>21.54</v>
      </c>
      <c r="G9" s="9">
        <f>(F9-F10)/F10</f>
        <v>0.13011542497376707</v>
      </c>
      <c r="H9" s="9">
        <f>F9/$F$55</f>
        <v>4.1941457202773515E-3</v>
      </c>
      <c r="I9" s="1">
        <v>2.48</v>
      </c>
    </row>
    <row r="10" spans="1:9" x14ac:dyDescent="0.3">
      <c r="A10" s="1" t="s">
        <v>11</v>
      </c>
      <c r="B10" s="1">
        <v>9.1</v>
      </c>
      <c r="C10" s="1">
        <v>8.81</v>
      </c>
      <c r="D10" s="1">
        <v>1.1499999999999999</v>
      </c>
      <c r="E10" s="6">
        <v>0</v>
      </c>
      <c r="F10" s="1">
        <v>19.059999999999999</v>
      </c>
      <c r="G10" s="1"/>
      <c r="H10" s="1"/>
      <c r="I10" s="1"/>
    </row>
    <row r="11" spans="1:9" x14ac:dyDescent="0.3">
      <c r="A11" s="1" t="s">
        <v>14</v>
      </c>
      <c r="B11" s="1">
        <v>34.97</v>
      </c>
      <c r="C11" s="1">
        <v>0.16</v>
      </c>
      <c r="D11" s="1">
        <v>34.15</v>
      </c>
      <c r="E11" s="6">
        <v>0</v>
      </c>
      <c r="F11" s="1">
        <v>69.28</v>
      </c>
      <c r="G11" s="9">
        <f>(F11-F12)/F12</f>
        <v>0.13387888707037643</v>
      </c>
      <c r="H11" s="9">
        <f>F11/$F$55</f>
        <v>1.3489805733556867E-2</v>
      </c>
      <c r="I11" s="1">
        <v>8.18</v>
      </c>
    </row>
    <row r="12" spans="1:9" x14ac:dyDescent="0.3">
      <c r="A12" s="1" t="s">
        <v>11</v>
      </c>
      <c r="B12" s="1">
        <v>32.700000000000003</v>
      </c>
      <c r="C12" s="1">
        <v>0.17</v>
      </c>
      <c r="D12" s="1">
        <v>28.23</v>
      </c>
      <c r="E12" s="6">
        <v>0</v>
      </c>
      <c r="F12" s="1">
        <v>61.1</v>
      </c>
      <c r="G12" s="1"/>
      <c r="H12" s="1"/>
      <c r="I12" s="1"/>
    </row>
    <row r="13" spans="1:9" x14ac:dyDescent="0.3">
      <c r="A13" s="1" t="s">
        <v>15</v>
      </c>
      <c r="B13" s="1">
        <v>67.930000000000007</v>
      </c>
      <c r="C13" s="1">
        <v>0.18</v>
      </c>
      <c r="D13" s="6">
        <v>0</v>
      </c>
      <c r="E13" s="1">
        <v>55.85</v>
      </c>
      <c r="F13" s="1">
        <v>123.96</v>
      </c>
      <c r="G13" s="9">
        <f>(F13-F14)/F14</f>
        <v>1.3738959764474914E-2</v>
      </c>
      <c r="H13" s="9">
        <f>F13/$F$55</f>
        <v>2.4136782891623975E-2</v>
      </c>
      <c r="I13" s="1">
        <v>1.68</v>
      </c>
    </row>
    <row r="14" spans="1:9" x14ac:dyDescent="0.3">
      <c r="A14" s="1" t="s">
        <v>11</v>
      </c>
      <c r="B14" s="1">
        <v>55.14</v>
      </c>
      <c r="C14" s="1">
        <v>0.15</v>
      </c>
      <c r="D14" s="6">
        <v>0</v>
      </c>
      <c r="E14" s="1">
        <v>66.989999999999995</v>
      </c>
      <c r="F14" s="1">
        <v>122.28</v>
      </c>
      <c r="G14" s="1"/>
      <c r="H14" s="1"/>
      <c r="I14" s="1"/>
    </row>
    <row r="15" spans="1:9" x14ac:dyDescent="0.3">
      <c r="A15" s="1" t="s">
        <v>16</v>
      </c>
      <c r="B15" s="1">
        <v>30.86</v>
      </c>
      <c r="C15" s="1">
        <v>4.58</v>
      </c>
      <c r="D15" s="1">
        <v>0.18</v>
      </c>
      <c r="E15" s="1">
        <v>629.24</v>
      </c>
      <c r="F15" s="1">
        <v>664.86</v>
      </c>
      <c r="G15" s="9">
        <f>(F15-F16)/F16</f>
        <v>0.10518966720968112</v>
      </c>
      <c r="H15" s="9">
        <f>F15/$F$55</f>
        <v>0.12945774018493963</v>
      </c>
      <c r="I15" s="1">
        <v>63.28</v>
      </c>
    </row>
    <row r="16" spans="1:9" x14ac:dyDescent="0.3">
      <c r="A16" s="1" t="s">
        <v>11</v>
      </c>
      <c r="B16" s="1">
        <v>24.98</v>
      </c>
      <c r="C16" s="1">
        <v>4.04</v>
      </c>
      <c r="D16" s="1">
        <v>0.2</v>
      </c>
      <c r="E16" s="1">
        <v>572.36</v>
      </c>
      <c r="F16" s="1">
        <v>601.58000000000004</v>
      </c>
      <c r="G16" s="1"/>
      <c r="H16" s="1"/>
      <c r="I16" s="1"/>
    </row>
    <row r="17" spans="1:9" x14ac:dyDescent="0.3">
      <c r="A17" s="1" t="s">
        <v>17</v>
      </c>
      <c r="B17" s="1">
        <v>161.31</v>
      </c>
      <c r="C17" s="1">
        <v>0.71</v>
      </c>
      <c r="D17" s="1">
        <v>0.05</v>
      </c>
      <c r="E17" s="1">
        <v>821.93</v>
      </c>
      <c r="F17" s="1">
        <v>984</v>
      </c>
      <c r="G17" s="9">
        <f>(F17-F18)/F18</f>
        <v>0.15609652936062224</v>
      </c>
      <c r="H17" s="9">
        <f>F17/$F$55</f>
        <v>0.19159885741656982</v>
      </c>
      <c r="I17" s="1">
        <v>132.86000000000001</v>
      </c>
    </row>
    <row r="18" spans="1:9" x14ac:dyDescent="0.3">
      <c r="A18" s="1" t="s">
        <v>11</v>
      </c>
      <c r="B18" s="1">
        <v>135.87</v>
      </c>
      <c r="C18" s="1">
        <v>0.69</v>
      </c>
      <c r="D18" s="1">
        <v>0</v>
      </c>
      <c r="E18" s="1">
        <v>714.58</v>
      </c>
      <c r="F18" s="1">
        <v>851.14</v>
      </c>
      <c r="G18" s="1"/>
      <c r="H18" s="1"/>
      <c r="I18" s="1"/>
    </row>
    <row r="19" spans="1:9" x14ac:dyDescent="0.3">
      <c r="A19" s="1" t="s">
        <v>18</v>
      </c>
      <c r="B19" s="1">
        <v>55.99</v>
      </c>
      <c r="C19" s="1">
        <v>57.82</v>
      </c>
      <c r="D19" s="1">
        <v>4.71</v>
      </c>
      <c r="E19" s="1">
        <v>112.4</v>
      </c>
      <c r="F19" s="1">
        <v>230.92</v>
      </c>
      <c r="G19" s="9">
        <f>(F19-F20)/F20</f>
        <v>-3.6870203536870219E-2</v>
      </c>
      <c r="H19" s="9">
        <f>F19/$F$55</f>
        <v>4.4963422921376318E-2</v>
      </c>
      <c r="I19" s="1">
        <v>-8.84</v>
      </c>
    </row>
    <row r="20" spans="1:9" x14ac:dyDescent="0.3">
      <c r="A20" s="1" t="s">
        <v>11</v>
      </c>
      <c r="B20" s="1">
        <v>50.85</v>
      </c>
      <c r="C20" s="1">
        <v>58.88</v>
      </c>
      <c r="D20" s="1">
        <v>4.93</v>
      </c>
      <c r="E20" s="1">
        <v>125.1</v>
      </c>
      <c r="F20" s="1">
        <v>239.76</v>
      </c>
      <c r="G20" s="1"/>
      <c r="H20" s="1"/>
      <c r="I20" s="1"/>
    </row>
    <row r="21" spans="1:9" x14ac:dyDescent="0.3">
      <c r="A21" s="1" t="s">
        <v>75</v>
      </c>
      <c r="B21" s="1">
        <v>1.48</v>
      </c>
      <c r="C21" s="6">
        <v>0</v>
      </c>
      <c r="D21" s="6">
        <v>0</v>
      </c>
      <c r="E21" s="1">
        <v>0.52</v>
      </c>
      <c r="F21" s="1">
        <v>2</v>
      </c>
      <c r="G21" s="9">
        <f>(F21-F22)/F22</f>
        <v>0.16279069767441862</v>
      </c>
      <c r="H21" s="9">
        <f>F21/$F$55</f>
        <v>3.8942857198489802E-4</v>
      </c>
      <c r="I21" s="1">
        <v>0.28000000000000003</v>
      </c>
    </row>
    <row r="22" spans="1:9" x14ac:dyDescent="0.3">
      <c r="A22" s="1" t="s">
        <v>11</v>
      </c>
      <c r="B22" s="1">
        <v>1.47</v>
      </c>
      <c r="C22" s="6">
        <v>0</v>
      </c>
      <c r="D22" s="6">
        <v>0</v>
      </c>
      <c r="E22" s="1">
        <v>0.25</v>
      </c>
      <c r="F22" s="1">
        <v>1.72</v>
      </c>
      <c r="G22" s="1"/>
      <c r="H22" s="1"/>
      <c r="I22" s="1"/>
    </row>
    <row r="23" spans="1:9" x14ac:dyDescent="0.3">
      <c r="A23" s="1" t="s">
        <v>19</v>
      </c>
      <c r="B23" s="6">
        <v>0</v>
      </c>
      <c r="C23" s="6">
        <v>0</v>
      </c>
      <c r="D23" s="6">
        <v>0</v>
      </c>
      <c r="E23" s="6">
        <v>0</v>
      </c>
      <c r="F23" s="6">
        <v>0</v>
      </c>
      <c r="G23" s="6">
        <v>0</v>
      </c>
      <c r="H23" s="6">
        <v>0</v>
      </c>
      <c r="I23" s="6">
        <v>0</v>
      </c>
    </row>
    <row r="24" spans="1:9" x14ac:dyDescent="0.3">
      <c r="A24" s="1" t="s">
        <v>11</v>
      </c>
      <c r="B24" s="6">
        <v>0</v>
      </c>
      <c r="C24" s="6">
        <v>0</v>
      </c>
      <c r="D24" s="6">
        <v>0</v>
      </c>
      <c r="E24" s="6">
        <v>0</v>
      </c>
      <c r="F24" s="6">
        <v>0</v>
      </c>
      <c r="G24" s="6"/>
      <c r="H24" s="6"/>
      <c r="I24" s="6"/>
    </row>
    <row r="25" spans="1:9" x14ac:dyDescent="0.3">
      <c r="A25" s="1" t="s">
        <v>20</v>
      </c>
      <c r="B25" s="1">
        <v>5.77</v>
      </c>
      <c r="C25" s="1">
        <v>0.02</v>
      </c>
      <c r="D25" s="6">
        <v>0</v>
      </c>
      <c r="E25" s="1">
        <v>13.3</v>
      </c>
      <c r="F25" s="1">
        <v>19.09</v>
      </c>
      <c r="G25" s="9">
        <f>(F25-F26)/F26</f>
        <v>0.10859465737514525</v>
      </c>
      <c r="H25" s="9">
        <f>F25/$F$55</f>
        <v>3.7170957195958513E-3</v>
      </c>
      <c r="I25" s="1">
        <v>1.87</v>
      </c>
    </row>
    <row r="26" spans="1:9" x14ac:dyDescent="0.3">
      <c r="A26" s="1" t="s">
        <v>11</v>
      </c>
      <c r="B26" s="1">
        <v>4.9400000000000004</v>
      </c>
      <c r="C26" s="1">
        <v>0.01</v>
      </c>
      <c r="D26" s="6">
        <v>0</v>
      </c>
      <c r="E26" s="1">
        <v>12.27</v>
      </c>
      <c r="F26" s="1">
        <v>17.22</v>
      </c>
      <c r="G26" s="1"/>
      <c r="H26" s="1"/>
      <c r="I26" s="1"/>
    </row>
    <row r="27" spans="1:9" x14ac:dyDescent="0.3">
      <c r="A27" s="1" t="s">
        <v>21</v>
      </c>
      <c r="B27" s="1">
        <v>10.29</v>
      </c>
      <c r="C27" s="1">
        <v>0.03</v>
      </c>
      <c r="D27" s="1">
        <v>0.01</v>
      </c>
      <c r="E27" s="1">
        <v>89.31</v>
      </c>
      <c r="F27" s="1">
        <v>99.64</v>
      </c>
      <c r="G27" s="9">
        <f>(F27-F28)/F28</f>
        <v>0.22287677957781046</v>
      </c>
      <c r="H27" s="9">
        <f>F27/$F$55</f>
        <v>1.940133145628762E-2</v>
      </c>
      <c r="I27" s="1">
        <v>18.16</v>
      </c>
    </row>
    <row r="28" spans="1:9" x14ac:dyDescent="0.3">
      <c r="A28" s="1" t="s">
        <v>11</v>
      </c>
      <c r="B28" s="1">
        <v>3.23</v>
      </c>
      <c r="C28" s="1">
        <v>0.03</v>
      </c>
      <c r="D28" s="1">
        <v>0.01</v>
      </c>
      <c r="E28" s="1">
        <v>78.209999999999994</v>
      </c>
      <c r="F28" s="1">
        <v>81.48</v>
      </c>
      <c r="G28" s="1"/>
      <c r="H28" s="1"/>
      <c r="I28" s="1"/>
    </row>
    <row r="29" spans="1:9" x14ac:dyDescent="0.3">
      <c r="A29" s="1" t="s">
        <v>22</v>
      </c>
      <c r="B29" s="1">
        <v>48.06</v>
      </c>
      <c r="C29" s="1">
        <v>0.76</v>
      </c>
      <c r="D29" s="1">
        <v>3.32</v>
      </c>
      <c r="E29" s="1">
        <v>290.10000000000002</v>
      </c>
      <c r="F29" s="1">
        <v>342.24</v>
      </c>
      <c r="G29" s="9">
        <f>(F29-F30)/F30</f>
        <v>0.86395076520886649</v>
      </c>
      <c r="H29" s="9">
        <f>F29/$F$55</f>
        <v>6.6639017238055751E-2</v>
      </c>
      <c r="I29" s="1">
        <v>158.63</v>
      </c>
    </row>
    <row r="30" spans="1:9" x14ac:dyDescent="0.3">
      <c r="A30" s="1" t="s">
        <v>11</v>
      </c>
      <c r="B30" s="1">
        <v>44.39</v>
      </c>
      <c r="C30" s="1">
        <v>0.73</v>
      </c>
      <c r="D30" s="1">
        <v>4.21</v>
      </c>
      <c r="E30" s="1">
        <v>134.28</v>
      </c>
      <c r="F30" s="1">
        <v>183.61</v>
      </c>
      <c r="G30" s="1"/>
      <c r="H30" s="1"/>
      <c r="I30" s="1"/>
    </row>
    <row r="31" spans="1:9" x14ac:dyDescent="0.3">
      <c r="A31" s="1" t="s">
        <v>23</v>
      </c>
      <c r="B31" s="6">
        <v>0</v>
      </c>
      <c r="C31" s="6">
        <v>0</v>
      </c>
      <c r="D31" s="6">
        <v>0</v>
      </c>
      <c r="E31" s="6">
        <v>0</v>
      </c>
      <c r="F31" s="6">
        <v>0</v>
      </c>
      <c r="G31" s="6">
        <v>0</v>
      </c>
      <c r="H31" s="6">
        <v>0</v>
      </c>
      <c r="I31" s="6">
        <v>0</v>
      </c>
    </row>
    <row r="32" spans="1:9" x14ac:dyDescent="0.3">
      <c r="A32" s="1" t="s">
        <v>11</v>
      </c>
      <c r="B32" s="6">
        <v>0</v>
      </c>
      <c r="C32" s="6">
        <v>0</v>
      </c>
      <c r="D32" s="6">
        <v>0</v>
      </c>
      <c r="E32" s="6">
        <v>0</v>
      </c>
      <c r="F32" s="6">
        <v>0</v>
      </c>
      <c r="G32" s="6"/>
      <c r="H32" s="6"/>
      <c r="I32" s="6"/>
    </row>
    <row r="33" spans="1:9" x14ac:dyDescent="0.3">
      <c r="A33" s="1" t="s">
        <v>24</v>
      </c>
      <c r="B33" s="1">
        <v>4.51</v>
      </c>
      <c r="C33" s="1">
        <v>0.02</v>
      </c>
      <c r="D33" s="1">
        <v>3.21</v>
      </c>
      <c r="E33" s="1">
        <v>55.41</v>
      </c>
      <c r="F33" s="1">
        <v>63.15</v>
      </c>
      <c r="G33" s="9">
        <f>(F33-F34)/F34</f>
        <v>9.9791013584116975E-2</v>
      </c>
      <c r="H33" s="9">
        <f>F33/$F$55</f>
        <v>1.2296207160423154E-2</v>
      </c>
      <c r="I33" s="1">
        <v>5.73</v>
      </c>
    </row>
    <row r="34" spans="1:9" x14ac:dyDescent="0.3">
      <c r="A34" s="1" t="s">
        <v>11</v>
      </c>
      <c r="B34" s="1">
        <v>3.02</v>
      </c>
      <c r="C34" s="1">
        <v>0.03</v>
      </c>
      <c r="D34" s="1">
        <v>4.3</v>
      </c>
      <c r="E34" s="1">
        <v>50.07</v>
      </c>
      <c r="F34" s="1">
        <v>57.42</v>
      </c>
      <c r="G34" s="1"/>
      <c r="H34" s="1"/>
      <c r="I34" s="1"/>
    </row>
    <row r="35" spans="1:9" x14ac:dyDescent="0.3">
      <c r="A35" s="1" t="s">
        <v>25</v>
      </c>
      <c r="B35" s="1">
        <v>27.61</v>
      </c>
      <c r="C35" s="1">
        <v>1.39</v>
      </c>
      <c r="D35" s="1">
        <v>0.75</v>
      </c>
      <c r="E35" s="1">
        <v>55.68</v>
      </c>
      <c r="F35" s="1">
        <v>85.43</v>
      </c>
      <c r="G35" s="9">
        <f>(F35-F36)/F36</f>
        <v>0.27602688573562367</v>
      </c>
      <c r="H35" s="9">
        <f>F35/$F$55</f>
        <v>1.6634441452334919E-2</v>
      </c>
      <c r="I35" s="1">
        <v>18.48</v>
      </c>
    </row>
    <row r="36" spans="1:9" x14ac:dyDescent="0.3">
      <c r="A36" s="1" t="s">
        <v>11</v>
      </c>
      <c r="B36" s="1">
        <v>25.08</v>
      </c>
      <c r="C36" s="1">
        <v>1.96</v>
      </c>
      <c r="D36" s="1">
        <v>0.42</v>
      </c>
      <c r="E36" s="1">
        <v>39.49</v>
      </c>
      <c r="F36" s="1">
        <v>66.95</v>
      </c>
      <c r="G36" s="1"/>
      <c r="H36" s="1"/>
      <c r="I36" s="1"/>
    </row>
    <row r="37" spans="1:9" x14ac:dyDescent="0.3">
      <c r="A37" s="1" t="s">
        <v>26</v>
      </c>
      <c r="B37" s="1">
        <v>10.66</v>
      </c>
      <c r="C37" s="1">
        <v>7.27</v>
      </c>
      <c r="D37" s="1">
        <v>1.18</v>
      </c>
      <c r="E37" s="6">
        <v>0</v>
      </c>
      <c r="F37" s="1">
        <v>19.11</v>
      </c>
      <c r="G37" s="9">
        <f>(F37-F38)/F38</f>
        <v>0.30622009569377978</v>
      </c>
      <c r="H37" s="9">
        <f>F37/$F$55</f>
        <v>3.7209900053157001E-3</v>
      </c>
      <c r="I37" s="1">
        <v>4.4800000000000004</v>
      </c>
    </row>
    <row r="38" spans="1:9" x14ac:dyDescent="0.3">
      <c r="A38" s="1" t="s">
        <v>11</v>
      </c>
      <c r="B38" s="1">
        <v>7.35</v>
      </c>
      <c r="C38" s="1">
        <v>6.04</v>
      </c>
      <c r="D38" s="1">
        <v>1.24</v>
      </c>
      <c r="E38" s="6">
        <v>0</v>
      </c>
      <c r="F38" s="1">
        <v>14.63</v>
      </c>
      <c r="G38" s="1"/>
      <c r="H38" s="1"/>
      <c r="I38" s="1"/>
    </row>
    <row r="39" spans="1:9" x14ac:dyDescent="0.3">
      <c r="A39" s="1" t="s">
        <v>27</v>
      </c>
      <c r="B39" s="1">
        <v>8.5</v>
      </c>
      <c r="C39" s="1">
        <v>0.21</v>
      </c>
      <c r="D39" s="1">
        <v>0.39</v>
      </c>
      <c r="E39" s="1">
        <v>72.959999999999994</v>
      </c>
      <c r="F39" s="1">
        <v>82.06</v>
      </c>
      <c r="G39" s="9">
        <f>(F39-F40)/F40</f>
        <v>-0.10473488981016796</v>
      </c>
      <c r="H39" s="9">
        <f>F39/$F$55</f>
        <v>1.5978254308540364E-2</v>
      </c>
      <c r="I39" s="1">
        <v>-9.6</v>
      </c>
    </row>
    <row r="40" spans="1:9" x14ac:dyDescent="0.3">
      <c r="A40" s="1" t="s">
        <v>11</v>
      </c>
      <c r="B40" s="1">
        <v>6.84</v>
      </c>
      <c r="C40" s="1">
        <v>0.18</v>
      </c>
      <c r="D40" s="1">
        <v>0.5</v>
      </c>
      <c r="E40" s="1">
        <v>84.14</v>
      </c>
      <c r="F40" s="1">
        <v>91.66</v>
      </c>
      <c r="G40" s="1"/>
      <c r="H40" s="1"/>
      <c r="I40" s="1"/>
    </row>
    <row r="41" spans="1:9" x14ac:dyDescent="0.3">
      <c r="A41" s="1" t="s">
        <v>28</v>
      </c>
      <c r="B41" s="1">
        <v>6.11</v>
      </c>
      <c r="C41" s="1">
        <v>0.02</v>
      </c>
      <c r="D41" s="6">
        <v>0</v>
      </c>
      <c r="E41" s="1">
        <v>2.93</v>
      </c>
      <c r="F41" s="1">
        <v>9.06</v>
      </c>
      <c r="G41" s="9">
        <f>(F41-F42)/F42</f>
        <v>0.32650073206442171</v>
      </c>
      <c r="H41" s="9">
        <f>F41/$F$55</f>
        <v>1.7641114310915881E-3</v>
      </c>
      <c r="I41" s="1">
        <v>2.23</v>
      </c>
    </row>
    <row r="42" spans="1:9" x14ac:dyDescent="0.3">
      <c r="A42" s="1" t="s">
        <v>11</v>
      </c>
      <c r="B42" s="1">
        <v>4.88</v>
      </c>
      <c r="C42" s="1">
        <v>0.02</v>
      </c>
      <c r="D42" s="6">
        <v>0</v>
      </c>
      <c r="E42" s="1">
        <v>1.93</v>
      </c>
      <c r="F42" s="1">
        <v>6.83</v>
      </c>
      <c r="G42" s="1"/>
      <c r="H42" s="1"/>
      <c r="I42" s="1"/>
    </row>
    <row r="43" spans="1:9" x14ac:dyDescent="0.3">
      <c r="A43" s="1" t="s">
        <v>29</v>
      </c>
      <c r="B43" s="1">
        <v>70.7</v>
      </c>
      <c r="C43" s="6">
        <v>0</v>
      </c>
      <c r="D43" s="1">
        <v>12.16</v>
      </c>
      <c r="E43" s="1">
        <v>646.20000000000005</v>
      </c>
      <c r="F43" s="1">
        <v>729.06</v>
      </c>
      <c r="G43" s="9">
        <f>(F43-F44)/F44</f>
        <v>0.30684018068401797</v>
      </c>
      <c r="H43" s="9">
        <f>F43/$F$55</f>
        <v>0.14195839734565485</v>
      </c>
      <c r="I43" s="1">
        <v>171.18</v>
      </c>
    </row>
    <row r="44" spans="1:9" x14ac:dyDescent="0.3">
      <c r="A44" s="1" t="s">
        <v>11</v>
      </c>
      <c r="B44" s="1">
        <v>71.59</v>
      </c>
      <c r="C44" s="6">
        <v>0</v>
      </c>
      <c r="D44" s="1">
        <v>10.84</v>
      </c>
      <c r="E44" s="1">
        <v>475.45</v>
      </c>
      <c r="F44" s="1">
        <v>557.88</v>
      </c>
      <c r="G44" s="1"/>
      <c r="H44" s="1"/>
      <c r="I44" s="1"/>
    </row>
    <row r="45" spans="1:9" x14ac:dyDescent="0.3">
      <c r="A45" s="1" t="s">
        <v>30</v>
      </c>
      <c r="B45" s="1">
        <v>120.92</v>
      </c>
      <c r="C45" s="1">
        <v>16.78</v>
      </c>
      <c r="D45" s="1">
        <v>14.77</v>
      </c>
      <c r="E45" s="1">
        <v>345.05</v>
      </c>
      <c r="F45" s="1">
        <v>497.52</v>
      </c>
      <c r="G45" s="9">
        <f>(F45-F46)/F46</f>
        <v>0.12494912494912493</v>
      </c>
      <c r="H45" s="9">
        <f>F45/$F$55</f>
        <v>9.6874251566963221E-2</v>
      </c>
      <c r="I45" s="1">
        <v>55.26</v>
      </c>
    </row>
    <row r="46" spans="1:9" x14ac:dyDescent="0.3">
      <c r="A46" s="1" t="s">
        <v>11</v>
      </c>
      <c r="B46" s="1">
        <v>119.21</v>
      </c>
      <c r="C46" s="1">
        <v>16.71</v>
      </c>
      <c r="D46" s="1">
        <v>14.48</v>
      </c>
      <c r="E46" s="1">
        <v>291.86</v>
      </c>
      <c r="F46" s="1">
        <v>442.26</v>
      </c>
      <c r="G46" s="1"/>
      <c r="H46" s="1"/>
      <c r="I46" s="1"/>
    </row>
    <row r="47" spans="1:9" x14ac:dyDescent="0.3">
      <c r="A47" s="1" t="s">
        <v>31</v>
      </c>
      <c r="B47" s="1">
        <v>48.1</v>
      </c>
      <c r="C47" s="1">
        <v>0.91</v>
      </c>
      <c r="D47" s="1">
        <v>7.97</v>
      </c>
      <c r="E47" s="1">
        <v>73.45</v>
      </c>
      <c r="F47" s="1">
        <v>130.43</v>
      </c>
      <c r="G47" s="9">
        <f>(F47-F48)/F48</f>
        <v>6.2220050492711135E-2</v>
      </c>
      <c r="H47" s="9">
        <f>F47/$F$55</f>
        <v>2.5396584321995125E-2</v>
      </c>
      <c r="I47" s="1">
        <v>7.64</v>
      </c>
    </row>
    <row r="48" spans="1:9" x14ac:dyDescent="0.3">
      <c r="A48" s="1" t="s">
        <v>11</v>
      </c>
      <c r="B48" s="1">
        <v>49.76</v>
      </c>
      <c r="C48" s="1">
        <v>0.91</v>
      </c>
      <c r="D48" s="1">
        <v>6.78</v>
      </c>
      <c r="E48" s="1">
        <v>65.34</v>
      </c>
      <c r="F48" s="1">
        <v>122.79</v>
      </c>
      <c r="G48" s="1"/>
      <c r="H48" s="1"/>
      <c r="I48" s="1"/>
    </row>
    <row r="49" spans="1:9" x14ac:dyDescent="0.3">
      <c r="A49" s="1" t="s">
        <v>32</v>
      </c>
      <c r="B49" s="1">
        <v>62.8</v>
      </c>
      <c r="C49" s="1">
        <v>50.63</v>
      </c>
      <c r="D49" s="1">
        <v>42.84</v>
      </c>
      <c r="E49" s="1">
        <v>89.94</v>
      </c>
      <c r="F49" s="1">
        <v>246.21</v>
      </c>
      <c r="G49" s="9">
        <f>(F49-F50)/F50</f>
        <v>6.7970851045371802E-2</v>
      </c>
      <c r="H49" s="9">
        <f>F49/$F$55</f>
        <v>4.7940604354200868E-2</v>
      </c>
      <c r="I49" s="1">
        <v>15.67</v>
      </c>
    </row>
    <row r="50" spans="1:9" x14ac:dyDescent="0.3">
      <c r="A50" s="1" t="s">
        <v>11</v>
      </c>
      <c r="B50" s="1">
        <v>60.36</v>
      </c>
      <c r="C50" s="1">
        <v>54.35</v>
      </c>
      <c r="D50" s="1">
        <v>26.93</v>
      </c>
      <c r="E50" s="1">
        <v>88.9</v>
      </c>
      <c r="F50" s="1">
        <v>230.54</v>
      </c>
      <c r="G50" s="1"/>
      <c r="H50" s="1"/>
      <c r="I50" s="1"/>
    </row>
    <row r="51" spans="1:9" x14ac:dyDescent="0.3">
      <c r="A51" s="1" t="s">
        <v>33</v>
      </c>
      <c r="B51" s="1">
        <v>1.67</v>
      </c>
      <c r="C51" s="1">
        <v>0.03</v>
      </c>
      <c r="D51" s="1">
        <v>0.42</v>
      </c>
      <c r="E51" s="1">
        <v>15.97</v>
      </c>
      <c r="F51" s="1">
        <v>18.09</v>
      </c>
      <c r="G51" s="9">
        <f>(F51-F52)/F52</f>
        <v>4.5060658578856223E-2</v>
      </c>
      <c r="H51" s="9">
        <f>F51/$F$55</f>
        <v>3.5223814336034025E-3</v>
      </c>
      <c r="I51" s="1">
        <v>0.78</v>
      </c>
    </row>
    <row r="52" spans="1:9" x14ac:dyDescent="0.3">
      <c r="A52" s="1" t="s">
        <v>11</v>
      </c>
      <c r="B52" s="1">
        <v>1.41</v>
      </c>
      <c r="C52" s="1">
        <v>0.02</v>
      </c>
      <c r="D52" s="1">
        <v>0.44</v>
      </c>
      <c r="E52" s="1">
        <v>15.44</v>
      </c>
      <c r="F52" s="1">
        <v>17.309999999999999</v>
      </c>
      <c r="G52" s="1"/>
      <c r="H52" s="1"/>
      <c r="I52" s="1"/>
    </row>
    <row r="53" spans="1:9" x14ac:dyDescent="0.3">
      <c r="A53" s="1" t="s">
        <v>34</v>
      </c>
      <c r="B53" s="1">
        <v>0.06</v>
      </c>
      <c r="C53" s="6">
        <v>0</v>
      </c>
      <c r="D53" s="6">
        <v>0</v>
      </c>
      <c r="E53" s="1">
        <v>0.06</v>
      </c>
      <c r="F53" s="1">
        <v>0.12</v>
      </c>
      <c r="G53" s="9">
        <f>(F53-F54)/F54</f>
        <v>1</v>
      </c>
      <c r="H53" s="6">
        <v>0</v>
      </c>
      <c r="I53" s="1">
        <v>0.06</v>
      </c>
    </row>
    <row r="54" spans="1:9" x14ac:dyDescent="0.3">
      <c r="A54" s="1" t="s">
        <v>11</v>
      </c>
      <c r="B54" s="1">
        <v>0.06</v>
      </c>
      <c r="C54" s="6">
        <v>0</v>
      </c>
      <c r="D54" s="6">
        <v>0</v>
      </c>
      <c r="E54" s="6">
        <v>0</v>
      </c>
      <c r="F54" s="1">
        <v>0.06</v>
      </c>
      <c r="G54" s="1"/>
      <c r="H54" s="1"/>
      <c r="I54" s="1"/>
    </row>
    <row r="55" spans="1:9" x14ac:dyDescent="0.3">
      <c r="A55" s="2" t="s">
        <v>35</v>
      </c>
      <c r="B55" s="10">
        <f t="shared" ref="B55:F55" si="0">SUM(B5+B7+B9+B11+B13+B15+B17+B19+B21+B23+B25+B27+B29+B31+B33+B35+B37+B39+B41+B43+B45+B47+B49+B51+B53)</f>
        <v>854.9899999999999</v>
      </c>
      <c r="C55" s="10">
        <f t="shared" si="0"/>
        <v>153.69999999999999</v>
      </c>
      <c r="D55" s="10">
        <f t="shared" si="0"/>
        <v>227.83</v>
      </c>
      <c r="E55" s="10">
        <f t="shared" si="0"/>
        <v>3899.2099999999996</v>
      </c>
      <c r="F55" s="10">
        <f t="shared" si="0"/>
        <v>5135.7299999999996</v>
      </c>
      <c r="G55" s="11">
        <f>(F55-F56)/F56</f>
        <v>0.15381141740243964</v>
      </c>
      <c r="H55" s="11">
        <f>F55/$F$55</f>
        <v>1</v>
      </c>
      <c r="I55" s="10">
        <f t="shared" ref="I55" si="1">SUM(I5+I7+I9+I11+I13+I15+I17+I19+I21+I23+I25+I27+I29+I31+I33+I35+I37+I39+I41+I43+I45+I47+I49+I51+I53)</f>
        <v>684.62999999999988</v>
      </c>
    </row>
    <row r="56" spans="1:9" x14ac:dyDescent="0.3">
      <c r="A56" s="1" t="s">
        <v>36</v>
      </c>
      <c r="B56" s="8">
        <f>SUM(B6+B8+B10+B12+B14+B16+B18+B20+B22+B24+B26+B28+B30+B32+B34+B36+B38+B40+B42+B44+B46+B48+B50+B52+B54)</f>
        <v>776.99999999999989</v>
      </c>
      <c r="C56" s="8">
        <f>SUM(C6+C8+C10+C12+C14+C16+C18+C20+C22+C24+C26+C28+C30+C32+C34+C36+C38+C40+C42+C44+C46+C48+C50+C52+C54)</f>
        <v>154.26000000000002</v>
      </c>
      <c r="D56" s="8">
        <f>SUM(D6+D8+D10+D12+D14+D16+D18+D20+D22+D24+D26+D28+D30+D32+D34+D36+D38+D40+D42+D44+D46+D48+D50+D52+D54)</f>
        <v>202.02</v>
      </c>
      <c r="E56" s="8">
        <f>SUM(E6+E8+E10+E12+E14+E16+E18+E20+E22+E24+E26+E28+E30+E32+E34+E36+E38+E40+E42+E44+E46+E48+E50+E52+E54)</f>
        <v>3317.82</v>
      </c>
      <c r="F56" s="8">
        <f>SUM(F6+F8+F10+F12+F14+F16+F18+F20+F22+F24+F26+F28+F30+F32+F34+F36+F38+F40+F42+F44+F46+F48+F50+F52+F54)</f>
        <v>4451.1000000000004</v>
      </c>
      <c r="G56" s="1"/>
      <c r="H56" s="1"/>
      <c r="I56" s="1"/>
    </row>
    <row r="57" spans="1:9" x14ac:dyDescent="0.3">
      <c r="A57" s="1" t="s">
        <v>37</v>
      </c>
      <c r="B57" s="9">
        <f>(B55-B56)/B56</f>
        <v>0.1003732303732304</v>
      </c>
      <c r="C57" s="9">
        <f>(C55-C56)/C56</f>
        <v>-3.630234668741285E-3</v>
      </c>
      <c r="D57" s="9">
        <f>(D55-D56)/D56</f>
        <v>0.12775962775962776</v>
      </c>
      <c r="E57" s="9">
        <f>(E55-E56)/E56</f>
        <v>0.17523253220488133</v>
      </c>
      <c r="F57" s="9">
        <f>(F55-F56)/F56</f>
        <v>0.15381141740243964</v>
      </c>
      <c r="G57" s="1"/>
      <c r="H57" s="1"/>
      <c r="I57" s="1"/>
    </row>
    <row r="58" spans="1:9" x14ac:dyDescent="0.3">
      <c r="A58" s="1" t="s">
        <v>48</v>
      </c>
      <c r="B58" s="9">
        <f>B55/$F$55</f>
        <v>0.16647876738068396</v>
      </c>
      <c r="C58" s="9">
        <f>C55/$F$55</f>
        <v>2.992758575703941E-2</v>
      </c>
      <c r="D58" s="9">
        <f>D55/$F$55</f>
        <v>4.4361755777659655E-2</v>
      </c>
      <c r="E58" s="9">
        <f>E55/$F$55</f>
        <v>0.75923189108461697</v>
      </c>
      <c r="F58" s="9">
        <f>F55/$F$55</f>
        <v>1</v>
      </c>
      <c r="G58" s="9"/>
      <c r="H58" s="1"/>
      <c r="I58" s="1"/>
    </row>
    <row r="59" spans="1:9" x14ac:dyDescent="0.3">
      <c r="A59" s="1" t="s">
        <v>49</v>
      </c>
      <c r="B59" s="9">
        <f>B56/$F$56</f>
        <v>0.17456359102244384</v>
      </c>
      <c r="C59" s="9">
        <f t="shared" ref="C59:F59" si="2">C56/$F$56</f>
        <v>3.4656601738896002E-2</v>
      </c>
      <c r="D59" s="9">
        <f t="shared" si="2"/>
        <v>4.5386533665835407E-2</v>
      </c>
      <c r="E59" s="9">
        <f t="shared" si="2"/>
        <v>0.7453932735728247</v>
      </c>
      <c r="F59" s="9">
        <f t="shared" si="2"/>
        <v>1</v>
      </c>
      <c r="G59" s="1"/>
      <c r="H59" s="1"/>
      <c r="I59" s="1"/>
    </row>
    <row r="61" spans="1:9" ht="61.8" customHeight="1" x14ac:dyDescent="0.3">
      <c r="A61" s="18" t="s">
        <v>74</v>
      </c>
      <c r="B61" s="18"/>
      <c r="C61" s="18"/>
      <c r="D61" s="18"/>
      <c r="E61" s="18"/>
      <c r="F61" s="18"/>
      <c r="G61" s="18"/>
      <c r="H61" s="18"/>
      <c r="I61" s="18"/>
    </row>
  </sheetData>
  <mergeCells count="2">
    <mergeCell ref="A2:I2"/>
    <mergeCell ref="A61:I6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1"/>
  <sheetViews>
    <sheetView topLeftCell="A43" workbookViewId="0">
      <selection activeCell="A27" sqref="A27"/>
    </sheetView>
  </sheetViews>
  <sheetFormatPr defaultRowHeight="14.4" x14ac:dyDescent="0.3"/>
  <cols>
    <col min="1" max="1" width="40.21875" customWidth="1"/>
    <col min="2" max="2" width="10" bestFit="1" customWidth="1"/>
    <col min="3" max="3" width="11.77734375" customWidth="1"/>
    <col min="4" max="4" width="13.6640625" customWidth="1"/>
    <col min="5" max="5" width="12.109375" customWidth="1"/>
    <col min="6" max="6" width="11.88671875" customWidth="1"/>
    <col min="7" max="8" width="9" bestFit="1" customWidth="1"/>
  </cols>
  <sheetData>
    <row r="1" spans="1:8" ht="37.200000000000003" customHeight="1" x14ac:dyDescent="0.3">
      <c r="A1" s="20" t="s">
        <v>0</v>
      </c>
      <c r="B1" s="20"/>
      <c r="C1" s="20"/>
      <c r="D1" s="20"/>
      <c r="E1" s="20"/>
      <c r="F1" s="20"/>
      <c r="G1" s="20"/>
      <c r="H1" s="20"/>
    </row>
    <row r="2" spans="1:8" ht="28.8" x14ac:dyDescent="0.3">
      <c r="A2" s="12"/>
      <c r="B2" s="13" t="s">
        <v>54</v>
      </c>
      <c r="C2" s="13" t="s">
        <v>55</v>
      </c>
      <c r="D2" s="13" t="s">
        <v>56</v>
      </c>
      <c r="E2" s="13" t="s">
        <v>5</v>
      </c>
      <c r="F2" s="13" t="s">
        <v>6</v>
      </c>
      <c r="G2" s="13" t="s">
        <v>7</v>
      </c>
      <c r="H2" s="13" t="s">
        <v>8</v>
      </c>
    </row>
    <row r="3" spans="1:8" x14ac:dyDescent="0.3">
      <c r="A3" s="2" t="s">
        <v>9</v>
      </c>
      <c r="B3" s="6"/>
      <c r="C3" s="6"/>
      <c r="D3" s="6"/>
      <c r="E3" s="6"/>
      <c r="F3" s="6"/>
      <c r="G3" s="6"/>
      <c r="H3" s="6"/>
    </row>
    <row r="4" spans="1:8" x14ac:dyDescent="0.3">
      <c r="A4" s="1" t="s">
        <v>10</v>
      </c>
      <c r="B4" s="6">
        <v>0</v>
      </c>
      <c r="C4" s="6">
        <v>0</v>
      </c>
      <c r="D4" s="6">
        <v>65.64</v>
      </c>
      <c r="E4" s="6">
        <v>65.64</v>
      </c>
      <c r="F4" s="9">
        <f>(E4-E5)/E5</f>
        <v>0.39600170140365792</v>
      </c>
      <c r="G4" s="9">
        <f>E4/$E$65</f>
        <v>1.8079840509584878E-3</v>
      </c>
      <c r="H4" s="6">
        <v>18.62</v>
      </c>
    </row>
    <row r="5" spans="1:8" x14ac:dyDescent="0.3">
      <c r="A5" s="1" t="s">
        <v>11</v>
      </c>
      <c r="B5" s="6">
        <v>0</v>
      </c>
      <c r="C5" s="6">
        <v>0</v>
      </c>
      <c r="D5" s="6">
        <v>47.02</v>
      </c>
      <c r="E5" s="6">
        <v>47.02</v>
      </c>
      <c r="F5" s="6"/>
      <c r="G5" s="6"/>
      <c r="H5" s="6"/>
    </row>
    <row r="6" spans="1:8" x14ac:dyDescent="0.3">
      <c r="A6" s="1" t="s">
        <v>12</v>
      </c>
      <c r="B6" s="6">
        <v>1923.31</v>
      </c>
      <c r="C6" s="6">
        <v>31.04</v>
      </c>
      <c r="D6" s="6">
        <v>806.2</v>
      </c>
      <c r="E6" s="6">
        <v>2760.55</v>
      </c>
      <c r="F6" s="9">
        <f>(E6-E7)/E7</f>
        <v>-0.17844196967983469</v>
      </c>
      <c r="G6" s="9">
        <f>E6/$E$65</f>
        <v>7.6036416390515754E-2</v>
      </c>
      <c r="H6" s="6">
        <v>-599.59</v>
      </c>
    </row>
    <row r="7" spans="1:8" x14ac:dyDescent="0.3">
      <c r="A7" s="1" t="s">
        <v>11</v>
      </c>
      <c r="B7" s="6">
        <v>2302.96</v>
      </c>
      <c r="C7" s="6">
        <v>18.21</v>
      </c>
      <c r="D7" s="6">
        <v>1038.97</v>
      </c>
      <c r="E7" s="6">
        <v>3360.14</v>
      </c>
      <c r="F7" s="6"/>
      <c r="G7" s="6"/>
      <c r="H7" s="6"/>
    </row>
    <row r="8" spans="1:8" x14ac:dyDescent="0.3">
      <c r="A8" s="1" t="s">
        <v>13</v>
      </c>
      <c r="B8" s="6">
        <v>549.17999999999995</v>
      </c>
      <c r="C8" s="6">
        <v>0</v>
      </c>
      <c r="D8" s="6">
        <v>64.010000000000005</v>
      </c>
      <c r="E8" s="6">
        <v>613.19000000000005</v>
      </c>
      <c r="F8" s="9">
        <f>(E8-E9)/E9</f>
        <v>0.11458693083704459</v>
      </c>
      <c r="G8" s="9">
        <f>E8/$E$65</f>
        <v>1.6889666974516077E-2</v>
      </c>
      <c r="H8" s="6">
        <v>63.04</v>
      </c>
    </row>
    <row r="9" spans="1:8" x14ac:dyDescent="0.3">
      <c r="A9" s="1" t="s">
        <v>11</v>
      </c>
      <c r="B9" s="6">
        <v>465.63</v>
      </c>
      <c r="C9" s="6">
        <v>0</v>
      </c>
      <c r="D9" s="6">
        <v>84.52</v>
      </c>
      <c r="E9" s="6">
        <v>550.15</v>
      </c>
      <c r="F9" s="6"/>
      <c r="G9" s="6"/>
      <c r="H9" s="6"/>
    </row>
    <row r="10" spans="1:8" x14ac:dyDescent="0.3">
      <c r="A10" s="1" t="s">
        <v>14</v>
      </c>
      <c r="B10" s="6">
        <v>291.5</v>
      </c>
      <c r="C10" s="6">
        <v>0</v>
      </c>
      <c r="D10" s="6">
        <v>264.33999999999997</v>
      </c>
      <c r="E10" s="6">
        <v>555.84</v>
      </c>
      <c r="F10" s="9">
        <f>(E10-E11)/E11</f>
        <v>-0.153740750890655</v>
      </c>
      <c r="G10" s="9">
        <f>E10/$E$65</f>
        <v>1.5310022164606429E-2</v>
      </c>
      <c r="H10" s="6">
        <v>-100.98</v>
      </c>
    </row>
    <row r="11" spans="1:8" x14ac:dyDescent="0.3">
      <c r="A11" s="1" t="s">
        <v>11</v>
      </c>
      <c r="B11" s="6">
        <v>376.26</v>
      </c>
      <c r="C11" s="6">
        <v>0</v>
      </c>
      <c r="D11" s="6">
        <v>280.56</v>
      </c>
      <c r="E11" s="6">
        <v>656.82</v>
      </c>
      <c r="F11" s="6"/>
      <c r="G11" s="6"/>
      <c r="H11" s="6"/>
    </row>
    <row r="12" spans="1:8" x14ac:dyDescent="0.3">
      <c r="A12" s="1" t="s">
        <v>15</v>
      </c>
      <c r="B12" s="6">
        <v>0</v>
      </c>
      <c r="C12" s="6">
        <v>0</v>
      </c>
      <c r="D12" s="6">
        <v>151.62</v>
      </c>
      <c r="E12" s="6">
        <v>151.62</v>
      </c>
      <c r="F12" s="9">
        <f>(E12-E13)/E13</f>
        <v>0.33809902038655021</v>
      </c>
      <c r="G12" s="9">
        <f>E12/$E$65</f>
        <v>4.1762117886399441E-3</v>
      </c>
      <c r="H12" s="6">
        <v>38.31</v>
      </c>
    </row>
    <row r="13" spans="1:8" x14ac:dyDescent="0.3">
      <c r="A13" s="1" t="s">
        <v>11</v>
      </c>
      <c r="B13" s="6">
        <v>0</v>
      </c>
      <c r="C13" s="6">
        <v>0</v>
      </c>
      <c r="D13" s="6">
        <v>113.31</v>
      </c>
      <c r="E13" s="6">
        <v>113.31</v>
      </c>
      <c r="F13" s="6"/>
      <c r="G13" s="6"/>
      <c r="H13" s="6"/>
    </row>
    <row r="14" spans="1:8" x14ac:dyDescent="0.3">
      <c r="A14" s="1" t="s">
        <v>16</v>
      </c>
      <c r="B14" s="6">
        <v>2854.11</v>
      </c>
      <c r="C14" s="6">
        <v>122.72</v>
      </c>
      <c r="D14" s="6">
        <v>293.94</v>
      </c>
      <c r="E14" s="6">
        <v>3270.77</v>
      </c>
      <c r="F14" s="9">
        <f>(E14-E15)/E15</f>
        <v>-2.8929312602242751E-2</v>
      </c>
      <c r="G14" s="9">
        <f>E14/$E$65</f>
        <v>9.0089884130918549E-2</v>
      </c>
      <c r="H14" s="6">
        <v>-97.44</v>
      </c>
    </row>
    <row r="15" spans="1:8" x14ac:dyDescent="0.3">
      <c r="A15" s="1" t="s">
        <v>11</v>
      </c>
      <c r="B15" s="6">
        <v>2974.17</v>
      </c>
      <c r="C15" s="6">
        <v>93.08</v>
      </c>
      <c r="D15" s="6">
        <v>300.95999999999998</v>
      </c>
      <c r="E15" s="6">
        <v>3368.21</v>
      </c>
      <c r="F15" s="6"/>
      <c r="G15" s="6"/>
      <c r="H15" s="6"/>
    </row>
    <row r="16" spans="1:8" x14ac:dyDescent="0.3">
      <c r="A16" s="1" t="s">
        <v>17</v>
      </c>
      <c r="B16" s="6">
        <v>1423.71</v>
      </c>
      <c r="C16" s="6">
        <v>79.959999999999994</v>
      </c>
      <c r="D16" s="6">
        <v>604.94000000000005</v>
      </c>
      <c r="E16" s="6">
        <v>2108.61</v>
      </c>
      <c r="F16" s="9">
        <f>(E16-E17)/E17</f>
        <v>0.15009654089079427</v>
      </c>
      <c r="G16" s="9">
        <f>E16/$E$65</f>
        <v>5.8079421841736402E-2</v>
      </c>
      <c r="H16" s="6">
        <v>275.19</v>
      </c>
    </row>
    <row r="17" spans="1:8" x14ac:dyDescent="0.3">
      <c r="A17" s="1" t="s">
        <v>11</v>
      </c>
      <c r="B17" s="6">
        <v>1167.01</v>
      </c>
      <c r="C17" s="6">
        <v>61.15</v>
      </c>
      <c r="D17" s="6">
        <v>605.26</v>
      </c>
      <c r="E17" s="6">
        <v>1833.42</v>
      </c>
      <c r="F17" s="6"/>
      <c r="G17" s="6"/>
      <c r="H17" s="6"/>
    </row>
    <row r="18" spans="1:8" x14ac:dyDescent="0.3">
      <c r="A18" s="1" t="s">
        <v>18</v>
      </c>
      <c r="B18" s="6">
        <v>864.97</v>
      </c>
      <c r="C18" s="6">
        <v>30.57</v>
      </c>
      <c r="D18" s="6">
        <v>523.58000000000004</v>
      </c>
      <c r="E18" s="6">
        <v>1419.12</v>
      </c>
      <c r="F18" s="9">
        <f>(E18-E19)/E19</f>
        <v>-0.20990128776870282</v>
      </c>
      <c r="G18" s="9">
        <f>E18/$E$65</f>
        <v>3.9088152443574178E-2</v>
      </c>
      <c r="H18" s="6">
        <v>-377.01</v>
      </c>
    </row>
    <row r="19" spans="1:8" x14ac:dyDescent="0.3">
      <c r="A19" s="1" t="s">
        <v>11</v>
      </c>
      <c r="B19" s="6">
        <v>1290.8900000000001</v>
      </c>
      <c r="C19" s="6">
        <v>46.32</v>
      </c>
      <c r="D19" s="6">
        <v>458.92</v>
      </c>
      <c r="E19" s="6">
        <v>1796.13</v>
      </c>
      <c r="F19" s="6"/>
      <c r="G19" s="6"/>
      <c r="H19" s="6"/>
    </row>
    <row r="20" spans="1:8" x14ac:dyDescent="0.3">
      <c r="A20" s="1" t="s">
        <v>75</v>
      </c>
      <c r="B20" s="6">
        <v>0</v>
      </c>
      <c r="C20" s="6">
        <v>0</v>
      </c>
      <c r="D20" s="6">
        <v>35.24</v>
      </c>
      <c r="E20" s="6">
        <v>35.24</v>
      </c>
      <c r="F20" s="9">
        <f>(E20-E21)/E21</f>
        <v>-0.12468951813214099</v>
      </c>
      <c r="G20" s="9">
        <f>E20/$E$65</f>
        <v>9.7064835398807307E-4</v>
      </c>
      <c r="H20" s="6">
        <v>-5.0199999999999996</v>
      </c>
    </row>
    <row r="21" spans="1:8" x14ac:dyDescent="0.3">
      <c r="A21" s="1" t="s">
        <v>11</v>
      </c>
      <c r="B21" s="6">
        <v>0</v>
      </c>
      <c r="C21" s="6">
        <v>0</v>
      </c>
      <c r="D21" s="6">
        <v>40.26</v>
      </c>
      <c r="E21" s="6">
        <v>40.26</v>
      </c>
      <c r="F21" s="6"/>
      <c r="G21" s="6"/>
      <c r="H21" s="6"/>
    </row>
    <row r="22" spans="1:8" x14ac:dyDescent="0.3">
      <c r="A22" s="1" t="s">
        <v>19</v>
      </c>
      <c r="B22" s="6">
        <v>758.81</v>
      </c>
      <c r="C22" s="6">
        <v>0</v>
      </c>
      <c r="D22" s="6">
        <v>0</v>
      </c>
      <c r="E22" s="6">
        <v>758.81</v>
      </c>
      <c r="F22" s="9">
        <f>(E22-E23)/E23</f>
        <v>0.43061028261156464</v>
      </c>
      <c r="G22" s="9">
        <f>E22/$E$65</f>
        <v>2.0900615138753961E-2</v>
      </c>
      <c r="H22" s="6">
        <v>228.4</v>
      </c>
    </row>
    <row r="23" spans="1:8" x14ac:dyDescent="0.3">
      <c r="A23" s="1" t="s">
        <v>11</v>
      </c>
      <c r="B23" s="6">
        <v>530.41</v>
      </c>
      <c r="C23" s="6">
        <v>0</v>
      </c>
      <c r="D23" s="6">
        <v>0</v>
      </c>
      <c r="E23" s="6">
        <v>530.41</v>
      </c>
      <c r="F23" s="6"/>
      <c r="G23" s="6"/>
      <c r="H23" s="6"/>
    </row>
    <row r="24" spans="1:8" x14ac:dyDescent="0.3">
      <c r="A24" s="1" t="s">
        <v>20</v>
      </c>
      <c r="B24" s="6">
        <v>0</v>
      </c>
      <c r="C24" s="6">
        <v>0</v>
      </c>
      <c r="D24" s="6">
        <v>52.52</v>
      </c>
      <c r="E24" s="6">
        <v>52.52</v>
      </c>
      <c r="F24" s="9">
        <f>(E24-E25)/E25</f>
        <v>-0.13490364025695928</v>
      </c>
      <c r="G24" s="9">
        <f>E24/$E$65</f>
        <v>1.4466075922659931E-3</v>
      </c>
      <c r="H24" s="6">
        <v>-8.19</v>
      </c>
    </row>
    <row r="25" spans="1:8" x14ac:dyDescent="0.3">
      <c r="A25" s="1" t="s">
        <v>11</v>
      </c>
      <c r="B25" s="6">
        <v>0</v>
      </c>
      <c r="C25" s="6">
        <v>0</v>
      </c>
      <c r="D25" s="6">
        <v>60.71</v>
      </c>
      <c r="E25" s="6">
        <v>60.71</v>
      </c>
      <c r="F25" s="6"/>
      <c r="G25" s="6"/>
      <c r="H25" s="6"/>
    </row>
    <row r="26" spans="1:8" x14ac:dyDescent="0.3">
      <c r="A26" s="1" t="s">
        <v>21</v>
      </c>
      <c r="B26" s="6">
        <v>0</v>
      </c>
      <c r="C26" s="6">
        <v>0</v>
      </c>
      <c r="D26" s="6">
        <v>3.09</v>
      </c>
      <c r="E26" s="6">
        <v>3.09</v>
      </c>
      <c r="F26" s="9">
        <f>(E26-E27)/E27</f>
        <v>2.1855670103092786</v>
      </c>
      <c r="G26" s="9">
        <f>E26/$E$65</f>
        <v>8.5110766567058613E-5</v>
      </c>
      <c r="H26" s="6">
        <v>2.12</v>
      </c>
    </row>
    <row r="27" spans="1:8" x14ac:dyDescent="0.3">
      <c r="A27" s="1" t="s">
        <v>11</v>
      </c>
      <c r="B27" s="6">
        <v>0</v>
      </c>
      <c r="C27" s="6">
        <v>0</v>
      </c>
      <c r="D27" s="6">
        <v>0.97</v>
      </c>
      <c r="E27" s="6">
        <v>0.97</v>
      </c>
      <c r="F27" s="6"/>
      <c r="G27" s="6"/>
      <c r="H27" s="6"/>
    </row>
    <row r="28" spans="1:8" x14ac:dyDescent="0.3">
      <c r="A28" s="1" t="s">
        <v>22</v>
      </c>
      <c r="B28" s="6">
        <v>5.47</v>
      </c>
      <c r="C28" s="6">
        <v>0</v>
      </c>
      <c r="D28" s="6">
        <v>396.61</v>
      </c>
      <c r="E28" s="6">
        <v>402.08</v>
      </c>
      <c r="F28" s="9">
        <f>(E28-E29)/E29</f>
        <v>-5.3015850585270481E-2</v>
      </c>
      <c r="G28" s="9">
        <f>E28/$E$65</f>
        <v>1.1074866349929749E-2</v>
      </c>
      <c r="H28" s="6">
        <v>-22.51</v>
      </c>
    </row>
    <row r="29" spans="1:8" x14ac:dyDescent="0.3">
      <c r="A29" s="1" t="s">
        <v>11</v>
      </c>
      <c r="B29" s="6">
        <v>6.44</v>
      </c>
      <c r="C29" s="6">
        <v>0</v>
      </c>
      <c r="D29" s="6">
        <v>418.15</v>
      </c>
      <c r="E29" s="6">
        <v>424.59</v>
      </c>
      <c r="F29" s="6"/>
      <c r="G29" s="6"/>
      <c r="H29" s="6"/>
    </row>
    <row r="30" spans="1:8" x14ac:dyDescent="0.3">
      <c r="A30" s="1" t="s">
        <v>23</v>
      </c>
      <c r="B30" s="6">
        <v>0</v>
      </c>
      <c r="C30" s="6">
        <v>0</v>
      </c>
      <c r="D30" s="6">
        <v>0</v>
      </c>
      <c r="E30" s="6">
        <v>0</v>
      </c>
      <c r="F30" s="6">
        <v>0</v>
      </c>
      <c r="G30" s="6">
        <v>0</v>
      </c>
      <c r="H30" s="6">
        <v>0</v>
      </c>
    </row>
    <row r="31" spans="1:8" x14ac:dyDescent="0.3">
      <c r="A31" s="1" t="s">
        <v>11</v>
      </c>
      <c r="B31" s="6">
        <v>0</v>
      </c>
      <c r="C31" s="6">
        <v>0</v>
      </c>
      <c r="D31" s="6">
        <v>0</v>
      </c>
      <c r="E31" s="6">
        <v>0</v>
      </c>
      <c r="F31" s="6"/>
      <c r="G31" s="6"/>
      <c r="H31" s="6"/>
    </row>
    <row r="32" spans="1:8" x14ac:dyDescent="0.3">
      <c r="A32" s="1" t="s">
        <v>24</v>
      </c>
      <c r="B32" s="6">
        <v>0</v>
      </c>
      <c r="C32" s="6">
        <v>0</v>
      </c>
      <c r="D32" s="6">
        <v>0.15</v>
      </c>
      <c r="E32" s="6">
        <v>0.15</v>
      </c>
      <c r="F32" s="9">
        <f>(E32-E33)/E33</f>
        <v>-0.11764705882352951</v>
      </c>
      <c r="G32" s="6">
        <v>0</v>
      </c>
      <c r="H32" s="6">
        <v>-0.02</v>
      </c>
    </row>
    <row r="33" spans="1:8" x14ac:dyDescent="0.3">
      <c r="A33" s="1" t="s">
        <v>11</v>
      </c>
      <c r="B33" s="6">
        <v>0</v>
      </c>
      <c r="C33" s="6">
        <v>0</v>
      </c>
      <c r="D33" s="6">
        <v>0.17</v>
      </c>
      <c r="E33" s="6">
        <v>0.17</v>
      </c>
      <c r="F33" s="6"/>
      <c r="G33" s="6"/>
      <c r="H33" s="6"/>
    </row>
    <row r="34" spans="1:8" x14ac:dyDescent="0.3">
      <c r="A34" s="1" t="s">
        <v>25</v>
      </c>
      <c r="B34" s="6">
        <v>3740.94</v>
      </c>
      <c r="C34" s="6">
        <v>0</v>
      </c>
      <c r="D34" s="6">
        <v>80.680000000000007</v>
      </c>
      <c r="E34" s="6">
        <v>3821.62</v>
      </c>
      <c r="F34" s="9">
        <f>(E34-E35)/E35</f>
        <v>0.16580336170342577</v>
      </c>
      <c r="G34" s="9">
        <f>E34/$E$65</f>
        <v>0.10526246204789726</v>
      </c>
      <c r="H34" s="6">
        <v>543.52</v>
      </c>
    </row>
    <row r="35" spans="1:8" x14ac:dyDescent="0.3">
      <c r="A35" s="1" t="s">
        <v>11</v>
      </c>
      <c r="B35" s="6">
        <v>3198.68</v>
      </c>
      <c r="C35" s="6">
        <v>0</v>
      </c>
      <c r="D35" s="6">
        <v>79.42</v>
      </c>
      <c r="E35" s="6">
        <v>3278.1</v>
      </c>
      <c r="F35" s="6"/>
      <c r="G35" s="6"/>
      <c r="H35" s="6"/>
    </row>
    <row r="36" spans="1:8" x14ac:dyDescent="0.3">
      <c r="A36" s="1" t="s">
        <v>26</v>
      </c>
      <c r="B36" s="6">
        <v>0</v>
      </c>
      <c r="C36" s="6">
        <v>0</v>
      </c>
      <c r="D36" s="6">
        <v>19.760000000000002</v>
      </c>
      <c r="E36" s="6">
        <v>19.760000000000002</v>
      </c>
      <c r="F36" s="9">
        <f>(E36-E37)/E37</f>
        <v>0.21900061690314623</v>
      </c>
      <c r="G36" s="9">
        <f>E36/$E$65</f>
        <v>5.442682030307697E-4</v>
      </c>
      <c r="H36" s="6">
        <v>3.55</v>
      </c>
    </row>
    <row r="37" spans="1:8" x14ac:dyDescent="0.3">
      <c r="A37" s="1" t="s">
        <v>11</v>
      </c>
      <c r="B37" s="6">
        <v>0</v>
      </c>
      <c r="C37" s="6">
        <v>0</v>
      </c>
      <c r="D37" s="6">
        <v>16.21</v>
      </c>
      <c r="E37" s="6">
        <v>16.21</v>
      </c>
      <c r="F37" s="6"/>
      <c r="G37" s="6"/>
      <c r="H37" s="6"/>
    </row>
    <row r="38" spans="1:8" x14ac:dyDescent="0.3">
      <c r="A38" s="1" t="s">
        <v>27</v>
      </c>
      <c r="B38" s="6">
        <v>2253.09</v>
      </c>
      <c r="C38" s="6">
        <v>28.66</v>
      </c>
      <c r="D38" s="6">
        <v>157.88</v>
      </c>
      <c r="E38" s="6">
        <v>2439.63</v>
      </c>
      <c r="F38" s="9">
        <f>(E38-E39)/E39</f>
        <v>-0.10990346095750969</v>
      </c>
      <c r="G38" s="9">
        <f>E38/$E$65</f>
        <v>6.7197015999997806E-2</v>
      </c>
      <c r="H38" s="6">
        <v>-301.23</v>
      </c>
    </row>
    <row r="39" spans="1:8" x14ac:dyDescent="0.3">
      <c r="A39" s="1" t="s">
        <v>11</v>
      </c>
      <c r="B39" s="6">
        <v>2561.2800000000002</v>
      </c>
      <c r="C39" s="6">
        <v>37.159999999999997</v>
      </c>
      <c r="D39" s="6">
        <v>142.41999999999999</v>
      </c>
      <c r="E39" s="6">
        <v>2740.86</v>
      </c>
      <c r="F39" s="6"/>
      <c r="G39" s="6"/>
      <c r="H39" s="6"/>
    </row>
    <row r="40" spans="1:8" x14ac:dyDescent="0.3">
      <c r="A40" s="1" t="s">
        <v>28</v>
      </c>
      <c r="B40" s="6">
        <v>0</v>
      </c>
      <c r="C40" s="6">
        <v>0</v>
      </c>
      <c r="D40" s="6">
        <v>23.31</v>
      </c>
      <c r="E40" s="6">
        <v>23.31</v>
      </c>
      <c r="F40" s="9">
        <f>(E40-E41)/E41</f>
        <v>0.49710982658959529</v>
      </c>
      <c r="G40" s="9">
        <f>E40/$E$65</f>
        <v>6.420491808019858E-4</v>
      </c>
      <c r="H40" s="6">
        <v>7.74</v>
      </c>
    </row>
    <row r="41" spans="1:8" x14ac:dyDescent="0.3">
      <c r="A41" s="1" t="s">
        <v>11</v>
      </c>
      <c r="B41" s="6">
        <v>0</v>
      </c>
      <c r="C41" s="6">
        <v>0</v>
      </c>
      <c r="D41" s="6">
        <v>15.57</v>
      </c>
      <c r="E41" s="6">
        <v>15.57</v>
      </c>
      <c r="F41" s="6"/>
      <c r="G41" s="6"/>
      <c r="H41" s="6"/>
    </row>
    <row r="42" spans="1:8" x14ac:dyDescent="0.3">
      <c r="A42" s="1" t="s">
        <v>29</v>
      </c>
      <c r="B42" s="6">
        <v>512.4</v>
      </c>
      <c r="C42" s="6">
        <v>144.69999999999999</v>
      </c>
      <c r="D42" s="6">
        <v>368.42</v>
      </c>
      <c r="E42" s="6">
        <v>1025.52</v>
      </c>
      <c r="F42" s="9">
        <f>(E42-E43)/E43</f>
        <v>0.57016214229938911</v>
      </c>
      <c r="G42" s="9">
        <f>E42/$E$65</f>
        <v>2.8246858682799338E-2</v>
      </c>
      <c r="H42" s="6">
        <v>372.39</v>
      </c>
    </row>
    <row r="43" spans="1:8" x14ac:dyDescent="0.3">
      <c r="A43" s="1" t="s">
        <v>11</v>
      </c>
      <c r="B43" s="6">
        <v>222.55</v>
      </c>
      <c r="C43" s="6">
        <v>81.41</v>
      </c>
      <c r="D43" s="6">
        <v>349.17</v>
      </c>
      <c r="E43" s="6">
        <v>653.13</v>
      </c>
      <c r="F43" s="6"/>
      <c r="G43" s="6"/>
      <c r="H43" s="6"/>
    </row>
    <row r="44" spans="1:8" x14ac:dyDescent="0.3">
      <c r="A44" s="1" t="s">
        <v>30</v>
      </c>
      <c r="B44" s="6">
        <v>0.11</v>
      </c>
      <c r="C44" s="6">
        <v>251.21</v>
      </c>
      <c r="D44" s="6">
        <v>1067.43</v>
      </c>
      <c r="E44" s="6">
        <v>1318.75</v>
      </c>
      <c r="F44" s="9">
        <f>(E44-E45)/E45</f>
        <v>0.18075514607787846</v>
      </c>
      <c r="G44" s="9">
        <f>E44/$E$65</f>
        <v>3.6323567446701795E-2</v>
      </c>
      <c r="H44" s="6">
        <v>201.88</v>
      </c>
    </row>
    <row r="45" spans="1:8" x14ac:dyDescent="0.3">
      <c r="A45" s="1" t="s">
        <v>11</v>
      </c>
      <c r="B45" s="6">
        <v>3.39</v>
      </c>
      <c r="C45" s="6">
        <v>132.57</v>
      </c>
      <c r="D45" s="6">
        <v>980.91</v>
      </c>
      <c r="E45" s="6">
        <v>1116.8699999999999</v>
      </c>
      <c r="F45" s="6"/>
      <c r="G45" s="6"/>
      <c r="H45" s="6"/>
    </row>
    <row r="46" spans="1:8" x14ac:dyDescent="0.3">
      <c r="A46" s="1" t="s">
        <v>31</v>
      </c>
      <c r="B46" s="6">
        <v>1996.16</v>
      </c>
      <c r="C46" s="6">
        <v>0</v>
      </c>
      <c r="D46" s="6">
        <v>429.6</v>
      </c>
      <c r="E46" s="6">
        <v>2425.7600000000002</v>
      </c>
      <c r="F46" s="9">
        <f>(E46-E47)/E47</f>
        <v>0.24906542537305762</v>
      </c>
      <c r="G46" s="9">
        <f>E46/$E$65</f>
        <v>6.6814981588255051E-2</v>
      </c>
      <c r="H46" s="6">
        <v>483.7</v>
      </c>
    </row>
    <row r="47" spans="1:8" x14ac:dyDescent="0.3">
      <c r="A47" s="1" t="s">
        <v>11</v>
      </c>
      <c r="B47" s="6">
        <v>1492.86</v>
      </c>
      <c r="C47" s="6">
        <v>0</v>
      </c>
      <c r="D47" s="6">
        <v>449.2</v>
      </c>
      <c r="E47" s="6">
        <v>1942.06</v>
      </c>
      <c r="F47" s="6"/>
      <c r="G47" s="6"/>
      <c r="H47" s="6"/>
    </row>
    <row r="48" spans="1:8" x14ac:dyDescent="0.3">
      <c r="A48" s="1" t="s">
        <v>32</v>
      </c>
      <c r="B48" s="6">
        <v>764.79</v>
      </c>
      <c r="C48" s="6">
        <v>0</v>
      </c>
      <c r="D48" s="6">
        <v>459.85</v>
      </c>
      <c r="E48" s="6">
        <v>1224.6400000000001</v>
      </c>
      <c r="F48" s="9">
        <f>(E48-E49)/E49</f>
        <v>0.10129496402877707</v>
      </c>
      <c r="G48" s="9">
        <f>E48/$E$65</f>
        <v>3.3731407497955557E-2</v>
      </c>
      <c r="H48" s="6">
        <v>112.64</v>
      </c>
    </row>
    <row r="49" spans="1:8" x14ac:dyDescent="0.3">
      <c r="A49" s="1" t="s">
        <v>11</v>
      </c>
      <c r="B49" s="6">
        <v>687.2</v>
      </c>
      <c r="C49" s="6">
        <v>0</v>
      </c>
      <c r="D49" s="6">
        <v>424.8</v>
      </c>
      <c r="E49" s="6">
        <v>1112</v>
      </c>
      <c r="F49" s="6"/>
      <c r="G49" s="6"/>
      <c r="H49" s="6"/>
    </row>
    <row r="50" spans="1:8" x14ac:dyDescent="0.3">
      <c r="A50" s="1" t="s">
        <v>33</v>
      </c>
      <c r="B50" s="6">
        <v>1192.08</v>
      </c>
      <c r="C50" s="6">
        <v>15.81</v>
      </c>
      <c r="D50" s="6">
        <v>53.39</v>
      </c>
      <c r="E50" s="6">
        <v>1261.28</v>
      </c>
      <c r="F50" s="9">
        <f>(E50-E51)/E51</f>
        <v>-0.16934708446938271</v>
      </c>
      <c r="G50" s="9">
        <f>E50/$E$65</f>
        <v>3.4740617364304102E-2</v>
      </c>
      <c r="H50" s="6">
        <v>-257.14</v>
      </c>
    </row>
    <row r="51" spans="1:8" x14ac:dyDescent="0.3">
      <c r="A51" s="1" t="s">
        <v>11</v>
      </c>
      <c r="B51" s="6">
        <v>1454.42</v>
      </c>
      <c r="C51" s="6">
        <v>14.31</v>
      </c>
      <c r="D51" s="6">
        <v>49.69</v>
      </c>
      <c r="E51" s="6">
        <v>1518.42</v>
      </c>
      <c r="F51" s="6"/>
      <c r="G51" s="6"/>
      <c r="H51" s="6"/>
    </row>
    <row r="52" spans="1:8" x14ac:dyDescent="0.3">
      <c r="A52" s="1" t="s">
        <v>34</v>
      </c>
      <c r="B52" s="6">
        <v>0</v>
      </c>
      <c r="C52" s="6">
        <v>0</v>
      </c>
      <c r="D52" s="6">
        <v>2.0299999999999998</v>
      </c>
      <c r="E52" s="6">
        <v>2.0299999999999998</v>
      </c>
      <c r="F52" s="9">
        <f>(E52-E53)/E53</f>
        <v>-0.23106060606060616</v>
      </c>
      <c r="G52" s="9">
        <f>E52/$E$65</f>
        <v>5.5914192922695458E-5</v>
      </c>
      <c r="H52" s="6">
        <v>-0.61</v>
      </c>
    </row>
    <row r="53" spans="1:8" x14ac:dyDescent="0.3">
      <c r="A53" s="1" t="s">
        <v>11</v>
      </c>
      <c r="B53" s="6">
        <v>0</v>
      </c>
      <c r="C53" s="6">
        <v>0</v>
      </c>
      <c r="D53" s="6">
        <v>2.64</v>
      </c>
      <c r="E53" s="6">
        <v>2.64</v>
      </c>
      <c r="F53" s="6"/>
      <c r="G53" s="6"/>
      <c r="H53" s="6"/>
    </row>
    <row r="54" spans="1:8" x14ac:dyDescent="0.3">
      <c r="A54" s="2" t="s">
        <v>35</v>
      </c>
      <c r="B54" s="10">
        <f t="shared" ref="B54:E54" si="0">SUM(B4+B6+B8+B10+B12+B14+B16+B18+B20+B22+B24+B26+B28+B30+B32+B34+B36+B38+B40+B42+B44+B46+B48+B50+B52)</f>
        <v>19130.630000000005</v>
      </c>
      <c r="C54" s="10">
        <f t="shared" si="0"/>
        <v>704.67</v>
      </c>
      <c r="D54" s="10">
        <f t="shared" si="0"/>
        <v>5924.2300000000014</v>
      </c>
      <c r="E54" s="10">
        <f t="shared" si="0"/>
        <v>25759.53</v>
      </c>
      <c r="F54" s="11">
        <f>(E54-E55)/E55</f>
        <v>2.3089843304735833E-2</v>
      </c>
      <c r="G54" s="11">
        <f>E54/$E$65</f>
        <v>0.70951888178224698</v>
      </c>
      <c r="H54" s="10">
        <f t="shared" ref="H54" si="1">SUM(H4+H6+H8+H10+H12+H14+H16+H18+H20+H22+H24+H26+H28+H30+H32+H34+H36+H38+H40+H42+H44+H46+H48+H50+H52)</f>
        <v>581.35999999999979</v>
      </c>
    </row>
    <row r="55" spans="1:8" x14ac:dyDescent="0.3">
      <c r="A55" s="1" t="s">
        <v>36</v>
      </c>
      <c r="B55" s="14">
        <f>SUM(B5+B7+B9+B11+B13+B15+B17+B19+B21+B23+B25+B27+B29+B31+B33+B35+B37+B39+B41+B43+B45+B47+B49+B51+B53)</f>
        <v>18734.150000000001</v>
      </c>
      <c r="C55" s="14">
        <f>SUM(C5+C7+C9+C11+C13+C15+C17+C19+C21+C23+C25+C27+C29+C31+C33+C35+C37+C39+C41+C43+C45+C47+C49+C51+C53)</f>
        <v>484.21</v>
      </c>
      <c r="D55" s="14">
        <f>SUM(D5+D7+D9+D11+D13+D15+D17+D19+D21+D23+D25+D27+D29+D31+D33+D35+D37+D39+D41+D43+D45+D47+D49+D51+D53)</f>
        <v>5959.81</v>
      </c>
      <c r="E55" s="14">
        <f>SUM(E5+E7+E9+E11+E13+E15+E17+E19+E21+E23+E25+E27+E29+E31+E33+E35+E37+E39+E41+E43+E45+E47+E49+E51+E53)</f>
        <v>25178.17</v>
      </c>
      <c r="F55" s="6"/>
      <c r="G55" s="6"/>
      <c r="H55" s="6"/>
    </row>
    <row r="56" spans="1:8" x14ac:dyDescent="0.3">
      <c r="A56" s="1" t="s">
        <v>37</v>
      </c>
      <c r="B56" s="5">
        <f>(B54-B55)/B55</f>
        <v>2.1163490203719045E-2</v>
      </c>
      <c r="C56" s="5">
        <f>(C54-C55)/C55</f>
        <v>0.4552983209764358</v>
      </c>
      <c r="D56" s="5">
        <f>(D54-D55)/D55</f>
        <v>-5.9699889761584708E-3</v>
      </c>
      <c r="E56" s="5">
        <f>(E54-E55)/E55</f>
        <v>2.3089843304735833E-2</v>
      </c>
      <c r="F56" s="6"/>
      <c r="G56" s="6"/>
      <c r="H56" s="6"/>
    </row>
    <row r="57" spans="1:8" x14ac:dyDescent="0.3">
      <c r="A57" s="2" t="s">
        <v>57</v>
      </c>
      <c r="B57" s="6"/>
      <c r="C57" s="6"/>
      <c r="D57" s="6"/>
      <c r="E57" s="6"/>
      <c r="F57" s="6"/>
      <c r="G57" s="6"/>
      <c r="H57" s="6"/>
    </row>
    <row r="58" spans="1:8" x14ac:dyDescent="0.3">
      <c r="A58" s="1" t="s">
        <v>58</v>
      </c>
      <c r="B58" s="6">
        <v>9282.77</v>
      </c>
      <c r="C58" s="6">
        <v>0</v>
      </c>
      <c r="D58" s="6">
        <v>69.319999999999993</v>
      </c>
      <c r="E58" s="6">
        <v>9352.09</v>
      </c>
      <c r="F58" s="9">
        <f>(E58-E59)/E59</f>
        <v>2.298074819514331E-2</v>
      </c>
      <c r="G58" s="9">
        <f>E58/$E$65</f>
        <v>0.25759338152236999</v>
      </c>
      <c r="H58" s="6">
        <v>210.09</v>
      </c>
    </row>
    <row r="59" spans="1:8" x14ac:dyDescent="0.3">
      <c r="A59" s="1" t="s">
        <v>11</v>
      </c>
      <c r="B59" s="6">
        <v>9142</v>
      </c>
      <c r="C59" s="6">
        <v>0</v>
      </c>
      <c r="D59" s="6">
        <v>0</v>
      </c>
      <c r="E59" s="6">
        <v>9142</v>
      </c>
      <c r="F59" s="6"/>
      <c r="G59" s="6"/>
      <c r="H59" s="6"/>
    </row>
    <row r="60" spans="1:8" x14ac:dyDescent="0.3">
      <c r="A60" s="1" t="s">
        <v>59</v>
      </c>
      <c r="B60" s="6">
        <v>0</v>
      </c>
      <c r="C60" s="6">
        <v>1194.01</v>
      </c>
      <c r="D60" s="6">
        <v>0</v>
      </c>
      <c r="E60" s="6">
        <v>1194.01</v>
      </c>
      <c r="F60" s="9">
        <f>(E60-E61)/E61</f>
        <v>8.0395598827319031E-2</v>
      </c>
      <c r="G60" s="9">
        <f>E60/$E$65</f>
        <v>3.2887736695383057E-2</v>
      </c>
      <c r="H60" s="6">
        <v>88.85</v>
      </c>
    </row>
    <row r="61" spans="1:8" x14ac:dyDescent="0.3">
      <c r="A61" s="1" t="s">
        <v>11</v>
      </c>
      <c r="B61" s="6">
        <v>0</v>
      </c>
      <c r="C61" s="6">
        <v>1105.1600000000001</v>
      </c>
      <c r="D61" s="6">
        <v>0</v>
      </c>
      <c r="E61" s="6">
        <v>1105.1600000000001</v>
      </c>
      <c r="F61" s="6"/>
      <c r="G61" s="6"/>
      <c r="H61" s="6"/>
    </row>
    <row r="62" spans="1:8" x14ac:dyDescent="0.3">
      <c r="A62" s="2" t="s">
        <v>60</v>
      </c>
      <c r="B62" s="15">
        <f>SUM(B58+B60)</f>
        <v>9282.77</v>
      </c>
      <c r="C62" s="15">
        <f>SUM(C58+C60)</f>
        <v>1194.01</v>
      </c>
      <c r="D62" s="15">
        <f>SUM(D58+D60)</f>
        <v>69.319999999999993</v>
      </c>
      <c r="E62" s="15">
        <f>SUM(E58+E60)</f>
        <v>10546.1</v>
      </c>
      <c r="F62" s="11">
        <f>(E62-E63)/E63</f>
        <v>2.9172961093610377E-2</v>
      </c>
      <c r="G62" s="11">
        <f>E62/$E$65</f>
        <v>0.29048111821775302</v>
      </c>
      <c r="H62" s="15">
        <f>SUM(H58+H60)</f>
        <v>298.94</v>
      </c>
    </row>
    <row r="63" spans="1:8" x14ac:dyDescent="0.3">
      <c r="A63" s="1" t="s">
        <v>36</v>
      </c>
      <c r="B63" s="8">
        <f>B59+B61</f>
        <v>9142</v>
      </c>
      <c r="C63" s="8">
        <f>C59+C61</f>
        <v>1105.1600000000001</v>
      </c>
      <c r="D63" s="8">
        <f>D59+D61</f>
        <v>0</v>
      </c>
      <c r="E63" s="8">
        <f>E59+E61</f>
        <v>10247.16</v>
      </c>
      <c r="F63" s="6"/>
      <c r="G63" s="6"/>
      <c r="H63" s="6"/>
    </row>
    <row r="64" spans="1:8" x14ac:dyDescent="0.3">
      <c r="A64" s="1" t="s">
        <v>37</v>
      </c>
      <c r="B64" s="5">
        <f>(B62-B63)/B63</f>
        <v>1.5398162327718271E-2</v>
      </c>
      <c r="C64" s="5">
        <f>(C62-C63)/C63</f>
        <v>8.0395598827319031E-2</v>
      </c>
      <c r="D64" s="6">
        <v>0</v>
      </c>
      <c r="E64" s="5">
        <f>(E62-E63)/E63</f>
        <v>2.9172961093610377E-2</v>
      </c>
      <c r="F64" s="6"/>
      <c r="G64" s="6"/>
      <c r="H64" s="6"/>
    </row>
    <row r="65" spans="1:9" x14ac:dyDescent="0.3">
      <c r="A65" s="2" t="s">
        <v>47</v>
      </c>
      <c r="B65" s="10">
        <f t="shared" ref="B65:E66" si="2">SUM(B54+B62)</f>
        <v>28413.400000000005</v>
      </c>
      <c r="C65" s="10">
        <f t="shared" si="2"/>
        <v>1898.6799999999998</v>
      </c>
      <c r="D65" s="10">
        <f t="shared" si="2"/>
        <v>5993.5500000000011</v>
      </c>
      <c r="E65" s="10">
        <f t="shared" si="2"/>
        <v>36305.629999999997</v>
      </c>
      <c r="F65" s="11">
        <f>(E65-E66)/E66</f>
        <v>2.4849450943717266E-2</v>
      </c>
      <c r="G65" s="11">
        <f>E65/$E$65</f>
        <v>1</v>
      </c>
      <c r="H65" s="10">
        <f t="shared" ref="H65" si="3">SUM(H54+H62)</f>
        <v>880.29999999999973</v>
      </c>
    </row>
    <row r="66" spans="1:9" x14ac:dyDescent="0.3">
      <c r="A66" s="1" t="s">
        <v>36</v>
      </c>
      <c r="B66" s="8">
        <f t="shared" si="2"/>
        <v>27876.15</v>
      </c>
      <c r="C66" s="8">
        <f t="shared" si="2"/>
        <v>1589.3700000000001</v>
      </c>
      <c r="D66" s="8">
        <f t="shared" si="2"/>
        <v>5959.81</v>
      </c>
      <c r="E66" s="8">
        <f t="shared" si="2"/>
        <v>35425.33</v>
      </c>
      <c r="F66" s="6"/>
      <c r="G66" s="6"/>
      <c r="H66" s="6"/>
    </row>
    <row r="67" spans="1:9" x14ac:dyDescent="0.3">
      <c r="A67" s="1" t="s">
        <v>37</v>
      </c>
      <c r="B67" s="9">
        <f>(B65-B66)/B66</f>
        <v>1.9272747492031849E-2</v>
      </c>
      <c r="C67" s="9">
        <f>(C65-C66)/C66</f>
        <v>0.19461170149178586</v>
      </c>
      <c r="D67" s="9">
        <f>(D65-D66)/D66</f>
        <v>5.6612543017312113E-3</v>
      </c>
      <c r="E67" s="9">
        <f>(E65-E66)/E66</f>
        <v>2.4849450943717266E-2</v>
      </c>
      <c r="F67" s="6"/>
      <c r="G67" s="6"/>
      <c r="H67" s="6"/>
    </row>
    <row r="68" spans="1:9" x14ac:dyDescent="0.3">
      <c r="A68" s="1" t="s">
        <v>48</v>
      </c>
      <c r="B68" s="9">
        <f>B65/$E$65</f>
        <v>0.78261691093089436</v>
      </c>
      <c r="C68" s="9">
        <f>C65/$E$65</f>
        <v>5.229712306328247E-2</v>
      </c>
      <c r="D68" s="9">
        <f>D65/$E$65</f>
        <v>0.16508596600582337</v>
      </c>
      <c r="E68" s="9">
        <f>E65/$E$65</f>
        <v>1</v>
      </c>
      <c r="F68" s="6"/>
      <c r="G68" s="6"/>
      <c r="H68" s="6"/>
    </row>
    <row r="69" spans="1:9" x14ac:dyDescent="0.3">
      <c r="A69" s="1" t="s">
        <v>49</v>
      </c>
      <c r="B69" s="9">
        <f>B66/$E$66</f>
        <v>0.78689880941123203</v>
      </c>
      <c r="C69" s="9">
        <f>C66/$E$66</f>
        <v>4.4865354818148483E-2</v>
      </c>
      <c r="D69" s="9">
        <f>D66/$E$66</f>
        <v>0.16823583577061951</v>
      </c>
      <c r="E69" s="9">
        <f>E66/$E$66</f>
        <v>1</v>
      </c>
      <c r="F69" s="6"/>
      <c r="G69" s="6"/>
      <c r="H69" s="6"/>
    </row>
    <row r="71" spans="1:9" ht="66" customHeight="1" x14ac:dyDescent="0.3">
      <c r="A71" s="18" t="s">
        <v>74</v>
      </c>
      <c r="B71" s="18"/>
      <c r="C71" s="18"/>
      <c r="D71" s="18"/>
      <c r="E71" s="18"/>
      <c r="F71" s="18"/>
      <c r="G71" s="18"/>
      <c r="H71" s="18"/>
      <c r="I71" s="18"/>
    </row>
  </sheetData>
  <mergeCells count="2">
    <mergeCell ref="A1:H1"/>
    <mergeCell ref="A71:I7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9"/>
  <sheetViews>
    <sheetView tabSelected="1" workbookViewId="0">
      <selection activeCell="A91" sqref="A91:XFD91"/>
    </sheetView>
  </sheetViews>
  <sheetFormatPr defaultRowHeight="14.4" x14ac:dyDescent="0.3"/>
  <cols>
    <col min="1" max="1" width="33.21875" customWidth="1"/>
    <col min="2" max="2" width="11.109375" customWidth="1"/>
    <col min="7" max="7" width="11.109375" customWidth="1"/>
    <col min="8" max="8" width="10.88671875" customWidth="1"/>
    <col min="9" max="9" width="10.5546875" customWidth="1"/>
    <col min="10" max="10" width="12.33203125" customWidth="1"/>
    <col min="14" max="14" width="12" customWidth="1"/>
    <col min="15" max="15" width="11.5546875" customWidth="1"/>
    <col min="18" max="18" width="13.88671875" customWidth="1"/>
  </cols>
  <sheetData>
    <row r="1" spans="1:18" ht="36" customHeight="1" x14ac:dyDescent="0.3">
      <c r="A1" s="21" t="s">
        <v>0</v>
      </c>
      <c r="B1" s="21"/>
      <c r="C1" s="21"/>
      <c r="D1" s="21"/>
      <c r="E1" s="21"/>
      <c r="F1" s="21"/>
      <c r="G1" s="21"/>
      <c r="H1" s="21"/>
      <c r="I1" s="21"/>
      <c r="J1" s="21"/>
      <c r="K1" s="21"/>
      <c r="L1" s="21"/>
      <c r="M1" s="21"/>
      <c r="N1" s="21"/>
      <c r="O1" s="21"/>
      <c r="P1" s="21"/>
      <c r="Q1" s="21"/>
      <c r="R1" s="21"/>
    </row>
    <row r="2" spans="1:18" x14ac:dyDescent="0.3">
      <c r="A2" s="2"/>
      <c r="B2" s="2" t="s">
        <v>61</v>
      </c>
      <c r="C2" s="2" t="s">
        <v>62</v>
      </c>
      <c r="D2" s="2" t="s">
        <v>63</v>
      </c>
      <c r="E2" s="2" t="s">
        <v>64</v>
      </c>
      <c r="F2" s="2" t="s">
        <v>65</v>
      </c>
      <c r="G2" s="2" t="s">
        <v>66</v>
      </c>
      <c r="H2" s="2" t="s">
        <v>67</v>
      </c>
      <c r="I2" s="2" t="s">
        <v>68</v>
      </c>
      <c r="J2" s="2" t="s">
        <v>69</v>
      </c>
      <c r="K2" s="2" t="s">
        <v>70</v>
      </c>
      <c r="L2" s="2" t="s">
        <v>71</v>
      </c>
      <c r="M2" s="2" t="s">
        <v>72</v>
      </c>
      <c r="N2" s="2" t="s">
        <v>73</v>
      </c>
      <c r="O2" s="2" t="s">
        <v>5</v>
      </c>
      <c r="P2" s="2" t="s">
        <v>6</v>
      </c>
      <c r="Q2" s="2" t="s">
        <v>7</v>
      </c>
      <c r="R2" s="2" t="s">
        <v>8</v>
      </c>
    </row>
    <row r="3" spans="1:18" x14ac:dyDescent="0.3">
      <c r="A3" s="2" t="s">
        <v>9</v>
      </c>
      <c r="B3" s="1"/>
      <c r="C3" s="1"/>
      <c r="D3" s="1"/>
      <c r="E3" s="1"/>
      <c r="F3" s="1"/>
      <c r="G3" s="1"/>
      <c r="H3" s="1"/>
      <c r="I3" s="1"/>
      <c r="J3" s="1"/>
      <c r="K3" s="1"/>
      <c r="L3" s="1"/>
      <c r="M3" s="1"/>
      <c r="N3" s="1"/>
      <c r="O3" s="1"/>
      <c r="P3" s="1"/>
      <c r="Q3" s="1"/>
      <c r="R3" s="1"/>
    </row>
    <row r="4" spans="1:18" x14ac:dyDescent="0.3">
      <c r="A4" s="1" t="s">
        <v>10</v>
      </c>
      <c r="B4" s="6">
        <v>0</v>
      </c>
      <c r="C4" s="6">
        <v>0</v>
      </c>
      <c r="D4" s="6">
        <v>0</v>
      </c>
      <c r="E4" s="6">
        <v>0</v>
      </c>
      <c r="F4" s="6">
        <v>0</v>
      </c>
      <c r="G4" s="1">
        <v>912.52</v>
      </c>
      <c r="H4" s="1">
        <v>347.51</v>
      </c>
      <c r="I4" s="1">
        <v>565.01</v>
      </c>
      <c r="J4" s="1">
        <v>842.78</v>
      </c>
      <c r="K4" s="6">
        <v>0</v>
      </c>
      <c r="L4" s="1">
        <v>54.28</v>
      </c>
      <c r="M4" s="1">
        <v>7.36</v>
      </c>
      <c r="N4" s="1">
        <v>65.64</v>
      </c>
      <c r="O4" s="1">
        <v>1882.58</v>
      </c>
      <c r="P4" s="9">
        <f>(O4-O5)/O5</f>
        <v>0.11467819290662551</v>
      </c>
      <c r="Q4" s="9">
        <f>O4/$O$83</f>
        <v>6.699545774084761E-3</v>
      </c>
      <c r="R4" s="1">
        <v>193.68</v>
      </c>
    </row>
    <row r="5" spans="1:18" x14ac:dyDescent="0.3">
      <c r="A5" s="1" t="s">
        <v>11</v>
      </c>
      <c r="B5" s="6">
        <v>0</v>
      </c>
      <c r="C5" s="6">
        <v>0</v>
      </c>
      <c r="D5" s="6">
        <v>0</v>
      </c>
      <c r="E5" s="6">
        <v>0</v>
      </c>
      <c r="F5" s="6">
        <v>0</v>
      </c>
      <c r="G5" s="1">
        <v>751.08</v>
      </c>
      <c r="H5" s="1">
        <v>280.62</v>
      </c>
      <c r="I5" s="1">
        <v>470.45</v>
      </c>
      <c r="J5" s="1">
        <v>801.53</v>
      </c>
      <c r="K5" s="6">
        <v>0</v>
      </c>
      <c r="L5" s="1">
        <v>82.67</v>
      </c>
      <c r="M5" s="1">
        <v>6.61</v>
      </c>
      <c r="N5" s="1">
        <v>47.02</v>
      </c>
      <c r="O5" s="1">
        <v>1688.9</v>
      </c>
      <c r="P5" s="1"/>
      <c r="Q5" s="1"/>
      <c r="R5" s="1"/>
    </row>
    <row r="6" spans="1:18" x14ac:dyDescent="0.3">
      <c r="A6" s="1" t="s">
        <v>12</v>
      </c>
      <c r="B6" s="1">
        <v>2374.8200000000002</v>
      </c>
      <c r="C6" s="1">
        <v>322.16000000000003</v>
      </c>
      <c r="D6" s="1">
        <v>292.10000000000002</v>
      </c>
      <c r="E6" s="1">
        <v>30.06</v>
      </c>
      <c r="F6" s="1">
        <v>436.35</v>
      </c>
      <c r="G6" s="1">
        <v>5695.01</v>
      </c>
      <c r="H6" s="1">
        <v>2786.65</v>
      </c>
      <c r="I6" s="1">
        <v>2908.36</v>
      </c>
      <c r="J6" s="1">
        <v>7560.58</v>
      </c>
      <c r="K6" s="1">
        <v>11.63</v>
      </c>
      <c r="L6" s="1">
        <v>643.67999999999995</v>
      </c>
      <c r="M6" s="1">
        <v>201.34</v>
      </c>
      <c r="N6" s="1">
        <v>2760.55</v>
      </c>
      <c r="O6" s="1">
        <v>20006.12</v>
      </c>
      <c r="P6" s="9">
        <f>(O6-O7)/O7</f>
        <v>6.359127632845761E-2</v>
      </c>
      <c r="Q6" s="9">
        <f>O6/$O$83</f>
        <v>7.1195867746301683E-2</v>
      </c>
      <c r="R6" s="1">
        <v>1196.1500000000001</v>
      </c>
    </row>
    <row r="7" spans="1:18" x14ac:dyDescent="0.3">
      <c r="A7" s="1" t="s">
        <v>11</v>
      </c>
      <c r="B7" s="1">
        <v>2248.13</v>
      </c>
      <c r="C7" s="1">
        <v>282.42</v>
      </c>
      <c r="D7" s="1">
        <v>261.04000000000002</v>
      </c>
      <c r="E7" s="1">
        <v>21.38</v>
      </c>
      <c r="F7" s="1">
        <v>381.62</v>
      </c>
      <c r="G7" s="1">
        <v>5304.89</v>
      </c>
      <c r="H7" s="1">
        <v>2460.1999999999998</v>
      </c>
      <c r="I7" s="1">
        <v>2844.69</v>
      </c>
      <c r="J7" s="1">
        <v>6413.78</v>
      </c>
      <c r="K7" s="1">
        <v>16.2</v>
      </c>
      <c r="L7" s="1">
        <v>581.15</v>
      </c>
      <c r="M7" s="1">
        <v>221.64</v>
      </c>
      <c r="N7" s="1">
        <v>3360.14</v>
      </c>
      <c r="O7" s="1">
        <v>18809.97</v>
      </c>
      <c r="P7" s="1"/>
      <c r="Q7" s="1"/>
      <c r="R7" s="1"/>
    </row>
    <row r="8" spans="1:18" x14ac:dyDescent="0.3">
      <c r="A8" s="1" t="s">
        <v>13</v>
      </c>
      <c r="B8" s="1">
        <v>602.58000000000004</v>
      </c>
      <c r="C8" s="1">
        <v>139.12</v>
      </c>
      <c r="D8" s="1">
        <v>119.27</v>
      </c>
      <c r="E8" s="1">
        <v>19.850000000000001</v>
      </c>
      <c r="F8" s="1">
        <v>39.97</v>
      </c>
      <c r="G8" s="1">
        <v>4932.47</v>
      </c>
      <c r="H8" s="1">
        <v>2100.27</v>
      </c>
      <c r="I8" s="1">
        <v>2832.2</v>
      </c>
      <c r="J8" s="1">
        <v>843.57</v>
      </c>
      <c r="K8" s="6">
        <v>0</v>
      </c>
      <c r="L8" s="1">
        <v>21.54</v>
      </c>
      <c r="M8" s="1">
        <v>252.91</v>
      </c>
      <c r="N8" s="1">
        <v>613.19000000000005</v>
      </c>
      <c r="O8" s="1">
        <v>7445.35</v>
      </c>
      <c r="P8" s="9">
        <f>(O8-O9)/O9</f>
        <v>8.6515870120394064E-2</v>
      </c>
      <c r="Q8" s="9">
        <f>O8/$O$83</f>
        <v>2.6495799981452038E-2</v>
      </c>
      <c r="R8" s="1">
        <v>592.85</v>
      </c>
    </row>
    <row r="9" spans="1:18" x14ac:dyDescent="0.3">
      <c r="A9" s="1" t="s">
        <v>11</v>
      </c>
      <c r="B9" s="1">
        <v>661.64</v>
      </c>
      <c r="C9" s="1">
        <v>125.04</v>
      </c>
      <c r="D9" s="1">
        <v>109.08</v>
      </c>
      <c r="E9" s="1">
        <v>15.96</v>
      </c>
      <c r="F9" s="1">
        <v>34.03</v>
      </c>
      <c r="G9" s="1">
        <v>4450.5600000000004</v>
      </c>
      <c r="H9" s="1">
        <v>1814.13</v>
      </c>
      <c r="I9" s="1">
        <v>2636.43</v>
      </c>
      <c r="J9" s="1">
        <v>690.57</v>
      </c>
      <c r="K9" s="6">
        <v>0</v>
      </c>
      <c r="L9" s="1">
        <v>19.059999999999999</v>
      </c>
      <c r="M9" s="1">
        <v>321.45</v>
      </c>
      <c r="N9" s="1">
        <v>550.15</v>
      </c>
      <c r="O9" s="1">
        <v>6852.5</v>
      </c>
      <c r="P9" s="1"/>
      <c r="Q9" s="1"/>
      <c r="R9" s="1"/>
    </row>
    <row r="10" spans="1:18" x14ac:dyDescent="0.3">
      <c r="A10" s="1" t="s">
        <v>14</v>
      </c>
      <c r="B10" s="1">
        <v>545.25</v>
      </c>
      <c r="C10" s="1">
        <v>119.87</v>
      </c>
      <c r="D10" s="1">
        <v>117.82</v>
      </c>
      <c r="E10" s="1">
        <v>2.0499999999999998</v>
      </c>
      <c r="F10" s="1">
        <v>98.91</v>
      </c>
      <c r="G10" s="1">
        <v>1693.5</v>
      </c>
      <c r="H10" s="1">
        <v>736.72</v>
      </c>
      <c r="I10" s="1">
        <v>956.78</v>
      </c>
      <c r="J10" s="1">
        <v>1684.31</v>
      </c>
      <c r="K10" s="6">
        <v>0</v>
      </c>
      <c r="L10" s="1">
        <v>69.28</v>
      </c>
      <c r="M10" s="1">
        <v>113.36</v>
      </c>
      <c r="N10" s="1">
        <v>555.84</v>
      </c>
      <c r="O10" s="1">
        <v>4880.32</v>
      </c>
      <c r="P10" s="9">
        <f>(O10-O11)/O11</f>
        <v>9.0603546910755062E-2</v>
      </c>
      <c r="Q10" s="9">
        <f>O10/$O$83</f>
        <v>1.7367616373371298E-2</v>
      </c>
      <c r="R10" s="1">
        <v>405.44</v>
      </c>
    </row>
    <row r="11" spans="1:18" x14ac:dyDescent="0.3">
      <c r="A11" s="1" t="s">
        <v>11</v>
      </c>
      <c r="B11" s="1">
        <v>520.04</v>
      </c>
      <c r="C11" s="1">
        <v>108.07</v>
      </c>
      <c r="D11" s="1">
        <v>105.43</v>
      </c>
      <c r="E11" s="1">
        <v>2.64</v>
      </c>
      <c r="F11" s="1">
        <v>76.819999999999993</v>
      </c>
      <c r="G11" s="1">
        <v>1517.18</v>
      </c>
      <c r="H11" s="1">
        <v>725.95</v>
      </c>
      <c r="I11" s="1">
        <v>791.22</v>
      </c>
      <c r="J11" s="1">
        <v>1393.1</v>
      </c>
      <c r="K11" s="6">
        <v>0</v>
      </c>
      <c r="L11" s="1">
        <v>61.1</v>
      </c>
      <c r="M11" s="1">
        <v>141.76</v>
      </c>
      <c r="N11" s="1">
        <v>656.82</v>
      </c>
      <c r="O11" s="1">
        <v>4474.88</v>
      </c>
      <c r="P11" s="1"/>
      <c r="Q11" s="1"/>
      <c r="R11" s="1"/>
    </row>
    <row r="12" spans="1:18" x14ac:dyDescent="0.3">
      <c r="A12" s="1" t="s">
        <v>15</v>
      </c>
      <c r="B12" s="1">
        <v>467.1</v>
      </c>
      <c r="C12" s="1">
        <v>47.54</v>
      </c>
      <c r="D12" s="1">
        <v>47.54</v>
      </c>
      <c r="E12" s="6">
        <v>0</v>
      </c>
      <c r="F12" s="1">
        <v>117.47</v>
      </c>
      <c r="G12" s="1">
        <v>5293.31</v>
      </c>
      <c r="H12" s="1">
        <v>2034.25</v>
      </c>
      <c r="I12" s="1">
        <v>3259.06</v>
      </c>
      <c r="J12" s="1">
        <v>1158.58</v>
      </c>
      <c r="K12" s="1">
        <v>22.86</v>
      </c>
      <c r="L12" s="1">
        <v>123.96</v>
      </c>
      <c r="M12" s="1">
        <v>402.28</v>
      </c>
      <c r="N12" s="1">
        <v>151.62</v>
      </c>
      <c r="O12" s="1">
        <v>7784.72</v>
      </c>
      <c r="P12" s="9">
        <f>(O12-O13)/O13</f>
        <v>7.2760145079319577E-2</v>
      </c>
      <c r="Q12" s="9">
        <f>O12/$O$83</f>
        <v>2.7703517501743949E-2</v>
      </c>
      <c r="R12" s="1">
        <v>528</v>
      </c>
    </row>
    <row r="13" spans="1:18" x14ac:dyDescent="0.3">
      <c r="A13" s="1" t="s">
        <v>11</v>
      </c>
      <c r="B13" s="1">
        <v>467</v>
      </c>
      <c r="C13" s="1">
        <v>35.65</v>
      </c>
      <c r="D13" s="1">
        <v>33.6</v>
      </c>
      <c r="E13" s="1">
        <v>2.0499999999999998</v>
      </c>
      <c r="F13" s="1">
        <v>78.040000000000006</v>
      </c>
      <c r="G13" s="1">
        <v>4963.6400000000003</v>
      </c>
      <c r="H13" s="1">
        <v>1772.46</v>
      </c>
      <c r="I13" s="1">
        <v>3191.18</v>
      </c>
      <c r="J13" s="1">
        <v>1185.6600000000001</v>
      </c>
      <c r="K13" s="6">
        <v>0</v>
      </c>
      <c r="L13" s="1">
        <v>122.28</v>
      </c>
      <c r="M13" s="1">
        <v>291.14</v>
      </c>
      <c r="N13" s="1">
        <v>113.31</v>
      </c>
      <c r="O13" s="1">
        <v>7256.72</v>
      </c>
      <c r="P13" s="1"/>
      <c r="Q13" s="1"/>
      <c r="R13" s="1"/>
    </row>
    <row r="14" spans="1:18" x14ac:dyDescent="0.3">
      <c r="A14" s="1" t="s">
        <v>16</v>
      </c>
      <c r="B14" s="1">
        <v>1686.24</v>
      </c>
      <c r="C14" s="1">
        <v>148.72999999999999</v>
      </c>
      <c r="D14" s="1">
        <v>131.84</v>
      </c>
      <c r="E14" s="1">
        <v>16.89</v>
      </c>
      <c r="F14" s="1">
        <v>306.83999999999997</v>
      </c>
      <c r="G14" s="1">
        <v>2815.77</v>
      </c>
      <c r="H14" s="1">
        <v>1759.33</v>
      </c>
      <c r="I14" s="1">
        <v>1056.44</v>
      </c>
      <c r="J14" s="1">
        <v>5071.79</v>
      </c>
      <c r="K14" s="1">
        <v>21.48</v>
      </c>
      <c r="L14" s="1">
        <v>664.86</v>
      </c>
      <c r="M14" s="1">
        <v>323.61</v>
      </c>
      <c r="N14" s="1">
        <v>3270.77</v>
      </c>
      <c r="O14" s="1">
        <v>14310.09</v>
      </c>
      <c r="P14" s="9">
        <f>(O14-O15)/O15</f>
        <v>-0.13055347123280173</v>
      </c>
      <c r="Q14" s="9">
        <f>O14/$O$83</f>
        <v>5.0925380587423963E-2</v>
      </c>
      <c r="R14" s="1">
        <v>-2148.7600000000002</v>
      </c>
    </row>
    <row r="15" spans="1:18" x14ac:dyDescent="0.3">
      <c r="A15" s="1" t="s">
        <v>11</v>
      </c>
      <c r="B15" s="1">
        <v>1712.02</v>
      </c>
      <c r="C15" s="1">
        <v>173.1</v>
      </c>
      <c r="D15" s="1">
        <v>158.34</v>
      </c>
      <c r="E15" s="1">
        <v>14.77</v>
      </c>
      <c r="F15" s="1">
        <v>244.44</v>
      </c>
      <c r="G15" s="1">
        <v>4812.1000000000004</v>
      </c>
      <c r="H15" s="1">
        <v>2335.38</v>
      </c>
      <c r="I15" s="1">
        <v>2476.7199999999998</v>
      </c>
      <c r="J15" s="1">
        <v>5015.1099999999997</v>
      </c>
      <c r="K15" s="1">
        <v>17.78</v>
      </c>
      <c r="L15" s="1">
        <v>601.58000000000004</v>
      </c>
      <c r="M15" s="1">
        <v>514.5</v>
      </c>
      <c r="N15" s="1">
        <v>3368.21</v>
      </c>
      <c r="O15" s="1">
        <v>16458.849999999999</v>
      </c>
      <c r="P15" s="1"/>
      <c r="Q15" s="1"/>
      <c r="R15" s="1"/>
    </row>
    <row r="16" spans="1:18" x14ac:dyDescent="0.3">
      <c r="A16" s="1" t="s">
        <v>17</v>
      </c>
      <c r="B16" s="1">
        <v>3065.28</v>
      </c>
      <c r="C16" s="1">
        <v>841.91</v>
      </c>
      <c r="D16" s="1">
        <v>755.74</v>
      </c>
      <c r="E16" s="1">
        <v>86.17</v>
      </c>
      <c r="F16" s="1">
        <v>936.44</v>
      </c>
      <c r="G16" s="1">
        <v>9748.84</v>
      </c>
      <c r="H16" s="1">
        <v>4952.3500000000004</v>
      </c>
      <c r="I16" s="1">
        <v>4796.4799999999996</v>
      </c>
      <c r="J16" s="1">
        <v>6712.1</v>
      </c>
      <c r="K16" s="1">
        <v>159</v>
      </c>
      <c r="L16" s="1">
        <v>984</v>
      </c>
      <c r="M16" s="1">
        <v>469.29</v>
      </c>
      <c r="N16" s="1">
        <v>2108.61</v>
      </c>
      <c r="O16" s="1">
        <v>25025.46</v>
      </c>
      <c r="P16" s="9">
        <f>(O16-O17)/O17</f>
        <v>9.1098630015146426E-2</v>
      </c>
      <c r="Q16" s="9">
        <f>O16/$O$83</f>
        <v>8.905821520866429E-2</v>
      </c>
      <c r="R16" s="1">
        <v>2089.44</v>
      </c>
    </row>
    <row r="17" spans="1:18" x14ac:dyDescent="0.3">
      <c r="A17" s="1" t="s">
        <v>11</v>
      </c>
      <c r="B17" s="1">
        <v>3264.35</v>
      </c>
      <c r="C17" s="1">
        <v>729.14</v>
      </c>
      <c r="D17" s="1">
        <v>663.95</v>
      </c>
      <c r="E17" s="1">
        <v>65.180000000000007</v>
      </c>
      <c r="F17" s="1">
        <v>837.79</v>
      </c>
      <c r="G17" s="1">
        <v>8613.25</v>
      </c>
      <c r="H17" s="1">
        <v>4254.33</v>
      </c>
      <c r="I17" s="1">
        <v>4358.92</v>
      </c>
      <c r="J17" s="1">
        <v>5945.26</v>
      </c>
      <c r="K17" s="1">
        <v>192.47</v>
      </c>
      <c r="L17" s="1">
        <v>851.14</v>
      </c>
      <c r="M17" s="1">
        <v>669.21</v>
      </c>
      <c r="N17" s="1">
        <v>1833.42</v>
      </c>
      <c r="O17" s="1">
        <v>22936.02</v>
      </c>
      <c r="P17" s="1"/>
      <c r="Q17" s="1"/>
      <c r="R17" s="1"/>
    </row>
    <row r="18" spans="1:18" x14ac:dyDescent="0.3">
      <c r="A18" s="1" t="s">
        <v>18</v>
      </c>
      <c r="B18" s="1">
        <v>826.56</v>
      </c>
      <c r="C18" s="1">
        <v>302.48</v>
      </c>
      <c r="D18" s="1">
        <v>289.12</v>
      </c>
      <c r="E18" s="1">
        <v>13.36</v>
      </c>
      <c r="F18" s="1">
        <v>248.82</v>
      </c>
      <c r="G18" s="1">
        <v>3813.44</v>
      </c>
      <c r="H18" s="1">
        <v>1881.96</v>
      </c>
      <c r="I18" s="1">
        <v>1931.48</v>
      </c>
      <c r="J18" s="1">
        <v>741.68</v>
      </c>
      <c r="K18" s="1">
        <v>0</v>
      </c>
      <c r="L18" s="1">
        <v>230.92</v>
      </c>
      <c r="M18" s="1">
        <v>106.58</v>
      </c>
      <c r="N18" s="1">
        <v>1419.12</v>
      </c>
      <c r="O18" s="1">
        <v>7689.6</v>
      </c>
      <c r="P18" s="9">
        <f>(O18-O19)/O19</f>
        <v>-0.15743338008415139</v>
      </c>
      <c r="Q18" s="9">
        <f>O18/$O$83</f>
        <v>2.7365013536955762E-2</v>
      </c>
      <c r="R18" s="1">
        <v>-1436.8</v>
      </c>
    </row>
    <row r="19" spans="1:18" x14ac:dyDescent="0.3">
      <c r="A19" s="1" t="s">
        <v>11</v>
      </c>
      <c r="B19" s="1">
        <v>925.92</v>
      </c>
      <c r="C19" s="1">
        <v>282.12</v>
      </c>
      <c r="D19" s="1">
        <v>268.29000000000002</v>
      </c>
      <c r="E19" s="1">
        <v>13.83</v>
      </c>
      <c r="F19" s="1">
        <v>222.32</v>
      </c>
      <c r="G19" s="1">
        <v>4074.11</v>
      </c>
      <c r="H19" s="1">
        <v>2041.24</v>
      </c>
      <c r="I19" s="1">
        <v>2032.87</v>
      </c>
      <c r="J19" s="1">
        <v>1459.36</v>
      </c>
      <c r="K19" s="1">
        <v>0</v>
      </c>
      <c r="L19" s="1">
        <v>239.76</v>
      </c>
      <c r="M19" s="1">
        <v>126.68</v>
      </c>
      <c r="N19" s="1">
        <v>1796.13</v>
      </c>
      <c r="O19" s="1">
        <v>9126.4</v>
      </c>
      <c r="P19" s="1"/>
      <c r="Q19" s="1"/>
      <c r="R19" s="1"/>
    </row>
    <row r="20" spans="1:18" x14ac:dyDescent="0.3">
      <c r="A20" s="1" t="s">
        <v>75</v>
      </c>
      <c r="B20" s="1">
        <v>80.41</v>
      </c>
      <c r="C20" s="1">
        <v>13.52</v>
      </c>
      <c r="D20" s="1">
        <v>13.52</v>
      </c>
      <c r="E20" s="6">
        <v>0</v>
      </c>
      <c r="F20" s="1">
        <v>10.34</v>
      </c>
      <c r="G20" s="1">
        <v>900.25</v>
      </c>
      <c r="H20" s="1">
        <v>533.41</v>
      </c>
      <c r="I20" s="1">
        <v>366.84</v>
      </c>
      <c r="J20" s="1">
        <v>616.42999999999995</v>
      </c>
      <c r="K20" s="1">
        <v>0</v>
      </c>
      <c r="L20" s="1">
        <v>2</v>
      </c>
      <c r="M20" s="1">
        <v>65.569999999999993</v>
      </c>
      <c r="N20" s="1">
        <v>35.24</v>
      </c>
      <c r="O20" s="1">
        <v>1723.76</v>
      </c>
      <c r="P20" s="9">
        <f>(O20-O21)/O21</f>
        <v>0.2290711520224743</v>
      </c>
      <c r="Q20" s="9">
        <f>O20/$O$83</f>
        <v>6.1343523375029735E-3</v>
      </c>
      <c r="R20" s="1">
        <v>321.27</v>
      </c>
    </row>
    <row r="21" spans="1:18" x14ac:dyDescent="0.3">
      <c r="A21" s="1" t="s">
        <v>11</v>
      </c>
      <c r="B21" s="1">
        <v>70.73</v>
      </c>
      <c r="C21" s="1">
        <v>7.88</v>
      </c>
      <c r="D21" s="1">
        <v>7.88</v>
      </c>
      <c r="E21" s="6">
        <v>0</v>
      </c>
      <c r="F21" s="1">
        <v>10.199999999999999</v>
      </c>
      <c r="G21" s="1">
        <v>656.62</v>
      </c>
      <c r="H21" s="1">
        <v>372.6</v>
      </c>
      <c r="I21" s="1">
        <v>284.02</v>
      </c>
      <c r="J21" s="1">
        <v>554.12</v>
      </c>
      <c r="K21" s="1">
        <v>0</v>
      </c>
      <c r="L21" s="1">
        <v>1.72</v>
      </c>
      <c r="M21" s="1">
        <v>60.96</v>
      </c>
      <c r="N21" s="1">
        <v>40.26</v>
      </c>
      <c r="O21" s="1">
        <v>1402.49</v>
      </c>
      <c r="P21" s="1"/>
      <c r="Q21" s="1"/>
      <c r="R21" s="1"/>
    </row>
    <row r="22" spans="1:18" x14ac:dyDescent="0.3">
      <c r="A22" s="1" t="s">
        <v>19</v>
      </c>
      <c r="B22" s="6">
        <v>0</v>
      </c>
      <c r="C22" s="6">
        <v>0</v>
      </c>
      <c r="D22" s="6">
        <v>0</v>
      </c>
      <c r="E22" s="6">
        <v>0</v>
      </c>
      <c r="F22" s="6">
        <v>0</v>
      </c>
      <c r="G22" s="1">
        <v>0.01</v>
      </c>
      <c r="H22" s="6">
        <v>0</v>
      </c>
      <c r="I22" s="1">
        <v>0.01</v>
      </c>
      <c r="J22" s="6">
        <v>0</v>
      </c>
      <c r="K22" s="6">
        <v>0</v>
      </c>
      <c r="L22" s="6">
        <v>0</v>
      </c>
      <c r="M22" s="6">
        <v>0</v>
      </c>
      <c r="N22" s="1">
        <v>758.81</v>
      </c>
      <c r="O22" s="1">
        <v>758.82</v>
      </c>
      <c r="P22" s="9">
        <f>(O22-O23)/O23</f>
        <v>0.43062913595143398</v>
      </c>
      <c r="Q22" s="9">
        <f>O22/$O$83</f>
        <v>2.7004160908386358E-3</v>
      </c>
      <c r="R22" s="1">
        <v>228.41</v>
      </c>
    </row>
    <row r="23" spans="1:18" x14ac:dyDescent="0.3">
      <c r="A23" s="1" t="s">
        <v>11</v>
      </c>
      <c r="B23" s="6">
        <v>0</v>
      </c>
      <c r="C23" s="6">
        <v>0</v>
      </c>
      <c r="D23" s="6">
        <v>0</v>
      </c>
      <c r="E23" s="6">
        <v>0</v>
      </c>
      <c r="F23" s="6">
        <v>0</v>
      </c>
      <c r="G23" s="6">
        <v>0</v>
      </c>
      <c r="H23" s="6">
        <v>0</v>
      </c>
      <c r="I23" s="6">
        <v>0</v>
      </c>
      <c r="J23" s="6">
        <v>0</v>
      </c>
      <c r="K23" s="6">
        <v>0</v>
      </c>
      <c r="L23" s="6">
        <v>0</v>
      </c>
      <c r="M23" s="6">
        <v>0</v>
      </c>
      <c r="N23" s="1">
        <v>530.41</v>
      </c>
      <c r="O23" s="1">
        <v>530.41</v>
      </c>
      <c r="P23" s="1"/>
      <c r="Q23" s="1"/>
      <c r="R23" s="1"/>
    </row>
    <row r="24" spans="1:18" x14ac:dyDescent="0.3">
      <c r="A24" s="1" t="s">
        <v>20</v>
      </c>
      <c r="B24" s="1">
        <v>56.23</v>
      </c>
      <c r="C24" s="1">
        <v>24.54</v>
      </c>
      <c r="D24" s="1">
        <v>24.54</v>
      </c>
      <c r="E24" s="6">
        <v>0</v>
      </c>
      <c r="F24" s="1">
        <v>37.409999999999997</v>
      </c>
      <c r="G24" s="1">
        <v>1541.78</v>
      </c>
      <c r="H24" s="1">
        <v>886.99</v>
      </c>
      <c r="I24" s="1">
        <v>654.78</v>
      </c>
      <c r="J24" s="1">
        <v>336.83</v>
      </c>
      <c r="K24" s="6">
        <v>0</v>
      </c>
      <c r="L24" s="1">
        <v>19.09</v>
      </c>
      <c r="M24" s="1">
        <v>19.52</v>
      </c>
      <c r="N24" s="1">
        <v>52.52</v>
      </c>
      <c r="O24" s="1">
        <v>2087.91</v>
      </c>
      <c r="P24" s="9">
        <f>(O24-O25)/O25</f>
        <v>4.4508589552462702E-2</v>
      </c>
      <c r="Q24" s="9">
        <f>O24/$O$83</f>
        <v>7.4302545534156916E-3</v>
      </c>
      <c r="R24" s="1">
        <v>88.97</v>
      </c>
    </row>
    <row r="25" spans="1:18" x14ac:dyDescent="0.3">
      <c r="A25" s="1" t="s">
        <v>11</v>
      </c>
      <c r="B25" s="1">
        <v>77.489999999999995</v>
      </c>
      <c r="C25" s="1">
        <v>34.44</v>
      </c>
      <c r="D25" s="1">
        <v>34.44</v>
      </c>
      <c r="E25" s="6">
        <v>0</v>
      </c>
      <c r="F25" s="1">
        <v>39.270000000000003</v>
      </c>
      <c r="G25" s="1">
        <v>1446.2</v>
      </c>
      <c r="H25" s="1">
        <v>864.38</v>
      </c>
      <c r="I25" s="1">
        <v>581.82000000000005</v>
      </c>
      <c r="J25" s="1">
        <v>305.70999999999998</v>
      </c>
      <c r="K25" s="6">
        <v>0</v>
      </c>
      <c r="L25" s="1">
        <v>17.22</v>
      </c>
      <c r="M25" s="1">
        <v>17.899999999999999</v>
      </c>
      <c r="N25" s="1">
        <v>60.71</v>
      </c>
      <c r="O25" s="1">
        <v>1998.94</v>
      </c>
      <c r="P25" s="1"/>
      <c r="Q25" s="1"/>
      <c r="R25" s="1"/>
    </row>
    <row r="26" spans="1:18" x14ac:dyDescent="0.3">
      <c r="A26" s="1" t="s">
        <v>21</v>
      </c>
      <c r="B26" s="1">
        <v>321.24</v>
      </c>
      <c r="C26" s="1">
        <v>49.76</v>
      </c>
      <c r="D26" s="1">
        <v>49.76</v>
      </c>
      <c r="E26" s="6">
        <v>0</v>
      </c>
      <c r="F26" s="1">
        <v>25.27</v>
      </c>
      <c r="G26" s="1">
        <v>1825.69</v>
      </c>
      <c r="H26" s="1">
        <v>454.53</v>
      </c>
      <c r="I26" s="1">
        <v>1371.16</v>
      </c>
      <c r="J26" s="1">
        <v>646.02</v>
      </c>
      <c r="K26" s="6">
        <v>0</v>
      </c>
      <c r="L26" s="1">
        <v>99.64</v>
      </c>
      <c r="M26" s="1">
        <v>24.66</v>
      </c>
      <c r="N26" s="1">
        <v>3.09</v>
      </c>
      <c r="O26" s="1">
        <v>2995.37</v>
      </c>
      <c r="P26" s="9">
        <f>(O26-O27)/O27</f>
        <v>8.5518900916506921E-2</v>
      </c>
      <c r="Q26" s="9">
        <f>O26/$O$83</f>
        <v>1.0659636469802223E-2</v>
      </c>
      <c r="R26" s="1">
        <v>235.98</v>
      </c>
    </row>
    <row r="27" spans="1:18" x14ac:dyDescent="0.3">
      <c r="A27" s="1" t="s">
        <v>11</v>
      </c>
      <c r="B27" s="1">
        <v>315.22000000000003</v>
      </c>
      <c r="C27" s="1">
        <v>37.58</v>
      </c>
      <c r="D27" s="1">
        <v>37.58</v>
      </c>
      <c r="E27" s="6">
        <v>0</v>
      </c>
      <c r="F27" s="1">
        <v>18.649999999999999</v>
      </c>
      <c r="G27" s="1">
        <v>1833.53</v>
      </c>
      <c r="H27" s="1">
        <v>516.79</v>
      </c>
      <c r="I27" s="1">
        <v>1316.74</v>
      </c>
      <c r="J27" s="1">
        <v>456.67</v>
      </c>
      <c r="K27" s="6">
        <v>0</v>
      </c>
      <c r="L27" s="1">
        <v>81.48</v>
      </c>
      <c r="M27" s="1">
        <v>15.29</v>
      </c>
      <c r="N27" s="1">
        <v>0.97</v>
      </c>
      <c r="O27" s="1">
        <v>2759.39</v>
      </c>
      <c r="P27" s="1"/>
      <c r="Q27" s="1"/>
      <c r="R27" s="1"/>
    </row>
    <row r="28" spans="1:18" x14ac:dyDescent="0.3">
      <c r="A28" s="1" t="s">
        <v>22</v>
      </c>
      <c r="B28" s="1">
        <v>1064.51</v>
      </c>
      <c r="C28" s="1">
        <v>284.75</v>
      </c>
      <c r="D28" s="1">
        <v>121.77</v>
      </c>
      <c r="E28" s="1">
        <v>162.97999999999999</v>
      </c>
      <c r="F28" s="1">
        <v>425.08</v>
      </c>
      <c r="G28" s="1">
        <v>4805.5600000000004</v>
      </c>
      <c r="H28" s="1">
        <v>1447.92</v>
      </c>
      <c r="I28" s="1">
        <v>3357.64</v>
      </c>
      <c r="J28" s="1">
        <v>7174.49</v>
      </c>
      <c r="K28" s="1">
        <v>53.49</v>
      </c>
      <c r="L28" s="1">
        <v>342.24</v>
      </c>
      <c r="M28" s="1">
        <v>596.12</v>
      </c>
      <c r="N28" s="1">
        <v>402.08</v>
      </c>
      <c r="O28" s="1">
        <v>15148.32</v>
      </c>
      <c r="P28" s="9">
        <f>(O28-O29)/O29</f>
        <v>0.10309030614696968</v>
      </c>
      <c r="Q28" s="9">
        <f>O28/$O$83</f>
        <v>5.390839339655349E-2</v>
      </c>
      <c r="R28" s="1">
        <v>1415.7</v>
      </c>
    </row>
    <row r="29" spans="1:18" x14ac:dyDescent="0.3">
      <c r="A29" s="1" t="s">
        <v>11</v>
      </c>
      <c r="B29" s="1">
        <v>1052.5999999999999</v>
      </c>
      <c r="C29" s="1">
        <v>232.08</v>
      </c>
      <c r="D29" s="1">
        <v>113.6</v>
      </c>
      <c r="E29" s="1">
        <v>118.48</v>
      </c>
      <c r="F29" s="1">
        <v>373.79</v>
      </c>
      <c r="G29" s="1">
        <v>4576.6099999999997</v>
      </c>
      <c r="H29" s="1">
        <v>1465.66</v>
      </c>
      <c r="I29" s="1">
        <v>3110.94</v>
      </c>
      <c r="J29" s="1">
        <v>6393.14</v>
      </c>
      <c r="K29" s="1">
        <v>38.51</v>
      </c>
      <c r="L29" s="1">
        <v>183.61</v>
      </c>
      <c r="M29" s="1">
        <v>457.7</v>
      </c>
      <c r="N29" s="1">
        <v>424.59</v>
      </c>
      <c r="O29" s="1">
        <v>13732.62</v>
      </c>
      <c r="P29" s="1"/>
      <c r="Q29" s="1"/>
      <c r="R29" s="1"/>
    </row>
    <row r="30" spans="1:18" x14ac:dyDescent="0.3">
      <c r="A30" s="1" t="s">
        <v>23</v>
      </c>
      <c r="B30" s="1">
        <v>-0.54</v>
      </c>
      <c r="C30" s="6">
        <v>0</v>
      </c>
      <c r="D30" s="6">
        <v>0</v>
      </c>
      <c r="E30" s="6">
        <v>0</v>
      </c>
      <c r="F30" s="6">
        <v>0</v>
      </c>
      <c r="G30" s="1">
        <v>3.56</v>
      </c>
      <c r="H30" s="1">
        <v>0.04</v>
      </c>
      <c r="I30" s="1">
        <v>3.52</v>
      </c>
      <c r="J30" s="1">
        <v>54.38</v>
      </c>
      <c r="K30" s="6">
        <v>0</v>
      </c>
      <c r="L30" s="6">
        <v>0</v>
      </c>
      <c r="M30" s="1">
        <v>0.11</v>
      </c>
      <c r="N30" s="1">
        <v>0</v>
      </c>
      <c r="O30" s="1">
        <v>57.51</v>
      </c>
      <c r="P30" s="9">
        <f>(O30-O31)/O31</f>
        <v>-3.1655160801481771E-2</v>
      </c>
      <c r="Q30" s="9">
        <f>O30/$O$83</f>
        <v>2.0466109141051885E-4</v>
      </c>
      <c r="R30" s="1">
        <v>-1.88</v>
      </c>
    </row>
    <row r="31" spans="1:18" x14ac:dyDescent="0.3">
      <c r="A31" s="1" t="s">
        <v>11</v>
      </c>
      <c r="B31" s="1">
        <v>-0.93</v>
      </c>
      <c r="C31" s="6">
        <v>0</v>
      </c>
      <c r="D31" s="6">
        <v>0</v>
      </c>
      <c r="E31" s="6">
        <v>0</v>
      </c>
      <c r="F31" s="6">
        <v>0</v>
      </c>
      <c r="G31" s="1">
        <v>8.9</v>
      </c>
      <c r="H31" s="1">
        <v>0.43</v>
      </c>
      <c r="I31" s="1">
        <v>8.4700000000000006</v>
      </c>
      <c r="J31" s="1">
        <v>51.48</v>
      </c>
      <c r="K31" s="6">
        <v>0</v>
      </c>
      <c r="L31" s="6">
        <v>0</v>
      </c>
      <c r="M31" s="1">
        <v>-0.06</v>
      </c>
      <c r="N31" s="1">
        <v>0</v>
      </c>
      <c r="O31" s="1">
        <v>59.39</v>
      </c>
      <c r="P31" s="1"/>
      <c r="Q31" s="1"/>
      <c r="R31" s="1"/>
    </row>
    <row r="32" spans="1:18" x14ac:dyDescent="0.3">
      <c r="A32" s="1" t="s">
        <v>24</v>
      </c>
      <c r="B32" s="1">
        <v>13.02</v>
      </c>
      <c r="C32" s="1">
        <v>0.13</v>
      </c>
      <c r="D32" s="1">
        <v>0.13</v>
      </c>
      <c r="E32" s="6">
        <v>0</v>
      </c>
      <c r="F32" s="1">
        <v>1.43</v>
      </c>
      <c r="G32" s="1">
        <v>232.6</v>
      </c>
      <c r="H32" s="1">
        <v>79.59</v>
      </c>
      <c r="I32" s="1">
        <v>153.02000000000001</v>
      </c>
      <c r="J32" s="1">
        <v>27.65</v>
      </c>
      <c r="K32" s="6">
        <v>0</v>
      </c>
      <c r="L32" s="1">
        <v>63.15</v>
      </c>
      <c r="M32" s="1">
        <v>1.84</v>
      </c>
      <c r="N32" s="1">
        <v>0.15</v>
      </c>
      <c r="O32" s="1">
        <v>339.98</v>
      </c>
      <c r="P32" s="9">
        <f>(O32-O33)/O33</f>
        <v>0.48036227466689901</v>
      </c>
      <c r="Q32" s="9">
        <f>O32/$O$83</f>
        <v>1.2098883299904053E-3</v>
      </c>
      <c r="R32" s="1">
        <v>110.32</v>
      </c>
    </row>
    <row r="33" spans="1:18" x14ac:dyDescent="0.3">
      <c r="A33" s="1" t="s">
        <v>11</v>
      </c>
      <c r="B33" s="1">
        <v>9.23</v>
      </c>
      <c r="C33" s="6">
        <v>0</v>
      </c>
      <c r="D33" s="6">
        <v>0</v>
      </c>
      <c r="E33" s="6">
        <v>0</v>
      </c>
      <c r="F33" s="1">
        <v>1.54</v>
      </c>
      <c r="G33" s="1">
        <v>147.72</v>
      </c>
      <c r="H33" s="1">
        <v>41.05</v>
      </c>
      <c r="I33" s="1">
        <v>106.67</v>
      </c>
      <c r="J33" s="1">
        <v>13.21</v>
      </c>
      <c r="K33" s="6">
        <v>0</v>
      </c>
      <c r="L33" s="1">
        <v>57.42</v>
      </c>
      <c r="M33" s="1">
        <v>0.37</v>
      </c>
      <c r="N33" s="1">
        <v>0.17</v>
      </c>
      <c r="O33" s="1">
        <v>229.66</v>
      </c>
      <c r="P33" s="1"/>
      <c r="Q33" s="1"/>
      <c r="R33" s="1"/>
    </row>
    <row r="34" spans="1:18" x14ac:dyDescent="0.3">
      <c r="A34" s="1" t="s">
        <v>25</v>
      </c>
      <c r="B34" s="1">
        <v>1097.1199999999999</v>
      </c>
      <c r="C34" s="1">
        <v>135.71</v>
      </c>
      <c r="D34" s="1">
        <v>121.12</v>
      </c>
      <c r="E34" s="1">
        <v>14.59</v>
      </c>
      <c r="F34" s="1">
        <v>374.72</v>
      </c>
      <c r="G34" s="1">
        <v>4262.3100000000004</v>
      </c>
      <c r="H34" s="1">
        <v>1858.88</v>
      </c>
      <c r="I34" s="1">
        <v>2403.4299999999998</v>
      </c>
      <c r="J34" s="1">
        <v>1821.07</v>
      </c>
      <c r="K34" s="1">
        <v>13.91</v>
      </c>
      <c r="L34" s="1">
        <v>85.43</v>
      </c>
      <c r="M34" s="1">
        <v>276.2</v>
      </c>
      <c r="N34" s="1">
        <v>3821.62</v>
      </c>
      <c r="O34" s="1">
        <v>11888.09</v>
      </c>
      <c r="P34" s="9">
        <f>(O34-O35)/O35</f>
        <v>0.10230148199454965</v>
      </c>
      <c r="Q34" s="9">
        <f>O34/$O$83</f>
        <v>4.2306198473073819E-2</v>
      </c>
      <c r="R34" s="1">
        <v>1103.3</v>
      </c>
    </row>
    <row r="35" spans="1:18" x14ac:dyDescent="0.3">
      <c r="A35" s="1" t="s">
        <v>11</v>
      </c>
      <c r="B35" s="1">
        <v>1093.96</v>
      </c>
      <c r="C35" s="1">
        <v>131.86000000000001</v>
      </c>
      <c r="D35" s="1">
        <v>116.91</v>
      </c>
      <c r="E35" s="1">
        <v>14.95</v>
      </c>
      <c r="F35" s="1">
        <v>273.27</v>
      </c>
      <c r="G35" s="1">
        <v>3978.4</v>
      </c>
      <c r="H35" s="1">
        <v>1630.16</v>
      </c>
      <c r="I35" s="1">
        <v>2348.2399999999998</v>
      </c>
      <c r="J35" s="1">
        <v>1746.48</v>
      </c>
      <c r="K35" s="1">
        <v>17.47</v>
      </c>
      <c r="L35" s="1">
        <v>66.95</v>
      </c>
      <c r="M35" s="1">
        <v>198.3</v>
      </c>
      <c r="N35" s="1">
        <v>3278.1</v>
      </c>
      <c r="O35" s="1">
        <v>10784.79</v>
      </c>
      <c r="P35" s="1"/>
      <c r="Q35" s="1"/>
      <c r="R35" s="1"/>
    </row>
    <row r="36" spans="1:18" x14ac:dyDescent="0.3">
      <c r="A36" s="1" t="s">
        <v>26</v>
      </c>
      <c r="B36" s="1">
        <v>297.27</v>
      </c>
      <c r="C36" s="1">
        <v>57.92</v>
      </c>
      <c r="D36" s="1">
        <v>57.79</v>
      </c>
      <c r="E36" s="1">
        <v>0.13</v>
      </c>
      <c r="F36" s="1">
        <v>65.33</v>
      </c>
      <c r="G36" s="1">
        <v>2287.12</v>
      </c>
      <c r="H36" s="1">
        <v>743.21</v>
      </c>
      <c r="I36" s="1">
        <v>1543.91</v>
      </c>
      <c r="J36" s="1">
        <v>645.82000000000005</v>
      </c>
      <c r="K36" s="6">
        <v>0</v>
      </c>
      <c r="L36" s="1">
        <v>19.11</v>
      </c>
      <c r="M36" s="1">
        <v>62.5</v>
      </c>
      <c r="N36" s="1">
        <v>19.760000000000002</v>
      </c>
      <c r="O36" s="1">
        <v>3454.83</v>
      </c>
      <c r="P36" s="9">
        <f>(O36-O37)/O37</f>
        <v>4.241683638832313E-2</v>
      </c>
      <c r="Q36" s="9">
        <f>O36/$O$83</f>
        <v>1.2294718804343642E-2</v>
      </c>
      <c r="R36" s="1">
        <v>140.58000000000001</v>
      </c>
    </row>
    <row r="37" spans="1:18" x14ac:dyDescent="0.3">
      <c r="A37" s="1" t="s">
        <v>11</v>
      </c>
      <c r="B37" s="1">
        <v>283.81</v>
      </c>
      <c r="C37" s="1">
        <v>50.03</v>
      </c>
      <c r="D37" s="1">
        <v>50</v>
      </c>
      <c r="E37" s="1">
        <v>0.02</v>
      </c>
      <c r="F37" s="1">
        <v>61.38</v>
      </c>
      <c r="G37" s="1">
        <v>2329.5100000000002</v>
      </c>
      <c r="H37" s="1">
        <v>895.39</v>
      </c>
      <c r="I37" s="1">
        <v>1434.11</v>
      </c>
      <c r="J37" s="1">
        <v>510.41</v>
      </c>
      <c r="K37" s="6">
        <v>0</v>
      </c>
      <c r="L37" s="1">
        <v>14.63</v>
      </c>
      <c r="M37" s="1">
        <v>48.29</v>
      </c>
      <c r="N37" s="1">
        <v>16.21</v>
      </c>
      <c r="O37" s="1">
        <v>3314.25</v>
      </c>
      <c r="P37" s="1"/>
      <c r="Q37" s="1"/>
      <c r="R37" s="1"/>
    </row>
    <row r="38" spans="1:18" x14ac:dyDescent="0.3">
      <c r="A38" s="1" t="s">
        <v>27</v>
      </c>
      <c r="B38" s="1">
        <v>1401.56</v>
      </c>
      <c r="C38" s="1">
        <v>89.81</v>
      </c>
      <c r="D38" s="1">
        <v>89.81</v>
      </c>
      <c r="E38" s="1">
        <v>0</v>
      </c>
      <c r="F38" s="1">
        <v>147.94</v>
      </c>
      <c r="G38" s="1">
        <v>4071.5</v>
      </c>
      <c r="H38" s="1">
        <v>1783.86</v>
      </c>
      <c r="I38" s="1">
        <v>2287.64</v>
      </c>
      <c r="J38" s="1">
        <v>2980.5</v>
      </c>
      <c r="K38" s="1">
        <v>0.12</v>
      </c>
      <c r="L38" s="1">
        <v>82.06</v>
      </c>
      <c r="M38" s="1">
        <v>1131.4000000000001</v>
      </c>
      <c r="N38" s="1">
        <v>2439.63</v>
      </c>
      <c r="O38" s="1">
        <v>12344.52</v>
      </c>
      <c r="P38" s="9">
        <f>(O38-O39)/O39</f>
        <v>8.9631285152898602E-2</v>
      </c>
      <c r="Q38" s="9">
        <f>O38/$O$83</f>
        <v>4.3930497933211243E-2</v>
      </c>
      <c r="R38" s="1">
        <v>1015.44</v>
      </c>
    </row>
    <row r="39" spans="1:18" x14ac:dyDescent="0.3">
      <c r="A39" s="1" t="s">
        <v>11</v>
      </c>
      <c r="B39" s="1">
        <v>1659.31</v>
      </c>
      <c r="C39" s="1">
        <v>76.39</v>
      </c>
      <c r="D39" s="1">
        <v>76.39</v>
      </c>
      <c r="E39" s="1">
        <v>0</v>
      </c>
      <c r="F39" s="1">
        <v>121.07</v>
      </c>
      <c r="G39" s="1">
        <v>3042.78</v>
      </c>
      <c r="H39" s="1">
        <v>1468</v>
      </c>
      <c r="I39" s="1">
        <v>1574.78</v>
      </c>
      <c r="J39" s="1">
        <v>2582.0700000000002</v>
      </c>
      <c r="K39" s="1">
        <v>0.08</v>
      </c>
      <c r="L39" s="1">
        <v>91.66</v>
      </c>
      <c r="M39" s="1">
        <v>1014.86</v>
      </c>
      <c r="N39" s="1">
        <v>2740.86</v>
      </c>
      <c r="O39" s="1">
        <v>11329.08</v>
      </c>
      <c r="P39" s="1"/>
      <c r="Q39" s="1"/>
      <c r="R39" s="1"/>
    </row>
    <row r="40" spans="1:18" x14ac:dyDescent="0.3">
      <c r="A40" s="1" t="s">
        <v>28</v>
      </c>
      <c r="B40" s="1">
        <v>81.31</v>
      </c>
      <c r="C40" s="1">
        <v>3.14</v>
      </c>
      <c r="D40" s="1">
        <v>3.14</v>
      </c>
      <c r="E40" s="1">
        <v>0</v>
      </c>
      <c r="F40" s="1">
        <v>21.42</v>
      </c>
      <c r="G40" s="1">
        <v>3107.08</v>
      </c>
      <c r="H40" s="1">
        <v>704.31</v>
      </c>
      <c r="I40" s="1">
        <v>2402.77</v>
      </c>
      <c r="J40" s="1">
        <v>3.04</v>
      </c>
      <c r="K40" s="6">
        <v>0</v>
      </c>
      <c r="L40" s="1">
        <v>9.06</v>
      </c>
      <c r="M40" s="1">
        <v>109.97</v>
      </c>
      <c r="N40" s="1">
        <v>23.31</v>
      </c>
      <c r="O40" s="1">
        <v>3358.33</v>
      </c>
      <c r="P40" s="9">
        <f>(O40-O41)/O41</f>
        <v>0.23669432200237878</v>
      </c>
      <c r="Q40" s="9">
        <f>O40/$O$83</f>
        <v>1.1951303827450665E-2</v>
      </c>
      <c r="R40" s="1">
        <v>642.76</v>
      </c>
    </row>
    <row r="41" spans="1:18" x14ac:dyDescent="0.3">
      <c r="A41" s="1" t="s">
        <v>11</v>
      </c>
      <c r="B41" s="1">
        <v>82.28</v>
      </c>
      <c r="C41" s="1">
        <v>1.94</v>
      </c>
      <c r="D41" s="1">
        <v>1.94</v>
      </c>
      <c r="E41" s="1">
        <v>0</v>
      </c>
      <c r="F41" s="1">
        <v>19.28</v>
      </c>
      <c r="G41" s="1">
        <v>2478.77</v>
      </c>
      <c r="H41" s="1">
        <v>550.36</v>
      </c>
      <c r="I41" s="1">
        <v>1928.4</v>
      </c>
      <c r="J41" s="1">
        <v>2.5099999999999998</v>
      </c>
      <c r="K41" s="6">
        <v>0</v>
      </c>
      <c r="L41" s="1">
        <v>6.83</v>
      </c>
      <c r="M41" s="1">
        <v>108.4</v>
      </c>
      <c r="N41" s="1">
        <v>15.57</v>
      </c>
      <c r="O41" s="1">
        <v>2715.57</v>
      </c>
      <c r="P41" s="1"/>
      <c r="Q41" s="1"/>
      <c r="R41" s="1"/>
    </row>
    <row r="42" spans="1:18" x14ac:dyDescent="0.3">
      <c r="A42" s="1" t="s">
        <v>29</v>
      </c>
      <c r="B42" s="1">
        <v>1810.28</v>
      </c>
      <c r="C42" s="1">
        <v>680.82</v>
      </c>
      <c r="D42" s="1">
        <v>637.53</v>
      </c>
      <c r="E42" s="1">
        <v>43.28</v>
      </c>
      <c r="F42" s="1">
        <v>306.3</v>
      </c>
      <c r="G42" s="1">
        <v>8170.9</v>
      </c>
      <c r="H42" s="1">
        <v>3663.75</v>
      </c>
      <c r="I42" s="1">
        <v>4507.1499999999996</v>
      </c>
      <c r="J42" s="1">
        <v>3020.66</v>
      </c>
      <c r="K42" s="1">
        <v>160.32</v>
      </c>
      <c r="L42" s="1">
        <v>729.06</v>
      </c>
      <c r="M42" s="1">
        <v>206.47</v>
      </c>
      <c r="N42" s="1">
        <v>1025.52</v>
      </c>
      <c r="O42" s="1">
        <v>16110.32</v>
      </c>
      <c r="P42" s="9">
        <f>(O42-O43)/O43</f>
        <v>0.17708105770066784</v>
      </c>
      <c r="Q42" s="9">
        <f>O42/$O$83</f>
        <v>5.7331867052211966E-2</v>
      </c>
      <c r="R42" s="1">
        <v>2423.65</v>
      </c>
    </row>
    <row r="43" spans="1:18" x14ac:dyDescent="0.3">
      <c r="A43" s="1" t="s">
        <v>11</v>
      </c>
      <c r="B43" s="1">
        <v>1974.57</v>
      </c>
      <c r="C43" s="1">
        <v>624.20000000000005</v>
      </c>
      <c r="D43" s="1">
        <v>591.47</v>
      </c>
      <c r="E43" s="1">
        <v>32.729999999999997</v>
      </c>
      <c r="F43" s="1">
        <v>254.82</v>
      </c>
      <c r="G43" s="1">
        <v>6694.04</v>
      </c>
      <c r="H43" s="1">
        <v>3017.44</v>
      </c>
      <c r="I43" s="1">
        <v>3676.61</v>
      </c>
      <c r="J43" s="1">
        <v>2601.59</v>
      </c>
      <c r="K43" s="1">
        <v>138.01</v>
      </c>
      <c r="L43" s="1">
        <v>557.88</v>
      </c>
      <c r="M43" s="1">
        <v>188.42</v>
      </c>
      <c r="N43" s="1">
        <v>653.13</v>
      </c>
      <c r="O43" s="1">
        <v>13686.67</v>
      </c>
      <c r="P43" s="1"/>
      <c r="Q43" s="1"/>
      <c r="R43" s="1"/>
    </row>
    <row r="44" spans="1:18" x14ac:dyDescent="0.3">
      <c r="A44" s="1" t="s">
        <v>30</v>
      </c>
      <c r="B44" s="1">
        <v>3593.9</v>
      </c>
      <c r="C44" s="1">
        <v>891.49</v>
      </c>
      <c r="D44" s="1">
        <v>386.91</v>
      </c>
      <c r="E44" s="1">
        <v>504.58</v>
      </c>
      <c r="F44" s="1">
        <v>950.47</v>
      </c>
      <c r="G44" s="1">
        <v>9484.5</v>
      </c>
      <c r="H44" s="1">
        <v>3490.28</v>
      </c>
      <c r="I44" s="1">
        <v>5994.22</v>
      </c>
      <c r="J44" s="1">
        <v>18142.39</v>
      </c>
      <c r="K44" s="1">
        <v>338.65</v>
      </c>
      <c r="L44" s="1">
        <v>497.52</v>
      </c>
      <c r="M44" s="1">
        <v>516.42999999999995</v>
      </c>
      <c r="N44" s="1">
        <v>1318.75</v>
      </c>
      <c r="O44" s="1">
        <v>35734.1</v>
      </c>
      <c r="P44" s="9">
        <f>(O44-O45)/O45</f>
        <v>4.6896336341826071E-2</v>
      </c>
      <c r="Q44" s="9">
        <f>O44/$O$83</f>
        <v>0.12716709974913271</v>
      </c>
      <c r="R44" s="1">
        <v>1600.73</v>
      </c>
    </row>
    <row r="45" spans="1:18" x14ac:dyDescent="0.3">
      <c r="A45" s="1" t="s">
        <v>11</v>
      </c>
      <c r="B45" s="1">
        <v>4037.87</v>
      </c>
      <c r="C45" s="1">
        <v>845.93</v>
      </c>
      <c r="D45" s="1">
        <v>389.13</v>
      </c>
      <c r="E45" s="1">
        <v>456.8</v>
      </c>
      <c r="F45" s="1">
        <v>956.29</v>
      </c>
      <c r="G45" s="1">
        <v>8658.66</v>
      </c>
      <c r="H45" s="1">
        <v>3249.91</v>
      </c>
      <c r="I45" s="1">
        <v>5408.75</v>
      </c>
      <c r="J45" s="1">
        <v>17194.78</v>
      </c>
      <c r="K45" s="1">
        <v>363.1</v>
      </c>
      <c r="L45" s="1">
        <v>442.26</v>
      </c>
      <c r="M45" s="1">
        <v>517.61</v>
      </c>
      <c r="N45" s="1">
        <v>1116.8699999999999</v>
      </c>
      <c r="O45" s="1">
        <v>34133.370000000003</v>
      </c>
      <c r="P45" s="1"/>
      <c r="Q45" s="1"/>
      <c r="R45" s="1"/>
    </row>
    <row r="46" spans="1:18" x14ac:dyDescent="0.3">
      <c r="A46" s="1" t="s">
        <v>31</v>
      </c>
      <c r="B46" s="1">
        <v>1399.16</v>
      </c>
      <c r="C46" s="1">
        <v>461.35</v>
      </c>
      <c r="D46" s="1">
        <v>205.4</v>
      </c>
      <c r="E46" s="1">
        <v>255.95</v>
      </c>
      <c r="F46" s="1">
        <v>383.51</v>
      </c>
      <c r="G46" s="1">
        <v>3960.96</v>
      </c>
      <c r="H46" s="1">
        <v>1180.44</v>
      </c>
      <c r="I46" s="1">
        <v>2780.53</v>
      </c>
      <c r="J46" s="1">
        <v>7349.3</v>
      </c>
      <c r="K46" s="1">
        <v>177.69</v>
      </c>
      <c r="L46" s="1">
        <v>130.43</v>
      </c>
      <c r="M46" s="1">
        <v>1729.81</v>
      </c>
      <c r="N46" s="1">
        <v>2425.7600000000002</v>
      </c>
      <c r="O46" s="1">
        <v>18017.98</v>
      </c>
      <c r="P46" s="9">
        <f>(O46-O47)/O47</f>
        <v>8.0464015974910152E-2</v>
      </c>
      <c r="Q46" s="9">
        <f>O46/$O$83</f>
        <v>6.4120665133244659E-2</v>
      </c>
      <c r="R46" s="1">
        <v>1341.83</v>
      </c>
    </row>
    <row r="47" spans="1:18" x14ac:dyDescent="0.3">
      <c r="A47" s="1" t="s">
        <v>11</v>
      </c>
      <c r="B47" s="1">
        <v>1432.94</v>
      </c>
      <c r="C47" s="1">
        <v>439.62</v>
      </c>
      <c r="D47" s="1">
        <v>204.19</v>
      </c>
      <c r="E47" s="1">
        <v>235.43</v>
      </c>
      <c r="F47" s="1">
        <v>402.18</v>
      </c>
      <c r="G47" s="1">
        <v>3775.18</v>
      </c>
      <c r="H47" s="1">
        <v>1133.71</v>
      </c>
      <c r="I47" s="1">
        <v>2641.47</v>
      </c>
      <c r="J47" s="1">
        <v>7307.95</v>
      </c>
      <c r="K47" s="1">
        <v>141.07</v>
      </c>
      <c r="L47" s="1">
        <v>122.79</v>
      </c>
      <c r="M47" s="1">
        <v>1112.3599999999999</v>
      </c>
      <c r="N47" s="1">
        <v>1942.06</v>
      </c>
      <c r="O47" s="1">
        <v>16676.150000000001</v>
      </c>
      <c r="P47" s="1"/>
      <c r="Q47" s="1"/>
      <c r="R47" s="1"/>
    </row>
    <row r="48" spans="1:18" x14ac:dyDescent="0.3">
      <c r="A48" s="1" t="s">
        <v>32</v>
      </c>
      <c r="B48" s="1">
        <v>1592.02</v>
      </c>
      <c r="C48" s="1">
        <v>399.68</v>
      </c>
      <c r="D48" s="1">
        <v>161.99</v>
      </c>
      <c r="E48" s="1">
        <v>237.69</v>
      </c>
      <c r="F48" s="1">
        <v>513.04999999999995</v>
      </c>
      <c r="G48" s="1">
        <v>7240.63</v>
      </c>
      <c r="H48" s="1">
        <v>1951.03</v>
      </c>
      <c r="I48" s="1">
        <v>5289.6</v>
      </c>
      <c r="J48" s="1">
        <v>6406.75</v>
      </c>
      <c r="K48" s="1">
        <v>49.5</v>
      </c>
      <c r="L48" s="1">
        <v>246.21</v>
      </c>
      <c r="M48" s="1">
        <v>447.2</v>
      </c>
      <c r="N48" s="1">
        <v>1224.6400000000001</v>
      </c>
      <c r="O48" s="1">
        <v>18119.68</v>
      </c>
      <c r="P48" s="9">
        <f>(O48-O49)/O49</f>
        <v>1.0092743983236136E-2</v>
      </c>
      <c r="Q48" s="9">
        <f>O48/$O$83</f>
        <v>6.4482585373141207E-2</v>
      </c>
      <c r="R48" s="1">
        <v>181.05</v>
      </c>
    </row>
    <row r="49" spans="1:18" x14ac:dyDescent="0.3">
      <c r="A49" s="1" t="s">
        <v>11</v>
      </c>
      <c r="B49" s="1">
        <v>1903.57</v>
      </c>
      <c r="C49" s="1">
        <v>375.08</v>
      </c>
      <c r="D49" s="1">
        <v>162.16</v>
      </c>
      <c r="E49" s="1">
        <v>212.92</v>
      </c>
      <c r="F49" s="1">
        <v>426.36</v>
      </c>
      <c r="G49" s="1">
        <v>6336.64</v>
      </c>
      <c r="H49" s="1">
        <v>1862.22</v>
      </c>
      <c r="I49" s="1">
        <v>4474.42</v>
      </c>
      <c r="J49" s="1">
        <v>7196.57</v>
      </c>
      <c r="K49" s="1">
        <v>45.54</v>
      </c>
      <c r="L49" s="1">
        <v>230.54</v>
      </c>
      <c r="M49" s="1">
        <v>312.33</v>
      </c>
      <c r="N49" s="1">
        <v>1112</v>
      </c>
      <c r="O49" s="1">
        <v>17938.63</v>
      </c>
      <c r="P49" s="1"/>
      <c r="Q49" s="1"/>
      <c r="R49" s="1"/>
    </row>
    <row r="50" spans="1:18" x14ac:dyDescent="0.3">
      <c r="A50" s="1" t="s">
        <v>33</v>
      </c>
      <c r="B50" s="1">
        <v>247.2</v>
      </c>
      <c r="C50" s="1">
        <v>75.95</v>
      </c>
      <c r="D50" s="1">
        <v>47.47</v>
      </c>
      <c r="E50" s="1">
        <v>28.48</v>
      </c>
      <c r="F50" s="1">
        <v>16.77</v>
      </c>
      <c r="G50" s="1">
        <v>2094.9499999999998</v>
      </c>
      <c r="H50" s="1">
        <v>943.65</v>
      </c>
      <c r="I50" s="1">
        <v>1151.3</v>
      </c>
      <c r="J50" s="1">
        <v>926.69</v>
      </c>
      <c r="K50" s="6">
        <v>0</v>
      </c>
      <c r="L50" s="1">
        <v>18.09</v>
      </c>
      <c r="M50" s="1">
        <v>128.78</v>
      </c>
      <c r="N50" s="1">
        <v>1261.28</v>
      </c>
      <c r="O50" s="1">
        <v>4769.71</v>
      </c>
      <c r="P50" s="9">
        <f>(O50-O51)/O51</f>
        <v>9.59534570587601E-2</v>
      </c>
      <c r="Q50" s="9">
        <f>O50/$O$83</f>
        <v>1.6973988077059049E-2</v>
      </c>
      <c r="R50" s="1">
        <v>417.6</v>
      </c>
    </row>
    <row r="51" spans="1:18" x14ac:dyDescent="0.3">
      <c r="A51" s="1" t="s">
        <v>11</v>
      </c>
      <c r="B51" s="1">
        <v>230.07</v>
      </c>
      <c r="C51" s="1">
        <v>52.26</v>
      </c>
      <c r="D51" s="1">
        <v>30.7</v>
      </c>
      <c r="E51" s="1">
        <v>21.56</v>
      </c>
      <c r="F51" s="1">
        <v>12.01</v>
      </c>
      <c r="G51" s="1">
        <v>1961.32</v>
      </c>
      <c r="H51" s="1">
        <v>868.14</v>
      </c>
      <c r="I51" s="1">
        <v>1093.18</v>
      </c>
      <c r="J51" s="1">
        <v>439.69</v>
      </c>
      <c r="K51" s="6">
        <v>0</v>
      </c>
      <c r="L51" s="1">
        <v>17.309999999999999</v>
      </c>
      <c r="M51" s="1">
        <v>121.03</v>
      </c>
      <c r="N51" s="1">
        <v>1518.42</v>
      </c>
      <c r="O51" s="1">
        <v>4352.1099999999997</v>
      </c>
      <c r="P51" s="1"/>
      <c r="Q51" s="1"/>
      <c r="R51" s="1"/>
    </row>
    <row r="52" spans="1:18" x14ac:dyDescent="0.3">
      <c r="A52" s="1" t="s">
        <v>34</v>
      </c>
      <c r="B52" s="1">
        <v>44.37</v>
      </c>
      <c r="C52" s="1">
        <v>0.84</v>
      </c>
      <c r="D52" s="1">
        <v>0.84</v>
      </c>
      <c r="E52" s="6">
        <v>0</v>
      </c>
      <c r="F52" s="1">
        <v>2.91</v>
      </c>
      <c r="G52" s="1">
        <v>511.3</v>
      </c>
      <c r="H52" s="1">
        <v>266.48</v>
      </c>
      <c r="I52" s="1">
        <v>244.83</v>
      </c>
      <c r="J52" s="1">
        <v>331.32</v>
      </c>
      <c r="K52" s="6">
        <v>0</v>
      </c>
      <c r="L52" s="1">
        <v>0.12</v>
      </c>
      <c r="M52" s="1">
        <v>15.25</v>
      </c>
      <c r="N52" s="1">
        <v>2.0299999999999998</v>
      </c>
      <c r="O52" s="1">
        <v>908.15</v>
      </c>
      <c r="P52" s="9">
        <f>(O52-O53)/O53</f>
        <v>0.20313452213772809</v>
      </c>
      <c r="Q52" s="9">
        <f>O52/$O$83</f>
        <v>3.2318374224389271E-3</v>
      </c>
      <c r="R52" s="1">
        <v>153.33000000000001</v>
      </c>
    </row>
    <row r="53" spans="1:18" x14ac:dyDescent="0.3">
      <c r="A53" s="1" t="s">
        <v>11</v>
      </c>
      <c r="B53" s="1">
        <v>33.97</v>
      </c>
      <c r="C53" s="1">
        <v>0.62</v>
      </c>
      <c r="D53" s="1">
        <v>0.62</v>
      </c>
      <c r="E53" s="6">
        <v>0</v>
      </c>
      <c r="F53" s="1">
        <v>2.89</v>
      </c>
      <c r="G53" s="1">
        <v>353.76</v>
      </c>
      <c r="H53" s="1">
        <v>185.31</v>
      </c>
      <c r="I53" s="1">
        <v>168.46</v>
      </c>
      <c r="J53" s="1">
        <v>333.73</v>
      </c>
      <c r="K53" s="6">
        <v>0</v>
      </c>
      <c r="L53" s="1">
        <v>0.06</v>
      </c>
      <c r="M53" s="1">
        <v>27.14</v>
      </c>
      <c r="N53" s="1">
        <v>2.64</v>
      </c>
      <c r="O53" s="1">
        <v>754.82</v>
      </c>
      <c r="P53" s="1"/>
      <c r="Q53" s="1"/>
      <c r="R53" s="1"/>
    </row>
    <row r="54" spans="1:18" x14ac:dyDescent="0.3">
      <c r="A54" s="2" t="s">
        <v>35</v>
      </c>
      <c r="B54" s="3">
        <f t="shared" ref="B54:O55" si="0">SUM(B4+B6+B8+B10+B12+B14+B16+B18+B20+B22+B24+B26+B28+B30+B32+B34+B36+B38+B40+B42+B44+B46+B48+B50+B52)</f>
        <v>22666.89</v>
      </c>
      <c r="C54" s="3">
        <f t="shared" si="0"/>
        <v>5091.2200000000012</v>
      </c>
      <c r="D54" s="3">
        <f t="shared" si="0"/>
        <v>3675.15</v>
      </c>
      <c r="E54" s="3">
        <f t="shared" si="0"/>
        <v>1416.0600000000002</v>
      </c>
      <c r="F54" s="3">
        <f t="shared" si="0"/>
        <v>5466.7500000000009</v>
      </c>
      <c r="G54" s="3">
        <f t="shared" si="0"/>
        <v>89405.560000000012</v>
      </c>
      <c r="H54" s="3">
        <f t="shared" si="0"/>
        <v>36587.410000000003</v>
      </c>
      <c r="I54" s="3">
        <f t="shared" si="0"/>
        <v>52818.16</v>
      </c>
      <c r="J54" s="3">
        <f t="shared" si="0"/>
        <v>75098.73000000001</v>
      </c>
      <c r="K54" s="3">
        <f t="shared" si="0"/>
        <v>1008.6500000000001</v>
      </c>
      <c r="L54" s="3">
        <f t="shared" si="0"/>
        <v>5135.7299999999996</v>
      </c>
      <c r="M54" s="3">
        <f t="shared" si="0"/>
        <v>7208.5599999999995</v>
      </c>
      <c r="N54" s="3">
        <f t="shared" si="0"/>
        <v>25759.53</v>
      </c>
      <c r="O54" s="3">
        <f t="shared" si="0"/>
        <v>236841.61999999997</v>
      </c>
      <c r="P54" s="11">
        <f>(O54-O55)/O55</f>
        <v>5.7316482694083168E-2</v>
      </c>
      <c r="Q54" s="11">
        <f>O54/$O$83</f>
        <v>0.84284932082481945</v>
      </c>
      <c r="R54" s="3">
        <f t="shared" ref="R54" si="1">SUM(R4+R6+R8+R10+R12+R14+R16+R18+R20+R22+R24+R26+R28+R30+R32+R34+R36+R38+R40+R42+R44+R46+R48+R50+R52)</f>
        <v>12839.039999999999</v>
      </c>
    </row>
    <row r="55" spans="1:18" x14ac:dyDescent="0.3">
      <c r="A55" s="1" t="s">
        <v>36</v>
      </c>
      <c r="B55" s="4">
        <f t="shared" si="0"/>
        <v>24055.789999999997</v>
      </c>
      <c r="C55" s="4">
        <f t="shared" si="0"/>
        <v>4645.4500000000007</v>
      </c>
      <c r="D55" s="4">
        <f t="shared" si="0"/>
        <v>3416.7400000000002</v>
      </c>
      <c r="E55" s="4">
        <f t="shared" si="0"/>
        <v>1228.7</v>
      </c>
      <c r="F55" s="4">
        <f t="shared" si="0"/>
        <v>4848.0600000000013</v>
      </c>
      <c r="G55" s="4">
        <f t="shared" si="0"/>
        <v>82765.45</v>
      </c>
      <c r="H55" s="4">
        <f t="shared" si="0"/>
        <v>33805.86</v>
      </c>
      <c r="I55" s="4">
        <f t="shared" si="0"/>
        <v>48959.56</v>
      </c>
      <c r="J55" s="4">
        <f t="shared" si="0"/>
        <v>70594.48</v>
      </c>
      <c r="K55" s="4">
        <f t="shared" si="0"/>
        <v>970.22999999999979</v>
      </c>
      <c r="L55" s="4">
        <f t="shared" si="0"/>
        <v>4451.1000000000004</v>
      </c>
      <c r="M55" s="4">
        <f t="shared" si="0"/>
        <v>6493.8899999999985</v>
      </c>
      <c r="N55" s="4">
        <f t="shared" si="0"/>
        <v>25178.17</v>
      </c>
      <c r="O55" s="4">
        <f t="shared" si="0"/>
        <v>224002.58</v>
      </c>
      <c r="P55" s="1"/>
      <c r="Q55" s="1"/>
      <c r="R55" s="1"/>
    </row>
    <row r="56" spans="1:18" x14ac:dyDescent="0.3">
      <c r="A56" s="1" t="s">
        <v>37</v>
      </c>
      <c r="B56" s="5">
        <f t="shared" ref="B56:O56" si="2">(B54-B55)/B55</f>
        <v>-5.7736619749340926E-2</v>
      </c>
      <c r="C56" s="5">
        <f t="shared" si="2"/>
        <v>9.5958410918210377E-2</v>
      </c>
      <c r="D56" s="5">
        <f t="shared" si="2"/>
        <v>7.5630571831628926E-2</v>
      </c>
      <c r="E56" s="5">
        <f t="shared" si="2"/>
        <v>0.15248636770570531</v>
      </c>
      <c r="F56" s="5">
        <f t="shared" si="2"/>
        <v>0.12761599485154876</v>
      </c>
      <c r="G56" s="5">
        <f t="shared" si="2"/>
        <v>8.0228042015116394E-2</v>
      </c>
      <c r="H56" s="5">
        <f t="shared" si="2"/>
        <v>8.2280113566109633E-2</v>
      </c>
      <c r="I56" s="5">
        <f t="shared" si="2"/>
        <v>7.881198278742714E-2</v>
      </c>
      <c r="J56" s="5">
        <f t="shared" si="2"/>
        <v>6.3804563756259911E-2</v>
      </c>
      <c r="K56" s="5">
        <f t="shared" si="2"/>
        <v>3.9598858002741939E-2</v>
      </c>
      <c r="L56" s="5">
        <f t="shared" si="2"/>
        <v>0.15381141740243964</v>
      </c>
      <c r="M56" s="5">
        <f t="shared" si="2"/>
        <v>0.11005268028870233</v>
      </c>
      <c r="N56" s="5">
        <f t="shared" si="2"/>
        <v>2.3089843304735833E-2</v>
      </c>
      <c r="O56" s="5">
        <f t="shared" si="2"/>
        <v>5.7316482694083168E-2</v>
      </c>
      <c r="P56" s="1"/>
      <c r="Q56" s="1"/>
      <c r="R56" s="1"/>
    </row>
    <row r="57" spans="1:18" x14ac:dyDescent="0.3">
      <c r="A57" s="2" t="s">
        <v>38</v>
      </c>
      <c r="B57" s="1"/>
      <c r="C57" s="1"/>
      <c r="D57" s="1"/>
      <c r="E57" s="1"/>
      <c r="F57" s="1"/>
      <c r="G57" s="1"/>
      <c r="H57" s="1"/>
      <c r="I57" s="1"/>
      <c r="J57" s="1"/>
      <c r="K57" s="1"/>
      <c r="L57" s="1"/>
      <c r="M57" s="1"/>
      <c r="N57" s="1"/>
      <c r="O57" s="1"/>
      <c r="P57" s="1"/>
      <c r="Q57" s="1"/>
      <c r="R57" s="1"/>
    </row>
    <row r="58" spans="1:18" x14ac:dyDescent="0.3">
      <c r="A58" s="1" t="s">
        <v>39</v>
      </c>
      <c r="B58" s="6">
        <v>0</v>
      </c>
      <c r="C58" s="6">
        <v>0</v>
      </c>
      <c r="D58" s="6">
        <v>0</v>
      </c>
      <c r="E58" s="6">
        <v>0</v>
      </c>
      <c r="F58" s="6">
        <v>0</v>
      </c>
      <c r="G58" s="6">
        <v>0</v>
      </c>
      <c r="H58" s="6">
        <v>0</v>
      </c>
      <c r="I58" s="6">
        <v>0</v>
      </c>
      <c r="J58" s="1">
        <v>5840.2</v>
      </c>
      <c r="K58" s="6">
        <v>0</v>
      </c>
      <c r="L58" s="6">
        <v>0</v>
      </c>
      <c r="M58" s="1">
        <v>112.55</v>
      </c>
      <c r="N58" s="6">
        <v>0</v>
      </c>
      <c r="O58" s="1">
        <v>5952.75</v>
      </c>
      <c r="P58" s="9">
        <f>(O58-O59)/O59</f>
        <v>0.21506515455836969</v>
      </c>
      <c r="Q58" s="9">
        <f>O58/$O$83</f>
        <v>2.1184077758545753E-2</v>
      </c>
      <c r="R58" s="1">
        <v>1053.6300000000001</v>
      </c>
    </row>
    <row r="59" spans="1:18" x14ac:dyDescent="0.3">
      <c r="A59" s="1" t="s">
        <v>11</v>
      </c>
      <c r="B59" s="6">
        <v>0</v>
      </c>
      <c r="C59" s="6">
        <v>0</v>
      </c>
      <c r="D59" s="6">
        <v>0</v>
      </c>
      <c r="E59" s="6">
        <v>0</v>
      </c>
      <c r="F59" s="6">
        <v>0</v>
      </c>
      <c r="G59" s="6">
        <v>0</v>
      </c>
      <c r="H59" s="6">
        <v>0</v>
      </c>
      <c r="I59" s="6">
        <v>0</v>
      </c>
      <c r="J59" s="1">
        <v>4819.66</v>
      </c>
      <c r="K59" s="6">
        <v>0</v>
      </c>
      <c r="L59" s="6">
        <v>0</v>
      </c>
      <c r="M59" s="1">
        <v>79.459999999999994</v>
      </c>
      <c r="N59" s="6">
        <v>0</v>
      </c>
      <c r="O59" s="1">
        <v>4899.12</v>
      </c>
      <c r="P59" s="1"/>
      <c r="Q59" s="1"/>
      <c r="R59" s="1"/>
    </row>
    <row r="60" spans="1:18" x14ac:dyDescent="0.3">
      <c r="A60" s="1" t="s">
        <v>40</v>
      </c>
      <c r="B60" s="6">
        <v>0</v>
      </c>
      <c r="C60" s="6">
        <v>0</v>
      </c>
      <c r="D60" s="6">
        <v>0</v>
      </c>
      <c r="E60" s="6">
        <v>0</v>
      </c>
      <c r="F60" s="6">
        <v>0</v>
      </c>
      <c r="G60" s="6">
        <v>0</v>
      </c>
      <c r="H60" s="6">
        <v>0</v>
      </c>
      <c r="I60" s="6">
        <v>0</v>
      </c>
      <c r="J60" s="1">
        <v>3821.91</v>
      </c>
      <c r="K60" s="6">
        <v>0</v>
      </c>
      <c r="L60" s="6">
        <v>0</v>
      </c>
      <c r="M60" s="1">
        <v>338.07</v>
      </c>
      <c r="N60" s="6">
        <v>0</v>
      </c>
      <c r="O60" s="1">
        <v>4159.9799999999996</v>
      </c>
      <c r="P60" s="9">
        <f>(O60-O61)/O61</f>
        <v>0.30863071270384518</v>
      </c>
      <c r="Q60" s="9">
        <f>O60/$O$83</f>
        <v>1.4804139228759002E-2</v>
      </c>
      <c r="R60" s="1">
        <v>981.1</v>
      </c>
    </row>
    <row r="61" spans="1:18" x14ac:dyDescent="0.3">
      <c r="A61" s="1" t="s">
        <v>11</v>
      </c>
      <c r="B61" s="6">
        <v>0</v>
      </c>
      <c r="C61" s="6">
        <v>0</v>
      </c>
      <c r="D61" s="6">
        <v>0</v>
      </c>
      <c r="E61" s="6">
        <v>0</v>
      </c>
      <c r="F61" s="6">
        <v>0</v>
      </c>
      <c r="G61" s="6">
        <v>0</v>
      </c>
      <c r="H61" s="6">
        <v>0</v>
      </c>
      <c r="I61" s="6">
        <v>0</v>
      </c>
      <c r="J61" s="1">
        <v>2981.86</v>
      </c>
      <c r="K61" s="6">
        <v>0</v>
      </c>
      <c r="L61" s="6">
        <v>0</v>
      </c>
      <c r="M61" s="1">
        <v>197.02</v>
      </c>
      <c r="N61" s="6">
        <v>0</v>
      </c>
      <c r="O61" s="1">
        <v>3178.88</v>
      </c>
      <c r="P61" s="1"/>
      <c r="Q61" s="1"/>
      <c r="R61" s="1"/>
    </row>
    <row r="62" spans="1:18" x14ac:dyDescent="0.3">
      <c r="A62" s="1" t="s">
        <v>41</v>
      </c>
      <c r="B62" s="6">
        <v>0</v>
      </c>
      <c r="C62" s="6">
        <v>0</v>
      </c>
      <c r="D62" s="6">
        <v>0</v>
      </c>
      <c r="E62" s="6">
        <v>0</v>
      </c>
      <c r="F62" s="6">
        <v>0</v>
      </c>
      <c r="G62" s="6">
        <v>0</v>
      </c>
      <c r="H62" s="6">
        <v>0</v>
      </c>
      <c r="I62" s="6">
        <v>0</v>
      </c>
      <c r="J62" s="1">
        <v>7257.15</v>
      </c>
      <c r="K62" s="6">
        <v>0</v>
      </c>
      <c r="L62" s="6">
        <v>0</v>
      </c>
      <c r="M62" s="1">
        <v>166.93</v>
      </c>
      <c r="N62" s="6">
        <v>0</v>
      </c>
      <c r="O62" s="1">
        <v>7424.08</v>
      </c>
      <c r="P62" s="9">
        <f>(O62-O63)/O63</f>
        <v>0.21589423930453699</v>
      </c>
      <c r="Q62" s="9">
        <f>O62/$O$83</f>
        <v>2.6420106338358632E-2</v>
      </c>
      <c r="R62" s="1">
        <v>1318.22</v>
      </c>
    </row>
    <row r="63" spans="1:18" x14ac:dyDescent="0.3">
      <c r="A63" s="1" t="s">
        <v>11</v>
      </c>
      <c r="B63" s="6">
        <v>0</v>
      </c>
      <c r="C63" s="6">
        <v>0</v>
      </c>
      <c r="D63" s="6">
        <v>0</v>
      </c>
      <c r="E63" s="6">
        <v>0</v>
      </c>
      <c r="F63" s="6">
        <v>0</v>
      </c>
      <c r="G63" s="6">
        <v>0</v>
      </c>
      <c r="H63" s="6">
        <v>0</v>
      </c>
      <c r="I63" s="6">
        <v>0</v>
      </c>
      <c r="J63" s="1">
        <v>5913.08</v>
      </c>
      <c r="K63" s="6">
        <v>0</v>
      </c>
      <c r="L63" s="6">
        <v>0</v>
      </c>
      <c r="M63" s="1">
        <v>192.78</v>
      </c>
      <c r="N63" s="6">
        <v>0</v>
      </c>
      <c r="O63" s="1">
        <v>6105.86</v>
      </c>
      <c r="P63" s="1"/>
      <c r="Q63" s="1"/>
      <c r="R63" s="1"/>
    </row>
    <row r="64" spans="1:18" x14ac:dyDescent="0.3">
      <c r="A64" s="1" t="s">
        <v>42</v>
      </c>
      <c r="B64" s="6">
        <v>0</v>
      </c>
      <c r="C64" s="6">
        <v>0</v>
      </c>
      <c r="D64" s="6">
        <v>0</v>
      </c>
      <c r="E64" s="6">
        <v>0</v>
      </c>
      <c r="F64" s="6">
        <v>0</v>
      </c>
      <c r="G64" s="6">
        <v>0</v>
      </c>
      <c r="H64" s="6">
        <v>0</v>
      </c>
      <c r="I64" s="6">
        <v>0</v>
      </c>
      <c r="J64" s="1">
        <v>9.6199999999999992</v>
      </c>
      <c r="K64" s="6">
        <v>0</v>
      </c>
      <c r="L64" s="6">
        <v>0</v>
      </c>
      <c r="M64" s="1">
        <v>0.15</v>
      </c>
      <c r="N64" s="6">
        <v>0</v>
      </c>
      <c r="O64" s="1">
        <v>9.77</v>
      </c>
      <c r="P64" s="6">
        <v>0</v>
      </c>
      <c r="Q64" s="6">
        <v>0</v>
      </c>
      <c r="R64" s="1">
        <v>9.77</v>
      </c>
    </row>
    <row r="65" spans="1:18" x14ac:dyDescent="0.3">
      <c r="A65" s="1" t="s">
        <v>11</v>
      </c>
      <c r="B65" s="6">
        <v>0</v>
      </c>
      <c r="C65" s="6">
        <v>0</v>
      </c>
      <c r="D65" s="6">
        <v>0</v>
      </c>
      <c r="E65" s="6">
        <v>0</v>
      </c>
      <c r="F65" s="6">
        <v>0</v>
      </c>
      <c r="G65" s="6">
        <v>0</v>
      </c>
      <c r="H65" s="6">
        <v>0</v>
      </c>
      <c r="I65" s="6">
        <v>0</v>
      </c>
      <c r="J65" s="6">
        <v>0</v>
      </c>
      <c r="K65" s="6">
        <v>0</v>
      </c>
      <c r="L65" s="6">
        <v>0</v>
      </c>
      <c r="M65" s="6">
        <v>0</v>
      </c>
      <c r="N65" s="6">
        <v>0</v>
      </c>
      <c r="O65" s="6">
        <v>0</v>
      </c>
      <c r="P65" s="1"/>
      <c r="Q65" s="1"/>
      <c r="R65" s="1"/>
    </row>
    <row r="66" spans="1:18" x14ac:dyDescent="0.3">
      <c r="A66" s="1" t="s">
        <v>43</v>
      </c>
      <c r="B66" s="6">
        <v>0</v>
      </c>
      <c r="C66" s="6">
        <v>0</v>
      </c>
      <c r="D66" s="6">
        <v>0</v>
      </c>
      <c r="E66" s="6">
        <v>0</v>
      </c>
      <c r="F66" s="6">
        <v>0</v>
      </c>
      <c r="G66" s="6">
        <v>0</v>
      </c>
      <c r="H66" s="6">
        <v>0</v>
      </c>
      <c r="I66" s="6">
        <v>0</v>
      </c>
      <c r="J66" s="1">
        <v>1539.63</v>
      </c>
      <c r="K66" s="6">
        <v>0</v>
      </c>
      <c r="L66" s="6">
        <v>0</v>
      </c>
      <c r="M66" s="1">
        <v>27.61</v>
      </c>
      <c r="N66" s="6">
        <v>0</v>
      </c>
      <c r="O66" s="1">
        <v>1567.24</v>
      </c>
      <c r="P66" s="9">
        <f>(O66-O67)/O67</f>
        <v>4.263712869640416E-2</v>
      </c>
      <c r="Q66" s="9">
        <f>O66/$O$83</f>
        <v>5.577343921095837E-3</v>
      </c>
      <c r="R66" s="1">
        <v>64.09</v>
      </c>
    </row>
    <row r="67" spans="1:18" x14ac:dyDescent="0.3">
      <c r="A67" s="1" t="s">
        <v>11</v>
      </c>
      <c r="B67" s="6">
        <v>0</v>
      </c>
      <c r="C67" s="6">
        <v>0</v>
      </c>
      <c r="D67" s="6">
        <v>0</v>
      </c>
      <c r="E67" s="6">
        <v>0</v>
      </c>
      <c r="F67" s="6">
        <v>0</v>
      </c>
      <c r="G67" s="6">
        <v>0</v>
      </c>
      <c r="H67" s="6">
        <v>0</v>
      </c>
      <c r="I67" s="6">
        <v>0</v>
      </c>
      <c r="J67" s="1">
        <v>1472.41</v>
      </c>
      <c r="K67" s="6">
        <v>0</v>
      </c>
      <c r="L67" s="6">
        <v>0</v>
      </c>
      <c r="M67" s="1">
        <v>30.74</v>
      </c>
      <c r="N67" s="6">
        <v>0</v>
      </c>
      <c r="O67" s="1">
        <v>1503.15</v>
      </c>
      <c r="P67" s="1"/>
      <c r="Q67" s="1"/>
      <c r="R67" s="1"/>
    </row>
    <row r="68" spans="1:18" x14ac:dyDescent="0.3">
      <c r="A68" s="1" t="s">
        <v>44</v>
      </c>
      <c r="B68" s="6">
        <v>0</v>
      </c>
      <c r="C68" s="6">
        <v>0</v>
      </c>
      <c r="D68" s="6">
        <v>0</v>
      </c>
      <c r="E68" s="6">
        <v>0</v>
      </c>
      <c r="F68" s="6">
        <v>0</v>
      </c>
      <c r="G68" s="6">
        <v>0</v>
      </c>
      <c r="H68" s="6">
        <v>0</v>
      </c>
      <c r="I68" s="6">
        <v>0</v>
      </c>
      <c r="J68" s="1">
        <v>1.68</v>
      </c>
      <c r="K68" s="6">
        <v>0</v>
      </c>
      <c r="L68" s="6">
        <v>0</v>
      </c>
      <c r="M68" s="6">
        <v>0</v>
      </c>
      <c r="N68" s="6">
        <v>0</v>
      </c>
      <c r="O68" s="1">
        <v>1.68</v>
      </c>
      <c r="P68" s="6">
        <v>0</v>
      </c>
      <c r="Q68" s="6">
        <v>0</v>
      </c>
      <c r="R68" s="1">
        <v>1.68</v>
      </c>
    </row>
    <row r="69" spans="1:18" x14ac:dyDescent="0.3">
      <c r="A69" s="1" t="s">
        <v>11</v>
      </c>
      <c r="B69" s="6">
        <v>0</v>
      </c>
      <c r="C69" s="6">
        <v>0</v>
      </c>
      <c r="D69" s="6">
        <v>0</v>
      </c>
      <c r="E69" s="6">
        <v>0</v>
      </c>
      <c r="F69" s="6">
        <v>0</v>
      </c>
      <c r="G69" s="6">
        <v>0</v>
      </c>
      <c r="H69" s="6">
        <v>0</v>
      </c>
      <c r="I69" s="6">
        <v>0</v>
      </c>
      <c r="J69" s="6">
        <v>0</v>
      </c>
      <c r="K69" s="6">
        <v>0</v>
      </c>
      <c r="L69" s="6">
        <v>0</v>
      </c>
      <c r="M69" s="6">
        <v>0</v>
      </c>
      <c r="N69" s="6">
        <v>0</v>
      </c>
      <c r="O69" s="6">
        <v>0</v>
      </c>
      <c r="P69" s="1"/>
      <c r="Q69" s="1"/>
      <c r="R69" s="1"/>
    </row>
    <row r="70" spans="1:18" x14ac:dyDescent="0.3">
      <c r="A70" s="1" t="s">
        <v>45</v>
      </c>
      <c r="B70" s="6">
        <v>0</v>
      </c>
      <c r="C70" s="6">
        <v>0</v>
      </c>
      <c r="D70" s="6">
        <v>0</v>
      </c>
      <c r="E70" s="6">
        <v>0</v>
      </c>
      <c r="F70" s="6">
        <v>0</v>
      </c>
      <c r="G70" s="6">
        <v>0</v>
      </c>
      <c r="H70" s="6">
        <v>0</v>
      </c>
      <c r="I70" s="6">
        <v>0</v>
      </c>
      <c r="J70" s="1">
        <v>14331.99</v>
      </c>
      <c r="K70" s="6">
        <v>0</v>
      </c>
      <c r="L70" s="6">
        <v>0</v>
      </c>
      <c r="M70" s="1">
        <v>165.77</v>
      </c>
      <c r="N70" s="1">
        <v>0.16</v>
      </c>
      <c r="O70" s="1">
        <v>14497.92</v>
      </c>
      <c r="P70" s="1">
        <v>10.57</v>
      </c>
      <c r="Q70" s="1">
        <v>5.16</v>
      </c>
      <c r="R70" s="1">
        <v>1386.05</v>
      </c>
    </row>
    <row r="71" spans="1:18" x14ac:dyDescent="0.3">
      <c r="A71" s="1" t="s">
        <v>11</v>
      </c>
      <c r="B71" s="6">
        <v>0</v>
      </c>
      <c r="C71" s="6">
        <v>0</v>
      </c>
      <c r="D71" s="6">
        <v>0</v>
      </c>
      <c r="E71" s="6">
        <v>0</v>
      </c>
      <c r="F71" s="6">
        <v>0</v>
      </c>
      <c r="G71" s="6">
        <v>0</v>
      </c>
      <c r="H71" s="6">
        <v>0</v>
      </c>
      <c r="I71" s="6">
        <v>0</v>
      </c>
      <c r="J71" s="1">
        <v>12932.53</v>
      </c>
      <c r="K71" s="6">
        <v>0</v>
      </c>
      <c r="L71" s="6">
        <v>0</v>
      </c>
      <c r="M71" s="1">
        <v>179.16</v>
      </c>
      <c r="N71" s="1">
        <v>0.18</v>
      </c>
      <c r="O71" s="1">
        <v>13111.87</v>
      </c>
      <c r="P71" s="1"/>
      <c r="Q71" s="1"/>
      <c r="R71" s="1"/>
    </row>
    <row r="72" spans="1:18" x14ac:dyDescent="0.3">
      <c r="A72" s="2" t="s">
        <v>46</v>
      </c>
      <c r="B72" s="10">
        <v>0</v>
      </c>
      <c r="C72" s="10">
        <v>0</v>
      </c>
      <c r="D72" s="10">
        <v>0</v>
      </c>
      <c r="E72" s="10">
        <v>0</v>
      </c>
      <c r="F72" s="10">
        <v>0</v>
      </c>
      <c r="G72" s="10">
        <v>0</v>
      </c>
      <c r="H72" s="10">
        <v>0</v>
      </c>
      <c r="I72" s="10">
        <v>0</v>
      </c>
      <c r="J72" s="2">
        <f>SUM(J58+J60+J62+J64+J66+J68+J70)</f>
        <v>32802.18</v>
      </c>
      <c r="K72" s="10">
        <v>0</v>
      </c>
      <c r="L72" s="10">
        <v>0</v>
      </c>
      <c r="M72" s="2">
        <f>SUM(M58+M60+M62+M64+M66+M68+M70)</f>
        <v>811.07999999999993</v>
      </c>
      <c r="N72" s="2">
        <v>0.16</v>
      </c>
      <c r="O72" s="2">
        <f>SUM(O58+O60+O62+O64+O66+O68+O70)</f>
        <v>33613.42</v>
      </c>
      <c r="P72" s="11">
        <f>(O72-O73)/O73</f>
        <v>0.16717802914557778</v>
      </c>
      <c r="Q72" s="11">
        <f>O72/$O$83</f>
        <v>0.11962022645175036</v>
      </c>
      <c r="R72" s="2">
        <f>SUM(R58+R60+R62+R64+R66+R68+R70)</f>
        <v>4814.54</v>
      </c>
    </row>
    <row r="73" spans="1:18" x14ac:dyDescent="0.3">
      <c r="A73" s="1" t="s">
        <v>36</v>
      </c>
      <c r="B73" s="6">
        <v>0</v>
      </c>
      <c r="C73" s="6">
        <v>0</v>
      </c>
      <c r="D73" s="6">
        <v>0</v>
      </c>
      <c r="E73" s="6">
        <v>0</v>
      </c>
      <c r="F73" s="6">
        <v>0</v>
      </c>
      <c r="G73" s="6">
        <v>0</v>
      </c>
      <c r="H73" s="6">
        <v>0</v>
      </c>
      <c r="I73" s="6">
        <v>0</v>
      </c>
      <c r="J73" s="1">
        <f>SUM(J59+J61+J63+J65+J67+J69+J71)</f>
        <v>28119.54</v>
      </c>
      <c r="K73" s="6">
        <v>0</v>
      </c>
      <c r="L73" s="6">
        <v>0</v>
      </c>
      <c r="M73" s="1">
        <f>SUM(M59+M61+M63+M65+M67+M69+M71)</f>
        <v>679.16</v>
      </c>
      <c r="N73" s="1">
        <f>SUM(N59+N61+N63+N65+N67+N69+N71)</f>
        <v>0.18</v>
      </c>
      <c r="O73" s="1">
        <f>SUM(O59+O61+O63+O65+O67+O69+O71)</f>
        <v>28798.880000000001</v>
      </c>
      <c r="P73" s="1"/>
      <c r="Q73" s="1"/>
      <c r="R73" s="1"/>
    </row>
    <row r="74" spans="1:18" x14ac:dyDescent="0.3">
      <c r="A74" s="1" t="s">
        <v>37</v>
      </c>
      <c r="B74" s="6">
        <v>0</v>
      </c>
      <c r="C74" s="6">
        <v>0</v>
      </c>
      <c r="D74" s="6">
        <v>0</v>
      </c>
      <c r="E74" s="6">
        <v>0</v>
      </c>
      <c r="F74" s="6">
        <v>0</v>
      </c>
      <c r="G74" s="6">
        <v>0</v>
      </c>
      <c r="H74" s="6">
        <v>0</v>
      </c>
      <c r="I74" s="6">
        <v>0</v>
      </c>
      <c r="J74" s="5">
        <f>(J72-J73)/J73</f>
        <v>0.16652619495197998</v>
      </c>
      <c r="K74" s="6">
        <v>0</v>
      </c>
      <c r="L74" s="6">
        <v>0</v>
      </c>
      <c r="M74" s="5">
        <f>(M72-M73)/M73</f>
        <v>0.19423994345956766</v>
      </c>
      <c r="N74" s="5">
        <f>(N72-N73)/N73</f>
        <v>-0.11111111111111106</v>
      </c>
      <c r="O74" s="5">
        <f>(O72-O73)/O73</f>
        <v>0.16717802914557778</v>
      </c>
      <c r="P74" s="1"/>
      <c r="Q74" s="1"/>
      <c r="R74" s="1"/>
    </row>
    <row r="75" spans="1:18" x14ac:dyDescent="0.3">
      <c r="A75" s="2" t="s">
        <v>57</v>
      </c>
      <c r="B75" s="6"/>
      <c r="C75" s="6"/>
      <c r="D75" s="6"/>
      <c r="E75" s="6"/>
      <c r="F75" s="6"/>
      <c r="G75" s="6"/>
      <c r="H75" s="6"/>
      <c r="I75" s="6"/>
      <c r="J75" s="1"/>
      <c r="K75" s="6"/>
      <c r="L75" s="6"/>
      <c r="M75" s="1"/>
      <c r="N75" s="1"/>
      <c r="O75" s="1"/>
      <c r="P75" s="1"/>
      <c r="Q75" s="1"/>
      <c r="R75" s="1"/>
    </row>
    <row r="76" spans="1:18" x14ac:dyDescent="0.3">
      <c r="A76" s="1" t="s">
        <v>58</v>
      </c>
      <c r="B76" s="6">
        <v>0</v>
      </c>
      <c r="C76" s="6">
        <v>0</v>
      </c>
      <c r="D76" s="6">
        <v>0</v>
      </c>
      <c r="E76" s="6">
        <v>0</v>
      </c>
      <c r="F76" s="6">
        <v>0</v>
      </c>
      <c r="G76" s="6">
        <v>0</v>
      </c>
      <c r="H76" s="6">
        <v>0</v>
      </c>
      <c r="I76" s="6">
        <v>0</v>
      </c>
      <c r="J76" s="6">
        <v>0</v>
      </c>
      <c r="K76" s="6">
        <v>0</v>
      </c>
      <c r="L76" s="6">
        <v>0</v>
      </c>
      <c r="M76" s="6">
        <v>0</v>
      </c>
      <c r="N76" s="1">
        <v>9352.09</v>
      </c>
      <c r="O76" s="1">
        <v>9352.09</v>
      </c>
      <c r="P76" s="9">
        <f>(O76-O77)/O77</f>
        <v>2.298074819514331E-2</v>
      </c>
      <c r="Q76" s="9">
        <f>O76/$O$83</f>
        <v>3.3281324054414876E-2</v>
      </c>
      <c r="R76" s="1">
        <v>210.09</v>
      </c>
    </row>
    <row r="77" spans="1:18" x14ac:dyDescent="0.3">
      <c r="A77" s="1" t="s">
        <v>11</v>
      </c>
      <c r="B77" s="6">
        <v>0</v>
      </c>
      <c r="C77" s="6">
        <v>0</v>
      </c>
      <c r="D77" s="6">
        <v>0</v>
      </c>
      <c r="E77" s="6">
        <v>0</v>
      </c>
      <c r="F77" s="6">
        <v>0</v>
      </c>
      <c r="G77" s="6">
        <v>0</v>
      </c>
      <c r="H77" s="6">
        <v>0</v>
      </c>
      <c r="I77" s="6">
        <v>0</v>
      </c>
      <c r="J77" s="6">
        <v>0</v>
      </c>
      <c r="K77" s="6">
        <v>0</v>
      </c>
      <c r="L77" s="6">
        <v>0</v>
      </c>
      <c r="M77" s="6">
        <v>0</v>
      </c>
      <c r="N77" s="1">
        <v>9142</v>
      </c>
      <c r="O77" s="1">
        <v>9142</v>
      </c>
      <c r="P77" s="1"/>
      <c r="Q77" s="1"/>
      <c r="R77" s="1"/>
    </row>
    <row r="78" spans="1:18" x14ac:dyDescent="0.3">
      <c r="A78" s="1" t="s">
        <v>59</v>
      </c>
      <c r="B78" s="6">
        <v>0</v>
      </c>
      <c r="C78" s="6">
        <v>0</v>
      </c>
      <c r="D78" s="6">
        <v>0</v>
      </c>
      <c r="E78" s="6">
        <v>0</v>
      </c>
      <c r="F78" s="6">
        <v>0</v>
      </c>
      <c r="G78" s="6">
        <v>0</v>
      </c>
      <c r="H78" s="6">
        <v>0</v>
      </c>
      <c r="I78" s="6">
        <v>0</v>
      </c>
      <c r="J78" s="6">
        <v>0</v>
      </c>
      <c r="K78" s="6">
        <v>0</v>
      </c>
      <c r="L78" s="6">
        <v>0</v>
      </c>
      <c r="M78" s="6">
        <v>0</v>
      </c>
      <c r="N78" s="1">
        <v>1194.01</v>
      </c>
      <c r="O78" s="1">
        <v>1194.01</v>
      </c>
      <c r="P78" s="9">
        <f>(O78-O79)/O79</f>
        <v>8.0395598827319031E-2</v>
      </c>
      <c r="Q78" s="9">
        <f>O78/$O$83</f>
        <v>4.2491286690153644E-3</v>
      </c>
      <c r="R78" s="1">
        <v>88.85</v>
      </c>
    </row>
    <row r="79" spans="1:18" x14ac:dyDescent="0.3">
      <c r="A79" s="1" t="s">
        <v>11</v>
      </c>
      <c r="B79" s="6">
        <v>0</v>
      </c>
      <c r="C79" s="6">
        <v>0</v>
      </c>
      <c r="D79" s="6">
        <v>0</v>
      </c>
      <c r="E79" s="6">
        <v>0</v>
      </c>
      <c r="F79" s="6">
        <v>0</v>
      </c>
      <c r="G79" s="6">
        <v>0</v>
      </c>
      <c r="H79" s="6">
        <v>0</v>
      </c>
      <c r="I79" s="6">
        <v>0</v>
      </c>
      <c r="J79" s="6">
        <v>0</v>
      </c>
      <c r="K79" s="6">
        <v>0</v>
      </c>
      <c r="L79" s="6">
        <v>0</v>
      </c>
      <c r="M79" s="6">
        <v>0</v>
      </c>
      <c r="N79" s="1">
        <v>1105.1600000000001</v>
      </c>
      <c r="O79" s="1">
        <v>1105.1600000000001</v>
      </c>
      <c r="P79" s="1"/>
      <c r="Q79" s="1"/>
      <c r="R79" s="1"/>
    </row>
    <row r="80" spans="1:18" x14ac:dyDescent="0.3">
      <c r="A80" s="2" t="s">
        <v>60</v>
      </c>
      <c r="B80" s="10">
        <v>0</v>
      </c>
      <c r="C80" s="10">
        <v>0</v>
      </c>
      <c r="D80" s="10">
        <v>0</v>
      </c>
      <c r="E80" s="10">
        <v>0</v>
      </c>
      <c r="F80" s="10">
        <v>0</v>
      </c>
      <c r="G80" s="10">
        <v>0</v>
      </c>
      <c r="H80" s="10">
        <v>0</v>
      </c>
      <c r="I80" s="10">
        <v>0</v>
      </c>
      <c r="J80" s="10">
        <v>0</v>
      </c>
      <c r="K80" s="10">
        <v>0</v>
      </c>
      <c r="L80" s="10">
        <v>0</v>
      </c>
      <c r="M80" s="10">
        <v>0</v>
      </c>
      <c r="N80" s="2">
        <f>SUM(N76+N78)</f>
        <v>10546.1</v>
      </c>
      <c r="O80" s="2">
        <f>SUM(O76+O78)</f>
        <v>10546.1</v>
      </c>
      <c r="P80" s="11">
        <f>(O80-O81)/O81</f>
        <v>2.9172961093610377E-2</v>
      </c>
      <c r="Q80" s="11">
        <f>O80/$O$83</f>
        <v>3.7530452723430238E-2</v>
      </c>
      <c r="R80" s="2">
        <f>SUM(R76+R78)</f>
        <v>298.94</v>
      </c>
    </row>
    <row r="81" spans="1:18" x14ac:dyDescent="0.3">
      <c r="A81" s="1" t="s">
        <v>36</v>
      </c>
      <c r="B81" s="6">
        <v>0</v>
      </c>
      <c r="C81" s="6">
        <v>0</v>
      </c>
      <c r="D81" s="6">
        <v>0</v>
      </c>
      <c r="E81" s="6">
        <v>0</v>
      </c>
      <c r="F81" s="6">
        <v>0</v>
      </c>
      <c r="G81" s="6">
        <v>0</v>
      </c>
      <c r="H81" s="6">
        <v>0</v>
      </c>
      <c r="I81" s="6">
        <v>0</v>
      </c>
      <c r="J81" s="6">
        <v>0</v>
      </c>
      <c r="K81" s="6">
        <v>0</v>
      </c>
      <c r="L81" s="6">
        <v>0</v>
      </c>
      <c r="M81" s="6">
        <v>0</v>
      </c>
      <c r="N81" s="1">
        <f>SUM(N77+N79)</f>
        <v>10247.16</v>
      </c>
      <c r="O81" s="1">
        <f>SUM(O77+O79)</f>
        <v>10247.16</v>
      </c>
      <c r="P81" s="1"/>
      <c r="Q81" s="1"/>
      <c r="R81" s="1"/>
    </row>
    <row r="82" spans="1:18" x14ac:dyDescent="0.3">
      <c r="A82" s="1" t="s">
        <v>37</v>
      </c>
      <c r="B82" s="6">
        <v>0</v>
      </c>
      <c r="C82" s="6">
        <v>0</v>
      </c>
      <c r="D82" s="6">
        <v>0</v>
      </c>
      <c r="E82" s="6">
        <v>0</v>
      </c>
      <c r="F82" s="6">
        <v>0</v>
      </c>
      <c r="G82" s="6">
        <v>0</v>
      </c>
      <c r="H82" s="6">
        <v>0</v>
      </c>
      <c r="I82" s="6">
        <v>0</v>
      </c>
      <c r="J82" s="1"/>
      <c r="K82" s="6"/>
      <c r="L82" s="6"/>
      <c r="M82" s="1"/>
      <c r="N82" s="1">
        <v>-11.11</v>
      </c>
      <c r="O82" s="1">
        <v>16.72</v>
      </c>
      <c r="P82" s="1"/>
      <c r="Q82" s="1"/>
      <c r="R82" s="1"/>
    </row>
    <row r="83" spans="1:18" x14ac:dyDescent="0.3">
      <c r="A83" s="2" t="s">
        <v>47</v>
      </c>
      <c r="B83" s="7">
        <f t="shared" ref="B83:O84" si="3">SUM(B54+B72+B80)</f>
        <v>22666.89</v>
      </c>
      <c r="C83" s="7">
        <f t="shared" si="3"/>
        <v>5091.2200000000012</v>
      </c>
      <c r="D83" s="7">
        <f t="shared" si="3"/>
        <v>3675.15</v>
      </c>
      <c r="E83" s="7">
        <f t="shared" si="3"/>
        <v>1416.0600000000002</v>
      </c>
      <c r="F83" s="7">
        <f t="shared" si="3"/>
        <v>5466.7500000000009</v>
      </c>
      <c r="G83" s="7">
        <f t="shared" si="3"/>
        <v>89405.560000000012</v>
      </c>
      <c r="H83" s="7">
        <f t="shared" si="3"/>
        <v>36587.410000000003</v>
      </c>
      <c r="I83" s="7">
        <f t="shared" si="3"/>
        <v>52818.16</v>
      </c>
      <c r="J83" s="7">
        <f t="shared" si="3"/>
        <v>107900.91</v>
      </c>
      <c r="K83" s="7">
        <f t="shared" si="3"/>
        <v>1008.6500000000001</v>
      </c>
      <c r="L83" s="7">
        <f t="shared" si="3"/>
        <v>5135.7299999999996</v>
      </c>
      <c r="M83" s="7">
        <f t="shared" si="3"/>
        <v>8019.6399999999994</v>
      </c>
      <c r="N83" s="7">
        <f t="shared" si="3"/>
        <v>36305.79</v>
      </c>
      <c r="O83" s="7">
        <f t="shared" si="3"/>
        <v>281001.13999999996</v>
      </c>
      <c r="P83" s="11">
        <f>(O83-O84)/O84</f>
        <v>6.824791553743928E-2</v>
      </c>
      <c r="Q83" s="11">
        <f>O83/$O$83</f>
        <v>1</v>
      </c>
      <c r="R83" s="7">
        <f t="shared" ref="R83" si="4">SUM(R54+R72+R80)</f>
        <v>17952.519999999997</v>
      </c>
    </row>
    <row r="84" spans="1:18" x14ac:dyDescent="0.3">
      <c r="A84" s="1" t="s">
        <v>36</v>
      </c>
      <c r="B84" s="8">
        <f t="shared" si="3"/>
        <v>24055.789999999997</v>
      </c>
      <c r="C84" s="8">
        <f t="shared" si="3"/>
        <v>4645.4500000000007</v>
      </c>
      <c r="D84" s="8">
        <f t="shared" si="3"/>
        <v>3416.7400000000002</v>
      </c>
      <c r="E84" s="8">
        <f t="shared" si="3"/>
        <v>1228.7</v>
      </c>
      <c r="F84" s="8">
        <f t="shared" si="3"/>
        <v>4848.0600000000013</v>
      </c>
      <c r="G84" s="8">
        <f t="shared" si="3"/>
        <v>82765.45</v>
      </c>
      <c r="H84" s="8">
        <f t="shared" si="3"/>
        <v>33805.86</v>
      </c>
      <c r="I84" s="8">
        <f t="shared" si="3"/>
        <v>48959.56</v>
      </c>
      <c r="J84" s="8">
        <f t="shared" si="3"/>
        <v>98714.01999999999</v>
      </c>
      <c r="K84" s="8">
        <f t="shared" si="3"/>
        <v>970.22999999999979</v>
      </c>
      <c r="L84" s="8">
        <f t="shared" si="3"/>
        <v>4451.1000000000004</v>
      </c>
      <c r="M84" s="8">
        <f t="shared" si="3"/>
        <v>7173.0499999999984</v>
      </c>
      <c r="N84" s="8">
        <f t="shared" si="3"/>
        <v>35425.509999999995</v>
      </c>
      <c r="O84" s="8">
        <f t="shared" si="3"/>
        <v>263048.62</v>
      </c>
      <c r="P84" s="1"/>
      <c r="Q84" s="1"/>
      <c r="R84" s="1"/>
    </row>
    <row r="85" spans="1:18" x14ac:dyDescent="0.3">
      <c r="A85" s="1" t="s">
        <v>37</v>
      </c>
      <c r="B85" s="5">
        <f t="shared" ref="B85:O85" si="5">(B83-B84)/B84</f>
        <v>-5.7736619749340926E-2</v>
      </c>
      <c r="C85" s="5">
        <f t="shared" si="5"/>
        <v>9.5958410918210377E-2</v>
      </c>
      <c r="D85" s="5">
        <f t="shared" si="5"/>
        <v>7.5630571831628926E-2</v>
      </c>
      <c r="E85" s="5">
        <f t="shared" si="5"/>
        <v>0.15248636770570531</v>
      </c>
      <c r="F85" s="5">
        <f t="shared" si="5"/>
        <v>0.12761599485154876</v>
      </c>
      <c r="G85" s="5">
        <f t="shared" si="5"/>
        <v>8.0228042015116394E-2</v>
      </c>
      <c r="H85" s="5">
        <f t="shared" si="5"/>
        <v>8.2280113566109633E-2</v>
      </c>
      <c r="I85" s="5">
        <f t="shared" si="5"/>
        <v>7.881198278742714E-2</v>
      </c>
      <c r="J85" s="5">
        <f t="shared" si="5"/>
        <v>9.3065706370787205E-2</v>
      </c>
      <c r="K85" s="5">
        <f t="shared" si="5"/>
        <v>3.9598858002741939E-2</v>
      </c>
      <c r="L85" s="5">
        <f t="shared" si="5"/>
        <v>0.15381141740243964</v>
      </c>
      <c r="M85" s="5">
        <f t="shared" si="5"/>
        <v>0.11802371376192851</v>
      </c>
      <c r="N85" s="5">
        <f t="shared" si="5"/>
        <v>2.4848760116650579E-2</v>
      </c>
      <c r="O85" s="5">
        <f t="shared" si="5"/>
        <v>6.824791553743928E-2</v>
      </c>
      <c r="P85" s="1"/>
      <c r="Q85" s="1"/>
      <c r="R85" s="1"/>
    </row>
    <row r="86" spans="1:18" x14ac:dyDescent="0.3">
      <c r="A86" s="1" t="s">
        <v>48</v>
      </c>
      <c r="B86" s="9">
        <f>B83/$O$83</f>
        <v>8.066476171591333E-2</v>
      </c>
      <c r="C86" s="9">
        <f t="shared" ref="C86:O86" si="6">C83/$O$83</f>
        <v>1.8118147136342584E-2</v>
      </c>
      <c r="D86" s="9">
        <f t="shared" si="6"/>
        <v>1.3078772562986757E-2</v>
      </c>
      <c r="E86" s="9">
        <f t="shared" si="6"/>
        <v>5.0393389863115871E-3</v>
      </c>
      <c r="F86" s="9">
        <f t="shared" si="6"/>
        <v>1.9454547408597707E-2</v>
      </c>
      <c r="G86" s="9">
        <f t="shared" si="6"/>
        <v>0.31816796188086649</v>
      </c>
      <c r="H86" s="9">
        <f t="shared" si="6"/>
        <v>0.13020377782097256</v>
      </c>
      <c r="I86" s="9">
        <f t="shared" si="6"/>
        <v>0.18796421964693813</v>
      </c>
      <c r="J86" s="9">
        <f t="shared" si="6"/>
        <v>0.38398744574488208</v>
      </c>
      <c r="K86" s="9">
        <f t="shared" si="6"/>
        <v>3.5894872170269495E-3</v>
      </c>
      <c r="L86" s="9">
        <f t="shared" si="6"/>
        <v>1.8276545070244201E-2</v>
      </c>
      <c r="M86" s="9">
        <f t="shared" si="6"/>
        <v>2.8539528344973978E-2</v>
      </c>
      <c r="N86" s="9">
        <f t="shared" si="6"/>
        <v>0.12920157548115288</v>
      </c>
      <c r="O86" s="9">
        <f t="shared" si="6"/>
        <v>1</v>
      </c>
      <c r="P86" s="1"/>
      <c r="Q86" s="1"/>
      <c r="R86" s="1"/>
    </row>
    <row r="87" spans="1:18" x14ac:dyDescent="0.3">
      <c r="A87" s="1" t="s">
        <v>49</v>
      </c>
      <c r="B87" s="9">
        <f t="shared" ref="B87:O87" si="7">B84/$O$84</f>
        <v>9.1449976053856505E-2</v>
      </c>
      <c r="C87" s="9">
        <f t="shared" si="7"/>
        <v>1.766004322698975E-2</v>
      </c>
      <c r="D87" s="9">
        <f t="shared" si="7"/>
        <v>1.2989005606644127E-2</v>
      </c>
      <c r="E87" s="9">
        <f t="shared" si="7"/>
        <v>4.6709996045597958E-3</v>
      </c>
      <c r="F87" s="9">
        <f t="shared" si="7"/>
        <v>1.843028106362999E-2</v>
      </c>
      <c r="G87" s="9">
        <f t="shared" si="7"/>
        <v>0.31463936210727889</v>
      </c>
      <c r="H87" s="9">
        <f t="shared" si="7"/>
        <v>0.128515633345653</v>
      </c>
      <c r="I87" s="9">
        <f t="shared" si="7"/>
        <v>0.18612361471426841</v>
      </c>
      <c r="J87" s="9">
        <f t="shared" si="7"/>
        <v>0.37526910424392262</v>
      </c>
      <c r="K87" s="9">
        <f t="shared" si="7"/>
        <v>3.6884055882901033E-3</v>
      </c>
      <c r="L87" s="9">
        <f t="shared" si="7"/>
        <v>1.692120642944259E-2</v>
      </c>
      <c r="M87" s="9">
        <f t="shared" si="7"/>
        <v>2.7268913252614664E-2</v>
      </c>
      <c r="N87" s="9">
        <f t="shared" si="7"/>
        <v>0.13467286009711815</v>
      </c>
      <c r="O87" s="9">
        <f t="shared" si="7"/>
        <v>1</v>
      </c>
      <c r="P87" s="1"/>
      <c r="Q87" s="1"/>
      <c r="R87" s="1"/>
    </row>
    <row r="89" spans="1:18" ht="34.200000000000003" customHeight="1" x14ac:dyDescent="0.3">
      <c r="A89" s="18" t="s">
        <v>74</v>
      </c>
      <c r="B89" s="18"/>
      <c r="C89" s="18"/>
      <c r="D89" s="18"/>
      <c r="E89" s="18"/>
      <c r="F89" s="18"/>
      <c r="G89" s="18"/>
      <c r="H89" s="18"/>
      <c r="I89" s="18"/>
      <c r="J89" s="18"/>
      <c r="K89" s="18"/>
      <c r="L89" s="18"/>
      <c r="M89" s="18"/>
      <c r="N89" s="18"/>
      <c r="O89" s="18"/>
      <c r="P89" s="18"/>
      <c r="Q89" s="18"/>
      <c r="R89" s="18"/>
    </row>
  </sheetData>
  <mergeCells count="2">
    <mergeCell ref="A1:R1"/>
    <mergeCell ref="A89:R8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Health Portfolio</vt:lpstr>
      <vt:lpstr>Liability Portfolio</vt:lpstr>
      <vt:lpstr>Miscellaneous portfolio</vt:lpstr>
      <vt:lpstr>Segmentwise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Sharad Taware</cp:lastModifiedBy>
  <dcterms:created xsi:type="dcterms:W3CDTF">2025-03-17T10:38:45Z</dcterms:created>
  <dcterms:modified xsi:type="dcterms:W3CDTF">2025-03-21T07:36:09Z</dcterms:modified>
</cp:coreProperties>
</file>