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hara\OneDrive\Desktop\"/>
    </mc:Choice>
  </mc:AlternateContent>
  <xr:revisionPtr revIDLastSave="0" documentId="13_ncr:1_{50CBD33E-0589-4656-A622-C5EA94A47C7E}" xr6:coauthVersionLast="47" xr6:coauthVersionMax="47" xr10:uidLastSave="{00000000-0000-0000-0000-000000000000}"/>
  <bookViews>
    <workbookView xWindow="-108" yWindow="-108" windowWidth="23256" windowHeight="13896" activeTab="3" xr2:uid="{00000000-000D-0000-FFFF-FFFF00000000}"/>
  </bookViews>
  <sheets>
    <sheet name="Health Portfolio" sheetId="1" r:id="rId1"/>
    <sheet name="Liability Portfolio" sheetId="2" r:id="rId2"/>
    <sheet name="Miscellaneous portfolio" sheetId="3" r:id="rId3"/>
    <sheet name="Segmentwise Report"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2" l="1"/>
  <c r="H51" i="2"/>
  <c r="H49" i="2"/>
  <c r="H47" i="2"/>
  <c r="H45" i="2"/>
  <c r="H43" i="2"/>
  <c r="H41" i="2"/>
  <c r="H39" i="2"/>
  <c r="H37" i="2"/>
  <c r="H35" i="2"/>
  <c r="H33" i="2"/>
  <c r="H29" i="2"/>
  <c r="H27" i="2"/>
  <c r="H25" i="2"/>
  <c r="H21" i="2"/>
  <c r="H19" i="2"/>
  <c r="H17" i="2"/>
  <c r="H15" i="2"/>
  <c r="H13" i="2"/>
  <c r="H11" i="2"/>
  <c r="H9" i="2"/>
  <c r="H7" i="2"/>
  <c r="H5" i="2"/>
  <c r="G55" i="2"/>
  <c r="G53" i="2"/>
  <c r="G51" i="2"/>
  <c r="G49" i="2"/>
  <c r="G47" i="2"/>
  <c r="G45" i="2"/>
  <c r="G43" i="2"/>
  <c r="G41" i="2"/>
  <c r="G39" i="2"/>
  <c r="G37" i="2"/>
  <c r="G35" i="2"/>
  <c r="G33" i="2"/>
  <c r="G29" i="2"/>
  <c r="G27" i="2"/>
  <c r="G25" i="2"/>
  <c r="G21" i="2"/>
  <c r="G19" i="2"/>
  <c r="G17" i="2"/>
  <c r="G15" i="2"/>
  <c r="G13" i="2"/>
  <c r="G11" i="2"/>
  <c r="G9" i="2"/>
  <c r="G7" i="2"/>
  <c r="G5" i="2"/>
  <c r="F59" i="2"/>
  <c r="E59" i="2"/>
  <c r="D59" i="2"/>
  <c r="C59" i="2"/>
  <c r="B59" i="2"/>
  <c r="F58" i="2"/>
  <c r="E58" i="2"/>
  <c r="D58" i="2"/>
  <c r="C58" i="2"/>
  <c r="B58" i="2"/>
  <c r="F57" i="2"/>
  <c r="E57" i="2"/>
  <c r="D57" i="2"/>
  <c r="C57" i="2"/>
  <c r="B57" i="2"/>
  <c r="F56" i="2"/>
  <c r="E56" i="2"/>
  <c r="D56" i="2"/>
  <c r="C56" i="2"/>
  <c r="B56" i="2"/>
  <c r="I55" i="2"/>
  <c r="F55" i="2"/>
  <c r="E55" i="2"/>
  <c r="D55" i="2"/>
  <c r="C55" i="2"/>
  <c r="B55" i="2"/>
  <c r="G73" i="1"/>
  <c r="G71" i="1"/>
  <c r="G67" i="1"/>
  <c r="G63" i="1"/>
  <c r="G61" i="1"/>
  <c r="G59" i="1"/>
  <c r="G53" i="1"/>
  <c r="G51" i="1"/>
  <c r="G49" i="1"/>
  <c r="G47" i="1"/>
  <c r="G45" i="1"/>
  <c r="G43" i="1"/>
  <c r="G41" i="1"/>
  <c r="G39" i="1"/>
  <c r="G37" i="1"/>
  <c r="G35" i="1"/>
  <c r="G33" i="1"/>
  <c r="G31" i="1"/>
  <c r="G29" i="1"/>
  <c r="G27" i="1"/>
  <c r="G25" i="1"/>
  <c r="G21" i="1"/>
  <c r="G19" i="1"/>
  <c r="G17" i="1"/>
  <c r="G15" i="1"/>
  <c r="G13" i="1"/>
  <c r="G11" i="1"/>
  <c r="G9" i="1"/>
  <c r="G7" i="1"/>
  <c r="G5" i="1"/>
  <c r="I73" i="1"/>
  <c r="F77" i="1"/>
  <c r="F80" i="1" s="1"/>
  <c r="E77" i="1"/>
  <c r="E80" i="1" s="1"/>
  <c r="D77" i="1"/>
  <c r="D80" i="1" s="1"/>
  <c r="F73" i="1"/>
  <c r="E73" i="1"/>
  <c r="E76" i="1" s="1"/>
  <c r="D73" i="1"/>
  <c r="C73" i="1"/>
  <c r="B73" i="1"/>
  <c r="F56" i="1"/>
  <c r="E56" i="1"/>
  <c r="D56" i="1"/>
  <c r="D57" i="1" s="1"/>
  <c r="C56" i="1"/>
  <c r="C77" i="1" s="1"/>
  <c r="C80" i="1" s="1"/>
  <c r="B56" i="1"/>
  <c r="B77" i="1" s="1"/>
  <c r="B80" i="1" s="1"/>
  <c r="I55" i="1"/>
  <c r="I76" i="1" s="1"/>
  <c r="F55" i="1"/>
  <c r="F57" i="1" s="1"/>
  <c r="E55" i="1"/>
  <c r="E57" i="1" s="1"/>
  <c r="D55" i="1"/>
  <c r="D76" i="1" s="1"/>
  <c r="C55" i="1"/>
  <c r="C76" i="1" s="1"/>
  <c r="B55" i="1"/>
  <c r="B57" i="1" s="1"/>
  <c r="F65" i="3"/>
  <c r="F62" i="3"/>
  <c r="F60" i="3"/>
  <c r="F58" i="3"/>
  <c r="G65" i="3"/>
  <c r="G62" i="3"/>
  <c r="G60" i="3"/>
  <c r="G58" i="3"/>
  <c r="G54" i="3"/>
  <c r="G52" i="3"/>
  <c r="G50" i="3"/>
  <c r="G48" i="3"/>
  <c r="G46" i="3"/>
  <c r="G44" i="3"/>
  <c r="G42" i="3"/>
  <c r="G40" i="3"/>
  <c r="G38" i="3"/>
  <c r="G36" i="3"/>
  <c r="G34" i="3"/>
  <c r="G28" i="3"/>
  <c r="G26" i="3"/>
  <c r="G24" i="3"/>
  <c r="G22" i="3"/>
  <c r="G20" i="3"/>
  <c r="G18" i="3"/>
  <c r="G16" i="3"/>
  <c r="G14" i="3"/>
  <c r="G12" i="3"/>
  <c r="G10" i="3"/>
  <c r="G8" i="3"/>
  <c r="G6" i="3"/>
  <c r="G4" i="3"/>
  <c r="F54" i="3"/>
  <c r="F52" i="3"/>
  <c r="F50" i="3"/>
  <c r="F48" i="3"/>
  <c r="F46" i="3"/>
  <c r="F44" i="3"/>
  <c r="F42" i="3"/>
  <c r="F40" i="3"/>
  <c r="F38" i="3"/>
  <c r="F36" i="3"/>
  <c r="F34" i="3"/>
  <c r="F32" i="3"/>
  <c r="F28" i="3"/>
  <c r="F26" i="3"/>
  <c r="F24" i="3"/>
  <c r="F22" i="3"/>
  <c r="F20" i="3"/>
  <c r="F18" i="3"/>
  <c r="F16" i="3"/>
  <c r="F14" i="3"/>
  <c r="F12" i="3"/>
  <c r="F10" i="3"/>
  <c r="F8" i="3"/>
  <c r="F6" i="3"/>
  <c r="F4" i="3"/>
  <c r="E69" i="3"/>
  <c r="D69" i="3"/>
  <c r="C69" i="3"/>
  <c r="B69" i="3"/>
  <c r="C68" i="3"/>
  <c r="D68" i="3"/>
  <c r="E68" i="3"/>
  <c r="B68" i="3"/>
  <c r="E67" i="3"/>
  <c r="D67" i="3"/>
  <c r="C67" i="3"/>
  <c r="B67" i="3"/>
  <c r="E66" i="3"/>
  <c r="D66" i="3"/>
  <c r="C66" i="3"/>
  <c r="B66" i="3"/>
  <c r="H65" i="3"/>
  <c r="E65" i="3"/>
  <c r="D65" i="3"/>
  <c r="C65" i="3"/>
  <c r="B65" i="3"/>
  <c r="E64" i="3"/>
  <c r="D64" i="3"/>
  <c r="C64" i="3"/>
  <c r="B64" i="3"/>
  <c r="E63" i="3"/>
  <c r="D63" i="3"/>
  <c r="C63" i="3"/>
  <c r="B63" i="3"/>
  <c r="H62" i="3"/>
  <c r="E62" i="3"/>
  <c r="D62" i="3"/>
  <c r="C62" i="3"/>
  <c r="B62" i="3"/>
  <c r="E56" i="3"/>
  <c r="D56" i="3"/>
  <c r="C56" i="3"/>
  <c r="B56" i="3"/>
  <c r="E55" i="3"/>
  <c r="D55" i="3"/>
  <c r="C55" i="3"/>
  <c r="B55" i="3"/>
  <c r="H54" i="3"/>
  <c r="E54" i="3"/>
  <c r="D54" i="3"/>
  <c r="C54" i="3"/>
  <c r="B54" i="3"/>
  <c r="Q83" i="4"/>
  <c r="Q80" i="4"/>
  <c r="Q78" i="4"/>
  <c r="Q76" i="4"/>
  <c r="Q72" i="4"/>
  <c r="Q70" i="4"/>
  <c r="Q66" i="4"/>
  <c r="Q62" i="4"/>
  <c r="Q60" i="4"/>
  <c r="Q58" i="4"/>
  <c r="P83" i="4"/>
  <c r="P80" i="4"/>
  <c r="P78" i="4"/>
  <c r="P76" i="4"/>
  <c r="P72" i="4"/>
  <c r="P70" i="4"/>
  <c r="P66" i="4"/>
  <c r="P62" i="4"/>
  <c r="P60" i="4"/>
  <c r="P58" i="4"/>
  <c r="O87" i="4"/>
  <c r="N87" i="4"/>
  <c r="M87" i="4"/>
  <c r="L87" i="4"/>
  <c r="K87" i="4"/>
  <c r="J87" i="4"/>
  <c r="I87" i="4"/>
  <c r="H87" i="4"/>
  <c r="G87" i="4"/>
  <c r="F87" i="4"/>
  <c r="E87" i="4"/>
  <c r="D87" i="4"/>
  <c r="C87" i="4"/>
  <c r="B87" i="4"/>
  <c r="O86" i="4"/>
  <c r="N86" i="4"/>
  <c r="M86" i="4"/>
  <c r="L86" i="4"/>
  <c r="K86" i="4"/>
  <c r="J86" i="4"/>
  <c r="I86" i="4"/>
  <c r="H86" i="4"/>
  <c r="G86" i="4"/>
  <c r="F86" i="4"/>
  <c r="E86" i="4"/>
  <c r="D86" i="4"/>
  <c r="C86" i="4"/>
  <c r="B86" i="4"/>
  <c r="O85" i="4"/>
  <c r="N85" i="4"/>
  <c r="M85" i="4"/>
  <c r="L85" i="4"/>
  <c r="K85" i="4"/>
  <c r="J85" i="4"/>
  <c r="I85" i="4"/>
  <c r="H85" i="4"/>
  <c r="G85" i="4"/>
  <c r="F85" i="4"/>
  <c r="E85" i="4"/>
  <c r="D85" i="4"/>
  <c r="C85" i="4"/>
  <c r="B85" i="4"/>
  <c r="O84" i="4"/>
  <c r="N84" i="4"/>
  <c r="M84" i="4"/>
  <c r="L84" i="4"/>
  <c r="K84" i="4"/>
  <c r="J84" i="4"/>
  <c r="I84" i="4"/>
  <c r="H84" i="4"/>
  <c r="G84" i="4"/>
  <c r="F84" i="4"/>
  <c r="E84" i="4"/>
  <c r="D84" i="4"/>
  <c r="C84" i="4"/>
  <c r="B84" i="4"/>
  <c r="R83" i="4"/>
  <c r="O83" i="4"/>
  <c r="N83" i="4"/>
  <c r="M83" i="4"/>
  <c r="L83" i="4"/>
  <c r="K83" i="4"/>
  <c r="J83" i="4"/>
  <c r="I83" i="4"/>
  <c r="H83" i="4"/>
  <c r="G83" i="4"/>
  <c r="F83" i="4"/>
  <c r="E83" i="4"/>
  <c r="D83" i="4"/>
  <c r="C83" i="4"/>
  <c r="B83" i="4"/>
  <c r="O82" i="4"/>
  <c r="N82" i="4"/>
  <c r="O81" i="4"/>
  <c r="N81" i="4"/>
  <c r="R80" i="4"/>
  <c r="O80" i="4"/>
  <c r="N80" i="4"/>
  <c r="O74" i="4"/>
  <c r="N74" i="4"/>
  <c r="M74" i="4"/>
  <c r="J74" i="4"/>
  <c r="O73" i="4"/>
  <c r="N73" i="4"/>
  <c r="M73" i="4"/>
  <c r="J73" i="4"/>
  <c r="R72" i="4"/>
  <c r="N72" i="4"/>
  <c r="O72" i="4"/>
  <c r="M72" i="4"/>
  <c r="J72" i="4"/>
  <c r="O56" i="4"/>
  <c r="N56" i="4"/>
  <c r="M56" i="4"/>
  <c r="L56" i="4"/>
  <c r="K56" i="4"/>
  <c r="J56" i="4"/>
  <c r="I56" i="4"/>
  <c r="H56" i="4"/>
  <c r="G56" i="4"/>
  <c r="F56" i="4"/>
  <c r="E56" i="4"/>
  <c r="D56" i="4"/>
  <c r="C56" i="4"/>
  <c r="B56" i="4"/>
  <c r="Q54" i="4"/>
  <c r="Q52" i="4"/>
  <c r="Q50" i="4"/>
  <c r="Q48" i="4"/>
  <c r="Q46" i="4"/>
  <c r="Q44" i="4"/>
  <c r="Q42" i="4"/>
  <c r="Q40" i="4"/>
  <c r="Q38" i="4"/>
  <c r="Q36" i="4"/>
  <c r="Q34" i="4"/>
  <c r="Q32" i="4"/>
  <c r="Q30" i="4"/>
  <c r="Q28" i="4"/>
  <c r="Q26" i="4"/>
  <c r="Q24" i="4"/>
  <c r="Q22" i="4"/>
  <c r="Q20" i="4"/>
  <c r="Q18" i="4"/>
  <c r="Q16" i="4"/>
  <c r="Q14" i="4"/>
  <c r="Q12" i="4"/>
  <c r="Q10" i="4"/>
  <c r="Q6" i="4"/>
  <c r="Q8" i="4"/>
  <c r="Q4" i="4"/>
  <c r="P52" i="4"/>
  <c r="P50" i="4"/>
  <c r="P48" i="4"/>
  <c r="P46" i="4"/>
  <c r="P44" i="4"/>
  <c r="P42" i="4"/>
  <c r="P40" i="4"/>
  <c r="P38" i="4"/>
  <c r="P36" i="4"/>
  <c r="P34" i="4"/>
  <c r="P32" i="4"/>
  <c r="P30" i="4"/>
  <c r="P28" i="4"/>
  <c r="P26" i="4"/>
  <c r="P24" i="4"/>
  <c r="P22" i="4"/>
  <c r="P20" i="4"/>
  <c r="P18" i="4"/>
  <c r="P16" i="4"/>
  <c r="P14" i="4"/>
  <c r="P12" i="4"/>
  <c r="P10" i="4"/>
  <c r="P8" i="4"/>
  <c r="P6" i="4"/>
  <c r="P4" i="4"/>
  <c r="O55" i="4"/>
  <c r="N55" i="4"/>
  <c r="M55" i="4"/>
  <c r="L55" i="4"/>
  <c r="K55" i="4"/>
  <c r="J55" i="4"/>
  <c r="I55" i="4"/>
  <c r="H55" i="4"/>
  <c r="G55" i="4"/>
  <c r="F55" i="4"/>
  <c r="E55" i="4"/>
  <c r="D55" i="4"/>
  <c r="C55" i="4"/>
  <c r="B55" i="4"/>
  <c r="R54" i="4"/>
  <c r="O54" i="4"/>
  <c r="N54" i="4"/>
  <c r="M54" i="4"/>
  <c r="L54" i="4"/>
  <c r="K54" i="4"/>
  <c r="J54" i="4"/>
  <c r="I54" i="4"/>
  <c r="H54" i="4"/>
  <c r="G54" i="4"/>
  <c r="F54" i="4"/>
  <c r="E54" i="4"/>
  <c r="D54" i="4"/>
  <c r="C54" i="4"/>
  <c r="B54" i="4"/>
  <c r="D78" i="1" l="1"/>
  <c r="C78" i="1"/>
  <c r="E78" i="1"/>
  <c r="G55" i="1"/>
  <c r="B76" i="1"/>
  <c r="F76" i="1"/>
  <c r="E79" i="1" s="1"/>
  <c r="C57" i="1"/>
  <c r="P54" i="4"/>
  <c r="B79" i="1" l="1"/>
  <c r="B78" i="1"/>
  <c r="H55" i="1"/>
  <c r="H47" i="1"/>
  <c r="H19" i="1"/>
  <c r="F78" i="1"/>
  <c r="H15" i="1"/>
  <c r="H39" i="1"/>
  <c r="H53" i="1"/>
  <c r="H76" i="1"/>
  <c r="H45" i="1"/>
  <c r="H17" i="1"/>
  <c r="H43" i="1"/>
  <c r="H5" i="1"/>
  <c r="H13" i="1"/>
  <c r="H59" i="1"/>
  <c r="H31" i="1"/>
  <c r="G76" i="1"/>
  <c r="H29" i="1"/>
  <c r="H25" i="1"/>
  <c r="H49" i="1"/>
  <c r="H73" i="1"/>
  <c r="H71" i="1"/>
  <c r="H67" i="1"/>
  <c r="H37" i="1"/>
  <c r="H11" i="1"/>
  <c r="H35" i="1"/>
  <c r="H9" i="1"/>
  <c r="H61" i="1"/>
  <c r="H33" i="1"/>
  <c r="H7" i="1"/>
  <c r="F79" i="1"/>
  <c r="H51" i="1"/>
  <c r="H21" i="1"/>
  <c r="H63" i="1"/>
  <c r="H27" i="1"/>
  <c r="C79" i="1"/>
  <c r="D79" i="1"/>
</calcChain>
</file>

<file path=xl/sharedStrings.xml><?xml version="1.0" encoding="utf-8"?>
<sst xmlns="http://schemas.openxmlformats.org/spreadsheetml/2006/main" count="333" uniqueCount="76">
  <si>
    <t>GROSS DIRECT PREMIUM INCOME UNDERWRITTEN BY NON-LIFE INSURERS WITHIN INDIA  (SEGMENT WISE) : FOR THE PERIOD UPTO December 2024 (PROVISIONAL &amp; UNAUDITED ) IN FY 2024-25  (Rs. In Crs.)</t>
  </si>
  <si>
    <t>Health-Retail</t>
  </si>
  <si>
    <t>Health-Group</t>
  </si>
  <si>
    <t>Health-Government schemes</t>
  </si>
  <si>
    <t>Overseas Medical</t>
  </si>
  <si>
    <t>Grand Total</t>
  </si>
  <si>
    <t>Growth %</t>
  </si>
  <si>
    <t>Market %</t>
  </si>
  <si>
    <t>Accretion</t>
  </si>
  <si>
    <t>General Insurers</t>
  </si>
  <si>
    <t>Acko General Insurance Ltd</t>
  </si>
  <si>
    <t>Previous Year</t>
  </si>
  <si>
    <t>Bajaj Allianz General Insurance Co Ltd</t>
  </si>
  <si>
    <t>Cholamandalam MS General Insurance Co Ltd</t>
  </si>
  <si>
    <t>Future Generali India Insurance Co Ltd</t>
  </si>
  <si>
    <t>Go Digit General Insurance Ltd</t>
  </si>
  <si>
    <t>HDFC Ergo General Insurance Co Ltd</t>
  </si>
  <si>
    <t>ICICI Lombard General Insurance Co Ltd</t>
  </si>
  <si>
    <t>IFFCO-Tokio General Insurance Co Ltd</t>
  </si>
  <si>
    <t>Kotak Mahindra General Insurance Co Ltd</t>
  </si>
  <si>
    <t>Kshema General insurance</t>
  </si>
  <si>
    <t>Liberty  General Insurance Co. Ltd</t>
  </si>
  <si>
    <t>Magma General Insurance Limited</t>
  </si>
  <si>
    <t>National Insurance Co Ltd</t>
  </si>
  <si>
    <t>Navi General Insurance Co. Ltd</t>
  </si>
  <si>
    <t>Raheja QBE General Insurance Co Ltd</t>
  </si>
  <si>
    <t>Reliance General Insurance Co Ltd</t>
  </si>
  <si>
    <t>Royal Sundaram General Insurance Co Ltd</t>
  </si>
  <si>
    <t>SBI General Insurance Co Ltd</t>
  </si>
  <si>
    <t>Shriram General Insurance Co Ltd</t>
  </si>
  <si>
    <t>Tata AIG General Insurance Co Ltd</t>
  </si>
  <si>
    <t>The New India Assurance Co Ltd</t>
  </si>
  <si>
    <t>The Oriental Insurance Co Ltd</t>
  </si>
  <si>
    <t>United India Insurance Co Ltd</t>
  </si>
  <si>
    <t>Universal Sompo General Insurance Co Ltd</t>
  </si>
  <si>
    <t>Zuno General Insurance Co Ltd</t>
  </si>
  <si>
    <t>General Insurers Sub Total</t>
  </si>
  <si>
    <t>Previous Year Sub Total</t>
  </si>
  <si>
    <t>% Growth</t>
  </si>
  <si>
    <t>Stand-alone Health Insurers</t>
  </si>
  <si>
    <t xml:space="preserve"> Niva bupa health insurance company limited</t>
  </si>
  <si>
    <t>Aditya Birla Health Insurance Co Ltd</t>
  </si>
  <si>
    <t>Care Health Insurance Ltd</t>
  </si>
  <si>
    <t>Galaxy Health Insurance Company Ltd</t>
  </si>
  <si>
    <t>ManipalCigna Health Insurance Co Ltd</t>
  </si>
  <si>
    <t>Narayana Health Insurance Ltd</t>
  </si>
  <si>
    <t>Star Health &amp; Allied Insurance Co Ltd</t>
  </si>
  <si>
    <t>Stand-alone Health sub Total</t>
  </si>
  <si>
    <t>Industry Total</t>
  </si>
  <si>
    <t>% Market Share</t>
  </si>
  <si>
    <t>Previous Year Market Share</t>
  </si>
  <si>
    <t>Workmen's compensation/Employers' liability</t>
  </si>
  <si>
    <t>Public Liability (Act)</t>
  </si>
  <si>
    <t>Product Liability</t>
  </si>
  <si>
    <t>Other liability covers</t>
  </si>
  <si>
    <t>Crop Insurance</t>
  </si>
  <si>
    <t>Credit Guarantee</t>
  </si>
  <si>
    <t>All Other miscellaneous</t>
  </si>
  <si>
    <t>Specialised Insurers</t>
  </si>
  <si>
    <t>Agriculture Insurance Co Of India Ltd</t>
  </si>
  <si>
    <t>ECGC Ltd</t>
  </si>
  <si>
    <t>Specialised sub Total</t>
  </si>
  <si>
    <t>Fire</t>
  </si>
  <si>
    <t>Marine Total</t>
  </si>
  <si>
    <t>Marine  Cargo</t>
  </si>
  <si>
    <t>Marine  Hull</t>
  </si>
  <si>
    <t>Engineering</t>
  </si>
  <si>
    <t>Motor Total</t>
  </si>
  <si>
    <t>Motor OD</t>
  </si>
  <si>
    <t>Motor TP</t>
  </si>
  <si>
    <t xml:space="preserve">Health </t>
  </si>
  <si>
    <t xml:space="preserve">Aviation </t>
  </si>
  <si>
    <t>Liability</t>
  </si>
  <si>
    <t>P.A.</t>
  </si>
  <si>
    <t>All Other Misc (Crop Insurance + Credit Guarantee+All other misc)</t>
  </si>
  <si>
    <t>“IRDAI has recently revised the formats for reporting and they have excluded premium from long term policies from reporting of premiums with effect from October 1, 2024. It is assumed that all companies have deducted the long term premiums accordingly for the current year only following IRDAI formats. Therefore the growth rates reported for the current year cannot be compared with the previous year's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</si>
</sst>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00_);_(* \(#,##0.0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11"/>
      <color theme="1"/>
      <name val="Aptos"/>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3">
    <xf numFmtId="0" fontId="0" fillId="0" borderId="0" xfId="0"/>
    <xf numFmtId="0" fontId="0" fillId="0" borderId="1" xfId="0" applyBorder="1"/>
    <xf numFmtId="0" fontId="2" fillId="0" borderId="1" xfId="0" applyFont="1" applyBorder="1"/>
    <xf numFmtId="0" fontId="2" fillId="0" borderId="1" xfId="0" applyFont="1" applyBorder="1" applyAlignment="1">
      <alignment vertical="top" wrapText="1"/>
    </xf>
    <xf numFmtId="43" fontId="0" fillId="0" borderId="1" xfId="1" applyFont="1" applyBorder="1"/>
    <xf numFmtId="43" fontId="4" fillId="0" borderId="1" xfId="1" applyFont="1" applyBorder="1"/>
    <xf numFmtId="43" fontId="5" fillId="0" borderId="1" xfId="1" applyFont="1" applyBorder="1"/>
    <xf numFmtId="10" fontId="0" fillId="0" borderId="1" xfId="2" applyNumberFormat="1" applyFont="1" applyBorder="1"/>
    <xf numFmtId="10" fontId="2" fillId="0" borderId="1" xfId="2" applyNumberFormat="1" applyFont="1" applyBorder="1"/>
    <xf numFmtId="10" fontId="1" fillId="0" borderId="1" xfId="2" applyNumberFormat="1" applyFont="1" applyBorder="1"/>
    <xf numFmtId="43" fontId="2" fillId="0" borderId="1" xfId="1" applyFont="1" applyBorder="1"/>
    <xf numFmtId="43" fontId="2" fillId="0" borderId="1" xfId="0" applyNumberFormat="1" applyFont="1" applyBorder="1"/>
    <xf numFmtId="43" fontId="0" fillId="0" borderId="1" xfId="0" applyNumberFormat="1" applyBorder="1"/>
    <xf numFmtId="43" fontId="1" fillId="0" borderId="1" xfId="1" applyFont="1" applyBorder="1"/>
    <xf numFmtId="164" fontId="2" fillId="0" borderId="1" xfId="0" applyNumberFormat="1" applyFont="1" applyBorder="1"/>
    <xf numFmtId="0" fontId="2" fillId="0" borderId="1" xfId="0" applyFont="1" applyBorder="1" applyAlignment="1">
      <alignment vertical="center" wrapText="1"/>
    </xf>
    <xf numFmtId="0" fontId="2" fillId="0" borderId="0" xfId="0" applyFont="1" applyAlignment="1">
      <alignment vertical="center"/>
    </xf>
    <xf numFmtId="0" fontId="2"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0" borderId="0" xfId="0" applyFont="1" applyAlignment="1">
      <alignment horizontal="left" vertical="top" wrapText="1"/>
    </xf>
    <xf numFmtId="0" fontId="0" fillId="0" borderId="0" xfId="0" applyAlignment="1">
      <alignment horizont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82"/>
  <sheetViews>
    <sheetView workbookViewId="0">
      <selection activeCell="L7" sqref="L7"/>
    </sheetView>
  </sheetViews>
  <sheetFormatPr defaultRowHeight="14.4" x14ac:dyDescent="0.3"/>
  <cols>
    <col min="1" max="1" width="39" customWidth="1"/>
    <col min="2" max="2" width="11.6640625" customWidth="1"/>
    <col min="3" max="3" width="11.88671875" customWidth="1"/>
    <col min="4" max="4" width="11.77734375" customWidth="1"/>
    <col min="5" max="5" width="10.6640625" customWidth="1"/>
    <col min="6" max="6" width="12" customWidth="1"/>
    <col min="7" max="7" width="9.5546875" customWidth="1"/>
    <col min="8" max="8" width="10.6640625" customWidth="1"/>
    <col min="9" max="9" width="11" customWidth="1"/>
  </cols>
  <sheetData>
    <row r="2" spans="1:9" ht="36.6" customHeight="1" x14ac:dyDescent="0.3">
      <c r="A2" s="17" t="s">
        <v>0</v>
      </c>
      <c r="B2" s="17"/>
      <c r="C2" s="17"/>
      <c r="D2" s="17"/>
      <c r="E2" s="17"/>
      <c r="F2" s="17"/>
      <c r="G2" s="17"/>
      <c r="H2" s="17"/>
      <c r="I2" s="17"/>
    </row>
    <row r="3" spans="1:9" ht="42.6" customHeight="1" x14ac:dyDescent="0.3">
      <c r="A3" s="3"/>
      <c r="B3" s="3" t="s">
        <v>1</v>
      </c>
      <c r="C3" s="3" t="s">
        <v>2</v>
      </c>
      <c r="D3" s="3" t="s">
        <v>3</v>
      </c>
      <c r="E3" s="3" t="s">
        <v>4</v>
      </c>
      <c r="F3" s="3" t="s">
        <v>5</v>
      </c>
      <c r="G3" s="3" t="s">
        <v>6</v>
      </c>
      <c r="H3" s="3" t="s">
        <v>7</v>
      </c>
      <c r="I3" s="3" t="s">
        <v>8</v>
      </c>
    </row>
    <row r="4" spans="1:9" x14ac:dyDescent="0.3">
      <c r="A4" s="2" t="s">
        <v>9</v>
      </c>
      <c r="B4" s="4"/>
      <c r="C4" s="4"/>
      <c r="D4" s="4"/>
      <c r="E4" s="4"/>
      <c r="F4" s="4"/>
      <c r="G4" s="4"/>
      <c r="H4" s="4"/>
      <c r="I4" s="4"/>
    </row>
    <row r="5" spans="1:9" x14ac:dyDescent="0.3">
      <c r="A5" s="1" t="s">
        <v>10</v>
      </c>
      <c r="B5" s="4">
        <v>66.02</v>
      </c>
      <c r="C5" s="4">
        <v>623.98</v>
      </c>
      <c r="D5" s="4">
        <v>0</v>
      </c>
      <c r="E5" s="4">
        <v>26.3</v>
      </c>
      <c r="F5" s="4">
        <v>716.3</v>
      </c>
      <c r="G5" s="7">
        <f>(F5-F6)/F6</f>
        <v>8.9578801661063856E-2</v>
      </c>
      <c r="H5" s="7">
        <f>F5/$F$76</f>
        <v>8.1167856214479847E-3</v>
      </c>
      <c r="I5" s="4">
        <v>58.89</v>
      </c>
    </row>
    <row r="6" spans="1:9" x14ac:dyDescent="0.3">
      <c r="A6" s="1" t="s">
        <v>11</v>
      </c>
      <c r="B6" s="4">
        <v>25.72</v>
      </c>
      <c r="C6" s="4">
        <v>601.72</v>
      </c>
      <c r="D6" s="4">
        <v>0</v>
      </c>
      <c r="E6" s="4">
        <v>29.97</v>
      </c>
      <c r="F6" s="4">
        <v>657.41</v>
      </c>
      <c r="G6" s="4"/>
      <c r="H6" s="4"/>
      <c r="I6" s="4"/>
    </row>
    <row r="7" spans="1:9" x14ac:dyDescent="0.3">
      <c r="A7" s="1" t="s">
        <v>12</v>
      </c>
      <c r="B7" s="4">
        <v>771.38</v>
      </c>
      <c r="C7" s="4">
        <v>2762.3</v>
      </c>
      <c r="D7" s="4">
        <v>3260.29</v>
      </c>
      <c r="E7" s="4">
        <v>159.05000000000001</v>
      </c>
      <c r="F7" s="4">
        <v>6953.02</v>
      </c>
      <c r="G7" s="7">
        <f>(F7-F8)/F8</f>
        <v>0.26277803103086927</v>
      </c>
      <c r="H7" s="7">
        <f>F7/$F$76</f>
        <v>7.8788458413570114E-2</v>
      </c>
      <c r="I7" s="4">
        <v>1446.89</v>
      </c>
    </row>
    <row r="8" spans="1:9" x14ac:dyDescent="0.3">
      <c r="A8" s="1" t="s">
        <v>11</v>
      </c>
      <c r="B8" s="4">
        <v>687.07</v>
      </c>
      <c r="C8" s="4">
        <v>2136.41</v>
      </c>
      <c r="D8" s="4">
        <v>2530.0500000000002</v>
      </c>
      <c r="E8" s="4">
        <v>152.6</v>
      </c>
      <c r="F8" s="4">
        <v>5506.13</v>
      </c>
      <c r="G8" s="4"/>
      <c r="H8" s="4"/>
      <c r="I8" s="4"/>
    </row>
    <row r="9" spans="1:9" x14ac:dyDescent="0.3">
      <c r="A9" s="1" t="s">
        <v>13</v>
      </c>
      <c r="B9" s="4">
        <v>398.95</v>
      </c>
      <c r="C9" s="4">
        <v>320.5</v>
      </c>
      <c r="D9" s="4">
        <v>6.26</v>
      </c>
      <c r="E9" s="4">
        <v>0.99</v>
      </c>
      <c r="F9" s="4">
        <v>726.7</v>
      </c>
      <c r="G9" s="7">
        <f>(F9-F10)/F10</f>
        <v>0.28624022089277501</v>
      </c>
      <c r="H9" s="7">
        <f>F9/$F$76</f>
        <v>8.2346336885470491E-3</v>
      </c>
      <c r="I9" s="4">
        <v>161.72</v>
      </c>
    </row>
    <row r="10" spans="1:9" x14ac:dyDescent="0.3">
      <c r="A10" s="1" t="s">
        <v>11</v>
      </c>
      <c r="B10" s="4">
        <v>412.84</v>
      </c>
      <c r="C10" s="4">
        <v>150.82</v>
      </c>
      <c r="D10" s="4">
        <v>0</v>
      </c>
      <c r="E10" s="4">
        <v>1.32</v>
      </c>
      <c r="F10" s="4">
        <v>564.98</v>
      </c>
      <c r="G10" s="4"/>
      <c r="H10" s="4"/>
      <c r="I10" s="4"/>
    </row>
    <row r="11" spans="1:9" x14ac:dyDescent="0.3">
      <c r="A11" s="1" t="s">
        <v>14</v>
      </c>
      <c r="B11" s="4">
        <v>137.19999999999999</v>
      </c>
      <c r="C11" s="4">
        <v>886.65</v>
      </c>
      <c r="D11" s="4">
        <v>46.91</v>
      </c>
      <c r="E11" s="4">
        <v>6.07</v>
      </c>
      <c r="F11" s="4">
        <v>1076.83</v>
      </c>
      <c r="G11" s="7">
        <f>(F11-F12)/F12</f>
        <v>0.28278039192328297</v>
      </c>
      <c r="H11" s="7">
        <f>F11/$F$76</f>
        <v>1.2202147509065802E-2</v>
      </c>
      <c r="I11" s="4">
        <v>237.38</v>
      </c>
    </row>
    <row r="12" spans="1:9" x14ac:dyDescent="0.3">
      <c r="A12" s="1" t="s">
        <v>11</v>
      </c>
      <c r="B12" s="4">
        <v>141.01</v>
      </c>
      <c r="C12" s="4">
        <v>693.21</v>
      </c>
      <c r="D12" s="4">
        <v>0</v>
      </c>
      <c r="E12" s="4">
        <v>5.23</v>
      </c>
      <c r="F12" s="4">
        <v>839.45</v>
      </c>
      <c r="G12" s="4"/>
      <c r="H12" s="4"/>
      <c r="I12" s="4"/>
    </row>
    <row r="13" spans="1:9" x14ac:dyDescent="0.3">
      <c r="A13" s="1" t="s">
        <v>15</v>
      </c>
      <c r="B13" s="4">
        <v>47.44</v>
      </c>
      <c r="C13" s="4">
        <v>911.34</v>
      </c>
      <c r="D13" s="4">
        <v>0</v>
      </c>
      <c r="E13" s="4">
        <v>5.15</v>
      </c>
      <c r="F13" s="4">
        <v>963.93</v>
      </c>
      <c r="G13" s="7">
        <f>(F13-F14)/F14</f>
        <v>1.1490272618522878E-2</v>
      </c>
      <c r="H13" s="7">
        <f>F13/$F$76</f>
        <v>1.0922816088346162E-2</v>
      </c>
      <c r="I13" s="4">
        <v>10.95</v>
      </c>
    </row>
    <row r="14" spans="1:9" x14ac:dyDescent="0.3">
      <c r="A14" s="1" t="s">
        <v>11</v>
      </c>
      <c r="B14" s="4">
        <v>42.55</v>
      </c>
      <c r="C14" s="4">
        <v>903.38</v>
      </c>
      <c r="D14" s="4">
        <v>0</v>
      </c>
      <c r="E14" s="4">
        <v>7.05</v>
      </c>
      <c r="F14" s="4">
        <v>952.98</v>
      </c>
      <c r="G14" s="4"/>
      <c r="H14" s="4"/>
      <c r="I14" s="4"/>
    </row>
    <row r="15" spans="1:9" x14ac:dyDescent="0.3">
      <c r="A15" s="1" t="s">
        <v>16</v>
      </c>
      <c r="B15" s="4">
        <v>2879.4</v>
      </c>
      <c r="C15" s="4">
        <v>1262.78</v>
      </c>
      <c r="D15" s="4">
        <v>0</v>
      </c>
      <c r="E15" s="4">
        <v>27.48</v>
      </c>
      <c r="F15" s="4">
        <v>4169.66</v>
      </c>
      <c r="G15" s="7">
        <f>(F15-F16)/F16</f>
        <v>6.3330715167341525E-2</v>
      </c>
      <c r="H15" s="7">
        <f>F15/$F$76</f>
        <v>4.7248689563488488E-2</v>
      </c>
      <c r="I15" s="4">
        <v>248.34</v>
      </c>
    </row>
    <row r="16" spans="1:9" x14ac:dyDescent="0.3">
      <c r="A16" s="1" t="s">
        <v>11</v>
      </c>
      <c r="B16" s="4">
        <v>2613.54</v>
      </c>
      <c r="C16" s="4">
        <v>1280.8699999999999</v>
      </c>
      <c r="D16" s="4">
        <v>0</v>
      </c>
      <c r="E16" s="4">
        <v>26.91</v>
      </c>
      <c r="F16" s="4">
        <v>3921.32</v>
      </c>
      <c r="G16" s="4"/>
      <c r="H16" s="4"/>
      <c r="I16" s="4"/>
    </row>
    <row r="17" spans="1:9" x14ac:dyDescent="0.3">
      <c r="A17" s="1" t="s">
        <v>17</v>
      </c>
      <c r="B17" s="4">
        <v>1059.7</v>
      </c>
      <c r="C17" s="4">
        <v>4122.1099999999997</v>
      </c>
      <c r="D17" s="4">
        <v>0</v>
      </c>
      <c r="E17" s="4">
        <v>191.9</v>
      </c>
      <c r="F17" s="4">
        <v>5373.71</v>
      </c>
      <c r="G17" s="7">
        <f>(F17-F18)/F18</f>
        <v>0.13176722331389393</v>
      </c>
      <c r="H17" s="7">
        <f>F17/$F$76</f>
        <v>6.0892436216433414E-2</v>
      </c>
      <c r="I17" s="4">
        <v>625.64</v>
      </c>
    </row>
    <row r="18" spans="1:9" x14ac:dyDescent="0.3">
      <c r="A18" s="1" t="s">
        <v>11</v>
      </c>
      <c r="B18" s="4">
        <v>847.53</v>
      </c>
      <c r="C18" s="4">
        <v>3712.09</v>
      </c>
      <c r="D18" s="4">
        <v>0</v>
      </c>
      <c r="E18" s="4">
        <v>188.45</v>
      </c>
      <c r="F18" s="4">
        <v>4748.07</v>
      </c>
      <c r="G18" s="4"/>
      <c r="H18" s="4"/>
      <c r="I18" s="4"/>
    </row>
    <row r="19" spans="1:9" x14ac:dyDescent="0.3">
      <c r="A19" s="1" t="s">
        <v>18</v>
      </c>
      <c r="B19" s="4">
        <v>194.81</v>
      </c>
      <c r="C19" s="4">
        <v>391.13</v>
      </c>
      <c r="D19" s="4">
        <v>0.95</v>
      </c>
      <c r="E19" s="4">
        <v>1.75</v>
      </c>
      <c r="F19" s="4">
        <v>588.64</v>
      </c>
      <c r="G19" s="7">
        <f>(F19-F20)/F20</f>
        <v>-0.53108744314244061</v>
      </c>
      <c r="H19" s="7">
        <f>F19/$F$76</f>
        <v>6.670200597806983E-3</v>
      </c>
      <c r="I19" s="4">
        <v>-666.69</v>
      </c>
    </row>
    <row r="20" spans="1:9" x14ac:dyDescent="0.3">
      <c r="A20" s="1" t="s">
        <v>11</v>
      </c>
      <c r="B20" s="4">
        <v>168.21</v>
      </c>
      <c r="C20" s="4">
        <v>681.39</v>
      </c>
      <c r="D20" s="4">
        <v>403.69</v>
      </c>
      <c r="E20" s="4">
        <v>2.04</v>
      </c>
      <c r="F20" s="4">
        <v>1255.33</v>
      </c>
      <c r="G20" s="4"/>
      <c r="H20" s="4"/>
      <c r="I20" s="4"/>
    </row>
    <row r="21" spans="1:9" x14ac:dyDescent="0.3">
      <c r="A21" s="1" t="s">
        <v>19</v>
      </c>
      <c r="B21" s="4">
        <v>69.58</v>
      </c>
      <c r="C21" s="4">
        <v>444.22</v>
      </c>
      <c r="D21" s="4">
        <v>0</v>
      </c>
      <c r="E21" s="4">
        <v>0.27</v>
      </c>
      <c r="F21" s="4">
        <v>514.07000000000005</v>
      </c>
      <c r="G21" s="7">
        <f>(F21-F22)/F22</f>
        <v>0.16712073741088879</v>
      </c>
      <c r="H21" s="7">
        <f>F21/$F$76</f>
        <v>5.8252072936168737E-3</v>
      </c>
      <c r="I21" s="4">
        <v>73.61</v>
      </c>
    </row>
    <row r="22" spans="1:9" x14ac:dyDescent="0.3">
      <c r="A22" s="1" t="s">
        <v>11</v>
      </c>
      <c r="B22" s="4">
        <v>70.599999999999994</v>
      </c>
      <c r="C22" s="4">
        <v>369.86</v>
      </c>
      <c r="D22" s="4">
        <v>0</v>
      </c>
      <c r="E22" s="4">
        <v>0</v>
      </c>
      <c r="F22" s="4">
        <v>440.46</v>
      </c>
      <c r="G22" s="4"/>
      <c r="H22" s="4"/>
      <c r="I22" s="4"/>
    </row>
    <row r="23" spans="1:9" x14ac:dyDescent="0.3">
      <c r="A23" s="1" t="s">
        <v>20</v>
      </c>
      <c r="B23" s="4">
        <v>0</v>
      </c>
      <c r="C23" s="4">
        <v>0</v>
      </c>
      <c r="D23" s="4">
        <v>0</v>
      </c>
      <c r="E23" s="4">
        <v>0</v>
      </c>
      <c r="F23" s="4">
        <v>0</v>
      </c>
      <c r="G23" s="4">
        <v>0</v>
      </c>
      <c r="H23" s="4">
        <v>0</v>
      </c>
      <c r="I23" s="4">
        <v>0</v>
      </c>
    </row>
    <row r="24" spans="1:9" x14ac:dyDescent="0.3">
      <c r="A24" s="1" t="s">
        <v>11</v>
      </c>
      <c r="B24" s="4">
        <v>0</v>
      </c>
      <c r="C24" s="4">
        <v>0</v>
      </c>
      <c r="D24" s="4">
        <v>0</v>
      </c>
      <c r="E24" s="4">
        <v>0</v>
      </c>
      <c r="F24" s="4">
        <v>0</v>
      </c>
      <c r="G24" s="4"/>
      <c r="H24" s="4"/>
      <c r="I24" s="4"/>
    </row>
    <row r="25" spans="1:9" x14ac:dyDescent="0.3">
      <c r="A25" s="1" t="s">
        <v>21</v>
      </c>
      <c r="B25" s="4">
        <v>42.26</v>
      </c>
      <c r="C25" s="4">
        <v>196.7</v>
      </c>
      <c r="D25" s="4">
        <v>0</v>
      </c>
      <c r="E25" s="4">
        <v>10.31</v>
      </c>
      <c r="F25" s="4">
        <v>249.27</v>
      </c>
      <c r="G25" s="7">
        <f>(F25-F26)/F26</f>
        <v>-2.8300783534089435E-2</v>
      </c>
      <c r="H25" s="7">
        <f>F25/$F$76</f>
        <v>2.8246142005561069E-3</v>
      </c>
      <c r="I25" s="4">
        <v>-7.26</v>
      </c>
    </row>
    <row r="26" spans="1:9" x14ac:dyDescent="0.3">
      <c r="A26" s="1" t="s">
        <v>11</v>
      </c>
      <c r="B26" s="4">
        <v>50.7</v>
      </c>
      <c r="C26" s="4">
        <v>188.86</v>
      </c>
      <c r="D26" s="4">
        <v>0</v>
      </c>
      <c r="E26" s="4">
        <v>16.97</v>
      </c>
      <c r="F26" s="4">
        <v>256.52999999999997</v>
      </c>
      <c r="G26" s="4"/>
      <c r="H26" s="4"/>
      <c r="I26" s="4"/>
    </row>
    <row r="27" spans="1:9" x14ac:dyDescent="0.3">
      <c r="A27" s="1" t="s">
        <v>22</v>
      </c>
      <c r="B27" s="4">
        <v>41.19</v>
      </c>
      <c r="C27" s="4">
        <v>426.69</v>
      </c>
      <c r="D27" s="4">
        <v>0</v>
      </c>
      <c r="E27" s="4">
        <v>0</v>
      </c>
      <c r="F27" s="4">
        <v>467.88</v>
      </c>
      <c r="G27" s="7">
        <f>(F27-F28)/F28</f>
        <v>0.33413173652694611</v>
      </c>
      <c r="H27" s="7">
        <f>F27/$F$76</f>
        <v>5.3018032340682447E-3</v>
      </c>
      <c r="I27" s="4">
        <v>117.18</v>
      </c>
    </row>
    <row r="28" spans="1:9" x14ac:dyDescent="0.3">
      <c r="A28" s="1" t="s">
        <v>11</v>
      </c>
      <c r="B28" s="4">
        <v>34.99</v>
      </c>
      <c r="C28" s="4">
        <v>315.70999999999998</v>
      </c>
      <c r="D28" s="4">
        <v>0</v>
      </c>
      <c r="E28" s="4">
        <v>0</v>
      </c>
      <c r="F28" s="4">
        <v>350.7</v>
      </c>
      <c r="G28" s="4"/>
      <c r="H28" s="4"/>
      <c r="I28" s="4"/>
    </row>
    <row r="29" spans="1:9" x14ac:dyDescent="0.3">
      <c r="A29" s="1" t="s">
        <v>23</v>
      </c>
      <c r="B29" s="4">
        <v>1701.12</v>
      </c>
      <c r="C29" s="4">
        <v>4342.28</v>
      </c>
      <c r="D29" s="4">
        <v>394.97</v>
      </c>
      <c r="E29" s="4">
        <v>3.67</v>
      </c>
      <c r="F29" s="4">
        <v>6442.04</v>
      </c>
      <c r="G29" s="7">
        <f>(F29-F30)/F30</f>
        <v>0.1361382122424217</v>
      </c>
      <c r="H29" s="7">
        <f>F29/$F$76</f>
        <v>7.2998265593735553E-2</v>
      </c>
      <c r="I29" s="4">
        <v>771.92</v>
      </c>
    </row>
    <row r="30" spans="1:9" x14ac:dyDescent="0.3">
      <c r="A30" s="1" t="s">
        <v>11</v>
      </c>
      <c r="B30" s="4">
        <v>1627.94</v>
      </c>
      <c r="C30" s="4">
        <v>3684.28</v>
      </c>
      <c r="D30" s="4">
        <v>355.1</v>
      </c>
      <c r="E30" s="4">
        <v>2.8</v>
      </c>
      <c r="F30" s="4">
        <v>5670.12</v>
      </c>
      <c r="G30" s="4"/>
      <c r="H30" s="4"/>
      <c r="I30" s="4"/>
    </row>
    <row r="31" spans="1:9" x14ac:dyDescent="0.3">
      <c r="A31" s="1" t="s">
        <v>24</v>
      </c>
      <c r="B31" s="4">
        <v>39.57</v>
      </c>
      <c r="C31" s="4">
        <v>-0.06</v>
      </c>
      <c r="D31" s="4">
        <v>0</v>
      </c>
      <c r="E31" s="4">
        <v>0</v>
      </c>
      <c r="F31" s="4">
        <v>39.51</v>
      </c>
      <c r="G31" s="7">
        <f>(F31-F32)/F32</f>
        <v>-7.730032695002341E-2</v>
      </c>
      <c r="H31" s="7">
        <f>F31/$F$76</f>
        <v>4.4770933952730684E-4</v>
      </c>
      <c r="I31" s="4">
        <v>-3.31</v>
      </c>
    </row>
    <row r="32" spans="1:9" x14ac:dyDescent="0.3">
      <c r="A32" s="1" t="s">
        <v>11</v>
      </c>
      <c r="B32" s="4">
        <v>35.28</v>
      </c>
      <c r="C32" s="4">
        <v>7.54</v>
      </c>
      <c r="D32" s="4">
        <v>0</v>
      </c>
      <c r="E32" s="4">
        <v>0</v>
      </c>
      <c r="F32" s="4">
        <v>42.82</v>
      </c>
      <c r="G32" s="4"/>
      <c r="H32" s="4"/>
      <c r="I32" s="4"/>
    </row>
    <row r="33" spans="1:9" x14ac:dyDescent="0.3">
      <c r="A33" s="1" t="s">
        <v>25</v>
      </c>
      <c r="B33" s="4">
        <v>2.34</v>
      </c>
      <c r="C33" s="4">
        <v>23.75</v>
      </c>
      <c r="D33" s="4">
        <v>0</v>
      </c>
      <c r="E33" s="4">
        <v>0</v>
      </c>
      <c r="F33" s="4">
        <v>26.09</v>
      </c>
      <c r="G33" s="7">
        <f>(F33-F34)/F34</f>
        <v>1.826652221018418</v>
      </c>
      <c r="H33" s="7">
        <f>F33/$F$76</f>
        <v>2.956400067898617E-4</v>
      </c>
      <c r="I33" s="4">
        <v>16.86</v>
      </c>
    </row>
    <row r="34" spans="1:9" x14ac:dyDescent="0.3">
      <c r="A34" s="1" t="s">
        <v>11</v>
      </c>
      <c r="B34" s="4">
        <v>2.39</v>
      </c>
      <c r="C34" s="4">
        <v>6.84</v>
      </c>
      <c r="D34" s="4">
        <v>0</v>
      </c>
      <c r="E34" s="4">
        <v>0</v>
      </c>
      <c r="F34" s="4">
        <v>9.23</v>
      </c>
      <c r="G34" s="4"/>
      <c r="H34" s="4"/>
      <c r="I34" s="4"/>
    </row>
    <row r="35" spans="1:9" x14ac:dyDescent="0.3">
      <c r="A35" s="1" t="s">
        <v>26</v>
      </c>
      <c r="B35" s="4">
        <v>307.20999999999998</v>
      </c>
      <c r="C35" s="4">
        <v>1034.29</v>
      </c>
      <c r="D35" s="4">
        <v>186.9</v>
      </c>
      <c r="E35" s="4">
        <v>99.42</v>
      </c>
      <c r="F35" s="4">
        <v>1627.82</v>
      </c>
      <c r="G35" s="7">
        <f>(F35-F36)/F36</f>
        <v>6.9597214008804684E-2</v>
      </c>
      <c r="H35" s="7">
        <f>F35/$F$76</f>
        <v>1.8445715440884348E-2</v>
      </c>
      <c r="I35" s="4">
        <v>105.92</v>
      </c>
    </row>
    <row r="36" spans="1:9" x14ac:dyDescent="0.3">
      <c r="A36" s="1" t="s">
        <v>11</v>
      </c>
      <c r="B36" s="4">
        <v>294.12</v>
      </c>
      <c r="C36" s="4">
        <v>989.84</v>
      </c>
      <c r="D36" s="4">
        <v>162.44999999999999</v>
      </c>
      <c r="E36" s="4">
        <v>75.489999999999995</v>
      </c>
      <c r="F36" s="4">
        <v>1521.9</v>
      </c>
      <c r="G36" s="4"/>
      <c r="H36" s="4"/>
      <c r="I36" s="4"/>
    </row>
    <row r="37" spans="1:9" x14ac:dyDescent="0.3">
      <c r="A37" s="1" t="s">
        <v>27</v>
      </c>
      <c r="B37" s="4">
        <v>136.22999999999999</v>
      </c>
      <c r="C37" s="4">
        <v>372.42</v>
      </c>
      <c r="D37" s="4">
        <v>0</v>
      </c>
      <c r="E37" s="4">
        <v>2.87</v>
      </c>
      <c r="F37" s="4">
        <v>511.52</v>
      </c>
      <c r="G37" s="7">
        <f>(F37-F38)/F38</f>
        <v>0.25566438372977879</v>
      </c>
      <c r="H37" s="7">
        <f>F37/$F$76</f>
        <v>5.7963118540877755E-3</v>
      </c>
      <c r="I37" s="4">
        <v>104.15</v>
      </c>
    </row>
    <row r="38" spans="1:9" x14ac:dyDescent="0.3">
      <c r="A38" s="1" t="s">
        <v>11</v>
      </c>
      <c r="B38" s="4">
        <v>147.6</v>
      </c>
      <c r="C38" s="4">
        <v>257.11</v>
      </c>
      <c r="D38" s="4">
        <v>0</v>
      </c>
      <c r="E38" s="4">
        <v>2.66</v>
      </c>
      <c r="F38" s="4">
        <v>407.37</v>
      </c>
      <c r="G38" s="4"/>
      <c r="H38" s="4"/>
      <c r="I38" s="4"/>
    </row>
    <row r="39" spans="1:9" x14ac:dyDescent="0.3">
      <c r="A39" s="1" t="s">
        <v>28</v>
      </c>
      <c r="B39" s="4">
        <v>296.86</v>
      </c>
      <c r="C39" s="4">
        <v>1649.06</v>
      </c>
      <c r="D39" s="4">
        <v>0</v>
      </c>
      <c r="E39" s="4">
        <v>0.95</v>
      </c>
      <c r="F39" s="4">
        <v>1946.87</v>
      </c>
      <c r="G39" s="7">
        <f>(F39-F40)/F40</f>
        <v>9.3169899042078813E-2</v>
      </c>
      <c r="H39" s="7">
        <f>F39/$F$76</f>
        <v>2.2061044845495516E-2</v>
      </c>
      <c r="I39" s="4">
        <v>165.93</v>
      </c>
    </row>
    <row r="40" spans="1:9" x14ac:dyDescent="0.3">
      <c r="A40" s="1" t="s">
        <v>11</v>
      </c>
      <c r="B40" s="4">
        <v>419.63</v>
      </c>
      <c r="C40" s="4">
        <v>1360.44</v>
      </c>
      <c r="D40" s="4">
        <v>0</v>
      </c>
      <c r="E40" s="4">
        <v>0.87</v>
      </c>
      <c r="F40" s="4">
        <v>1780.94</v>
      </c>
      <c r="G40" s="4"/>
      <c r="H40" s="4"/>
      <c r="I40" s="4"/>
    </row>
    <row r="41" spans="1:9" x14ac:dyDescent="0.3">
      <c r="A41" s="1" t="s">
        <v>29</v>
      </c>
      <c r="B41" s="4">
        <v>2.0699999999999998</v>
      </c>
      <c r="C41" s="4">
        <v>0.01</v>
      </c>
      <c r="D41" s="4">
        <v>0</v>
      </c>
      <c r="E41" s="4">
        <v>0.01</v>
      </c>
      <c r="F41" s="4">
        <v>2.09</v>
      </c>
      <c r="G41" s="7">
        <f>(F41-F42)/F42</f>
        <v>4.4999999999999929E-2</v>
      </c>
      <c r="H41" s="4">
        <v>0</v>
      </c>
      <c r="I41" s="4">
        <v>0.09</v>
      </c>
    </row>
    <row r="42" spans="1:9" x14ac:dyDescent="0.3">
      <c r="A42" s="1" t="s">
        <v>11</v>
      </c>
      <c r="B42" s="4">
        <v>1.98</v>
      </c>
      <c r="C42" s="4">
        <v>0.02</v>
      </c>
      <c r="D42" s="4">
        <v>0</v>
      </c>
      <c r="E42" s="4">
        <v>0</v>
      </c>
      <c r="F42" s="4">
        <v>2</v>
      </c>
      <c r="G42" s="4"/>
      <c r="H42" s="4"/>
      <c r="I42" s="4"/>
    </row>
    <row r="43" spans="1:9" x14ac:dyDescent="0.3">
      <c r="A43" s="1" t="s">
        <v>30</v>
      </c>
      <c r="B43" s="4">
        <v>816.49</v>
      </c>
      <c r="C43" s="4">
        <v>1338.12</v>
      </c>
      <c r="D43" s="4">
        <v>0</v>
      </c>
      <c r="E43" s="4">
        <v>358.49</v>
      </c>
      <c r="F43" s="4">
        <v>2513.1</v>
      </c>
      <c r="G43" s="7">
        <f>(F43-F44)/F44</f>
        <v>0.18695861632487254</v>
      </c>
      <c r="H43" s="7">
        <f>F43/$F$76</f>
        <v>2.8477305521793846E-2</v>
      </c>
      <c r="I43" s="4">
        <v>395.84</v>
      </c>
    </row>
    <row r="44" spans="1:9" x14ac:dyDescent="0.3">
      <c r="A44" s="1" t="s">
        <v>11</v>
      </c>
      <c r="B44" s="4">
        <v>580.95000000000005</v>
      </c>
      <c r="C44" s="4">
        <v>1268.6400000000001</v>
      </c>
      <c r="D44" s="4">
        <v>0</v>
      </c>
      <c r="E44" s="4">
        <v>267.67</v>
      </c>
      <c r="F44" s="4">
        <v>2117.2600000000002</v>
      </c>
      <c r="G44" s="4"/>
      <c r="H44" s="4"/>
      <c r="I44" s="4"/>
    </row>
    <row r="45" spans="1:9" x14ac:dyDescent="0.3">
      <c r="A45" s="1" t="s">
        <v>31</v>
      </c>
      <c r="B45" s="4">
        <v>2384.5500000000002</v>
      </c>
      <c r="C45" s="4">
        <v>10736.8</v>
      </c>
      <c r="D45" s="4">
        <v>1970.42</v>
      </c>
      <c r="E45" s="4">
        <v>5.69</v>
      </c>
      <c r="F45" s="4">
        <v>15097.46</v>
      </c>
      <c r="G45" s="7">
        <f>(F45-F46)/F46</f>
        <v>4.5835385524449872E-2</v>
      </c>
      <c r="H45" s="7">
        <f>F45/$F$76</f>
        <v>0.17107754606782927</v>
      </c>
      <c r="I45" s="4">
        <v>661.67</v>
      </c>
    </row>
    <row r="46" spans="1:9" x14ac:dyDescent="0.3">
      <c r="A46" s="1" t="s">
        <v>11</v>
      </c>
      <c r="B46" s="4">
        <v>2146.2800000000002</v>
      </c>
      <c r="C46" s="4">
        <v>10183.5</v>
      </c>
      <c r="D46" s="4">
        <v>2099.9899999999998</v>
      </c>
      <c r="E46" s="4">
        <v>6.02</v>
      </c>
      <c r="F46" s="4">
        <v>14435.79</v>
      </c>
      <c r="G46" s="4"/>
      <c r="H46" s="4"/>
      <c r="I46" s="4"/>
    </row>
    <row r="47" spans="1:9" x14ac:dyDescent="0.3">
      <c r="A47" s="1" t="s">
        <v>32</v>
      </c>
      <c r="B47" s="4">
        <v>1304.55</v>
      </c>
      <c r="C47" s="4">
        <v>4463.08</v>
      </c>
      <c r="D47" s="4">
        <v>430.96</v>
      </c>
      <c r="E47" s="4">
        <v>2.98</v>
      </c>
      <c r="F47" s="4">
        <v>6201.57</v>
      </c>
      <c r="G47" s="7">
        <f>(F47-F48)/F48</f>
        <v>5.2894014206654807E-3</v>
      </c>
      <c r="H47" s="7">
        <f>F47/$F$76</f>
        <v>7.0273368988417115E-2</v>
      </c>
      <c r="I47" s="4">
        <v>32.630000000000003</v>
      </c>
    </row>
    <row r="48" spans="1:9" x14ac:dyDescent="0.3">
      <c r="A48" s="1" t="s">
        <v>11</v>
      </c>
      <c r="B48" s="4">
        <v>1294.78</v>
      </c>
      <c r="C48" s="4">
        <v>4183.41</v>
      </c>
      <c r="D48" s="4">
        <v>687.27</v>
      </c>
      <c r="E48" s="4">
        <v>3.48</v>
      </c>
      <c r="F48" s="4">
        <v>6168.94</v>
      </c>
      <c r="G48" s="4"/>
      <c r="H48" s="4"/>
      <c r="I48" s="4"/>
    </row>
    <row r="49" spans="1:9" x14ac:dyDescent="0.3">
      <c r="A49" s="1" t="s">
        <v>33</v>
      </c>
      <c r="B49" s="4">
        <v>1216.77</v>
      </c>
      <c r="C49" s="4">
        <v>2948.93</v>
      </c>
      <c r="D49" s="4">
        <v>732.4</v>
      </c>
      <c r="E49" s="4">
        <v>3.31</v>
      </c>
      <c r="F49" s="4">
        <v>4901.41</v>
      </c>
      <c r="G49" s="7">
        <f>(F49-F50)/F50</f>
        <v>-7.729306719327407E-2</v>
      </c>
      <c r="H49" s="7">
        <f>F49/$F$76</f>
        <v>5.5540547553848067E-2</v>
      </c>
      <c r="I49" s="4">
        <v>-410.58</v>
      </c>
    </row>
    <row r="50" spans="1:9" x14ac:dyDescent="0.3">
      <c r="A50" s="1" t="s">
        <v>11</v>
      </c>
      <c r="B50" s="4">
        <v>1083.1099999999999</v>
      </c>
      <c r="C50" s="4">
        <v>2676.92</v>
      </c>
      <c r="D50" s="4">
        <v>1548.43</v>
      </c>
      <c r="E50" s="4">
        <v>3.53</v>
      </c>
      <c r="F50" s="4">
        <v>5311.99</v>
      </c>
      <c r="G50" s="4"/>
      <c r="H50" s="4"/>
      <c r="I50" s="4"/>
    </row>
    <row r="51" spans="1:9" x14ac:dyDescent="0.3">
      <c r="A51" s="1" t="s">
        <v>34</v>
      </c>
      <c r="B51" s="4">
        <v>71.58</v>
      </c>
      <c r="C51" s="4">
        <v>749.8</v>
      </c>
      <c r="D51" s="4">
        <v>1.28</v>
      </c>
      <c r="E51" s="4">
        <v>13.65</v>
      </c>
      <c r="F51" s="4">
        <v>836.31</v>
      </c>
      <c r="G51" s="7">
        <f>(F51-F52)/F52</f>
        <v>1.2339726466502829</v>
      </c>
      <c r="H51" s="7">
        <f>F51/$F$76</f>
        <v>9.4766843265016946E-3</v>
      </c>
      <c r="I51" s="4">
        <v>461.95</v>
      </c>
    </row>
    <row r="52" spans="1:9" x14ac:dyDescent="0.3">
      <c r="A52" s="1" t="s">
        <v>11</v>
      </c>
      <c r="B52" s="4">
        <v>71.87</v>
      </c>
      <c r="C52" s="4">
        <v>302.47000000000003</v>
      </c>
      <c r="D52" s="4">
        <v>0</v>
      </c>
      <c r="E52" s="4">
        <v>0.02</v>
      </c>
      <c r="F52" s="4">
        <v>374.36</v>
      </c>
      <c r="G52" s="4"/>
      <c r="H52" s="4"/>
      <c r="I52" s="4"/>
    </row>
    <row r="53" spans="1:9" x14ac:dyDescent="0.3">
      <c r="A53" s="1" t="s">
        <v>35</v>
      </c>
      <c r="B53" s="4">
        <v>6.29</v>
      </c>
      <c r="C53" s="4">
        <v>255.08</v>
      </c>
      <c r="D53" s="4">
        <v>0</v>
      </c>
      <c r="E53" s="4">
        <v>4.2</v>
      </c>
      <c r="F53" s="4">
        <v>265.57</v>
      </c>
      <c r="G53" s="7">
        <f>(F53-F54)/F54</f>
        <v>3.5360623781676384E-2</v>
      </c>
      <c r="H53" s="7">
        <f>F53/$F$76</f>
        <v>3.0093183826440618E-3</v>
      </c>
      <c r="I53" s="4">
        <v>9.07</v>
      </c>
    </row>
    <row r="54" spans="1:9" x14ac:dyDescent="0.3">
      <c r="A54" s="1" t="s">
        <v>11</v>
      </c>
      <c r="B54" s="4">
        <v>6.75</v>
      </c>
      <c r="C54" s="4">
        <v>226.66</v>
      </c>
      <c r="D54" s="4">
        <v>0</v>
      </c>
      <c r="E54" s="4">
        <v>23.09</v>
      </c>
      <c r="F54" s="4">
        <v>256.5</v>
      </c>
      <c r="G54" s="4"/>
      <c r="H54" s="4"/>
      <c r="I54" s="4"/>
    </row>
    <row r="55" spans="1:9" x14ac:dyDescent="0.3">
      <c r="A55" s="2" t="s">
        <v>36</v>
      </c>
      <c r="B55" s="10">
        <f t="shared" ref="B55:F56" si="0">SUM(B5+B7+B9+B11+B13+B15+B17+B19+B21+B23+B25+B27+B29+B31+B33+B35+B37+B39+B41+B43+B45+B47+B49+B51+B53)</f>
        <v>13993.56</v>
      </c>
      <c r="C55" s="10">
        <f t="shared" si="0"/>
        <v>40261.96</v>
      </c>
      <c r="D55" s="10">
        <f t="shared" si="0"/>
        <v>7031.34</v>
      </c>
      <c r="E55" s="10">
        <f t="shared" si="0"/>
        <v>924.5100000000001</v>
      </c>
      <c r="F55" s="10">
        <f t="shared" si="0"/>
        <v>62211.37</v>
      </c>
      <c r="G55" s="8">
        <f>(F55-F56)/F56</f>
        <v>8.0197657406561901E-2</v>
      </c>
      <c r="H55" s="8">
        <f>F55/$F$76</f>
        <v>0.70495093327737068</v>
      </c>
      <c r="I55" s="10">
        <f t="shared" ref="I55" si="1">SUM(I5+I7+I9+I11+I13+I15+I17+I19+I21+I23+I25+I27+I29+I31+I33+I35+I37+I39+I41+I43+I45+I47+I49+I51+I53)</f>
        <v>4618.79</v>
      </c>
    </row>
    <row r="56" spans="1:9" x14ac:dyDescent="0.3">
      <c r="A56" s="1" t="s">
        <v>37</v>
      </c>
      <c r="B56" s="4">
        <f t="shared" si="0"/>
        <v>12807.440000000004</v>
      </c>
      <c r="C56" s="4">
        <f t="shared" si="0"/>
        <v>36181.990000000005</v>
      </c>
      <c r="D56" s="4">
        <f t="shared" si="0"/>
        <v>7786.98</v>
      </c>
      <c r="E56" s="4">
        <f t="shared" si="0"/>
        <v>816.17</v>
      </c>
      <c r="F56" s="4">
        <f t="shared" si="0"/>
        <v>57592.579999999994</v>
      </c>
      <c r="G56" s="4"/>
      <c r="H56" s="4"/>
      <c r="I56" s="4"/>
    </row>
    <row r="57" spans="1:9" x14ac:dyDescent="0.3">
      <c r="A57" s="1" t="s">
        <v>38</v>
      </c>
      <c r="B57" s="9">
        <f t="shared" ref="B57:F57" si="2">(B55-B56)/B56</f>
        <v>9.2611794394507799E-2</v>
      </c>
      <c r="C57" s="9">
        <f t="shared" si="2"/>
        <v>0.11276245446975121</v>
      </c>
      <c r="D57" s="9">
        <f t="shared" si="2"/>
        <v>-9.7038903400291185E-2</v>
      </c>
      <c r="E57" s="9">
        <f t="shared" si="2"/>
        <v>0.13274195326953961</v>
      </c>
      <c r="F57" s="9">
        <f t="shared" si="2"/>
        <v>8.0197657406561901E-2</v>
      </c>
      <c r="G57" s="4"/>
      <c r="H57" s="4"/>
      <c r="I57" s="4"/>
    </row>
    <row r="58" spans="1:9" x14ac:dyDescent="0.3">
      <c r="A58" s="2" t="s">
        <v>39</v>
      </c>
      <c r="B58" s="4"/>
      <c r="C58" s="4"/>
      <c r="D58" s="4"/>
      <c r="E58" s="4"/>
      <c r="F58" s="4"/>
      <c r="G58" s="4"/>
      <c r="H58" s="4"/>
      <c r="I58" s="4"/>
    </row>
    <row r="59" spans="1:9" x14ac:dyDescent="0.3">
      <c r="A59" s="1" t="s">
        <v>40</v>
      </c>
      <c r="B59" s="4">
        <v>3136</v>
      </c>
      <c r="C59" s="4">
        <v>1440.58</v>
      </c>
      <c r="D59" s="4">
        <v>0</v>
      </c>
      <c r="E59" s="4">
        <v>15</v>
      </c>
      <c r="F59" s="4">
        <v>4591.58</v>
      </c>
      <c r="G59" s="7">
        <f>(F59-F60)/F60</f>
        <v>0.21290680473372783</v>
      </c>
      <c r="H59" s="7">
        <f>F59/$F$76</f>
        <v>5.2029694993338184E-2</v>
      </c>
      <c r="I59" s="4">
        <v>805.98</v>
      </c>
    </row>
    <row r="60" spans="1:9" x14ac:dyDescent="0.3">
      <c r="A60" s="1" t="s">
        <v>11</v>
      </c>
      <c r="B60" s="4">
        <v>2585.1</v>
      </c>
      <c r="C60" s="4">
        <v>1187.22</v>
      </c>
      <c r="D60" s="4">
        <v>0</v>
      </c>
      <c r="E60" s="4">
        <v>13.28</v>
      </c>
      <c r="F60" s="4">
        <v>3785.6</v>
      </c>
      <c r="G60" s="4"/>
      <c r="H60" s="4"/>
      <c r="I60" s="4"/>
    </row>
    <row r="61" spans="1:9" x14ac:dyDescent="0.3">
      <c r="A61" s="1" t="s">
        <v>41</v>
      </c>
      <c r="B61" s="4">
        <v>996.77</v>
      </c>
      <c r="C61" s="4">
        <v>1885.86</v>
      </c>
      <c r="D61" s="4">
        <v>0</v>
      </c>
      <c r="E61" s="4">
        <v>41.31</v>
      </c>
      <c r="F61" s="4">
        <v>2923.94</v>
      </c>
      <c r="G61" s="7">
        <f>(F61-F62)/F62</f>
        <v>0.29658420210100611</v>
      </c>
      <c r="H61" s="7">
        <f>F61/$F$76</f>
        <v>3.3132757434003381E-2</v>
      </c>
      <c r="I61" s="4">
        <v>668.83</v>
      </c>
    </row>
    <row r="62" spans="1:9" x14ac:dyDescent="0.3">
      <c r="A62" s="1" t="s">
        <v>11</v>
      </c>
      <c r="B62" s="4">
        <v>732.51</v>
      </c>
      <c r="C62" s="4">
        <v>1496.55</v>
      </c>
      <c r="D62" s="4">
        <v>0</v>
      </c>
      <c r="E62" s="4">
        <v>26.05</v>
      </c>
      <c r="F62" s="4">
        <v>2255.11</v>
      </c>
      <c r="G62" s="4"/>
      <c r="H62" s="4"/>
      <c r="I62" s="4"/>
    </row>
    <row r="63" spans="1:9" x14ac:dyDescent="0.3">
      <c r="A63" s="1" t="s">
        <v>42</v>
      </c>
      <c r="B63" s="4">
        <v>3541.06</v>
      </c>
      <c r="C63" s="4">
        <v>2224.0700000000002</v>
      </c>
      <c r="D63" s="4">
        <v>0</v>
      </c>
      <c r="E63" s="4">
        <v>95.63</v>
      </c>
      <c r="F63" s="4">
        <v>5860.76</v>
      </c>
      <c r="G63" s="7">
        <f>(F63-F64)/F64</f>
        <v>0.25660058576580536</v>
      </c>
      <c r="H63" s="7">
        <f>F63/$F$76</f>
        <v>6.6411465166490991E-2</v>
      </c>
      <c r="I63" s="4">
        <v>1196.78</v>
      </c>
    </row>
    <row r="64" spans="1:9" x14ac:dyDescent="0.3">
      <c r="A64" s="1" t="s">
        <v>11</v>
      </c>
      <c r="B64" s="4">
        <v>2648.36</v>
      </c>
      <c r="C64" s="4">
        <v>1922.63</v>
      </c>
      <c r="D64" s="4">
        <v>0</v>
      </c>
      <c r="E64" s="4">
        <v>92.99</v>
      </c>
      <c r="F64" s="4">
        <v>4663.9799999999996</v>
      </c>
      <c r="G64" s="4"/>
      <c r="H64" s="4"/>
      <c r="I64" s="4"/>
    </row>
    <row r="65" spans="1:9" x14ac:dyDescent="0.3">
      <c r="A65" s="1" t="s">
        <v>43</v>
      </c>
      <c r="B65" s="4">
        <v>2.38</v>
      </c>
      <c r="C65" s="4">
        <v>0</v>
      </c>
      <c r="D65" s="4">
        <v>0</v>
      </c>
      <c r="E65" s="4">
        <v>0</v>
      </c>
      <c r="F65" s="4">
        <v>2.38</v>
      </c>
      <c r="G65" s="4">
        <v>0</v>
      </c>
      <c r="H65" s="4">
        <v>0</v>
      </c>
      <c r="I65" s="4">
        <v>2.38</v>
      </c>
    </row>
    <row r="66" spans="1:9" x14ac:dyDescent="0.3">
      <c r="A66" s="1" t="s">
        <v>11</v>
      </c>
      <c r="B66" s="4">
        <v>0</v>
      </c>
      <c r="C66" s="4">
        <v>0</v>
      </c>
      <c r="D66" s="4">
        <v>0</v>
      </c>
      <c r="E66" s="4">
        <v>0</v>
      </c>
      <c r="F66" s="4">
        <v>0</v>
      </c>
      <c r="G66" s="4"/>
      <c r="H66" s="4"/>
      <c r="I66" s="4"/>
    </row>
    <row r="67" spans="1:9" x14ac:dyDescent="0.3">
      <c r="A67" s="1" t="s">
        <v>44</v>
      </c>
      <c r="B67" s="4">
        <v>576.16</v>
      </c>
      <c r="C67" s="4">
        <v>609.35</v>
      </c>
      <c r="D67" s="4">
        <v>0</v>
      </c>
      <c r="E67" s="4">
        <v>1.94</v>
      </c>
      <c r="F67" s="4">
        <v>1187.45</v>
      </c>
      <c r="G67" s="7">
        <f>(F67-F68)/F68</f>
        <v>6.3023141309699743E-2</v>
      </c>
      <c r="H67" s="7">
        <f>F67/$F$76</f>
        <v>1.3455643007382955E-2</v>
      </c>
      <c r="I67" s="4">
        <v>70.400000000000006</v>
      </c>
    </row>
    <row r="68" spans="1:9" x14ac:dyDescent="0.3">
      <c r="A68" s="1" t="s">
        <v>11</v>
      </c>
      <c r="B68" s="4">
        <v>506.3</v>
      </c>
      <c r="C68" s="4">
        <v>609.1</v>
      </c>
      <c r="D68" s="4">
        <v>0</v>
      </c>
      <c r="E68" s="4">
        <v>1.65</v>
      </c>
      <c r="F68" s="4">
        <v>1117.05</v>
      </c>
      <c r="G68" s="4"/>
      <c r="H68" s="4"/>
      <c r="I68" s="4"/>
    </row>
    <row r="69" spans="1:9" x14ac:dyDescent="0.3">
      <c r="A69" s="1" t="s">
        <v>45</v>
      </c>
      <c r="B69" s="4">
        <v>0.65</v>
      </c>
      <c r="C69" s="4">
        <v>0</v>
      </c>
      <c r="D69" s="4">
        <v>0</v>
      </c>
      <c r="E69" s="4">
        <v>0</v>
      </c>
      <c r="F69" s="4">
        <v>0.65</v>
      </c>
      <c r="G69" s="4">
        <v>0</v>
      </c>
      <c r="H69" s="4">
        <v>0</v>
      </c>
      <c r="I69" s="4">
        <v>0.65</v>
      </c>
    </row>
    <row r="70" spans="1:9" x14ac:dyDescent="0.3">
      <c r="A70" s="1" t="s">
        <v>11</v>
      </c>
      <c r="B70" s="4">
        <v>0</v>
      </c>
      <c r="C70" s="4">
        <v>0</v>
      </c>
      <c r="D70" s="4">
        <v>0</v>
      </c>
      <c r="E70" s="4">
        <v>0</v>
      </c>
      <c r="F70" s="4">
        <v>0</v>
      </c>
      <c r="G70" s="4"/>
      <c r="H70" s="4"/>
      <c r="I70" s="4"/>
    </row>
    <row r="71" spans="1:9" x14ac:dyDescent="0.3">
      <c r="A71" s="1" t="s">
        <v>46</v>
      </c>
      <c r="B71" s="4">
        <v>10564.3</v>
      </c>
      <c r="C71" s="4">
        <v>899.13</v>
      </c>
      <c r="D71" s="4">
        <v>0</v>
      </c>
      <c r="E71" s="4">
        <v>7.66</v>
      </c>
      <c r="F71" s="4">
        <v>11471.09</v>
      </c>
      <c r="G71" s="7">
        <f>(F71-F72)/F72</f>
        <v>0.13094218151523959</v>
      </c>
      <c r="H71" s="7">
        <f>F71/$F$76</f>
        <v>0.12998517154032635</v>
      </c>
      <c r="I71" s="4">
        <v>1328.14</v>
      </c>
    </row>
    <row r="72" spans="1:9" x14ac:dyDescent="0.3">
      <c r="A72" s="1" t="s">
        <v>11</v>
      </c>
      <c r="B72" s="4">
        <v>9433.8700000000008</v>
      </c>
      <c r="C72" s="4">
        <v>704.61</v>
      </c>
      <c r="D72" s="4">
        <v>0</v>
      </c>
      <c r="E72" s="4">
        <v>4.47</v>
      </c>
      <c r="F72" s="4">
        <v>10142.950000000001</v>
      </c>
      <c r="G72" s="4"/>
      <c r="H72" s="4"/>
      <c r="I72" s="4"/>
    </row>
    <row r="73" spans="1:9" x14ac:dyDescent="0.3">
      <c r="A73" s="2" t="s">
        <v>47</v>
      </c>
      <c r="B73" s="2">
        <f>SUM(B59+B61+B63+B65+B67+B69+B71)</f>
        <v>18817.32</v>
      </c>
      <c r="C73" s="2">
        <f t="shared" ref="C73:F73" si="3">SUM(C59+C61+C63+C65+C67+C69+C71)</f>
        <v>7058.9900000000007</v>
      </c>
      <c r="D73" s="10">
        <f t="shared" si="3"/>
        <v>0</v>
      </c>
      <c r="E73" s="2">
        <f t="shared" si="3"/>
        <v>161.54</v>
      </c>
      <c r="F73" s="2">
        <f t="shared" si="3"/>
        <v>26037.85</v>
      </c>
      <c r="G73" s="8">
        <f>(F73-F74)/F74</f>
        <v>0.18544126960134652</v>
      </c>
      <c r="H73" s="8">
        <f>F73/$F$76</f>
        <v>0.29504906672262937</v>
      </c>
      <c r="I73" s="2">
        <f t="shared" ref="I73" si="4">SUM(I59+I61+I63+I65+I67+I69+I71)</f>
        <v>4073.1600000000008</v>
      </c>
    </row>
    <row r="74" spans="1:9" x14ac:dyDescent="0.3">
      <c r="A74" s="1" t="s">
        <v>37</v>
      </c>
      <c r="B74" s="4">
        <v>15906.14</v>
      </c>
      <c r="C74" s="4">
        <v>5920.11</v>
      </c>
      <c r="D74" s="4">
        <v>0</v>
      </c>
      <c r="E74" s="4">
        <v>138.44</v>
      </c>
      <c r="F74" s="4">
        <v>21964.69</v>
      </c>
      <c r="G74" s="4"/>
      <c r="H74" s="4"/>
      <c r="I74" s="4"/>
    </row>
    <row r="75" spans="1:9" x14ac:dyDescent="0.3">
      <c r="A75" s="1" t="s">
        <v>38</v>
      </c>
      <c r="B75" s="4">
        <v>18.3</v>
      </c>
      <c r="C75" s="4">
        <v>19.239999999999998</v>
      </c>
      <c r="D75" s="4">
        <v>0</v>
      </c>
      <c r="E75" s="4">
        <v>16.690000000000001</v>
      </c>
      <c r="F75" s="4">
        <v>18.54</v>
      </c>
      <c r="G75" s="4"/>
      <c r="H75" s="4"/>
      <c r="I75" s="4"/>
    </row>
    <row r="76" spans="1:9" x14ac:dyDescent="0.3">
      <c r="A76" s="2" t="s">
        <v>48</v>
      </c>
      <c r="B76" s="11">
        <f>SUM(B55+B73)</f>
        <v>32810.879999999997</v>
      </c>
      <c r="C76" s="11">
        <f t="shared" ref="C76:F76" si="5">SUM(C55+C73)</f>
        <v>47320.95</v>
      </c>
      <c r="D76" s="11">
        <f t="shared" si="5"/>
        <v>7031.34</v>
      </c>
      <c r="E76" s="11">
        <f t="shared" si="5"/>
        <v>1086.0500000000002</v>
      </c>
      <c r="F76" s="11">
        <f t="shared" si="5"/>
        <v>88249.22</v>
      </c>
      <c r="G76" s="8">
        <f>(F76-F77)/F77</f>
        <v>0.10925400029437929</v>
      </c>
      <c r="H76" s="8">
        <f>F76/$F$76</f>
        <v>1</v>
      </c>
      <c r="I76" s="11">
        <f t="shared" ref="I76" si="6">SUM(I55+I73)</f>
        <v>8691.9500000000007</v>
      </c>
    </row>
    <row r="77" spans="1:9" x14ac:dyDescent="0.3">
      <c r="A77" s="1" t="s">
        <v>37</v>
      </c>
      <c r="B77" s="4">
        <f>SUM(B56+B74)</f>
        <v>28713.58</v>
      </c>
      <c r="C77" s="4">
        <f t="shared" ref="C77:F77" si="7">SUM(C56+C74)</f>
        <v>42102.100000000006</v>
      </c>
      <c r="D77" s="4">
        <f t="shared" si="7"/>
        <v>7786.98</v>
      </c>
      <c r="E77" s="4">
        <f t="shared" si="7"/>
        <v>954.6099999999999</v>
      </c>
      <c r="F77" s="4">
        <f t="shared" si="7"/>
        <v>79557.26999999999</v>
      </c>
      <c r="G77" s="4"/>
      <c r="H77" s="4"/>
      <c r="I77" s="4"/>
    </row>
    <row r="78" spans="1:9" x14ac:dyDescent="0.3">
      <c r="A78" s="1" t="s">
        <v>38</v>
      </c>
      <c r="B78" s="9">
        <f t="shared" ref="B78:F78" si="8">(B76-B77)/B77</f>
        <v>0.14269554684577804</v>
      </c>
      <c r="C78" s="9">
        <f t="shared" si="8"/>
        <v>0.12395699976960747</v>
      </c>
      <c r="D78" s="9">
        <f t="shared" si="8"/>
        <v>-9.7038903400291185E-2</v>
      </c>
      <c r="E78" s="9">
        <f t="shared" si="8"/>
        <v>0.13768973717015356</v>
      </c>
      <c r="F78" s="9">
        <f t="shared" si="8"/>
        <v>0.10925400029437929</v>
      </c>
      <c r="G78" s="4"/>
      <c r="H78" s="4"/>
      <c r="I78" s="4"/>
    </row>
    <row r="79" spans="1:9" x14ac:dyDescent="0.3">
      <c r="A79" s="1" t="s">
        <v>49</v>
      </c>
      <c r="B79" s="7">
        <f>B76/$F$76</f>
        <v>0.37179796036724172</v>
      </c>
      <c r="C79" s="7">
        <f t="shared" ref="C79:F79" si="9">C76/$F$76</f>
        <v>0.53621947026840577</v>
      </c>
      <c r="D79" s="7">
        <f t="shared" si="9"/>
        <v>7.967594501118537E-2</v>
      </c>
      <c r="E79" s="7">
        <f t="shared" si="9"/>
        <v>1.230662435316709E-2</v>
      </c>
      <c r="F79" s="7">
        <f t="shared" si="9"/>
        <v>1</v>
      </c>
      <c r="G79" s="4"/>
      <c r="H79" s="4"/>
      <c r="I79" s="4"/>
    </row>
    <row r="80" spans="1:9" x14ac:dyDescent="0.3">
      <c r="A80" s="1" t="s">
        <v>50</v>
      </c>
      <c r="B80" s="7">
        <f>B77/$F$77</f>
        <v>0.36091711040361246</v>
      </c>
      <c r="C80" s="7">
        <f t="shared" ref="C80:F80" si="10">C77/$F$77</f>
        <v>0.52920493626792386</v>
      </c>
      <c r="D80" s="7">
        <f t="shared" si="10"/>
        <v>9.7878924201396059E-2</v>
      </c>
      <c r="E80" s="7">
        <f t="shared" si="10"/>
        <v>1.1999029127067835E-2</v>
      </c>
      <c r="F80" s="7">
        <f t="shared" si="10"/>
        <v>1</v>
      </c>
      <c r="G80" s="4"/>
      <c r="H80" s="4"/>
      <c r="I80" s="4"/>
    </row>
    <row r="81" spans="1:9" x14ac:dyDescent="0.3">
      <c r="A81" s="22"/>
      <c r="B81" s="22"/>
      <c r="C81" s="22"/>
      <c r="D81" s="22"/>
      <c r="E81" s="22"/>
      <c r="F81" s="22"/>
      <c r="G81" s="22"/>
      <c r="H81" s="22"/>
      <c r="I81" s="22"/>
    </row>
    <row r="82" spans="1:9" ht="68.400000000000006" customHeight="1" x14ac:dyDescent="0.3">
      <c r="A82" s="21" t="s">
        <v>75</v>
      </c>
      <c r="B82" s="21"/>
      <c r="C82" s="21"/>
      <c r="D82" s="21"/>
      <c r="E82" s="21"/>
      <c r="F82" s="21"/>
      <c r="G82" s="21"/>
      <c r="H82" s="21"/>
      <c r="I82" s="21"/>
    </row>
  </sheetData>
  <mergeCells count="3">
    <mergeCell ref="A2:I2"/>
    <mergeCell ref="A81:I81"/>
    <mergeCell ref="A82:I8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61"/>
  <sheetViews>
    <sheetView workbookViewId="0">
      <selection activeCell="M6" sqref="M6"/>
    </sheetView>
  </sheetViews>
  <sheetFormatPr defaultRowHeight="14.4" x14ac:dyDescent="0.3"/>
  <cols>
    <col min="1" max="1" width="38.6640625" customWidth="1"/>
    <col min="2" max="2" width="13.6640625" customWidth="1"/>
    <col min="3" max="3" width="12.33203125" customWidth="1"/>
    <col min="4" max="4" width="10.88671875" customWidth="1"/>
    <col min="5" max="5" width="12.44140625" customWidth="1"/>
    <col min="6" max="6" width="12.5546875" customWidth="1"/>
    <col min="7" max="7" width="10.21875" customWidth="1"/>
    <col min="8" max="8" width="10" customWidth="1"/>
    <col min="9" max="9" width="10.77734375" customWidth="1"/>
  </cols>
  <sheetData>
    <row r="2" spans="1:9" ht="38.4" customHeight="1" x14ac:dyDescent="0.3">
      <c r="A2" s="17" t="s">
        <v>0</v>
      </c>
      <c r="B2" s="17"/>
      <c r="C2" s="17"/>
      <c r="D2" s="17"/>
      <c r="E2" s="17"/>
      <c r="F2" s="17"/>
      <c r="G2" s="17"/>
      <c r="H2" s="17"/>
      <c r="I2" s="17"/>
    </row>
    <row r="3" spans="1:9" s="16" customFormat="1" ht="39.6" customHeight="1" x14ac:dyDescent="0.3">
      <c r="A3" s="15"/>
      <c r="B3" s="15" t="s">
        <v>51</v>
      </c>
      <c r="C3" s="15" t="s">
        <v>52</v>
      </c>
      <c r="D3" s="15" t="s">
        <v>53</v>
      </c>
      <c r="E3" s="15" t="s">
        <v>54</v>
      </c>
      <c r="F3" s="15" t="s">
        <v>5</v>
      </c>
      <c r="G3" s="15" t="s">
        <v>6</v>
      </c>
      <c r="H3" s="15" t="s">
        <v>7</v>
      </c>
      <c r="I3" s="15" t="s">
        <v>8</v>
      </c>
    </row>
    <row r="4" spans="1:9" x14ac:dyDescent="0.3">
      <c r="A4" s="2" t="s">
        <v>9</v>
      </c>
      <c r="B4" s="4"/>
      <c r="C4" s="4"/>
      <c r="D4" s="4"/>
      <c r="E4" s="4"/>
      <c r="F4" s="4"/>
      <c r="G4" s="4"/>
      <c r="H4" s="4"/>
      <c r="I4" s="4"/>
    </row>
    <row r="5" spans="1:9" x14ac:dyDescent="0.3">
      <c r="A5" s="1" t="s">
        <v>10</v>
      </c>
      <c r="B5" s="4">
        <v>0</v>
      </c>
      <c r="C5" s="4">
        <v>0</v>
      </c>
      <c r="D5" s="4">
        <v>0</v>
      </c>
      <c r="E5" s="4">
        <v>48.83</v>
      </c>
      <c r="F5" s="4">
        <v>48.83</v>
      </c>
      <c r="G5" s="7">
        <f>(F5-F6)/F6</f>
        <v>-0.30510886580333002</v>
      </c>
      <c r="H5" s="7">
        <f>F5/$F$55</f>
        <v>1.1119460764220974E-2</v>
      </c>
      <c r="I5" s="4">
        <v>-21.44</v>
      </c>
    </row>
    <row r="6" spans="1:9" x14ac:dyDescent="0.3">
      <c r="A6" s="1" t="s">
        <v>11</v>
      </c>
      <c r="B6" s="4">
        <v>0</v>
      </c>
      <c r="C6" s="4">
        <v>0</v>
      </c>
      <c r="D6" s="4">
        <v>0</v>
      </c>
      <c r="E6" s="4">
        <v>70.27</v>
      </c>
      <c r="F6" s="4">
        <v>70.27</v>
      </c>
      <c r="G6" s="4"/>
      <c r="H6" s="4"/>
      <c r="I6" s="4"/>
    </row>
    <row r="7" spans="1:9" x14ac:dyDescent="0.3">
      <c r="A7" s="1" t="s">
        <v>12</v>
      </c>
      <c r="B7" s="4">
        <v>55.87</v>
      </c>
      <c r="C7" s="4">
        <v>0.43</v>
      </c>
      <c r="D7" s="4">
        <v>73.95</v>
      </c>
      <c r="E7" s="4">
        <v>435.55</v>
      </c>
      <c r="F7" s="4">
        <v>565.79999999999995</v>
      </c>
      <c r="G7" s="7">
        <f>(F7-F8)/F8</f>
        <v>0.13015340364333647</v>
      </c>
      <c r="H7" s="7">
        <f>F7/$F$55</f>
        <v>0.12884273807897248</v>
      </c>
      <c r="I7" s="4">
        <v>65.16</v>
      </c>
    </row>
    <row r="8" spans="1:9" x14ac:dyDescent="0.3">
      <c r="A8" s="1" t="s">
        <v>11</v>
      </c>
      <c r="B8" s="4">
        <v>52.5</v>
      </c>
      <c r="C8" s="4">
        <v>0.44</v>
      </c>
      <c r="D8" s="4">
        <v>67.23</v>
      </c>
      <c r="E8" s="4">
        <v>380.47</v>
      </c>
      <c r="F8" s="4">
        <v>500.64</v>
      </c>
      <c r="G8" s="4"/>
      <c r="H8" s="4"/>
      <c r="I8" s="4"/>
    </row>
    <row r="9" spans="1:9" x14ac:dyDescent="0.3">
      <c r="A9" s="1" t="s">
        <v>13</v>
      </c>
      <c r="B9" s="4">
        <v>7.27</v>
      </c>
      <c r="C9" s="4">
        <v>10.66</v>
      </c>
      <c r="D9" s="4">
        <v>1.26</v>
      </c>
      <c r="E9" s="4">
        <v>0</v>
      </c>
      <c r="F9" s="4">
        <v>19.190000000000001</v>
      </c>
      <c r="G9" s="7">
        <f>(F9-F10)/F10</f>
        <v>0.15602409638554215</v>
      </c>
      <c r="H9" s="7">
        <f>F9/$F$55</f>
        <v>4.3699048139545461E-3</v>
      </c>
      <c r="I9" s="4">
        <v>2.59</v>
      </c>
    </row>
    <row r="10" spans="1:9" x14ac:dyDescent="0.3">
      <c r="A10" s="1" t="s">
        <v>11</v>
      </c>
      <c r="B10" s="4">
        <v>7.44</v>
      </c>
      <c r="C10" s="4">
        <v>8</v>
      </c>
      <c r="D10" s="4">
        <v>1.1599999999999999</v>
      </c>
      <c r="E10" s="4">
        <v>0</v>
      </c>
      <c r="F10" s="4">
        <v>16.600000000000001</v>
      </c>
      <c r="G10" s="4"/>
      <c r="H10" s="4"/>
      <c r="I10" s="4"/>
    </row>
    <row r="11" spans="1:9" x14ac:dyDescent="0.3">
      <c r="A11" s="1" t="s">
        <v>14</v>
      </c>
      <c r="B11" s="4">
        <v>29.48</v>
      </c>
      <c r="C11" s="4">
        <v>0.13</v>
      </c>
      <c r="D11" s="4">
        <v>27.58</v>
      </c>
      <c r="E11" s="4">
        <v>0</v>
      </c>
      <c r="F11" s="4">
        <v>57.19</v>
      </c>
      <c r="G11" s="7">
        <f>(F11-F12)/F12</f>
        <v>0.13675213675213665</v>
      </c>
      <c r="H11" s="7">
        <f>F11/$F$55</f>
        <v>1.3023181673270478E-2</v>
      </c>
      <c r="I11" s="4">
        <v>6.88</v>
      </c>
    </row>
    <row r="12" spans="1:9" x14ac:dyDescent="0.3">
      <c r="A12" s="1" t="s">
        <v>11</v>
      </c>
      <c r="B12" s="4">
        <v>27.56</v>
      </c>
      <c r="C12" s="4">
        <v>0.15</v>
      </c>
      <c r="D12" s="4">
        <v>22.6</v>
      </c>
      <c r="E12" s="4">
        <v>0</v>
      </c>
      <c r="F12" s="4">
        <v>50.31</v>
      </c>
      <c r="G12" s="4"/>
      <c r="H12" s="4"/>
      <c r="I12" s="4"/>
    </row>
    <row r="13" spans="1:9" x14ac:dyDescent="0.3">
      <c r="A13" s="1" t="s">
        <v>15</v>
      </c>
      <c r="B13" s="4">
        <v>55.46</v>
      </c>
      <c r="C13" s="4">
        <v>0.14000000000000001</v>
      </c>
      <c r="D13" s="4">
        <v>0</v>
      </c>
      <c r="E13" s="4">
        <v>48.08</v>
      </c>
      <c r="F13" s="4">
        <v>103.68</v>
      </c>
      <c r="G13" s="7">
        <f>(F13-F14)/F14</f>
        <v>1.0620836149465448E-3</v>
      </c>
      <c r="H13" s="7">
        <f>F13/$F$55</f>
        <v>2.3609782757207261E-2</v>
      </c>
      <c r="I13" s="4">
        <v>0.11</v>
      </c>
    </row>
    <row r="14" spans="1:9" x14ac:dyDescent="0.3">
      <c r="A14" s="1" t="s">
        <v>11</v>
      </c>
      <c r="B14" s="4">
        <v>43.83</v>
      </c>
      <c r="C14" s="4">
        <v>0.13</v>
      </c>
      <c r="D14" s="4">
        <v>0</v>
      </c>
      <c r="E14" s="4">
        <v>59.61</v>
      </c>
      <c r="F14" s="4">
        <v>103.57</v>
      </c>
      <c r="G14" s="4"/>
      <c r="H14" s="4"/>
      <c r="I14" s="4"/>
    </row>
    <row r="15" spans="1:9" x14ac:dyDescent="0.3">
      <c r="A15" s="1" t="s">
        <v>16</v>
      </c>
      <c r="B15" s="4">
        <v>24.78</v>
      </c>
      <c r="C15" s="4">
        <v>2.4500000000000002</v>
      </c>
      <c r="D15" s="4">
        <v>0.16</v>
      </c>
      <c r="E15" s="4">
        <v>561.55999999999995</v>
      </c>
      <c r="F15" s="4">
        <v>588.95000000000005</v>
      </c>
      <c r="G15" s="7">
        <f>(F15-F16)/F16</f>
        <v>0.11980454044187547</v>
      </c>
      <c r="H15" s="7">
        <f>F15/$F$55</f>
        <v>0.1341144054287926</v>
      </c>
      <c r="I15" s="4">
        <v>63.01</v>
      </c>
    </row>
    <row r="16" spans="1:9" x14ac:dyDescent="0.3">
      <c r="A16" s="1" t="s">
        <v>11</v>
      </c>
      <c r="B16" s="4">
        <v>19.79</v>
      </c>
      <c r="C16" s="4">
        <v>2</v>
      </c>
      <c r="D16" s="4">
        <v>0.19</v>
      </c>
      <c r="E16" s="4">
        <v>503.96</v>
      </c>
      <c r="F16" s="4">
        <v>525.94000000000005</v>
      </c>
      <c r="G16" s="4"/>
      <c r="H16" s="4"/>
      <c r="I16" s="4"/>
    </row>
    <row r="17" spans="1:9" x14ac:dyDescent="0.3">
      <c r="A17" s="1" t="s">
        <v>17</v>
      </c>
      <c r="B17" s="4">
        <v>133.97999999999999</v>
      </c>
      <c r="C17" s="4">
        <v>0.64</v>
      </c>
      <c r="D17" s="4">
        <v>0.05</v>
      </c>
      <c r="E17" s="4">
        <v>709.27</v>
      </c>
      <c r="F17" s="4">
        <v>843.94</v>
      </c>
      <c r="G17" s="7">
        <f>(F17-F18)/F18</f>
        <v>0.18309898644386188</v>
      </c>
      <c r="H17" s="7">
        <f>F17/$F$55</f>
        <v>0.19218017033292339</v>
      </c>
      <c r="I17" s="4">
        <v>130.61000000000001</v>
      </c>
    </row>
    <row r="18" spans="1:9" x14ac:dyDescent="0.3">
      <c r="A18" s="1" t="s">
        <v>11</v>
      </c>
      <c r="B18" s="4">
        <v>112.51</v>
      </c>
      <c r="C18" s="4">
        <v>0.53</v>
      </c>
      <c r="D18" s="4">
        <v>0</v>
      </c>
      <c r="E18" s="4">
        <v>600.29</v>
      </c>
      <c r="F18" s="4">
        <v>713.33</v>
      </c>
      <c r="G18" s="4"/>
      <c r="H18" s="4"/>
      <c r="I18" s="4"/>
    </row>
    <row r="19" spans="1:9" x14ac:dyDescent="0.3">
      <c r="A19" s="1" t="s">
        <v>18</v>
      </c>
      <c r="B19" s="4">
        <v>44.9</v>
      </c>
      <c r="C19" s="4">
        <v>46.67</v>
      </c>
      <c r="D19" s="4">
        <v>4.08</v>
      </c>
      <c r="E19" s="4">
        <v>97</v>
      </c>
      <c r="F19" s="4">
        <v>192.65</v>
      </c>
      <c r="G19" s="7">
        <f>(F19-F20)/F20</f>
        <v>-3.8576704261902336E-2</v>
      </c>
      <c r="H19" s="7">
        <f>F19/$F$55</f>
        <v>4.3869836498610905E-2</v>
      </c>
      <c r="I19" s="4">
        <v>-7.73</v>
      </c>
    </row>
    <row r="20" spans="1:9" x14ac:dyDescent="0.3">
      <c r="A20" s="1" t="s">
        <v>11</v>
      </c>
      <c r="B20" s="4">
        <v>41.43</v>
      </c>
      <c r="C20" s="4">
        <v>49.59</v>
      </c>
      <c r="D20" s="4">
        <v>4.2300000000000004</v>
      </c>
      <c r="E20" s="4">
        <v>105.13</v>
      </c>
      <c r="F20" s="4">
        <v>200.38</v>
      </c>
      <c r="G20" s="4"/>
      <c r="H20" s="4"/>
      <c r="I20" s="4"/>
    </row>
    <row r="21" spans="1:9" x14ac:dyDescent="0.3">
      <c r="A21" s="1" t="s">
        <v>19</v>
      </c>
      <c r="B21" s="4">
        <v>1.1399999999999999</v>
      </c>
      <c r="C21" s="4">
        <v>0</v>
      </c>
      <c r="D21" s="4">
        <v>0</v>
      </c>
      <c r="E21" s="4">
        <v>0.41</v>
      </c>
      <c r="F21" s="4">
        <v>1.55</v>
      </c>
      <c r="G21" s="7">
        <f>(F21-F22)/F22</f>
        <v>0.24000000000000005</v>
      </c>
      <c r="H21" s="7">
        <f>F21/$F$55</f>
        <v>3.5296260873525514E-4</v>
      </c>
      <c r="I21" s="4">
        <v>0.3</v>
      </c>
    </row>
    <row r="22" spans="1:9" x14ac:dyDescent="0.3">
      <c r="A22" s="1" t="s">
        <v>11</v>
      </c>
      <c r="B22" s="4">
        <v>1.07</v>
      </c>
      <c r="C22" s="4">
        <v>0</v>
      </c>
      <c r="D22" s="4">
        <v>0</v>
      </c>
      <c r="E22" s="4">
        <v>0.18</v>
      </c>
      <c r="F22" s="4">
        <v>1.25</v>
      </c>
      <c r="G22" s="4"/>
      <c r="H22" s="4"/>
      <c r="I22" s="4"/>
    </row>
    <row r="23" spans="1:9" x14ac:dyDescent="0.3">
      <c r="A23" s="1" t="s">
        <v>20</v>
      </c>
      <c r="B23" s="4">
        <v>0</v>
      </c>
      <c r="C23" s="4">
        <v>0</v>
      </c>
      <c r="D23" s="4">
        <v>0</v>
      </c>
      <c r="E23" s="4">
        <v>0</v>
      </c>
      <c r="F23" s="4">
        <v>0</v>
      </c>
      <c r="G23" s="4">
        <v>0</v>
      </c>
      <c r="H23" s="4">
        <v>0</v>
      </c>
      <c r="I23" s="4">
        <v>0</v>
      </c>
    </row>
    <row r="24" spans="1:9" x14ac:dyDescent="0.3">
      <c r="A24" s="1" t="s">
        <v>11</v>
      </c>
      <c r="B24" s="4">
        <v>0</v>
      </c>
      <c r="C24" s="4">
        <v>0</v>
      </c>
      <c r="D24" s="4">
        <v>0</v>
      </c>
      <c r="E24" s="4">
        <v>0</v>
      </c>
      <c r="F24" s="4">
        <v>0</v>
      </c>
      <c r="G24" s="4"/>
      <c r="H24" s="4"/>
      <c r="I24" s="4"/>
    </row>
    <row r="25" spans="1:9" x14ac:dyDescent="0.3">
      <c r="A25" s="1" t="s">
        <v>21</v>
      </c>
      <c r="B25" s="4">
        <v>4.49</v>
      </c>
      <c r="C25" s="4">
        <v>0.02</v>
      </c>
      <c r="D25" s="4">
        <v>0</v>
      </c>
      <c r="E25" s="4">
        <v>11.78</v>
      </c>
      <c r="F25" s="4">
        <v>16.29</v>
      </c>
      <c r="G25" s="7">
        <f>(F25-F26)/F26</f>
        <v>0.10967302452316073</v>
      </c>
      <c r="H25" s="7">
        <f>F25/$F$55</f>
        <v>3.709523158901488E-3</v>
      </c>
      <c r="I25" s="4">
        <v>1.61</v>
      </c>
    </row>
    <row r="26" spans="1:9" x14ac:dyDescent="0.3">
      <c r="A26" s="1" t="s">
        <v>11</v>
      </c>
      <c r="B26" s="4">
        <v>3.95</v>
      </c>
      <c r="C26" s="4">
        <v>0.01</v>
      </c>
      <c r="D26" s="4">
        <v>0</v>
      </c>
      <c r="E26" s="4">
        <v>10.72</v>
      </c>
      <c r="F26" s="4">
        <v>14.68</v>
      </c>
      <c r="G26" s="4"/>
      <c r="H26" s="4"/>
      <c r="I26" s="4"/>
    </row>
    <row r="27" spans="1:9" x14ac:dyDescent="0.3">
      <c r="A27" s="1" t="s">
        <v>22</v>
      </c>
      <c r="B27" s="4">
        <v>7.57</v>
      </c>
      <c r="C27" s="4">
        <v>0.02</v>
      </c>
      <c r="D27" s="4">
        <v>0.01</v>
      </c>
      <c r="E27" s="4">
        <v>55.41</v>
      </c>
      <c r="F27" s="4">
        <v>63.01</v>
      </c>
      <c r="G27" s="7">
        <f>(F27-F28)/F28</f>
        <v>0.63534907864002066</v>
      </c>
      <c r="H27" s="7">
        <f>F27/$F$55</f>
        <v>1.4348499339618339E-2</v>
      </c>
      <c r="I27" s="4">
        <v>24.48</v>
      </c>
    </row>
    <row r="28" spans="1:9" x14ac:dyDescent="0.3">
      <c r="A28" s="1" t="s">
        <v>11</v>
      </c>
      <c r="B28" s="4">
        <v>2.21</v>
      </c>
      <c r="C28" s="4">
        <v>0.01</v>
      </c>
      <c r="D28" s="4">
        <v>0.01</v>
      </c>
      <c r="E28" s="4">
        <v>36.299999999999997</v>
      </c>
      <c r="F28" s="4">
        <v>38.53</v>
      </c>
      <c r="G28" s="4"/>
      <c r="H28" s="4"/>
      <c r="I28" s="4"/>
    </row>
    <row r="29" spans="1:9" x14ac:dyDescent="0.3">
      <c r="A29" s="1" t="s">
        <v>23</v>
      </c>
      <c r="B29" s="4">
        <v>39.619999999999997</v>
      </c>
      <c r="C29" s="4">
        <v>0.69</v>
      </c>
      <c r="D29" s="4">
        <v>2.73</v>
      </c>
      <c r="E29" s="4">
        <v>228.62</v>
      </c>
      <c r="F29" s="4">
        <v>271.66000000000003</v>
      </c>
      <c r="G29" s="7">
        <f>(F29-F30)/F30</f>
        <v>0.88013011281057518</v>
      </c>
      <c r="H29" s="7">
        <f>F29/$F$55</f>
        <v>6.1861820831625433E-2</v>
      </c>
      <c r="I29" s="4">
        <v>127.17</v>
      </c>
    </row>
    <row r="30" spans="1:9" x14ac:dyDescent="0.3">
      <c r="A30" s="1" t="s">
        <v>11</v>
      </c>
      <c r="B30" s="4">
        <v>37.07</v>
      </c>
      <c r="C30" s="4">
        <v>0.63</v>
      </c>
      <c r="D30" s="4">
        <v>3.49</v>
      </c>
      <c r="E30" s="4">
        <v>103.3</v>
      </c>
      <c r="F30" s="4">
        <v>144.49</v>
      </c>
      <c r="G30" s="4"/>
      <c r="H30" s="4"/>
      <c r="I30" s="4"/>
    </row>
    <row r="31" spans="1:9" x14ac:dyDescent="0.3">
      <c r="A31" s="1" t="s">
        <v>24</v>
      </c>
      <c r="B31" s="4">
        <v>0</v>
      </c>
      <c r="C31" s="4">
        <v>0</v>
      </c>
      <c r="D31" s="4">
        <v>0</v>
      </c>
      <c r="E31" s="4">
        <v>0</v>
      </c>
      <c r="F31" s="4">
        <v>0</v>
      </c>
      <c r="G31" s="4">
        <v>0</v>
      </c>
      <c r="H31" s="4">
        <v>0</v>
      </c>
      <c r="I31" s="4">
        <v>0</v>
      </c>
    </row>
    <row r="32" spans="1:9" x14ac:dyDescent="0.3">
      <c r="A32" s="1" t="s">
        <v>11</v>
      </c>
      <c r="B32" s="4">
        <v>0</v>
      </c>
      <c r="C32" s="4">
        <v>0</v>
      </c>
      <c r="D32" s="4">
        <v>0</v>
      </c>
      <c r="E32" s="4">
        <v>0</v>
      </c>
      <c r="F32" s="4">
        <v>0</v>
      </c>
      <c r="G32" s="4"/>
      <c r="H32" s="4"/>
      <c r="I32" s="4"/>
    </row>
    <row r="33" spans="1:9" x14ac:dyDescent="0.3">
      <c r="A33" s="1" t="s">
        <v>25</v>
      </c>
      <c r="B33" s="4">
        <v>3.59</v>
      </c>
      <c r="C33" s="4">
        <v>0.02</v>
      </c>
      <c r="D33" s="4">
        <v>2.64</v>
      </c>
      <c r="E33" s="4">
        <v>41.01</v>
      </c>
      <c r="F33" s="4">
        <v>47.26</v>
      </c>
      <c r="G33" s="7">
        <f>(F33-F34)/F34</f>
        <v>4.9755664149266875E-2</v>
      </c>
      <c r="H33" s="7">
        <f>F33/$F$55</f>
        <v>1.0761943799243973E-2</v>
      </c>
      <c r="I33" s="4">
        <v>2.2400000000000002</v>
      </c>
    </row>
    <row r="34" spans="1:9" x14ac:dyDescent="0.3">
      <c r="A34" s="1" t="s">
        <v>11</v>
      </c>
      <c r="B34" s="4">
        <v>2.2799999999999998</v>
      </c>
      <c r="C34" s="4">
        <v>0.03</v>
      </c>
      <c r="D34" s="4">
        <v>3.34</v>
      </c>
      <c r="E34" s="4">
        <v>39.369999999999997</v>
      </c>
      <c r="F34" s="4">
        <v>45.02</v>
      </c>
      <c r="G34" s="4"/>
      <c r="H34" s="4"/>
      <c r="I34" s="4"/>
    </row>
    <row r="35" spans="1:9" x14ac:dyDescent="0.3">
      <c r="A35" s="1" t="s">
        <v>26</v>
      </c>
      <c r="B35" s="4">
        <v>22.83</v>
      </c>
      <c r="C35" s="4">
        <v>1.22</v>
      </c>
      <c r="D35" s="4">
        <v>0.75</v>
      </c>
      <c r="E35" s="4">
        <v>51.58</v>
      </c>
      <c r="F35" s="4">
        <v>76.38</v>
      </c>
      <c r="G35" s="7">
        <f>(F35-F36)/F36</f>
        <v>0.31712364200724252</v>
      </c>
      <c r="H35" s="7">
        <f>F35/$F$55</f>
        <v>1.7393086487225023E-2</v>
      </c>
      <c r="I35" s="4">
        <v>18.39</v>
      </c>
    </row>
    <row r="36" spans="1:9" x14ac:dyDescent="0.3">
      <c r="A36" s="1" t="s">
        <v>11</v>
      </c>
      <c r="B36" s="4">
        <v>20.72</v>
      </c>
      <c r="C36" s="4">
        <v>1.66</v>
      </c>
      <c r="D36" s="4">
        <v>0.41</v>
      </c>
      <c r="E36" s="4">
        <v>35.200000000000003</v>
      </c>
      <c r="F36" s="4">
        <v>57.99</v>
      </c>
      <c r="G36" s="4"/>
      <c r="H36" s="4"/>
      <c r="I36" s="4"/>
    </row>
    <row r="37" spans="1:9" x14ac:dyDescent="0.3">
      <c r="A37" s="1" t="s">
        <v>27</v>
      </c>
      <c r="B37" s="4">
        <v>8.5</v>
      </c>
      <c r="C37" s="4">
        <v>5.1100000000000003</v>
      </c>
      <c r="D37" s="4">
        <v>1.1200000000000001</v>
      </c>
      <c r="E37" s="4">
        <v>0</v>
      </c>
      <c r="F37" s="4">
        <v>14.73</v>
      </c>
      <c r="G37" s="7">
        <f>(F37-F38)/F38</f>
        <v>0.39488636363636359</v>
      </c>
      <c r="H37" s="7">
        <f>F37/$F$55</f>
        <v>3.3542833720453602E-3</v>
      </c>
      <c r="I37" s="4">
        <v>4.17</v>
      </c>
    </row>
    <row r="38" spans="1:9" x14ac:dyDescent="0.3">
      <c r="A38" s="1" t="s">
        <v>11</v>
      </c>
      <c r="B38" s="4">
        <v>5.56</v>
      </c>
      <c r="C38" s="4">
        <v>3.82</v>
      </c>
      <c r="D38" s="4">
        <v>1.18</v>
      </c>
      <c r="E38" s="4">
        <v>0</v>
      </c>
      <c r="F38" s="4">
        <v>10.56</v>
      </c>
      <c r="G38" s="4"/>
      <c r="H38" s="4"/>
      <c r="I38" s="4"/>
    </row>
    <row r="39" spans="1:9" x14ac:dyDescent="0.3">
      <c r="A39" s="1" t="s">
        <v>28</v>
      </c>
      <c r="B39" s="4">
        <v>6.97</v>
      </c>
      <c r="C39" s="4">
        <v>0.15</v>
      </c>
      <c r="D39" s="4">
        <v>0.33</v>
      </c>
      <c r="E39" s="4">
        <v>64.099999999999994</v>
      </c>
      <c r="F39" s="4">
        <v>71.55</v>
      </c>
      <c r="G39" s="7">
        <f>(F39-F40)/F40</f>
        <v>-0.12079134922585401</v>
      </c>
      <c r="H39" s="7">
        <f>F39/$F$55</f>
        <v>1.6293209454843551E-2</v>
      </c>
      <c r="I39" s="4">
        <v>-9.83</v>
      </c>
    </row>
    <row r="40" spans="1:9" x14ac:dyDescent="0.3">
      <c r="A40" s="1" t="s">
        <v>11</v>
      </c>
      <c r="B40" s="4">
        <v>5.31</v>
      </c>
      <c r="C40" s="4">
        <v>0.15</v>
      </c>
      <c r="D40" s="4">
        <v>0.45</v>
      </c>
      <c r="E40" s="4">
        <v>75.47</v>
      </c>
      <c r="F40" s="4">
        <v>81.38</v>
      </c>
      <c r="G40" s="4"/>
      <c r="H40" s="4"/>
      <c r="I40" s="4"/>
    </row>
    <row r="41" spans="1:9" x14ac:dyDescent="0.3">
      <c r="A41" s="1" t="s">
        <v>29</v>
      </c>
      <c r="B41" s="4">
        <v>5.01</v>
      </c>
      <c r="C41" s="4">
        <v>0.02</v>
      </c>
      <c r="D41" s="4">
        <v>0</v>
      </c>
      <c r="E41" s="4">
        <v>2.15</v>
      </c>
      <c r="F41" s="4">
        <v>7.18</v>
      </c>
      <c r="G41" s="7">
        <f>(F41-F42)/F42</f>
        <v>0.32472324723247231</v>
      </c>
      <c r="H41" s="7">
        <f>F41/$F$55</f>
        <v>1.6350138907865368E-3</v>
      </c>
      <c r="I41" s="4">
        <v>1.76</v>
      </c>
    </row>
    <row r="42" spans="1:9" x14ac:dyDescent="0.3">
      <c r="A42" s="1" t="s">
        <v>11</v>
      </c>
      <c r="B42" s="4">
        <v>3.89</v>
      </c>
      <c r="C42" s="4">
        <v>0.01</v>
      </c>
      <c r="D42" s="4">
        <v>0</v>
      </c>
      <c r="E42" s="4">
        <v>1.52</v>
      </c>
      <c r="F42" s="4">
        <v>5.42</v>
      </c>
      <c r="G42" s="4"/>
      <c r="H42" s="4"/>
      <c r="I42" s="4"/>
    </row>
    <row r="43" spans="1:9" x14ac:dyDescent="0.3">
      <c r="A43" s="1" t="s">
        <v>30</v>
      </c>
      <c r="B43" s="4">
        <v>56.83</v>
      </c>
      <c r="C43" s="4">
        <v>0</v>
      </c>
      <c r="D43" s="4">
        <v>10.41</v>
      </c>
      <c r="E43" s="4">
        <v>572.30999999999995</v>
      </c>
      <c r="F43" s="4">
        <v>639.54999999999995</v>
      </c>
      <c r="G43" s="7">
        <f>(F43-F44)/F44</f>
        <v>0.3661219694542347</v>
      </c>
      <c r="H43" s="7">
        <f>F43/$F$55</f>
        <v>0.14563692672040801</v>
      </c>
      <c r="I43" s="4">
        <v>171.4</v>
      </c>
    </row>
    <row r="44" spans="1:9" x14ac:dyDescent="0.3">
      <c r="A44" s="1" t="s">
        <v>11</v>
      </c>
      <c r="B44" s="4">
        <v>58.32</v>
      </c>
      <c r="C44" s="4">
        <v>0</v>
      </c>
      <c r="D44" s="4">
        <v>9.36</v>
      </c>
      <c r="E44" s="4">
        <v>400.47</v>
      </c>
      <c r="F44" s="4">
        <v>468.15</v>
      </c>
      <c r="G44" s="4"/>
      <c r="H44" s="4"/>
      <c r="I44" s="4"/>
    </row>
    <row r="45" spans="1:9" x14ac:dyDescent="0.3">
      <c r="A45" s="1" t="s">
        <v>31</v>
      </c>
      <c r="B45" s="4">
        <v>99.36</v>
      </c>
      <c r="C45" s="4">
        <v>13.21</v>
      </c>
      <c r="D45" s="4">
        <v>12.78</v>
      </c>
      <c r="E45" s="4">
        <v>303.20999999999998</v>
      </c>
      <c r="F45" s="4">
        <v>428.56</v>
      </c>
      <c r="G45" s="7">
        <f>(F45-F46)/F46</f>
        <v>0.16745212345746283</v>
      </c>
      <c r="H45" s="7">
        <f>F45/$F$55</f>
        <v>9.7590745548116739E-2</v>
      </c>
      <c r="I45" s="4">
        <v>61.47</v>
      </c>
    </row>
    <row r="46" spans="1:9" x14ac:dyDescent="0.3">
      <c r="A46" s="1" t="s">
        <v>11</v>
      </c>
      <c r="B46" s="4">
        <v>97.14</v>
      </c>
      <c r="C46" s="4">
        <v>13.29</v>
      </c>
      <c r="D46" s="4">
        <v>13.21</v>
      </c>
      <c r="E46" s="4">
        <v>243.45</v>
      </c>
      <c r="F46" s="4">
        <v>367.09</v>
      </c>
      <c r="G46" s="4"/>
      <c r="H46" s="4"/>
      <c r="I46" s="4"/>
    </row>
    <row r="47" spans="1:9" x14ac:dyDescent="0.3">
      <c r="A47" s="1" t="s">
        <v>32</v>
      </c>
      <c r="B47" s="4">
        <v>40.090000000000003</v>
      </c>
      <c r="C47" s="4">
        <v>0.65</v>
      </c>
      <c r="D47" s="4">
        <v>7.65</v>
      </c>
      <c r="E47" s="4">
        <v>61.73</v>
      </c>
      <c r="F47" s="4">
        <v>110.12</v>
      </c>
      <c r="G47" s="7">
        <f>(F47-F48)/F48</f>
        <v>8.2579630357845116E-2</v>
      </c>
      <c r="H47" s="7">
        <f>F47/$F$55</f>
        <v>2.5076285467049226E-2</v>
      </c>
      <c r="I47" s="4">
        <v>8.4</v>
      </c>
    </row>
    <row r="48" spans="1:9" x14ac:dyDescent="0.3">
      <c r="A48" s="1" t="s">
        <v>11</v>
      </c>
      <c r="B48" s="4">
        <v>40.950000000000003</v>
      </c>
      <c r="C48" s="4">
        <v>0.66</v>
      </c>
      <c r="D48" s="4">
        <v>6.41</v>
      </c>
      <c r="E48" s="4">
        <v>53.7</v>
      </c>
      <c r="F48" s="4">
        <v>101.72</v>
      </c>
      <c r="G48" s="4"/>
      <c r="H48" s="4"/>
      <c r="I48" s="4"/>
    </row>
    <row r="49" spans="1:9" x14ac:dyDescent="0.3">
      <c r="A49" s="1" t="s">
        <v>33</v>
      </c>
      <c r="B49" s="4">
        <v>50.99</v>
      </c>
      <c r="C49" s="4">
        <v>46.18</v>
      </c>
      <c r="D49" s="4">
        <v>27.25</v>
      </c>
      <c r="E49" s="4">
        <v>82.88</v>
      </c>
      <c r="F49" s="4">
        <v>207.3</v>
      </c>
      <c r="G49" s="7">
        <f>(F49-F50)/F50</f>
        <v>6.2586498539135824E-2</v>
      </c>
      <c r="H49" s="7">
        <f>F49/$F$55</f>
        <v>4.7205902445689292E-2</v>
      </c>
      <c r="I49" s="4">
        <v>12.21</v>
      </c>
    </row>
    <row r="50" spans="1:9" x14ac:dyDescent="0.3">
      <c r="A50" s="1" t="s">
        <v>11</v>
      </c>
      <c r="B50" s="4">
        <v>48.6</v>
      </c>
      <c r="C50" s="4">
        <v>50.5</v>
      </c>
      <c r="D50" s="4">
        <v>26.54</v>
      </c>
      <c r="E50" s="4">
        <v>69.45</v>
      </c>
      <c r="F50" s="4">
        <v>195.09</v>
      </c>
      <c r="G50" s="4"/>
      <c r="H50" s="4"/>
      <c r="I50" s="4"/>
    </row>
    <row r="51" spans="1:9" x14ac:dyDescent="0.3">
      <c r="A51" s="1" t="s">
        <v>34</v>
      </c>
      <c r="B51" s="4">
        <v>1.44</v>
      </c>
      <c r="C51" s="4">
        <v>0.02</v>
      </c>
      <c r="D51" s="4">
        <v>0.36</v>
      </c>
      <c r="E51" s="4">
        <v>14.15</v>
      </c>
      <c r="F51" s="4">
        <v>15.97</v>
      </c>
      <c r="G51" s="7">
        <f>(F51-F52)/F52</f>
        <v>2.5032092426187456E-2</v>
      </c>
      <c r="H51" s="7">
        <f>F51/$F$55</f>
        <v>3.6366534590335647E-3</v>
      </c>
      <c r="I51" s="4">
        <v>0.39</v>
      </c>
    </row>
    <row r="52" spans="1:9" x14ac:dyDescent="0.3">
      <c r="A52" s="1" t="s">
        <v>11</v>
      </c>
      <c r="B52" s="4">
        <v>1.07</v>
      </c>
      <c r="C52" s="4">
        <v>0.01</v>
      </c>
      <c r="D52" s="4">
        <v>0.42</v>
      </c>
      <c r="E52" s="4">
        <v>14.08</v>
      </c>
      <c r="F52" s="4">
        <v>15.58</v>
      </c>
      <c r="G52" s="4"/>
      <c r="H52" s="4"/>
      <c r="I52" s="4"/>
    </row>
    <row r="53" spans="1:9" x14ac:dyDescent="0.3">
      <c r="A53" s="1" t="s">
        <v>35</v>
      </c>
      <c r="B53" s="4">
        <v>0.05</v>
      </c>
      <c r="C53" s="4">
        <v>0</v>
      </c>
      <c r="D53" s="4">
        <v>0</v>
      </c>
      <c r="E53" s="4">
        <v>0.01</v>
      </c>
      <c r="F53" s="4">
        <v>0.06</v>
      </c>
      <c r="G53" s="7">
        <f>(F53-F54)/F54</f>
        <v>1</v>
      </c>
      <c r="H53" s="4">
        <v>0</v>
      </c>
      <c r="I53" s="4">
        <v>0.03</v>
      </c>
    </row>
    <row r="54" spans="1:9" x14ac:dyDescent="0.3">
      <c r="A54" s="1" t="s">
        <v>11</v>
      </c>
      <c r="B54" s="4">
        <v>0.03</v>
      </c>
      <c r="C54" s="4">
        <v>0</v>
      </c>
      <c r="D54" s="4">
        <v>0</v>
      </c>
      <c r="E54" s="4">
        <v>0</v>
      </c>
      <c r="F54" s="4">
        <v>0.03</v>
      </c>
      <c r="G54" s="4"/>
      <c r="H54" s="4"/>
      <c r="I54" s="4"/>
    </row>
    <row r="55" spans="1:9" x14ac:dyDescent="0.3">
      <c r="A55" s="2" t="s">
        <v>36</v>
      </c>
      <c r="B55" s="10">
        <f t="shared" ref="B55:F55" si="0">SUM(B5+B7+B9+B11+B13+B15+B17+B19+B21+B23+B25+B27+B29+B31+B33+B35+B37+B39+B41+B43+B45+B47+B49+B51+B53)</f>
        <v>700.22</v>
      </c>
      <c r="C55" s="10">
        <f t="shared" si="0"/>
        <v>128.43000000000004</v>
      </c>
      <c r="D55" s="10">
        <f t="shared" si="0"/>
        <v>173.11</v>
      </c>
      <c r="E55" s="10">
        <f t="shared" si="0"/>
        <v>3389.6400000000008</v>
      </c>
      <c r="F55" s="10">
        <f t="shared" si="0"/>
        <v>4391.4000000000015</v>
      </c>
      <c r="G55" s="8">
        <f>(F55-F56)/F56</f>
        <v>0.17794432433302437</v>
      </c>
      <c r="H55" s="8">
        <f>F55/$F$55</f>
        <v>1</v>
      </c>
      <c r="I55" s="10">
        <f t="shared" ref="I55" si="1">SUM(I5+I7+I9+I11+I13+I15+I17+I19+I21+I23+I25+I27+I29+I31+I33+I35+I37+I39+I41+I43+I45+I47+I49+I51+I53)</f>
        <v>663.38000000000011</v>
      </c>
    </row>
    <row r="56" spans="1:9" x14ac:dyDescent="0.3">
      <c r="A56" s="1" t="s">
        <v>37</v>
      </c>
      <c r="B56" s="12">
        <f>SUM(B6+B8+B10+B12+B14+B16+B18+B20+B22+B24+B26+B28+B30+B32+B34+B36+B38+B40+B42+B44+B46+B48+B50+B52+B54)</f>
        <v>633.23</v>
      </c>
      <c r="C56" s="12">
        <f t="shared" ref="C56:F56" si="2">SUM(C6+C8+C10+C12+C14+C16+C18+C20+C22+C24+C26+C28+C30+C32+C34+C36+C38+C40+C42+C44+C46+C48+C50+C52+C54)</f>
        <v>131.62</v>
      </c>
      <c r="D56" s="12">
        <f t="shared" si="2"/>
        <v>160.22999999999999</v>
      </c>
      <c r="E56" s="12">
        <f t="shared" si="2"/>
        <v>2802.9399999999996</v>
      </c>
      <c r="F56" s="12">
        <f t="shared" si="2"/>
        <v>3728.02</v>
      </c>
      <c r="G56" s="4"/>
      <c r="H56" s="4"/>
      <c r="I56" s="4"/>
    </row>
    <row r="57" spans="1:9" x14ac:dyDescent="0.3">
      <c r="A57" s="1" t="s">
        <v>38</v>
      </c>
      <c r="B57" s="7">
        <f>(B55-B56)/B56</f>
        <v>0.10579094483836837</v>
      </c>
      <c r="C57" s="7">
        <f>(C55-C56)/C56</f>
        <v>-2.4236438231271609E-2</v>
      </c>
      <c r="D57" s="7">
        <f>(D55-D56)/D56</f>
        <v>8.0384447356924571E-2</v>
      </c>
      <c r="E57" s="7">
        <f>(E55-E56)/E56</f>
        <v>0.20931593255653039</v>
      </c>
      <c r="F57" s="7">
        <f>(F55-F56)/F56</f>
        <v>0.17794432433302437</v>
      </c>
      <c r="G57" s="4"/>
      <c r="H57" s="4"/>
      <c r="I57" s="4"/>
    </row>
    <row r="58" spans="1:9" x14ac:dyDescent="0.3">
      <c r="A58" s="1" t="s">
        <v>49</v>
      </c>
      <c r="B58" s="7">
        <f>B55/$F$55</f>
        <v>0.15945256637974217</v>
      </c>
      <c r="C58" s="7">
        <f>C55/$F$55</f>
        <v>2.9245798606366988E-2</v>
      </c>
      <c r="D58" s="7">
        <f>D55/$F$55</f>
        <v>3.9420230450425822E-2</v>
      </c>
      <c r="E58" s="7">
        <f>E55/$F$55</f>
        <v>0.77188140456346488</v>
      </c>
      <c r="F58" s="7">
        <f>F55/$F$55</f>
        <v>1</v>
      </c>
      <c r="G58" s="4"/>
      <c r="H58" s="4"/>
      <c r="I58" s="4"/>
    </row>
    <row r="59" spans="1:9" x14ac:dyDescent="0.3">
      <c r="A59" s="1" t="s">
        <v>50</v>
      </c>
      <c r="B59" s="7">
        <f>B56/$F$56</f>
        <v>0.1698569213684476</v>
      </c>
      <c r="C59" s="7">
        <f>C56/$F$56</f>
        <v>3.5305604583666397E-2</v>
      </c>
      <c r="D59" s="7">
        <f>D56/$F$56</f>
        <v>4.2979919635624267E-2</v>
      </c>
      <c r="E59" s="7">
        <f>E56/$F$56</f>
        <v>0.75185755441226165</v>
      </c>
      <c r="F59" s="7">
        <f>F56/$F$56</f>
        <v>1</v>
      </c>
      <c r="G59" s="4"/>
      <c r="H59" s="4"/>
      <c r="I59" s="4"/>
    </row>
    <row r="61" spans="1:9" ht="61.8" customHeight="1" x14ac:dyDescent="0.3">
      <c r="A61" s="21" t="s">
        <v>75</v>
      </c>
      <c r="B61" s="21"/>
      <c r="C61" s="21"/>
      <c r="D61" s="21"/>
      <c r="E61" s="21"/>
      <c r="F61" s="21"/>
      <c r="G61" s="21"/>
      <c r="H61" s="21"/>
      <c r="I61" s="21"/>
    </row>
  </sheetData>
  <mergeCells count="2">
    <mergeCell ref="A2:I2"/>
    <mergeCell ref="A61:I6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1"/>
  <sheetViews>
    <sheetView topLeftCell="A51" workbookViewId="0">
      <selection activeCell="A73" sqref="A73"/>
    </sheetView>
  </sheetViews>
  <sheetFormatPr defaultRowHeight="14.4" x14ac:dyDescent="0.3"/>
  <cols>
    <col min="1" max="1" width="40.21875" customWidth="1"/>
    <col min="2" max="2" width="10.77734375" customWidth="1"/>
    <col min="3" max="3" width="12.33203125" customWidth="1"/>
    <col min="4" max="4" width="14.109375" customWidth="1"/>
    <col min="5" max="5" width="12.21875" customWidth="1"/>
    <col min="6" max="6" width="11" customWidth="1"/>
    <col min="7" max="7" width="10.33203125" customWidth="1"/>
    <col min="8" max="8" width="10.77734375" customWidth="1"/>
  </cols>
  <sheetData>
    <row r="1" spans="1:8" ht="45.6" customHeight="1" x14ac:dyDescent="0.3">
      <c r="A1" s="17" t="s">
        <v>0</v>
      </c>
      <c r="B1" s="17"/>
      <c r="C1" s="17"/>
      <c r="D1" s="17"/>
      <c r="E1" s="17"/>
      <c r="F1" s="17"/>
      <c r="G1" s="17"/>
      <c r="H1" s="17"/>
    </row>
    <row r="2" spans="1:8" ht="28.8" x14ac:dyDescent="0.3">
      <c r="A2" s="3"/>
      <c r="B2" s="3" t="s">
        <v>55</v>
      </c>
      <c r="C2" s="3" t="s">
        <v>56</v>
      </c>
      <c r="D2" s="3" t="s">
        <v>57</v>
      </c>
      <c r="E2" s="3" t="s">
        <v>5</v>
      </c>
      <c r="F2" s="3" t="s">
        <v>6</v>
      </c>
      <c r="G2" s="3" t="s">
        <v>7</v>
      </c>
      <c r="H2" s="3" t="s">
        <v>8</v>
      </c>
    </row>
    <row r="3" spans="1:8" x14ac:dyDescent="0.3">
      <c r="A3" s="2" t="s">
        <v>9</v>
      </c>
      <c r="B3" s="1"/>
      <c r="C3" s="1"/>
      <c r="D3" s="1"/>
      <c r="E3" s="1"/>
      <c r="F3" s="1"/>
      <c r="G3" s="1"/>
      <c r="H3" s="1"/>
    </row>
    <row r="4" spans="1:8" x14ac:dyDescent="0.3">
      <c r="A4" s="1" t="s">
        <v>10</v>
      </c>
      <c r="B4" s="4">
        <v>0</v>
      </c>
      <c r="C4" s="4">
        <v>0</v>
      </c>
      <c r="D4" s="1">
        <v>53.54</v>
      </c>
      <c r="E4" s="1">
        <v>53.54</v>
      </c>
      <c r="F4" s="7">
        <f>(E4-E5)/E5</f>
        <v>0.41154758766148164</v>
      </c>
      <c r="G4" s="7">
        <f>E4/$E$65</f>
        <v>1.7434191138520417E-3</v>
      </c>
      <c r="H4" s="1">
        <v>15.61</v>
      </c>
    </row>
    <row r="5" spans="1:8" x14ac:dyDescent="0.3">
      <c r="A5" s="1" t="s">
        <v>11</v>
      </c>
      <c r="B5" s="4">
        <v>0</v>
      </c>
      <c r="C5" s="4">
        <v>0</v>
      </c>
      <c r="D5" s="1">
        <v>37.93</v>
      </c>
      <c r="E5" s="1">
        <v>37.93</v>
      </c>
      <c r="F5" s="1"/>
      <c r="G5" s="1"/>
      <c r="H5" s="1"/>
    </row>
    <row r="6" spans="1:8" x14ac:dyDescent="0.3">
      <c r="A6" s="1" t="s">
        <v>12</v>
      </c>
      <c r="B6" s="1">
        <v>1537.38</v>
      </c>
      <c r="C6" s="1">
        <v>23.55</v>
      </c>
      <c r="D6" s="1">
        <v>676.99</v>
      </c>
      <c r="E6" s="1">
        <v>2237.92</v>
      </c>
      <c r="F6" s="7">
        <f>(E6-E7)/E7</f>
        <v>-0.15050428748752084</v>
      </c>
      <c r="G6" s="7">
        <f>E6/$E$65</f>
        <v>7.2873225686809137E-2</v>
      </c>
      <c r="H6" s="1">
        <v>-396.49</v>
      </c>
    </row>
    <row r="7" spans="1:8" x14ac:dyDescent="0.3">
      <c r="A7" s="1" t="s">
        <v>11</v>
      </c>
      <c r="B7" s="1">
        <v>1850</v>
      </c>
      <c r="C7" s="1">
        <v>12.23</v>
      </c>
      <c r="D7" s="1">
        <v>772.18</v>
      </c>
      <c r="E7" s="1">
        <v>2634.41</v>
      </c>
      <c r="F7" s="1"/>
      <c r="G7" s="1"/>
      <c r="H7" s="1"/>
    </row>
    <row r="8" spans="1:8" x14ac:dyDescent="0.3">
      <c r="A8" s="1" t="s">
        <v>13</v>
      </c>
      <c r="B8" s="1">
        <v>467.9</v>
      </c>
      <c r="C8" s="4">
        <v>0</v>
      </c>
      <c r="D8" s="1">
        <v>55.35</v>
      </c>
      <c r="E8" s="1">
        <v>523.25</v>
      </c>
      <c r="F8" s="7">
        <f>(E8-E9)/E9</f>
        <v>0.10682178741406663</v>
      </c>
      <c r="G8" s="7">
        <f>E8/$E$65</f>
        <v>1.7038551574954815E-2</v>
      </c>
      <c r="H8" s="1">
        <v>50.5</v>
      </c>
    </row>
    <row r="9" spans="1:8" x14ac:dyDescent="0.3">
      <c r="A9" s="1" t="s">
        <v>11</v>
      </c>
      <c r="B9" s="1">
        <v>405.59</v>
      </c>
      <c r="C9" s="4">
        <v>0</v>
      </c>
      <c r="D9" s="1">
        <v>67.16</v>
      </c>
      <c r="E9" s="1">
        <v>472.75</v>
      </c>
      <c r="F9" s="1"/>
      <c r="G9" s="1"/>
      <c r="H9" s="1"/>
    </row>
    <row r="10" spans="1:8" x14ac:dyDescent="0.3">
      <c r="A10" s="1" t="s">
        <v>14</v>
      </c>
      <c r="B10" s="1">
        <v>292.83</v>
      </c>
      <c r="C10" s="4">
        <v>0</v>
      </c>
      <c r="D10" s="1">
        <v>227.6</v>
      </c>
      <c r="E10" s="1">
        <v>520.42999999999995</v>
      </c>
      <c r="F10" s="7">
        <f>(E10-E11)/E11</f>
        <v>-0.11662762671011991</v>
      </c>
      <c r="G10" s="7">
        <f>E10/$E$65</f>
        <v>1.6946724120695141E-2</v>
      </c>
      <c r="H10" s="1">
        <v>-68.709999999999994</v>
      </c>
    </row>
    <row r="11" spans="1:8" x14ac:dyDescent="0.3">
      <c r="A11" s="1" t="s">
        <v>11</v>
      </c>
      <c r="B11" s="1">
        <v>343.33</v>
      </c>
      <c r="C11" s="4">
        <v>0</v>
      </c>
      <c r="D11" s="1">
        <v>245.81</v>
      </c>
      <c r="E11" s="1">
        <v>589.14</v>
      </c>
      <c r="F11" s="1"/>
      <c r="G11" s="1"/>
      <c r="H11" s="1"/>
    </row>
    <row r="12" spans="1:8" x14ac:dyDescent="0.3">
      <c r="A12" s="1" t="s">
        <v>15</v>
      </c>
      <c r="B12" s="4">
        <v>0</v>
      </c>
      <c r="C12" s="4">
        <v>0</v>
      </c>
      <c r="D12" s="1">
        <v>130.88</v>
      </c>
      <c r="E12" s="1">
        <v>130.88</v>
      </c>
      <c r="F12" s="7">
        <f>(E12-E13)/E13</f>
        <v>0.35640999067260859</v>
      </c>
      <c r="G12" s="7">
        <f>E12/$E$65</f>
        <v>4.261835891314068E-3</v>
      </c>
      <c r="H12" s="1">
        <v>34.39</v>
      </c>
    </row>
    <row r="13" spans="1:8" x14ac:dyDescent="0.3">
      <c r="A13" s="1" t="s">
        <v>11</v>
      </c>
      <c r="B13" s="4">
        <v>0</v>
      </c>
      <c r="C13" s="4">
        <v>0</v>
      </c>
      <c r="D13" s="1">
        <v>96.49</v>
      </c>
      <c r="E13" s="1">
        <v>96.49</v>
      </c>
      <c r="F13" s="1"/>
      <c r="G13" s="1"/>
      <c r="H13" s="1"/>
    </row>
    <row r="14" spans="1:8" x14ac:dyDescent="0.3">
      <c r="A14" s="1" t="s">
        <v>16</v>
      </c>
      <c r="B14" s="1">
        <v>2503.16</v>
      </c>
      <c r="C14" s="1">
        <v>96.6</v>
      </c>
      <c r="D14" s="1">
        <v>277.91000000000003</v>
      </c>
      <c r="E14" s="1">
        <v>2877.67</v>
      </c>
      <c r="F14" s="7">
        <f>(E14-E15)/E15</f>
        <v>-2.2377817186109206E-2</v>
      </c>
      <c r="G14" s="7">
        <f>E14/$E$65</f>
        <v>9.3705358262207786E-2</v>
      </c>
      <c r="H14" s="1">
        <v>-65.87</v>
      </c>
    </row>
    <row r="15" spans="1:8" x14ac:dyDescent="0.3">
      <c r="A15" s="1" t="s">
        <v>11</v>
      </c>
      <c r="B15" s="1">
        <v>2668.28</v>
      </c>
      <c r="C15" s="1">
        <v>72.39</v>
      </c>
      <c r="D15" s="1">
        <v>202.87</v>
      </c>
      <c r="E15" s="1">
        <v>2943.54</v>
      </c>
      <c r="F15" s="1"/>
      <c r="G15" s="1"/>
      <c r="H15" s="1"/>
    </row>
    <row r="16" spans="1:8" x14ac:dyDescent="0.3">
      <c r="A16" s="1" t="s">
        <v>17</v>
      </c>
      <c r="B16" s="1">
        <v>1411.06</v>
      </c>
      <c r="C16" s="1">
        <v>65.77</v>
      </c>
      <c r="D16" s="1">
        <v>504.91</v>
      </c>
      <c r="E16" s="1">
        <v>1981.74</v>
      </c>
      <c r="F16" s="7">
        <f>(E16-E17)/E17</f>
        <v>0.14918120244943403</v>
      </c>
      <c r="G16" s="7">
        <f>E16/$E$65</f>
        <v>6.4531255037077795E-2</v>
      </c>
      <c r="H16" s="1">
        <v>257.26</v>
      </c>
    </row>
    <row r="17" spans="1:8" x14ac:dyDescent="0.3">
      <c r="A17" s="1" t="s">
        <v>11</v>
      </c>
      <c r="B17" s="1">
        <v>1166.79</v>
      </c>
      <c r="C17" s="1">
        <v>49.4</v>
      </c>
      <c r="D17" s="1">
        <v>508.29</v>
      </c>
      <c r="E17" s="1">
        <v>1724.48</v>
      </c>
      <c r="F17" s="1"/>
      <c r="G17" s="1"/>
      <c r="H17" s="1"/>
    </row>
    <row r="18" spans="1:8" x14ac:dyDescent="0.3">
      <c r="A18" s="1" t="s">
        <v>18</v>
      </c>
      <c r="B18" s="1">
        <v>763.42</v>
      </c>
      <c r="C18" s="1">
        <v>26.16</v>
      </c>
      <c r="D18" s="1">
        <v>436.59</v>
      </c>
      <c r="E18" s="1">
        <v>1226.17</v>
      </c>
      <c r="F18" s="7">
        <f>(E18-E19)/E19</f>
        <v>-9.6231379861873731E-2</v>
      </c>
      <c r="G18" s="7">
        <f>E18/$E$65</f>
        <v>3.9927684251624171E-2</v>
      </c>
      <c r="H18" s="1">
        <v>-130.56</v>
      </c>
    </row>
    <row r="19" spans="1:8" x14ac:dyDescent="0.3">
      <c r="A19" s="1" t="s">
        <v>11</v>
      </c>
      <c r="B19" s="1">
        <v>941.54</v>
      </c>
      <c r="C19" s="1">
        <v>34.86</v>
      </c>
      <c r="D19" s="1">
        <v>380.33</v>
      </c>
      <c r="E19" s="1">
        <v>1356.73</v>
      </c>
      <c r="F19" s="1"/>
      <c r="G19" s="1"/>
      <c r="H19" s="1"/>
    </row>
    <row r="20" spans="1:8" x14ac:dyDescent="0.3">
      <c r="A20" s="1" t="s">
        <v>19</v>
      </c>
      <c r="B20" s="4">
        <v>0</v>
      </c>
      <c r="C20" s="4">
        <v>0</v>
      </c>
      <c r="D20" s="1">
        <v>31</v>
      </c>
      <c r="E20" s="1">
        <v>31</v>
      </c>
      <c r="F20" s="7">
        <f>(E20-E21)/E21</f>
        <v>-1.8987341772151944E-2</v>
      </c>
      <c r="G20" s="7">
        <f>E20/$E$65</f>
        <v>1.0094507383155266E-3</v>
      </c>
      <c r="H20" s="1">
        <v>-0.6</v>
      </c>
    </row>
    <row r="21" spans="1:8" x14ac:dyDescent="0.3">
      <c r="A21" s="1" t="s">
        <v>11</v>
      </c>
      <c r="B21" s="4">
        <v>0</v>
      </c>
      <c r="C21" s="4">
        <v>0</v>
      </c>
      <c r="D21" s="1">
        <v>31.6</v>
      </c>
      <c r="E21" s="1">
        <v>31.6</v>
      </c>
      <c r="F21" s="1"/>
      <c r="G21" s="1"/>
      <c r="H21" s="1"/>
    </row>
    <row r="22" spans="1:8" x14ac:dyDescent="0.3">
      <c r="A22" s="1" t="s">
        <v>20</v>
      </c>
      <c r="B22" s="1">
        <v>715.3</v>
      </c>
      <c r="C22" s="4">
        <v>0</v>
      </c>
      <c r="D22" s="4">
        <v>0</v>
      </c>
      <c r="E22" s="1">
        <v>715.3</v>
      </c>
      <c r="F22" s="7">
        <f>(E22-E23)/E23</f>
        <v>0.38984960945089964</v>
      </c>
      <c r="G22" s="7">
        <f>E22/$E$65</f>
        <v>2.3292261713454714E-2</v>
      </c>
      <c r="H22" s="1">
        <v>200.64</v>
      </c>
    </row>
    <row r="23" spans="1:8" x14ac:dyDescent="0.3">
      <c r="A23" s="1" t="s">
        <v>11</v>
      </c>
      <c r="B23" s="1">
        <v>514.66</v>
      </c>
      <c r="C23" s="4">
        <v>0</v>
      </c>
      <c r="D23" s="4">
        <v>0</v>
      </c>
      <c r="E23" s="1">
        <v>514.66</v>
      </c>
      <c r="F23" s="1"/>
      <c r="G23" s="1"/>
      <c r="H23" s="1"/>
    </row>
    <row r="24" spans="1:8" x14ac:dyDescent="0.3">
      <c r="A24" s="1" t="s">
        <v>21</v>
      </c>
      <c r="B24" s="4">
        <v>0</v>
      </c>
      <c r="C24" s="4">
        <v>0</v>
      </c>
      <c r="D24" s="1">
        <v>44.21</v>
      </c>
      <c r="E24" s="1">
        <v>44.21</v>
      </c>
      <c r="F24" s="7">
        <f>(E24-E25)/E25</f>
        <v>-0.15111367127496156</v>
      </c>
      <c r="G24" s="7">
        <f>E24/$E$65</f>
        <v>1.4396070045461105E-3</v>
      </c>
      <c r="H24" s="1">
        <v>-7.87</v>
      </c>
    </row>
    <row r="25" spans="1:8" x14ac:dyDescent="0.3">
      <c r="A25" s="1" t="s">
        <v>11</v>
      </c>
      <c r="B25" s="4">
        <v>0</v>
      </c>
      <c r="C25" s="4">
        <v>0</v>
      </c>
      <c r="D25" s="1">
        <v>52.08</v>
      </c>
      <c r="E25" s="1">
        <v>52.08</v>
      </c>
      <c r="F25" s="1"/>
      <c r="G25" s="1"/>
      <c r="H25" s="1"/>
    </row>
    <row r="26" spans="1:8" x14ac:dyDescent="0.3">
      <c r="A26" s="1" t="s">
        <v>22</v>
      </c>
      <c r="B26" s="4">
        <v>0</v>
      </c>
      <c r="C26" s="4">
        <v>0</v>
      </c>
      <c r="D26" s="1">
        <v>2.9</v>
      </c>
      <c r="E26" s="1">
        <v>2.9</v>
      </c>
      <c r="F26" s="7">
        <f>(E26-E27)/E27</f>
        <v>2.152173913043478</v>
      </c>
      <c r="G26" s="7">
        <f>E26/$E$65</f>
        <v>9.4432488423065386E-5</v>
      </c>
      <c r="H26" s="1">
        <v>1.98</v>
      </c>
    </row>
    <row r="27" spans="1:8" x14ac:dyDescent="0.3">
      <c r="A27" s="1" t="s">
        <v>11</v>
      </c>
      <c r="B27" s="4">
        <v>0</v>
      </c>
      <c r="C27" s="4">
        <v>0</v>
      </c>
      <c r="D27" s="1">
        <v>0.92</v>
      </c>
      <c r="E27" s="1">
        <v>0.92</v>
      </c>
      <c r="F27" s="1"/>
      <c r="G27" s="1"/>
      <c r="H27" s="1"/>
    </row>
    <row r="28" spans="1:8" x14ac:dyDescent="0.3">
      <c r="A28" s="1" t="s">
        <v>23</v>
      </c>
      <c r="B28" s="1">
        <v>5.47</v>
      </c>
      <c r="C28" s="4">
        <v>0</v>
      </c>
      <c r="D28" s="1">
        <v>348.37</v>
      </c>
      <c r="E28" s="1">
        <v>353.84</v>
      </c>
      <c r="F28" s="7">
        <f>(E28-E29)/E29</f>
        <v>-4.8510272130794937E-2</v>
      </c>
      <c r="G28" s="7">
        <f>E28/$E$65</f>
        <v>1.1522066104695673E-2</v>
      </c>
      <c r="H28" s="1">
        <v>-18.04</v>
      </c>
    </row>
    <row r="29" spans="1:8" x14ac:dyDescent="0.3">
      <c r="A29" s="1" t="s">
        <v>11</v>
      </c>
      <c r="B29" s="1">
        <v>6.46</v>
      </c>
      <c r="C29" s="4">
        <v>0</v>
      </c>
      <c r="D29" s="1">
        <v>365.42</v>
      </c>
      <c r="E29" s="1">
        <v>371.88</v>
      </c>
      <c r="F29" s="1"/>
      <c r="G29" s="1"/>
      <c r="H29" s="1"/>
    </row>
    <row r="30" spans="1:8" x14ac:dyDescent="0.3">
      <c r="A30" s="1" t="s">
        <v>24</v>
      </c>
      <c r="B30" s="4">
        <v>0</v>
      </c>
      <c r="C30" s="4">
        <v>0</v>
      </c>
      <c r="D30" s="4">
        <v>0</v>
      </c>
      <c r="E30" s="4">
        <v>0</v>
      </c>
      <c r="F30" s="4">
        <v>0</v>
      </c>
      <c r="G30" s="4">
        <v>0</v>
      </c>
      <c r="H30" s="4">
        <v>0</v>
      </c>
    </row>
    <row r="31" spans="1:8" x14ac:dyDescent="0.3">
      <c r="A31" s="1" t="s">
        <v>11</v>
      </c>
      <c r="B31" s="4">
        <v>0</v>
      </c>
      <c r="C31" s="4">
        <v>0</v>
      </c>
      <c r="D31" s="4">
        <v>0</v>
      </c>
      <c r="E31" s="4">
        <v>0</v>
      </c>
      <c r="F31" s="4"/>
      <c r="G31" s="4"/>
      <c r="H31" s="4"/>
    </row>
    <row r="32" spans="1:8" x14ac:dyDescent="0.3">
      <c r="A32" s="1" t="s">
        <v>25</v>
      </c>
      <c r="B32" s="4">
        <v>0</v>
      </c>
      <c r="C32" s="4">
        <v>0</v>
      </c>
      <c r="D32" s="1">
        <v>0.13</v>
      </c>
      <c r="E32" s="1">
        <v>0.13</v>
      </c>
      <c r="F32" s="7">
        <f>(E32-E33)/E33</f>
        <v>-0.13333333333333328</v>
      </c>
      <c r="G32" s="4">
        <v>0</v>
      </c>
      <c r="H32" s="1">
        <v>-0.02</v>
      </c>
    </row>
    <row r="33" spans="1:8" x14ac:dyDescent="0.3">
      <c r="A33" s="1" t="s">
        <v>11</v>
      </c>
      <c r="B33" s="4">
        <v>0</v>
      </c>
      <c r="C33" s="4">
        <v>0</v>
      </c>
      <c r="D33" s="1">
        <v>0.15</v>
      </c>
      <c r="E33" s="1">
        <v>0.15</v>
      </c>
      <c r="F33" s="1"/>
      <c r="G33" s="1"/>
      <c r="H33" s="1"/>
    </row>
    <row r="34" spans="1:8" x14ac:dyDescent="0.3">
      <c r="A34" s="1" t="s">
        <v>26</v>
      </c>
      <c r="B34" s="1">
        <v>3349.08</v>
      </c>
      <c r="C34" s="4">
        <v>0</v>
      </c>
      <c r="D34" s="1">
        <v>69.05</v>
      </c>
      <c r="E34" s="1">
        <v>3418.13</v>
      </c>
      <c r="F34" s="7">
        <f>(E34-E35)/E35</f>
        <v>0.17573024586893424</v>
      </c>
      <c r="G34" s="7">
        <f>E34/$E$65</f>
        <v>0.11130431781156293</v>
      </c>
      <c r="H34" s="1">
        <v>510.89</v>
      </c>
    </row>
    <row r="35" spans="1:8" x14ac:dyDescent="0.3">
      <c r="A35" s="1" t="s">
        <v>11</v>
      </c>
      <c r="B35" s="1">
        <v>2842.07</v>
      </c>
      <c r="C35" s="4">
        <v>0</v>
      </c>
      <c r="D35" s="1">
        <v>65.17</v>
      </c>
      <c r="E35" s="1">
        <v>2907.24</v>
      </c>
      <c r="F35" s="1"/>
      <c r="G35" s="1"/>
      <c r="H35" s="1"/>
    </row>
    <row r="36" spans="1:8" x14ac:dyDescent="0.3">
      <c r="A36" s="1" t="s">
        <v>27</v>
      </c>
      <c r="B36" s="4">
        <v>0</v>
      </c>
      <c r="C36" s="4">
        <v>0</v>
      </c>
      <c r="D36" s="1">
        <v>11.44</v>
      </c>
      <c r="E36" s="1">
        <v>11.44</v>
      </c>
      <c r="F36" s="7">
        <f>(E36-E37)/E37</f>
        <v>0.75191424196018364</v>
      </c>
      <c r="G36" s="7">
        <f>E36/$E$65</f>
        <v>3.7251988536547172E-4</v>
      </c>
      <c r="H36" s="1">
        <v>4.91</v>
      </c>
    </row>
    <row r="37" spans="1:8" x14ac:dyDescent="0.3">
      <c r="A37" s="1" t="s">
        <v>11</v>
      </c>
      <c r="B37" s="4">
        <v>0</v>
      </c>
      <c r="C37" s="4">
        <v>0</v>
      </c>
      <c r="D37" s="1">
        <v>6.53</v>
      </c>
      <c r="E37" s="1">
        <v>6.53</v>
      </c>
      <c r="F37" s="1"/>
      <c r="G37" s="1"/>
      <c r="H37" s="1"/>
    </row>
    <row r="38" spans="1:8" x14ac:dyDescent="0.3">
      <c r="A38" s="1" t="s">
        <v>28</v>
      </c>
      <c r="B38" s="1">
        <v>1832.68</v>
      </c>
      <c r="C38" s="1">
        <v>24.78</v>
      </c>
      <c r="D38" s="1">
        <v>130.56</v>
      </c>
      <c r="E38" s="1">
        <v>1988.02</v>
      </c>
      <c r="F38" s="7">
        <f>(E38-E39)/E39</f>
        <v>-4.4478409658937963E-2</v>
      </c>
      <c r="G38" s="7">
        <f>E38/$E$65</f>
        <v>6.4735750218904292E-2</v>
      </c>
      <c r="H38" s="1">
        <v>-92.54</v>
      </c>
    </row>
    <row r="39" spans="1:8" x14ac:dyDescent="0.3">
      <c r="A39" s="1" t="s">
        <v>11</v>
      </c>
      <c r="B39" s="1">
        <v>1936.96</v>
      </c>
      <c r="C39" s="1">
        <v>31.94</v>
      </c>
      <c r="D39" s="1">
        <v>111.66</v>
      </c>
      <c r="E39" s="1">
        <v>2080.56</v>
      </c>
      <c r="F39" s="1"/>
      <c r="G39" s="1"/>
      <c r="H39" s="1"/>
    </row>
    <row r="40" spans="1:8" x14ac:dyDescent="0.3">
      <c r="A40" s="1" t="s">
        <v>29</v>
      </c>
      <c r="B40" s="4">
        <v>0</v>
      </c>
      <c r="C40" s="4">
        <v>0</v>
      </c>
      <c r="D40" s="1">
        <v>16.52</v>
      </c>
      <c r="E40" s="1">
        <v>16.52</v>
      </c>
      <c r="F40" s="7">
        <f>(E40-E41)/E41</f>
        <v>0.37437603993344426</v>
      </c>
      <c r="G40" s="7">
        <f>E40/$E$65</f>
        <v>5.3793955474104832E-4</v>
      </c>
      <c r="H40" s="1">
        <v>4.5</v>
      </c>
    </row>
    <row r="41" spans="1:8" x14ac:dyDescent="0.3">
      <c r="A41" s="1" t="s">
        <v>11</v>
      </c>
      <c r="B41" s="4">
        <v>0</v>
      </c>
      <c r="C41" s="4">
        <v>0</v>
      </c>
      <c r="D41" s="1">
        <v>12.02</v>
      </c>
      <c r="E41" s="1">
        <v>12.02</v>
      </c>
      <c r="F41" s="1"/>
      <c r="G41" s="1"/>
      <c r="H41" s="1"/>
    </row>
    <row r="42" spans="1:8" x14ac:dyDescent="0.3">
      <c r="A42" s="1" t="s">
        <v>30</v>
      </c>
      <c r="B42" s="1">
        <v>512.41</v>
      </c>
      <c r="C42" s="1">
        <v>107.2</v>
      </c>
      <c r="D42" s="1">
        <v>291.63</v>
      </c>
      <c r="E42" s="1">
        <v>911.24</v>
      </c>
      <c r="F42" s="7">
        <f>(E42-E43)/E43</f>
        <v>0.66594756663863397</v>
      </c>
      <c r="G42" s="7">
        <f>E42/$E$65</f>
        <v>2.9672641638149689E-2</v>
      </c>
      <c r="H42" s="1">
        <v>364.26</v>
      </c>
    </row>
    <row r="43" spans="1:8" x14ac:dyDescent="0.3">
      <c r="A43" s="1" t="s">
        <v>11</v>
      </c>
      <c r="B43" s="1">
        <v>217.22</v>
      </c>
      <c r="C43" s="1">
        <v>69.64</v>
      </c>
      <c r="D43" s="1">
        <v>260.12</v>
      </c>
      <c r="E43" s="1">
        <v>546.98</v>
      </c>
      <c r="F43" s="1"/>
      <c r="G43" s="1"/>
      <c r="H43" s="1"/>
    </row>
    <row r="44" spans="1:8" x14ac:dyDescent="0.3">
      <c r="A44" s="1" t="s">
        <v>31</v>
      </c>
      <c r="B44" s="1">
        <v>0.11</v>
      </c>
      <c r="C44" s="1">
        <v>171.74</v>
      </c>
      <c r="D44" s="1">
        <v>948.74</v>
      </c>
      <c r="E44" s="1">
        <v>1120.5899999999999</v>
      </c>
      <c r="F44" s="7">
        <f>(E44-E45)/E45</f>
        <v>0.15598630052198303</v>
      </c>
      <c r="G44" s="7">
        <f>E44/$E$65</f>
        <v>3.6489690414483737E-2</v>
      </c>
      <c r="H44" s="1">
        <v>151.21</v>
      </c>
    </row>
    <row r="45" spans="1:8" x14ac:dyDescent="0.3">
      <c r="A45" s="1" t="s">
        <v>11</v>
      </c>
      <c r="B45" s="1">
        <v>3.39</v>
      </c>
      <c r="C45" s="1">
        <v>100.3</v>
      </c>
      <c r="D45" s="1">
        <v>865.69</v>
      </c>
      <c r="E45" s="1">
        <v>969.38</v>
      </c>
      <c r="F45" s="1"/>
      <c r="G45" s="1"/>
      <c r="H45" s="1"/>
    </row>
    <row r="46" spans="1:8" x14ac:dyDescent="0.3">
      <c r="A46" s="1" t="s">
        <v>32</v>
      </c>
      <c r="B46" s="1">
        <v>1838.93</v>
      </c>
      <c r="C46" s="4">
        <v>0</v>
      </c>
      <c r="D46" s="1">
        <v>366.24</v>
      </c>
      <c r="E46" s="1">
        <v>2205.17</v>
      </c>
      <c r="F46" s="7">
        <f>(E46-E47)/E47</f>
        <v>0.47872939661762542</v>
      </c>
      <c r="G46" s="7">
        <f>E46/$E$65</f>
        <v>7.1806789826169351E-2</v>
      </c>
      <c r="H46" s="1">
        <v>713.91</v>
      </c>
    </row>
    <row r="47" spans="1:8" x14ac:dyDescent="0.3">
      <c r="A47" s="1" t="s">
        <v>11</v>
      </c>
      <c r="B47" s="1">
        <v>1118.08</v>
      </c>
      <c r="C47" s="4">
        <v>0</v>
      </c>
      <c r="D47" s="1">
        <v>373.18</v>
      </c>
      <c r="E47" s="1">
        <v>1491.26</v>
      </c>
      <c r="F47" s="1"/>
      <c r="G47" s="1"/>
      <c r="H47" s="1"/>
    </row>
    <row r="48" spans="1:8" x14ac:dyDescent="0.3">
      <c r="A48" s="1" t="s">
        <v>33</v>
      </c>
      <c r="B48" s="1">
        <v>689.52</v>
      </c>
      <c r="C48" s="4">
        <v>0</v>
      </c>
      <c r="D48" s="1">
        <v>398.83</v>
      </c>
      <c r="E48" s="1">
        <v>1088.3499999999999</v>
      </c>
      <c r="F48" s="7">
        <f>(E48-E49)/E49</f>
        <v>4.3040328145365188E-2</v>
      </c>
      <c r="G48" s="7">
        <f>E48/$E$65</f>
        <v>3.5439861646635588E-2</v>
      </c>
      <c r="H48" s="1">
        <v>44.91</v>
      </c>
    </row>
    <row r="49" spans="1:8" x14ac:dyDescent="0.3">
      <c r="A49" s="1" t="s">
        <v>11</v>
      </c>
      <c r="B49" s="1">
        <v>687.2</v>
      </c>
      <c r="C49" s="4">
        <v>0</v>
      </c>
      <c r="D49" s="1">
        <v>356.24</v>
      </c>
      <c r="E49" s="1">
        <v>1043.44</v>
      </c>
      <c r="F49" s="1"/>
      <c r="G49" s="1"/>
      <c r="H49" s="1"/>
    </row>
    <row r="50" spans="1:8" x14ac:dyDescent="0.3">
      <c r="A50" s="1" t="s">
        <v>34</v>
      </c>
      <c r="B50" s="1">
        <v>1011.6</v>
      </c>
      <c r="C50" s="1">
        <v>7.11</v>
      </c>
      <c r="D50" s="1">
        <v>42.59</v>
      </c>
      <c r="E50" s="1">
        <v>1061.3</v>
      </c>
      <c r="F50" s="7">
        <f>(E50-E51)/E51</f>
        <v>-0.19988842314767355</v>
      </c>
      <c r="G50" s="7">
        <f>E50/$E$65</f>
        <v>3.4559034470137688E-2</v>
      </c>
      <c r="H50" s="1">
        <v>-265.14</v>
      </c>
    </row>
    <row r="51" spans="1:8" x14ac:dyDescent="0.3">
      <c r="A51" s="1" t="s">
        <v>11</v>
      </c>
      <c r="B51" s="1">
        <v>1279.48</v>
      </c>
      <c r="C51" s="1">
        <v>8.68</v>
      </c>
      <c r="D51" s="1">
        <v>38.28</v>
      </c>
      <c r="E51" s="1">
        <v>1326.44</v>
      </c>
      <c r="F51" s="1"/>
      <c r="G51" s="1"/>
      <c r="H51" s="1"/>
    </row>
    <row r="52" spans="1:8" x14ac:dyDescent="0.3">
      <c r="A52" s="1" t="s">
        <v>35</v>
      </c>
      <c r="B52" s="4">
        <v>0</v>
      </c>
      <c r="C52" s="4">
        <v>0</v>
      </c>
      <c r="D52" s="1">
        <v>1.76</v>
      </c>
      <c r="E52" s="1">
        <v>1.76</v>
      </c>
      <c r="F52" s="7">
        <f>(E52-E53)/E53</f>
        <v>-3.2967032967032996E-2</v>
      </c>
      <c r="G52" s="7">
        <f>E52/$E$65</f>
        <v>5.7310751594687961E-5</v>
      </c>
      <c r="H52" s="1">
        <v>-0.06</v>
      </c>
    </row>
    <row r="53" spans="1:8" x14ac:dyDescent="0.3">
      <c r="A53" s="1" t="s">
        <v>11</v>
      </c>
      <c r="B53" s="4">
        <v>0</v>
      </c>
      <c r="C53" s="4">
        <v>0</v>
      </c>
      <c r="D53" s="1">
        <v>1.82</v>
      </c>
      <c r="E53" s="1">
        <v>1.82</v>
      </c>
      <c r="F53" s="1"/>
      <c r="G53" s="1"/>
      <c r="H53" s="1"/>
    </row>
    <row r="54" spans="1:8" x14ac:dyDescent="0.3">
      <c r="A54" s="2" t="s">
        <v>36</v>
      </c>
      <c r="B54" s="10">
        <f t="shared" ref="B54:E54" si="0">SUM(B4+B6+B8+B10+B12+B14+B16+B18+B20+B22+B24+B26+B28+B30+B32+B34+B36+B38+B40+B42+B44+B46+B48+B50+B52)</f>
        <v>16930.850000000002</v>
      </c>
      <c r="C54" s="10">
        <f t="shared" si="0"/>
        <v>522.91</v>
      </c>
      <c r="D54" s="10">
        <f t="shared" si="0"/>
        <v>5067.7400000000007</v>
      </c>
      <c r="E54" s="10">
        <f t="shared" si="0"/>
        <v>22521.499999999993</v>
      </c>
      <c r="F54" s="8">
        <f>(E54-E55)/E55</f>
        <v>6.1712401643753224E-2</v>
      </c>
      <c r="G54" s="8">
        <f>E54/$E$65</f>
        <v>0.73336596138622978</v>
      </c>
      <c r="H54" s="10">
        <f t="shared" ref="H54" si="1">SUM(H4+H6+H8+H10+H12+H14+H16+H18+H20+H22+H24+H26+H28+H30+H32+H34+H36+H38+H40+H42+H44+H46+H48+H50+H52)</f>
        <v>1309.0700000000002</v>
      </c>
    </row>
    <row r="55" spans="1:8" x14ac:dyDescent="0.3">
      <c r="A55" s="1" t="s">
        <v>37</v>
      </c>
      <c r="B55" s="13">
        <f>SUM(B5+B7+B9+B11+B13+B15+B17+B19+B21+B23+B25+B27+B29+B31+B33+B35+B37+B39+B41+B43+B45+B47+B49+B51+B53)</f>
        <v>15981.05</v>
      </c>
      <c r="C55" s="13">
        <f t="shared" ref="C55:E55" si="2">SUM(C5+C7+C9+C11+C13+C15+C17+C19+C21+C23+C25+C27+C29+C31+C33+C35+C37+C39+C41+C43+C45+C47+C49+C51+C53)</f>
        <v>379.44</v>
      </c>
      <c r="D55" s="13">
        <f t="shared" si="2"/>
        <v>4851.9399999999996</v>
      </c>
      <c r="E55" s="13">
        <f t="shared" si="2"/>
        <v>21212.429999999993</v>
      </c>
      <c r="F55" s="1"/>
      <c r="G55" s="1"/>
      <c r="H55" s="1"/>
    </row>
    <row r="56" spans="1:8" x14ac:dyDescent="0.3">
      <c r="A56" s="1" t="s">
        <v>38</v>
      </c>
      <c r="B56" s="9">
        <f>(B54-B55)/B55</f>
        <v>5.9432890830077058E-2</v>
      </c>
      <c r="C56" s="9">
        <f t="shared" ref="C56:E56" si="3">(C54-C55)/C55</f>
        <v>0.37810984608897313</v>
      </c>
      <c r="D56" s="9">
        <f t="shared" si="3"/>
        <v>4.4477054539009367E-2</v>
      </c>
      <c r="E56" s="9">
        <f t="shared" si="3"/>
        <v>6.1712401643753224E-2</v>
      </c>
      <c r="F56" s="1"/>
      <c r="G56" s="1"/>
      <c r="H56" s="1"/>
    </row>
    <row r="57" spans="1:8" x14ac:dyDescent="0.3">
      <c r="A57" s="2" t="s">
        <v>58</v>
      </c>
      <c r="B57" s="1"/>
      <c r="C57" s="1"/>
      <c r="D57" s="1"/>
      <c r="E57" s="1"/>
      <c r="F57" s="1"/>
      <c r="G57" s="1"/>
      <c r="H57" s="1"/>
    </row>
    <row r="58" spans="1:8" x14ac:dyDescent="0.3">
      <c r="A58" s="1" t="s">
        <v>59</v>
      </c>
      <c r="B58" s="1">
        <v>7169.42</v>
      </c>
      <c r="C58" s="4">
        <v>0</v>
      </c>
      <c r="D58" s="1">
        <v>62.51</v>
      </c>
      <c r="E58" s="1">
        <v>7231.93</v>
      </c>
      <c r="F58" s="7">
        <f>(E58-E59)/E59</f>
        <v>-1.4192923984978277E-2</v>
      </c>
      <c r="G58" s="7">
        <f>E58/$E$65</f>
        <v>0.23549280896600663</v>
      </c>
      <c r="H58" s="1">
        <v>-104.12</v>
      </c>
    </row>
    <row r="59" spans="1:8" x14ac:dyDescent="0.3">
      <c r="A59" s="1" t="s">
        <v>11</v>
      </c>
      <c r="B59" s="1">
        <v>7314.47</v>
      </c>
      <c r="C59" s="4">
        <v>0</v>
      </c>
      <c r="D59" s="1">
        <v>21.58</v>
      </c>
      <c r="E59" s="1">
        <v>7336.05</v>
      </c>
      <c r="F59" s="1"/>
      <c r="G59" s="1"/>
      <c r="H59" s="1"/>
    </row>
    <row r="60" spans="1:8" x14ac:dyDescent="0.3">
      <c r="A60" s="1" t="s">
        <v>60</v>
      </c>
      <c r="B60" s="4">
        <v>0</v>
      </c>
      <c r="C60" s="1">
        <v>956.34</v>
      </c>
      <c r="D60" s="4">
        <v>0</v>
      </c>
      <c r="E60" s="1">
        <v>956.34</v>
      </c>
      <c r="F60" s="7">
        <f>(E60-E61)/E61</f>
        <v>8.492535281571903E-2</v>
      </c>
      <c r="G60" s="7">
        <f>E60/$E$65</f>
        <v>3.1141229647763571E-2</v>
      </c>
      <c r="H60" s="1">
        <v>74.86</v>
      </c>
    </row>
    <row r="61" spans="1:8" x14ac:dyDescent="0.3">
      <c r="A61" s="1" t="s">
        <v>11</v>
      </c>
      <c r="B61" s="4">
        <v>0</v>
      </c>
      <c r="C61" s="1">
        <v>881.48</v>
      </c>
      <c r="D61" s="4">
        <v>0</v>
      </c>
      <c r="E61" s="1">
        <v>881.48</v>
      </c>
      <c r="F61" s="1"/>
      <c r="G61" s="1"/>
      <c r="H61" s="1"/>
    </row>
    <row r="62" spans="1:8" x14ac:dyDescent="0.3">
      <c r="A62" s="2" t="s">
        <v>61</v>
      </c>
      <c r="B62" s="14">
        <f>SUM(B58+B60)</f>
        <v>7169.42</v>
      </c>
      <c r="C62" s="14">
        <f>SUM(C58+C60)</f>
        <v>956.34</v>
      </c>
      <c r="D62" s="14">
        <f>SUM(D58+D60)</f>
        <v>62.51</v>
      </c>
      <c r="E62" s="14">
        <f>SUM(E58+E60)</f>
        <v>8188.27</v>
      </c>
      <c r="F62" s="8">
        <f>(E62-E63)/E63</f>
        <v>-3.5606806424801876E-3</v>
      </c>
      <c r="G62" s="8">
        <f>E62/$E$65</f>
        <v>0.26663403861377022</v>
      </c>
      <c r="H62" s="14">
        <f>SUM(H58+H60)</f>
        <v>-29.260000000000005</v>
      </c>
    </row>
    <row r="63" spans="1:8" x14ac:dyDescent="0.3">
      <c r="A63" s="1" t="s">
        <v>37</v>
      </c>
      <c r="B63" s="12">
        <f>B59+B61</f>
        <v>7314.47</v>
      </c>
      <c r="C63" s="12">
        <f>C59+C61</f>
        <v>881.48</v>
      </c>
      <c r="D63" s="12">
        <f>D59+D61</f>
        <v>21.58</v>
      </c>
      <c r="E63" s="12">
        <f>E59+E61</f>
        <v>8217.5300000000007</v>
      </c>
      <c r="F63" s="1"/>
      <c r="G63" s="1"/>
      <c r="H63" s="1"/>
    </row>
    <row r="64" spans="1:8" x14ac:dyDescent="0.3">
      <c r="A64" s="1" t="s">
        <v>38</v>
      </c>
      <c r="B64" s="9">
        <f>(B62-B63)/B63</f>
        <v>-1.983055505046848E-2</v>
      </c>
      <c r="C64" s="9">
        <f>(C62-C63)/C63</f>
        <v>8.492535281571903E-2</v>
      </c>
      <c r="D64" s="9">
        <f>(D62-D63)/D63</f>
        <v>1.8966635773864691</v>
      </c>
      <c r="E64" s="9">
        <f>(E62-E63)/E63</f>
        <v>-3.5606806424801876E-3</v>
      </c>
      <c r="F64" s="1"/>
      <c r="G64" s="1"/>
      <c r="H64" s="1"/>
    </row>
    <row r="65" spans="1:9" x14ac:dyDescent="0.3">
      <c r="A65" s="2" t="s">
        <v>48</v>
      </c>
      <c r="B65" s="10">
        <f t="shared" ref="B65:E66" si="4">SUM(B54+B62)</f>
        <v>24100.270000000004</v>
      </c>
      <c r="C65" s="10">
        <f t="shared" si="4"/>
        <v>1479.25</v>
      </c>
      <c r="D65" s="10">
        <f t="shared" si="4"/>
        <v>5130.2500000000009</v>
      </c>
      <c r="E65" s="10">
        <f t="shared" si="4"/>
        <v>30709.769999999993</v>
      </c>
      <c r="F65" s="8">
        <f>(E65-E66)/E66</f>
        <v>4.3486637426622454E-2</v>
      </c>
      <c r="G65" s="8">
        <f>E65/$E$65</f>
        <v>1</v>
      </c>
      <c r="H65" s="10">
        <f t="shared" ref="H65" si="5">SUM(H54+H62)</f>
        <v>1279.8100000000002</v>
      </c>
    </row>
    <row r="66" spans="1:9" x14ac:dyDescent="0.3">
      <c r="A66" s="1" t="s">
        <v>37</v>
      </c>
      <c r="B66" s="12">
        <f t="shared" si="4"/>
        <v>23295.52</v>
      </c>
      <c r="C66" s="12">
        <f t="shared" si="4"/>
        <v>1260.92</v>
      </c>
      <c r="D66" s="12">
        <f t="shared" si="4"/>
        <v>4873.5199999999995</v>
      </c>
      <c r="E66" s="12">
        <f t="shared" si="4"/>
        <v>29429.959999999992</v>
      </c>
      <c r="F66" s="1"/>
      <c r="G66" s="1"/>
      <c r="H66" s="1"/>
    </row>
    <row r="67" spans="1:9" x14ac:dyDescent="0.3">
      <c r="A67" s="1" t="s">
        <v>38</v>
      </c>
      <c r="B67" s="7">
        <f>(B65-B66)/B66</f>
        <v>3.4545268789879069E-2</v>
      </c>
      <c r="C67" s="7">
        <f t="shared" ref="C67:E67" si="6">(C65-C66)/C66</f>
        <v>0.17315134980807659</v>
      </c>
      <c r="D67" s="7">
        <f t="shared" si="6"/>
        <v>5.2678556772107511E-2</v>
      </c>
      <c r="E67" s="7">
        <f t="shared" si="6"/>
        <v>4.3486637426622454E-2</v>
      </c>
      <c r="F67" s="1"/>
      <c r="G67" s="1"/>
      <c r="H67" s="1"/>
    </row>
    <row r="68" spans="1:9" x14ac:dyDescent="0.3">
      <c r="A68" s="1" t="s">
        <v>49</v>
      </c>
      <c r="B68" s="7">
        <f>B65/$E$65</f>
        <v>0.78477533371301733</v>
      </c>
      <c r="C68" s="7">
        <f t="shared" ref="C68:E68" si="7">C65/$E$65</f>
        <v>4.8168709827523956E-2</v>
      </c>
      <c r="D68" s="7">
        <f t="shared" si="7"/>
        <v>0.16705595645945906</v>
      </c>
      <c r="E68" s="7">
        <f t="shared" si="7"/>
        <v>1</v>
      </c>
      <c r="F68" s="1"/>
      <c r="G68" s="1"/>
      <c r="H68" s="1"/>
    </row>
    <row r="69" spans="1:9" x14ac:dyDescent="0.3">
      <c r="A69" s="1" t="s">
        <v>50</v>
      </c>
      <c r="B69" s="7">
        <f>B66/$E$66</f>
        <v>0.79155799056471732</v>
      </c>
      <c r="C69" s="7">
        <f>C66/$E$66</f>
        <v>4.2844774508697954E-2</v>
      </c>
      <c r="D69" s="7">
        <f>D66/$E$66</f>
        <v>0.16559723492658504</v>
      </c>
      <c r="E69" s="7">
        <f>E66/$E$66</f>
        <v>1</v>
      </c>
      <c r="F69" s="1"/>
      <c r="G69" s="1"/>
      <c r="H69" s="1"/>
    </row>
    <row r="71" spans="1:9" ht="67.8" customHeight="1" x14ac:dyDescent="0.3">
      <c r="A71" s="21" t="s">
        <v>75</v>
      </c>
      <c r="B71" s="21"/>
      <c r="C71" s="21"/>
      <c r="D71" s="21"/>
      <c r="E71" s="21"/>
      <c r="F71" s="21"/>
      <c r="G71" s="21"/>
      <c r="H71" s="21"/>
      <c r="I71" s="21"/>
    </row>
  </sheetData>
  <mergeCells count="2">
    <mergeCell ref="A1:H1"/>
    <mergeCell ref="A71:I7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9"/>
  <sheetViews>
    <sheetView tabSelected="1" workbookViewId="0">
      <selection activeCell="B4" sqref="B4"/>
    </sheetView>
  </sheetViews>
  <sheetFormatPr defaultRowHeight="14.4" x14ac:dyDescent="0.3"/>
  <cols>
    <col min="1" max="1" width="38.77734375" customWidth="1"/>
    <col min="2" max="2" width="10.77734375" customWidth="1"/>
    <col min="4" max="4" width="10.44140625" customWidth="1"/>
    <col min="5" max="5" width="9.6640625" customWidth="1"/>
    <col min="6" max="6" width="10.77734375" customWidth="1"/>
    <col min="7" max="7" width="9.88671875" bestFit="1" customWidth="1"/>
    <col min="8" max="8" width="10.77734375" customWidth="1"/>
    <col min="9" max="9" width="10.88671875" customWidth="1"/>
    <col min="10" max="10" width="9.88671875" bestFit="1" customWidth="1"/>
    <col min="11" max="11" width="11.5546875" customWidth="1"/>
    <col min="12" max="12" width="10.77734375" customWidth="1"/>
    <col min="14" max="14" width="11.21875" customWidth="1"/>
    <col min="15" max="15" width="11.33203125" bestFit="1" customWidth="1"/>
    <col min="16" max="16" width="10.5546875" customWidth="1"/>
    <col min="18" max="18" width="9.88671875" bestFit="1" customWidth="1"/>
  </cols>
  <sheetData>
    <row r="1" spans="1:18" ht="35.4" customHeight="1" x14ac:dyDescent="0.3">
      <c r="A1" s="18" t="s">
        <v>0</v>
      </c>
      <c r="B1" s="19"/>
      <c r="C1" s="19"/>
      <c r="D1" s="19"/>
      <c r="E1" s="19"/>
      <c r="F1" s="19"/>
      <c r="G1" s="19"/>
      <c r="H1" s="19"/>
      <c r="I1" s="19"/>
      <c r="J1" s="19"/>
      <c r="K1" s="19"/>
      <c r="L1" s="19"/>
      <c r="M1" s="19"/>
      <c r="N1" s="19"/>
      <c r="O1" s="19"/>
      <c r="P1" s="19"/>
      <c r="Q1" s="19"/>
      <c r="R1" s="20"/>
    </row>
    <row r="2" spans="1:18" ht="32.4" customHeight="1" x14ac:dyDescent="0.3">
      <c r="A2" s="2"/>
      <c r="B2" s="3" t="s">
        <v>62</v>
      </c>
      <c r="C2" s="3" t="s">
        <v>63</v>
      </c>
      <c r="D2" s="3" t="s">
        <v>64</v>
      </c>
      <c r="E2" s="3" t="s">
        <v>65</v>
      </c>
      <c r="F2" s="3" t="s">
        <v>66</v>
      </c>
      <c r="G2" s="3" t="s">
        <v>67</v>
      </c>
      <c r="H2" s="3" t="s">
        <v>68</v>
      </c>
      <c r="I2" s="3" t="s">
        <v>69</v>
      </c>
      <c r="J2" s="3" t="s">
        <v>70</v>
      </c>
      <c r="K2" s="3" t="s">
        <v>71</v>
      </c>
      <c r="L2" s="3" t="s">
        <v>72</v>
      </c>
      <c r="M2" s="3" t="s">
        <v>73</v>
      </c>
      <c r="N2" s="3" t="s">
        <v>74</v>
      </c>
      <c r="O2" s="3" t="s">
        <v>5</v>
      </c>
      <c r="P2" s="3" t="s">
        <v>6</v>
      </c>
      <c r="Q2" s="3" t="s">
        <v>7</v>
      </c>
      <c r="R2" s="3" t="s">
        <v>8</v>
      </c>
    </row>
    <row r="3" spans="1:18" x14ac:dyDescent="0.3">
      <c r="A3" s="2" t="s">
        <v>9</v>
      </c>
      <c r="B3" s="1"/>
      <c r="C3" s="1"/>
      <c r="D3" s="1"/>
      <c r="E3" s="1"/>
      <c r="F3" s="1"/>
      <c r="G3" s="1"/>
      <c r="H3" s="1"/>
      <c r="I3" s="1"/>
      <c r="J3" s="1"/>
      <c r="K3" s="1"/>
      <c r="L3" s="1"/>
      <c r="M3" s="1"/>
      <c r="N3" s="1"/>
      <c r="O3" s="1"/>
      <c r="P3" s="1"/>
      <c r="Q3" s="1"/>
      <c r="R3" s="1"/>
    </row>
    <row r="4" spans="1:18" x14ac:dyDescent="0.3">
      <c r="A4" s="1" t="s">
        <v>10</v>
      </c>
      <c r="B4" s="4">
        <v>0</v>
      </c>
      <c r="C4" s="4">
        <v>0</v>
      </c>
      <c r="D4" s="4">
        <v>0</v>
      </c>
      <c r="E4" s="4">
        <v>0</v>
      </c>
      <c r="F4" s="4">
        <v>0</v>
      </c>
      <c r="G4" s="1">
        <v>731.33</v>
      </c>
      <c r="H4" s="1">
        <v>277.39</v>
      </c>
      <c r="I4" s="1">
        <v>453.93</v>
      </c>
      <c r="J4" s="1">
        <v>716.3</v>
      </c>
      <c r="K4" s="4">
        <v>0</v>
      </c>
      <c r="L4" s="1">
        <v>48.83</v>
      </c>
      <c r="M4" s="1">
        <v>6.04</v>
      </c>
      <c r="N4" s="1">
        <v>53.54</v>
      </c>
      <c r="O4" s="1">
        <v>1556.03</v>
      </c>
      <c r="P4" s="7">
        <f>(O4-O5)/O5</f>
        <v>0.14078445747800586</v>
      </c>
      <c r="Q4" s="7">
        <f>O4/$O$83</f>
        <v>6.7594224575830532E-3</v>
      </c>
      <c r="R4" s="1">
        <v>192.03</v>
      </c>
    </row>
    <row r="5" spans="1:18" x14ac:dyDescent="0.3">
      <c r="A5" s="1" t="s">
        <v>11</v>
      </c>
      <c r="B5" s="4">
        <v>0</v>
      </c>
      <c r="C5" s="4">
        <v>0</v>
      </c>
      <c r="D5" s="4">
        <v>0</v>
      </c>
      <c r="E5" s="4">
        <v>0</v>
      </c>
      <c r="F5" s="4">
        <v>0</v>
      </c>
      <c r="G5" s="1">
        <v>593.14</v>
      </c>
      <c r="H5" s="1">
        <v>222.24</v>
      </c>
      <c r="I5" s="1">
        <v>370.9</v>
      </c>
      <c r="J5" s="1">
        <v>657.41</v>
      </c>
      <c r="K5" s="4">
        <v>0</v>
      </c>
      <c r="L5" s="1">
        <v>70.27</v>
      </c>
      <c r="M5" s="1">
        <v>5.25</v>
      </c>
      <c r="N5" s="1">
        <v>37.93</v>
      </c>
      <c r="O5" s="1">
        <v>1364</v>
      </c>
      <c r="P5" s="1"/>
      <c r="Q5" s="1"/>
      <c r="R5" s="1"/>
    </row>
    <row r="6" spans="1:18" x14ac:dyDescent="0.3">
      <c r="A6" s="1" t="s">
        <v>12</v>
      </c>
      <c r="B6" s="1">
        <v>1993.55</v>
      </c>
      <c r="C6" s="1">
        <v>251.47</v>
      </c>
      <c r="D6" s="1">
        <v>229.03</v>
      </c>
      <c r="E6" s="1">
        <v>22.43</v>
      </c>
      <c r="F6" s="1">
        <v>351.68</v>
      </c>
      <c r="G6" s="1">
        <v>4575.42</v>
      </c>
      <c r="H6" s="1">
        <v>2320.36</v>
      </c>
      <c r="I6" s="1">
        <v>2255.0700000000002</v>
      </c>
      <c r="J6" s="1">
        <v>6953.02</v>
      </c>
      <c r="K6" s="1">
        <v>10.02</v>
      </c>
      <c r="L6" s="1">
        <v>565.79999999999995</v>
      </c>
      <c r="M6" s="1">
        <v>173.55</v>
      </c>
      <c r="N6" s="1">
        <v>2237.92</v>
      </c>
      <c r="O6" s="1">
        <v>17112.43</v>
      </c>
      <c r="P6" s="7">
        <f>(O6-O7)/O7</f>
        <v>0.10117817698845115</v>
      </c>
      <c r="Q6" s="7">
        <f>O6/$O$83</f>
        <v>7.4336705362890165E-2</v>
      </c>
      <c r="R6" s="1">
        <v>1572.32</v>
      </c>
    </row>
    <row r="7" spans="1:18" x14ac:dyDescent="0.3">
      <c r="A7" s="1" t="s">
        <v>11</v>
      </c>
      <c r="B7" s="1">
        <v>1820.45</v>
      </c>
      <c r="C7" s="1">
        <v>231.31</v>
      </c>
      <c r="D7" s="1">
        <v>214.07</v>
      </c>
      <c r="E7" s="1">
        <v>17.239999999999998</v>
      </c>
      <c r="F7" s="1">
        <v>324.3</v>
      </c>
      <c r="G7" s="1">
        <v>4322.5200000000004</v>
      </c>
      <c r="H7" s="1">
        <v>2021.55</v>
      </c>
      <c r="I7" s="1">
        <v>2300.9699999999998</v>
      </c>
      <c r="J7" s="1">
        <v>5506.13</v>
      </c>
      <c r="K7" s="1">
        <v>13.91</v>
      </c>
      <c r="L7" s="1">
        <v>500.64</v>
      </c>
      <c r="M7" s="1">
        <v>186.44</v>
      </c>
      <c r="N7" s="1">
        <v>2634.41</v>
      </c>
      <c r="O7" s="1">
        <v>15540.11</v>
      </c>
      <c r="P7" s="1"/>
      <c r="Q7" s="1"/>
      <c r="R7" s="1"/>
    </row>
    <row r="8" spans="1:18" x14ac:dyDescent="0.3">
      <c r="A8" s="1" t="s">
        <v>13</v>
      </c>
      <c r="B8" s="1">
        <v>508.57</v>
      </c>
      <c r="C8" s="1">
        <v>110.54</v>
      </c>
      <c r="D8" s="1">
        <v>94.87</v>
      </c>
      <c r="E8" s="1">
        <v>15.67</v>
      </c>
      <c r="F8" s="1">
        <v>32.5</v>
      </c>
      <c r="G8" s="1">
        <v>3947.86</v>
      </c>
      <c r="H8" s="1">
        <v>1673.38</v>
      </c>
      <c r="I8" s="1">
        <v>2274.48</v>
      </c>
      <c r="J8" s="1">
        <v>726.7</v>
      </c>
      <c r="K8" s="4">
        <v>0</v>
      </c>
      <c r="L8" s="1">
        <v>19.190000000000001</v>
      </c>
      <c r="M8" s="1">
        <v>226.54</v>
      </c>
      <c r="N8" s="1">
        <v>523.25</v>
      </c>
      <c r="O8" s="1">
        <v>6095.15</v>
      </c>
      <c r="P8" s="7">
        <f>(O8-O9)/O9</f>
        <v>0.10311470662757448</v>
      </c>
      <c r="Q8" s="7">
        <f>O8/$O$83</f>
        <v>2.6477441818176607E-2</v>
      </c>
      <c r="R8" s="1">
        <v>569.75</v>
      </c>
    </row>
    <row r="9" spans="1:18" x14ac:dyDescent="0.3">
      <c r="A9" s="1" t="s">
        <v>11</v>
      </c>
      <c r="B9" s="1">
        <v>548.41999999999996</v>
      </c>
      <c r="C9" s="1">
        <v>101.14</v>
      </c>
      <c r="D9" s="1">
        <v>88.76</v>
      </c>
      <c r="E9" s="1">
        <v>12.37</v>
      </c>
      <c r="F9" s="1">
        <v>29.88</v>
      </c>
      <c r="G9" s="1">
        <v>3524.59</v>
      </c>
      <c r="H9" s="1">
        <v>1449.81</v>
      </c>
      <c r="I9" s="1">
        <v>2074.7800000000002</v>
      </c>
      <c r="J9" s="1">
        <v>564.98</v>
      </c>
      <c r="K9" s="4">
        <v>0</v>
      </c>
      <c r="L9" s="1">
        <v>16.600000000000001</v>
      </c>
      <c r="M9" s="1">
        <v>267.05</v>
      </c>
      <c r="N9" s="1">
        <v>472.75</v>
      </c>
      <c r="O9" s="1">
        <v>5525.4</v>
      </c>
      <c r="P9" s="1"/>
      <c r="Q9" s="1"/>
      <c r="R9" s="1"/>
    </row>
    <row r="10" spans="1:18" x14ac:dyDescent="0.3">
      <c r="A10" s="1" t="s">
        <v>14</v>
      </c>
      <c r="B10" s="1">
        <v>444.56</v>
      </c>
      <c r="C10" s="1">
        <v>94.75</v>
      </c>
      <c r="D10" s="1">
        <v>92.75</v>
      </c>
      <c r="E10" s="1">
        <v>2</v>
      </c>
      <c r="F10" s="1">
        <v>82.67</v>
      </c>
      <c r="G10" s="1">
        <v>1352.58</v>
      </c>
      <c r="H10" s="1">
        <v>601.67999999999995</v>
      </c>
      <c r="I10" s="1">
        <v>750.9</v>
      </c>
      <c r="J10" s="1">
        <v>1076.83</v>
      </c>
      <c r="K10" s="4">
        <v>0</v>
      </c>
      <c r="L10" s="1">
        <v>57.19</v>
      </c>
      <c r="M10" s="1">
        <v>87.73</v>
      </c>
      <c r="N10" s="1">
        <v>520.42999999999995</v>
      </c>
      <c r="O10" s="1">
        <v>3716.74</v>
      </c>
      <c r="P10" s="7">
        <f>(O10-O11)/O11</f>
        <v>0.10869026986877937</v>
      </c>
      <c r="Q10" s="7">
        <f>O10/$O$83</f>
        <v>1.6145585769552797E-2</v>
      </c>
      <c r="R10" s="1">
        <v>364.37</v>
      </c>
    </row>
    <row r="11" spans="1:18" x14ac:dyDescent="0.3">
      <c r="A11" s="1" t="s">
        <v>11</v>
      </c>
      <c r="B11" s="1">
        <v>443.49</v>
      </c>
      <c r="C11" s="1">
        <v>82.3</v>
      </c>
      <c r="D11" s="1">
        <v>79.650000000000006</v>
      </c>
      <c r="E11" s="1">
        <v>2.64</v>
      </c>
      <c r="F11" s="1">
        <v>60.26</v>
      </c>
      <c r="G11" s="1">
        <v>1181.68</v>
      </c>
      <c r="H11" s="1">
        <v>584.03</v>
      </c>
      <c r="I11" s="1">
        <v>597.65</v>
      </c>
      <c r="J11" s="1">
        <v>839.45</v>
      </c>
      <c r="K11" s="4">
        <v>0</v>
      </c>
      <c r="L11" s="1">
        <v>50.31</v>
      </c>
      <c r="M11" s="1">
        <v>105.75</v>
      </c>
      <c r="N11" s="1">
        <v>589.14</v>
      </c>
      <c r="O11" s="1">
        <v>3352.37</v>
      </c>
      <c r="P11" s="1"/>
      <c r="Q11" s="1"/>
      <c r="R11" s="1"/>
    </row>
    <row r="12" spans="1:18" x14ac:dyDescent="0.3">
      <c r="A12" s="1" t="s">
        <v>15</v>
      </c>
      <c r="B12" s="1">
        <v>387.38</v>
      </c>
      <c r="C12" s="1">
        <v>40.35</v>
      </c>
      <c r="D12" s="1">
        <v>40.35</v>
      </c>
      <c r="E12" s="1">
        <v>0</v>
      </c>
      <c r="F12" s="1">
        <v>95.09</v>
      </c>
      <c r="G12" s="1">
        <v>4385.3999999999996</v>
      </c>
      <c r="H12" s="1">
        <v>1692.45</v>
      </c>
      <c r="I12" s="1">
        <v>2692.95</v>
      </c>
      <c r="J12" s="1">
        <v>963.93</v>
      </c>
      <c r="K12" s="4">
        <v>0</v>
      </c>
      <c r="L12" s="1">
        <v>103.68</v>
      </c>
      <c r="M12" s="1">
        <v>384.49</v>
      </c>
      <c r="N12" s="1">
        <v>130.88</v>
      </c>
      <c r="O12" s="1">
        <v>6491.2</v>
      </c>
      <c r="P12" s="7">
        <f>(O12-O13)/O13</f>
        <v>8.7204842443062078E-2</v>
      </c>
      <c r="Q12" s="7">
        <f>O12/$O$83</f>
        <v>2.8197890179921414E-2</v>
      </c>
      <c r="R12" s="1">
        <v>520.66</v>
      </c>
    </row>
    <row r="13" spans="1:18" x14ac:dyDescent="0.3">
      <c r="A13" s="1" t="s">
        <v>11</v>
      </c>
      <c r="B13" s="1">
        <v>398.55</v>
      </c>
      <c r="C13" s="1">
        <v>32.11</v>
      </c>
      <c r="D13" s="1">
        <v>30.06</v>
      </c>
      <c r="E13" s="1">
        <v>2.0499999999999998</v>
      </c>
      <c r="F13" s="1">
        <v>64.25</v>
      </c>
      <c r="G13" s="1">
        <v>4081.37</v>
      </c>
      <c r="H13" s="1">
        <v>1450.26</v>
      </c>
      <c r="I13" s="1">
        <v>2631.11</v>
      </c>
      <c r="J13" s="1">
        <v>952.98</v>
      </c>
      <c r="K13" s="4">
        <v>0</v>
      </c>
      <c r="L13" s="1">
        <v>103.57</v>
      </c>
      <c r="M13" s="1">
        <v>241.22</v>
      </c>
      <c r="N13" s="1">
        <v>96.49</v>
      </c>
      <c r="O13" s="1">
        <v>5970.54</v>
      </c>
      <c r="P13" s="1"/>
      <c r="Q13" s="1"/>
      <c r="R13" s="1"/>
    </row>
    <row r="14" spans="1:18" x14ac:dyDescent="0.3">
      <c r="A14" s="1" t="s">
        <v>16</v>
      </c>
      <c r="B14" s="1">
        <v>1466.4</v>
      </c>
      <c r="C14" s="1">
        <v>131.94</v>
      </c>
      <c r="D14" s="1">
        <v>115.95</v>
      </c>
      <c r="E14" s="1">
        <v>15.99</v>
      </c>
      <c r="F14" s="1">
        <v>253.34</v>
      </c>
      <c r="G14" s="1">
        <v>2417.23</v>
      </c>
      <c r="H14" s="1">
        <v>1521.13</v>
      </c>
      <c r="I14" s="1">
        <v>896.09</v>
      </c>
      <c r="J14" s="1">
        <v>4169.66</v>
      </c>
      <c r="K14" s="1">
        <v>19.25</v>
      </c>
      <c r="L14" s="1">
        <v>588.95000000000005</v>
      </c>
      <c r="M14" s="1">
        <v>287.45999999999998</v>
      </c>
      <c r="N14" s="1">
        <v>2877.67</v>
      </c>
      <c r="O14" s="1">
        <v>12211.89</v>
      </c>
      <c r="P14" s="7">
        <f>(O14-O15)/O15</f>
        <v>-8.8939603283786181E-2</v>
      </c>
      <c r="Q14" s="7">
        <f>O14/$O$83</f>
        <v>5.3048670986763698E-2</v>
      </c>
      <c r="R14" s="1">
        <v>-1192.1500000000001</v>
      </c>
    </row>
    <row r="15" spans="1:18" x14ac:dyDescent="0.3">
      <c r="A15" s="1" t="s">
        <v>11</v>
      </c>
      <c r="B15" s="1">
        <v>1459.4</v>
      </c>
      <c r="C15" s="1">
        <v>149.97</v>
      </c>
      <c r="D15" s="1">
        <v>135.68</v>
      </c>
      <c r="E15" s="1">
        <v>14.29</v>
      </c>
      <c r="F15" s="1">
        <v>199.35</v>
      </c>
      <c r="G15" s="1">
        <v>3746.46</v>
      </c>
      <c r="H15" s="1">
        <v>1792.96</v>
      </c>
      <c r="I15" s="1">
        <v>1953.5</v>
      </c>
      <c r="J15" s="1">
        <v>3921.32</v>
      </c>
      <c r="K15" s="1">
        <v>15.3</v>
      </c>
      <c r="L15" s="1">
        <v>525.94000000000005</v>
      </c>
      <c r="M15" s="1">
        <v>442.76</v>
      </c>
      <c r="N15" s="1">
        <v>2943.54</v>
      </c>
      <c r="O15" s="1">
        <v>13404.04</v>
      </c>
      <c r="P15" s="1"/>
      <c r="Q15" s="1"/>
      <c r="R15" s="1"/>
    </row>
    <row r="16" spans="1:18" x14ac:dyDescent="0.3">
      <c r="A16" s="1" t="s">
        <v>17</v>
      </c>
      <c r="B16" s="1">
        <v>2426.85</v>
      </c>
      <c r="C16" s="1">
        <v>707.02</v>
      </c>
      <c r="D16" s="1">
        <v>632.03</v>
      </c>
      <c r="E16" s="1">
        <v>74.989999999999995</v>
      </c>
      <c r="F16" s="1">
        <v>778.23</v>
      </c>
      <c r="G16" s="1">
        <v>7959.45</v>
      </c>
      <c r="H16" s="1">
        <v>4046.64</v>
      </c>
      <c r="I16" s="1">
        <v>3912.82</v>
      </c>
      <c r="J16" s="1">
        <v>5373.71</v>
      </c>
      <c r="K16" s="1">
        <v>137.28</v>
      </c>
      <c r="L16" s="1">
        <v>843.94</v>
      </c>
      <c r="M16" s="1">
        <v>414.6</v>
      </c>
      <c r="N16" s="1">
        <v>1981.74</v>
      </c>
      <c r="O16" s="1">
        <v>20622.830000000002</v>
      </c>
      <c r="P16" s="7">
        <f>(O16-O17)/O17</f>
        <v>0.10266356694259772</v>
      </c>
      <c r="Q16" s="7">
        <f>O16/$O$83</f>
        <v>8.9585946441210984E-2</v>
      </c>
      <c r="R16" s="1">
        <v>1920.09</v>
      </c>
    </row>
    <row r="17" spans="1:18" x14ac:dyDescent="0.3">
      <c r="A17" s="1" t="s">
        <v>11</v>
      </c>
      <c r="B17" s="1">
        <v>2628.12</v>
      </c>
      <c r="C17" s="1">
        <v>596.58000000000004</v>
      </c>
      <c r="D17" s="1">
        <v>541.86</v>
      </c>
      <c r="E17" s="1">
        <v>54.72</v>
      </c>
      <c r="F17" s="1">
        <v>717.12</v>
      </c>
      <c r="G17" s="1">
        <v>6855.02</v>
      </c>
      <c r="H17" s="1">
        <v>3387.43</v>
      </c>
      <c r="I17" s="1">
        <v>3467.6</v>
      </c>
      <c r="J17" s="1">
        <v>4748.07</v>
      </c>
      <c r="K17" s="1">
        <v>148.91999999999999</v>
      </c>
      <c r="L17" s="1">
        <v>713.33</v>
      </c>
      <c r="M17" s="1">
        <v>571.09</v>
      </c>
      <c r="N17" s="1">
        <v>1724.48</v>
      </c>
      <c r="O17" s="1">
        <v>18702.740000000002</v>
      </c>
      <c r="P17" s="1"/>
      <c r="Q17" s="1"/>
      <c r="R17" s="1"/>
    </row>
    <row r="18" spans="1:18" x14ac:dyDescent="0.3">
      <c r="A18" s="1" t="s">
        <v>18</v>
      </c>
      <c r="B18" s="1">
        <v>711.43</v>
      </c>
      <c r="C18" s="1">
        <v>249.19</v>
      </c>
      <c r="D18" s="1">
        <v>236.18</v>
      </c>
      <c r="E18" s="1">
        <v>13.02</v>
      </c>
      <c r="F18" s="1">
        <v>208.28</v>
      </c>
      <c r="G18" s="1">
        <v>3042.79</v>
      </c>
      <c r="H18" s="1">
        <v>1485.17</v>
      </c>
      <c r="I18" s="1">
        <v>1557.63</v>
      </c>
      <c r="J18" s="1">
        <v>588.64</v>
      </c>
      <c r="K18" s="4">
        <v>0</v>
      </c>
      <c r="L18" s="1">
        <v>192.65</v>
      </c>
      <c r="M18" s="1">
        <v>91.59</v>
      </c>
      <c r="N18" s="1">
        <v>1226.17</v>
      </c>
      <c r="O18" s="1">
        <v>6310.76</v>
      </c>
      <c r="P18" s="7">
        <f>(O18-O19)/O19</f>
        <v>-0.17240167388159819</v>
      </c>
      <c r="Q18" s="7">
        <f>O18/$O$83</f>
        <v>2.7414055557037353E-2</v>
      </c>
      <c r="R18" s="1">
        <v>-1314.63</v>
      </c>
    </row>
    <row r="19" spans="1:18" x14ac:dyDescent="0.3">
      <c r="A19" s="1" t="s">
        <v>11</v>
      </c>
      <c r="B19" s="1">
        <v>816.25</v>
      </c>
      <c r="C19" s="1">
        <v>228.27</v>
      </c>
      <c r="D19" s="1">
        <v>215.55</v>
      </c>
      <c r="E19" s="1">
        <v>12.72</v>
      </c>
      <c r="F19" s="1">
        <v>190.04</v>
      </c>
      <c r="G19" s="1">
        <v>3466.57</v>
      </c>
      <c r="H19" s="1">
        <v>1737.53</v>
      </c>
      <c r="I19" s="1">
        <v>1729.04</v>
      </c>
      <c r="J19" s="1">
        <v>1255.33</v>
      </c>
      <c r="K19" s="4">
        <v>0</v>
      </c>
      <c r="L19" s="1">
        <v>200.38</v>
      </c>
      <c r="M19" s="1">
        <v>111.82</v>
      </c>
      <c r="N19" s="1">
        <v>1356.73</v>
      </c>
      <c r="O19" s="1">
        <v>7625.39</v>
      </c>
      <c r="P19" s="1"/>
      <c r="Q19" s="1"/>
      <c r="R19" s="1"/>
    </row>
    <row r="20" spans="1:18" x14ac:dyDescent="0.3">
      <c r="A20" s="1" t="s">
        <v>19</v>
      </c>
      <c r="B20" s="1">
        <v>62.96</v>
      </c>
      <c r="C20" s="1">
        <v>11.04</v>
      </c>
      <c r="D20" s="1">
        <v>11.04</v>
      </c>
      <c r="E20" s="4">
        <v>0</v>
      </c>
      <c r="F20" s="1">
        <v>10.66</v>
      </c>
      <c r="G20" s="1">
        <v>715.26</v>
      </c>
      <c r="H20" s="1">
        <v>424.48</v>
      </c>
      <c r="I20" s="1">
        <v>290.77999999999997</v>
      </c>
      <c r="J20" s="1">
        <v>514.07000000000005</v>
      </c>
      <c r="K20" s="4">
        <v>0</v>
      </c>
      <c r="L20" s="1">
        <v>1.55</v>
      </c>
      <c r="M20" s="1">
        <v>54.05</v>
      </c>
      <c r="N20" s="1">
        <v>31</v>
      </c>
      <c r="O20" s="1">
        <v>1400.59</v>
      </c>
      <c r="P20" s="7">
        <f>(O20-O21)/O21</f>
        <v>0.30271688074930453</v>
      </c>
      <c r="Q20" s="7">
        <f>O20/$O$83</f>
        <v>6.0841882867722656E-3</v>
      </c>
      <c r="R20" s="1">
        <v>325.45999999999998</v>
      </c>
    </row>
    <row r="21" spans="1:18" x14ac:dyDescent="0.3">
      <c r="A21" s="1" t="s">
        <v>11</v>
      </c>
      <c r="B21" s="1">
        <v>57.3</v>
      </c>
      <c r="C21" s="1">
        <v>6.03</v>
      </c>
      <c r="D21" s="1">
        <v>6.03</v>
      </c>
      <c r="E21" s="4">
        <v>0</v>
      </c>
      <c r="F21" s="1">
        <v>8.64</v>
      </c>
      <c r="G21" s="1">
        <v>481.85</v>
      </c>
      <c r="H21" s="1">
        <v>271.74</v>
      </c>
      <c r="I21" s="1">
        <v>210.11</v>
      </c>
      <c r="J21" s="1">
        <v>440.46</v>
      </c>
      <c r="K21" s="4">
        <v>0</v>
      </c>
      <c r="L21" s="1">
        <v>1.25</v>
      </c>
      <c r="M21" s="1">
        <v>48</v>
      </c>
      <c r="N21" s="1">
        <v>31.6</v>
      </c>
      <c r="O21" s="1">
        <v>1075.1300000000001</v>
      </c>
      <c r="P21" s="1"/>
      <c r="Q21" s="1"/>
      <c r="R21" s="1"/>
    </row>
    <row r="22" spans="1:18" x14ac:dyDescent="0.3">
      <c r="A22" s="1" t="s">
        <v>20</v>
      </c>
      <c r="B22" s="4">
        <v>0</v>
      </c>
      <c r="C22" s="4">
        <v>0</v>
      </c>
      <c r="D22" s="4">
        <v>0</v>
      </c>
      <c r="E22" s="4">
        <v>0</v>
      </c>
      <c r="F22" s="4">
        <v>0</v>
      </c>
      <c r="G22" s="4">
        <v>0</v>
      </c>
      <c r="H22" s="4">
        <v>0</v>
      </c>
      <c r="I22" s="4">
        <v>0</v>
      </c>
      <c r="J22" s="4">
        <v>0</v>
      </c>
      <c r="K22" s="4">
        <v>0</v>
      </c>
      <c r="L22" s="4">
        <v>0</v>
      </c>
      <c r="M22" s="4">
        <v>0</v>
      </c>
      <c r="N22" s="1">
        <v>715.3</v>
      </c>
      <c r="O22" s="1">
        <v>715.3</v>
      </c>
      <c r="P22" s="7">
        <f>(O22-O23)/O23</f>
        <v>0.38984960945089964</v>
      </c>
      <c r="Q22" s="7">
        <f>O22/$O$83</f>
        <v>3.1072761347205116E-3</v>
      </c>
      <c r="R22" s="1">
        <v>200.64</v>
      </c>
    </row>
    <row r="23" spans="1:18" x14ac:dyDescent="0.3">
      <c r="A23" s="1" t="s">
        <v>11</v>
      </c>
      <c r="B23" s="4">
        <v>0</v>
      </c>
      <c r="C23" s="4">
        <v>0</v>
      </c>
      <c r="D23" s="4">
        <v>0</v>
      </c>
      <c r="E23" s="4">
        <v>0</v>
      </c>
      <c r="F23" s="4">
        <v>0</v>
      </c>
      <c r="G23" s="4">
        <v>0</v>
      </c>
      <c r="H23" s="4">
        <v>0</v>
      </c>
      <c r="I23" s="4">
        <v>0</v>
      </c>
      <c r="J23" s="4">
        <v>0</v>
      </c>
      <c r="K23" s="4">
        <v>0</v>
      </c>
      <c r="L23" s="4">
        <v>0</v>
      </c>
      <c r="M23" s="4">
        <v>0</v>
      </c>
      <c r="N23" s="1">
        <v>514.66</v>
      </c>
      <c r="O23" s="1">
        <v>514.66</v>
      </c>
      <c r="P23" s="1"/>
      <c r="Q23" s="1"/>
      <c r="R23" s="1"/>
    </row>
    <row r="24" spans="1:18" x14ac:dyDescent="0.3">
      <c r="A24" s="1" t="s">
        <v>21</v>
      </c>
      <c r="B24" s="1">
        <v>44.95</v>
      </c>
      <c r="C24" s="1">
        <v>20.82</v>
      </c>
      <c r="D24" s="1">
        <v>20.82</v>
      </c>
      <c r="E24" s="1">
        <v>0</v>
      </c>
      <c r="F24" s="1">
        <v>29.54</v>
      </c>
      <c r="G24" s="1">
        <v>1279.25</v>
      </c>
      <c r="H24" s="1">
        <v>742.22</v>
      </c>
      <c r="I24" s="1">
        <v>537.04</v>
      </c>
      <c r="J24" s="1">
        <v>249.27</v>
      </c>
      <c r="K24" s="4">
        <v>0</v>
      </c>
      <c r="L24" s="1">
        <v>16.29</v>
      </c>
      <c r="M24" s="1">
        <v>16.829999999999998</v>
      </c>
      <c r="N24" s="1">
        <v>44.21</v>
      </c>
      <c r="O24" s="1">
        <v>1701.17</v>
      </c>
      <c r="P24" s="7">
        <f>(O24-O25)/O25</f>
        <v>3.3379499702348436E-2</v>
      </c>
      <c r="Q24" s="7">
        <f>O24/$O$83</f>
        <v>7.3899132421396526E-3</v>
      </c>
      <c r="R24" s="1">
        <v>54.95</v>
      </c>
    </row>
    <row r="25" spans="1:18" x14ac:dyDescent="0.3">
      <c r="A25" s="1" t="s">
        <v>11</v>
      </c>
      <c r="B25" s="1">
        <v>71.53</v>
      </c>
      <c r="C25" s="1">
        <v>29.3</v>
      </c>
      <c r="D25" s="1">
        <v>29.3</v>
      </c>
      <c r="E25" s="1">
        <v>0</v>
      </c>
      <c r="F25" s="1">
        <v>32.51</v>
      </c>
      <c r="G25" s="1">
        <v>1174.4100000000001</v>
      </c>
      <c r="H25" s="1">
        <v>702.25</v>
      </c>
      <c r="I25" s="1">
        <v>472.16</v>
      </c>
      <c r="J25" s="1">
        <v>256.52999999999997</v>
      </c>
      <c r="K25" s="4">
        <v>0</v>
      </c>
      <c r="L25" s="1">
        <v>14.68</v>
      </c>
      <c r="M25" s="1">
        <v>15.18</v>
      </c>
      <c r="N25" s="1">
        <v>52.08</v>
      </c>
      <c r="O25" s="1">
        <v>1646.22</v>
      </c>
      <c r="P25" s="1"/>
      <c r="Q25" s="1"/>
      <c r="R25" s="1"/>
    </row>
    <row r="26" spans="1:18" x14ac:dyDescent="0.3">
      <c r="A26" s="1" t="s">
        <v>22</v>
      </c>
      <c r="B26" s="1">
        <v>196.34</v>
      </c>
      <c r="C26" s="1">
        <v>30.29</v>
      </c>
      <c r="D26" s="1">
        <v>30.29</v>
      </c>
      <c r="E26" s="1">
        <v>0</v>
      </c>
      <c r="F26" s="1">
        <v>16.77</v>
      </c>
      <c r="G26" s="1">
        <v>1448.97</v>
      </c>
      <c r="H26" s="1">
        <v>374.31</v>
      </c>
      <c r="I26" s="1">
        <v>1074.6600000000001</v>
      </c>
      <c r="J26" s="1">
        <v>467.88</v>
      </c>
      <c r="K26" s="4">
        <v>0</v>
      </c>
      <c r="L26" s="1">
        <v>63.01</v>
      </c>
      <c r="M26" s="1">
        <v>19.39</v>
      </c>
      <c r="N26" s="1">
        <v>2.9</v>
      </c>
      <c r="O26" s="1">
        <v>2245.5500000000002</v>
      </c>
      <c r="P26" s="7">
        <f>(O26-O27)/O27</f>
        <v>0.10976302849094376</v>
      </c>
      <c r="Q26" s="7">
        <f>O26/$O$83</f>
        <v>9.7547098061256058E-3</v>
      </c>
      <c r="R26" s="1">
        <v>222.1</v>
      </c>
    </row>
    <row r="27" spans="1:18" x14ac:dyDescent="0.3">
      <c r="A27" s="1" t="s">
        <v>11</v>
      </c>
      <c r="B27" s="1">
        <v>197.57</v>
      </c>
      <c r="C27" s="1">
        <v>20.66</v>
      </c>
      <c r="D27" s="1">
        <v>20.66</v>
      </c>
      <c r="E27" s="1">
        <v>0</v>
      </c>
      <c r="F27" s="1">
        <v>12.14</v>
      </c>
      <c r="G27" s="1">
        <v>1391.99</v>
      </c>
      <c r="H27" s="1">
        <v>395.71</v>
      </c>
      <c r="I27" s="1">
        <v>996.27</v>
      </c>
      <c r="J27" s="1">
        <v>350.7</v>
      </c>
      <c r="K27" s="4">
        <v>0</v>
      </c>
      <c r="L27" s="1">
        <v>38.53</v>
      </c>
      <c r="M27" s="1">
        <v>10.95</v>
      </c>
      <c r="N27" s="1">
        <v>0.92</v>
      </c>
      <c r="O27" s="1">
        <v>2023.45</v>
      </c>
      <c r="P27" s="1"/>
      <c r="Q27" s="1"/>
      <c r="R27" s="1"/>
    </row>
    <row r="28" spans="1:18" x14ac:dyDescent="0.3">
      <c r="A28" s="1" t="s">
        <v>23</v>
      </c>
      <c r="B28" s="1">
        <v>892.16</v>
      </c>
      <c r="C28" s="1">
        <v>229.03</v>
      </c>
      <c r="D28" s="1">
        <v>98.79</v>
      </c>
      <c r="E28" s="1">
        <v>130.24</v>
      </c>
      <c r="F28" s="1">
        <v>345.7</v>
      </c>
      <c r="G28" s="1">
        <v>3757.7</v>
      </c>
      <c r="H28" s="1">
        <v>1158.8399999999999</v>
      </c>
      <c r="I28" s="1">
        <v>2598.85</v>
      </c>
      <c r="J28" s="1">
        <v>6442.04</v>
      </c>
      <c r="K28" s="1">
        <v>51.14</v>
      </c>
      <c r="L28" s="1">
        <v>271.66000000000003</v>
      </c>
      <c r="M28" s="1">
        <v>540.53</v>
      </c>
      <c r="N28" s="1">
        <v>353.84</v>
      </c>
      <c r="O28" s="1">
        <v>12883.79</v>
      </c>
      <c r="P28" s="7">
        <f>(O28-O29)/O29</f>
        <v>9.603010133594686E-2</v>
      </c>
      <c r="Q28" s="7">
        <f>O28/$O$83</f>
        <v>5.5967416736685011E-2</v>
      </c>
      <c r="R28" s="1">
        <v>1128.83</v>
      </c>
    </row>
    <row r="29" spans="1:18" x14ac:dyDescent="0.3">
      <c r="A29" s="1" t="s">
        <v>11</v>
      </c>
      <c r="B29" s="1">
        <v>907.1</v>
      </c>
      <c r="C29" s="1">
        <v>181.18</v>
      </c>
      <c r="D29" s="1">
        <v>93.19</v>
      </c>
      <c r="E29" s="1">
        <v>87.99</v>
      </c>
      <c r="F29" s="1">
        <v>304.70999999999998</v>
      </c>
      <c r="G29" s="1">
        <v>3738.51</v>
      </c>
      <c r="H29" s="1">
        <v>1214.8</v>
      </c>
      <c r="I29" s="1">
        <v>2523.71</v>
      </c>
      <c r="J29" s="1">
        <v>5670.12</v>
      </c>
      <c r="K29" s="1">
        <v>32.479999999999997</v>
      </c>
      <c r="L29" s="1">
        <v>144.49</v>
      </c>
      <c r="M29" s="1">
        <v>404.49</v>
      </c>
      <c r="N29" s="1">
        <v>371.88</v>
      </c>
      <c r="O29" s="1">
        <v>11754.96</v>
      </c>
      <c r="P29" s="1"/>
      <c r="Q29" s="1"/>
      <c r="R29" s="1"/>
    </row>
    <row r="30" spans="1:18" x14ac:dyDescent="0.3">
      <c r="A30" s="1" t="s">
        <v>24</v>
      </c>
      <c r="B30" s="1">
        <v>-0.49</v>
      </c>
      <c r="C30" s="4">
        <v>0</v>
      </c>
      <c r="D30" s="4">
        <v>0</v>
      </c>
      <c r="E30" s="4">
        <v>0</v>
      </c>
      <c r="F30" s="4">
        <v>0</v>
      </c>
      <c r="G30" s="1">
        <v>2.82</v>
      </c>
      <c r="H30" s="1">
        <v>0.04</v>
      </c>
      <c r="I30" s="1">
        <v>2.79</v>
      </c>
      <c r="J30" s="1">
        <v>39.51</v>
      </c>
      <c r="K30" s="4">
        <v>0</v>
      </c>
      <c r="L30" s="4">
        <v>0</v>
      </c>
      <c r="M30" s="1">
        <v>-0.02</v>
      </c>
      <c r="N30" s="4">
        <v>0</v>
      </c>
      <c r="O30" s="1">
        <v>41.83</v>
      </c>
      <c r="P30" s="7">
        <f>(O30-O31)/O31</f>
        <v>-0.13107602825093481</v>
      </c>
      <c r="Q30" s="7">
        <f>O30/$O$83</f>
        <v>1.8171027640900183E-4</v>
      </c>
      <c r="R30" s="1">
        <v>-6.31</v>
      </c>
    </row>
    <row r="31" spans="1:18" x14ac:dyDescent="0.3">
      <c r="A31" s="1" t="s">
        <v>11</v>
      </c>
      <c r="B31" s="1">
        <v>-0.81</v>
      </c>
      <c r="C31" s="4">
        <v>0</v>
      </c>
      <c r="D31" s="4">
        <v>0</v>
      </c>
      <c r="E31" s="4">
        <v>0</v>
      </c>
      <c r="F31" s="4">
        <v>0</v>
      </c>
      <c r="G31" s="1">
        <v>6.19</v>
      </c>
      <c r="H31" s="1">
        <v>0.43</v>
      </c>
      <c r="I31" s="1">
        <v>5.76</v>
      </c>
      <c r="J31" s="1">
        <v>42.82</v>
      </c>
      <c r="K31" s="4">
        <v>0</v>
      </c>
      <c r="L31" s="4">
        <v>0</v>
      </c>
      <c r="M31" s="1">
        <v>-0.06</v>
      </c>
      <c r="N31" s="4">
        <v>0</v>
      </c>
      <c r="O31" s="1">
        <v>48.14</v>
      </c>
      <c r="P31" s="1"/>
      <c r="Q31" s="1"/>
      <c r="R31" s="1"/>
    </row>
    <row r="32" spans="1:18" x14ac:dyDescent="0.3">
      <c r="A32" s="1" t="s">
        <v>25</v>
      </c>
      <c r="B32" s="1">
        <v>10.41</v>
      </c>
      <c r="C32" s="1">
        <v>7.0000000000000007E-2</v>
      </c>
      <c r="D32" s="1">
        <v>7.0000000000000007E-2</v>
      </c>
      <c r="E32" s="4">
        <v>0</v>
      </c>
      <c r="F32" s="1">
        <v>1.04</v>
      </c>
      <c r="G32" s="1">
        <v>224.83</v>
      </c>
      <c r="H32" s="1">
        <v>74.31</v>
      </c>
      <c r="I32" s="1">
        <v>150.53</v>
      </c>
      <c r="J32" s="1">
        <v>26.09</v>
      </c>
      <c r="K32" s="4">
        <v>0</v>
      </c>
      <c r="L32" s="1">
        <v>47.26</v>
      </c>
      <c r="M32" s="1">
        <v>1.6</v>
      </c>
      <c r="N32" s="1">
        <v>0.13</v>
      </c>
      <c r="O32" s="1">
        <v>311.44</v>
      </c>
      <c r="P32" s="7">
        <f>(O32-O33)/O33</f>
        <v>0.92532146389713166</v>
      </c>
      <c r="Q32" s="7">
        <f>O32/$O$83</f>
        <v>1.3529009917480166E-3</v>
      </c>
      <c r="R32" s="1">
        <v>149.68</v>
      </c>
    </row>
    <row r="33" spans="1:18" x14ac:dyDescent="0.3">
      <c r="A33" s="1" t="s">
        <v>11</v>
      </c>
      <c r="B33" s="1">
        <v>6.54</v>
      </c>
      <c r="C33" s="4">
        <v>0</v>
      </c>
      <c r="D33" s="4">
        <v>0</v>
      </c>
      <c r="E33" s="4">
        <v>0</v>
      </c>
      <c r="F33" s="1">
        <v>1.21</v>
      </c>
      <c r="G33" s="1">
        <v>99.29</v>
      </c>
      <c r="H33" s="1">
        <v>27.1</v>
      </c>
      <c r="I33" s="1">
        <v>72.19</v>
      </c>
      <c r="J33" s="1">
        <v>9.23</v>
      </c>
      <c r="K33" s="4">
        <v>0</v>
      </c>
      <c r="L33" s="1">
        <v>45.02</v>
      </c>
      <c r="M33" s="1">
        <v>0.32</v>
      </c>
      <c r="N33" s="1">
        <v>0.15</v>
      </c>
      <c r="O33" s="1">
        <v>161.76</v>
      </c>
      <c r="P33" s="1"/>
      <c r="Q33" s="1"/>
      <c r="R33" s="1"/>
    </row>
    <row r="34" spans="1:18" x14ac:dyDescent="0.3">
      <c r="A34" s="1" t="s">
        <v>26</v>
      </c>
      <c r="B34" s="1">
        <v>987.04</v>
      </c>
      <c r="C34" s="1">
        <v>123.22</v>
      </c>
      <c r="D34" s="1">
        <v>108.78</v>
      </c>
      <c r="E34" s="1">
        <v>14.45</v>
      </c>
      <c r="F34" s="1">
        <v>339.21</v>
      </c>
      <c r="G34" s="1">
        <v>3469.87</v>
      </c>
      <c r="H34" s="1">
        <v>1523.07</v>
      </c>
      <c r="I34" s="1">
        <v>1946.8</v>
      </c>
      <c r="J34" s="1">
        <v>1627.82</v>
      </c>
      <c r="K34" s="1">
        <v>13.35</v>
      </c>
      <c r="L34" s="1">
        <v>76.38</v>
      </c>
      <c r="M34" s="1">
        <v>219.92</v>
      </c>
      <c r="N34" s="1">
        <v>3418.13</v>
      </c>
      <c r="O34" s="1">
        <v>10274.950000000001</v>
      </c>
      <c r="P34" s="7">
        <f>(O34-O35)/O35</f>
        <v>0.11610600397346545</v>
      </c>
      <c r="Q34" s="7">
        <f>O34/$O$83</f>
        <v>4.463456860121142E-2</v>
      </c>
      <c r="R34" s="1">
        <v>1068.8800000000001</v>
      </c>
    </row>
    <row r="35" spans="1:18" x14ac:dyDescent="0.3">
      <c r="A35" s="1" t="s">
        <v>11</v>
      </c>
      <c r="B35" s="1">
        <v>991.15</v>
      </c>
      <c r="C35" s="1">
        <v>114.64</v>
      </c>
      <c r="D35" s="1">
        <v>100.78</v>
      </c>
      <c r="E35" s="1">
        <v>13.86</v>
      </c>
      <c r="F35" s="1">
        <v>247.01</v>
      </c>
      <c r="G35" s="1">
        <v>3188.83</v>
      </c>
      <c r="H35" s="1">
        <v>1300.26</v>
      </c>
      <c r="I35" s="1">
        <v>1888.56</v>
      </c>
      <c r="J35" s="1">
        <v>1521.9</v>
      </c>
      <c r="K35" s="1">
        <v>17.18</v>
      </c>
      <c r="L35" s="1">
        <v>57.99</v>
      </c>
      <c r="M35" s="1">
        <v>160.13999999999999</v>
      </c>
      <c r="N35" s="1">
        <v>2907.24</v>
      </c>
      <c r="O35" s="1">
        <v>9206.07</v>
      </c>
      <c r="P35" s="1"/>
      <c r="Q35" s="1"/>
      <c r="R35" s="1"/>
    </row>
    <row r="36" spans="1:18" x14ac:dyDescent="0.3">
      <c r="A36" s="1" t="s">
        <v>27</v>
      </c>
      <c r="B36" s="1">
        <v>218.7</v>
      </c>
      <c r="C36" s="1">
        <v>47.22</v>
      </c>
      <c r="D36" s="1">
        <v>47.11</v>
      </c>
      <c r="E36" s="1">
        <v>0.11</v>
      </c>
      <c r="F36" s="1">
        <v>52.84</v>
      </c>
      <c r="G36" s="1">
        <v>1908.3</v>
      </c>
      <c r="H36" s="1">
        <v>611.54</v>
      </c>
      <c r="I36" s="1">
        <v>1296.77</v>
      </c>
      <c r="J36" s="1">
        <v>511.52</v>
      </c>
      <c r="K36" s="4">
        <v>0</v>
      </c>
      <c r="L36" s="1">
        <v>14.73</v>
      </c>
      <c r="M36" s="1">
        <v>53.91</v>
      </c>
      <c r="N36" s="1">
        <v>11.44</v>
      </c>
      <c r="O36" s="1">
        <v>2818.67</v>
      </c>
      <c r="P36" s="7">
        <f>(O36-O37)/O37</f>
        <v>7.3124952409959712E-2</v>
      </c>
      <c r="Q36" s="7">
        <f>O36/$O$83</f>
        <v>1.2244353449814996E-2</v>
      </c>
      <c r="R36" s="1">
        <v>192.07</v>
      </c>
    </row>
    <row r="37" spans="1:18" x14ac:dyDescent="0.3">
      <c r="A37" s="1" t="s">
        <v>11</v>
      </c>
      <c r="B37" s="1">
        <v>224.94</v>
      </c>
      <c r="C37" s="1">
        <v>40.5</v>
      </c>
      <c r="D37" s="1">
        <v>40.5</v>
      </c>
      <c r="E37" s="4">
        <v>0</v>
      </c>
      <c r="F37" s="1">
        <v>49.58</v>
      </c>
      <c r="G37" s="1">
        <v>1848.37</v>
      </c>
      <c r="H37" s="1">
        <v>756.67</v>
      </c>
      <c r="I37" s="1">
        <v>1091.7</v>
      </c>
      <c r="J37" s="1">
        <v>407.37</v>
      </c>
      <c r="K37" s="4">
        <v>0</v>
      </c>
      <c r="L37" s="1">
        <v>10.56</v>
      </c>
      <c r="M37" s="1">
        <v>38.75</v>
      </c>
      <c r="N37" s="1">
        <v>6.53</v>
      </c>
      <c r="O37" s="1">
        <v>2626.6</v>
      </c>
      <c r="P37" s="1"/>
      <c r="Q37" s="1"/>
      <c r="R37" s="1"/>
    </row>
    <row r="38" spans="1:18" x14ac:dyDescent="0.3">
      <c r="A38" s="1" t="s">
        <v>28</v>
      </c>
      <c r="B38" s="1">
        <v>1189.83</v>
      </c>
      <c r="C38" s="1">
        <v>77.680000000000007</v>
      </c>
      <c r="D38" s="1">
        <v>77.680000000000007</v>
      </c>
      <c r="E38" s="4">
        <v>0</v>
      </c>
      <c r="F38" s="1">
        <v>122.27</v>
      </c>
      <c r="G38" s="1">
        <v>3130.04</v>
      </c>
      <c r="H38" s="1">
        <v>1400.97</v>
      </c>
      <c r="I38" s="1">
        <v>1729.06</v>
      </c>
      <c r="J38" s="1">
        <v>1946.87</v>
      </c>
      <c r="K38" s="1">
        <v>0.12</v>
      </c>
      <c r="L38" s="1">
        <v>71.55</v>
      </c>
      <c r="M38" s="1">
        <v>878</v>
      </c>
      <c r="N38" s="1">
        <v>1988.02</v>
      </c>
      <c r="O38" s="1">
        <v>9404.3700000000008</v>
      </c>
      <c r="P38" s="7">
        <f>(O38-O39)/O39</f>
        <v>0.1045784643862632</v>
      </c>
      <c r="Q38" s="7">
        <f>O38/$O$83</f>
        <v>4.085275333857339E-2</v>
      </c>
      <c r="R38" s="1">
        <v>890.38</v>
      </c>
    </row>
    <row r="39" spans="1:18" x14ac:dyDescent="0.3">
      <c r="A39" s="1" t="s">
        <v>11</v>
      </c>
      <c r="B39" s="1">
        <v>1331.72</v>
      </c>
      <c r="C39" s="1">
        <v>62.98</v>
      </c>
      <c r="D39" s="1">
        <v>62.98</v>
      </c>
      <c r="E39" s="4">
        <v>0</v>
      </c>
      <c r="F39" s="1">
        <v>102.14</v>
      </c>
      <c r="G39" s="1">
        <v>2245.46</v>
      </c>
      <c r="H39" s="1">
        <v>1117.82</v>
      </c>
      <c r="I39" s="1">
        <v>1127.6400000000001</v>
      </c>
      <c r="J39" s="1">
        <v>1780.94</v>
      </c>
      <c r="K39" s="1">
        <v>0.08</v>
      </c>
      <c r="L39" s="1">
        <v>81.38</v>
      </c>
      <c r="M39" s="1">
        <v>828.73</v>
      </c>
      <c r="N39" s="1">
        <v>2080.56</v>
      </c>
      <c r="O39" s="1">
        <v>8513.99</v>
      </c>
      <c r="P39" s="1"/>
      <c r="Q39" s="1"/>
      <c r="R39" s="1"/>
    </row>
    <row r="40" spans="1:18" x14ac:dyDescent="0.3">
      <c r="A40" s="1" t="s">
        <v>29</v>
      </c>
      <c r="B40" s="1">
        <v>69.900000000000006</v>
      </c>
      <c r="C40" s="1">
        <v>2.81</v>
      </c>
      <c r="D40" s="1">
        <v>2.81</v>
      </c>
      <c r="E40" s="4">
        <v>0</v>
      </c>
      <c r="F40" s="1">
        <v>17.34</v>
      </c>
      <c r="G40" s="1">
        <v>2446.89</v>
      </c>
      <c r="H40" s="1">
        <v>556.41</v>
      </c>
      <c r="I40" s="1">
        <v>1890.47</v>
      </c>
      <c r="J40" s="1">
        <v>2.09</v>
      </c>
      <c r="K40" s="4">
        <v>0</v>
      </c>
      <c r="L40" s="1">
        <v>7.18</v>
      </c>
      <c r="M40" s="1">
        <v>91.54</v>
      </c>
      <c r="N40" s="1">
        <v>16.52</v>
      </c>
      <c r="O40" s="1">
        <v>2654.26</v>
      </c>
      <c r="P40" s="7">
        <f>(O40-O41)/O41</f>
        <v>0.22894355469744757</v>
      </c>
      <c r="Q40" s="7">
        <f>O40/$O$83</f>
        <v>1.1530153436800318E-2</v>
      </c>
      <c r="R40" s="1">
        <v>494.47</v>
      </c>
    </row>
    <row r="41" spans="1:18" x14ac:dyDescent="0.3">
      <c r="A41" s="1" t="s">
        <v>11</v>
      </c>
      <c r="B41" s="1">
        <v>68.650000000000006</v>
      </c>
      <c r="C41" s="1">
        <v>1.68</v>
      </c>
      <c r="D41" s="1">
        <v>1.68</v>
      </c>
      <c r="E41" s="4">
        <v>0</v>
      </c>
      <c r="F41" s="1">
        <v>13.84</v>
      </c>
      <c r="G41" s="1">
        <v>1964.46</v>
      </c>
      <c r="H41" s="1">
        <v>437.96</v>
      </c>
      <c r="I41" s="1">
        <v>1526.5</v>
      </c>
      <c r="J41" s="1">
        <v>2</v>
      </c>
      <c r="K41" s="4">
        <v>0</v>
      </c>
      <c r="L41" s="1">
        <v>5.42</v>
      </c>
      <c r="M41" s="1">
        <v>91.72</v>
      </c>
      <c r="N41" s="1">
        <v>12.02</v>
      </c>
      <c r="O41" s="1">
        <v>2159.79</v>
      </c>
      <c r="P41" s="1"/>
      <c r="Q41" s="1"/>
      <c r="R41" s="1"/>
    </row>
    <row r="42" spans="1:18" x14ac:dyDescent="0.3">
      <c r="A42" s="1" t="s">
        <v>30</v>
      </c>
      <c r="B42" s="1">
        <v>1547.28</v>
      </c>
      <c r="C42" s="1">
        <v>555.05999999999995</v>
      </c>
      <c r="D42" s="1">
        <v>515.65</v>
      </c>
      <c r="E42" s="1">
        <v>39.409999999999997</v>
      </c>
      <c r="F42" s="1">
        <v>244.67</v>
      </c>
      <c r="G42" s="1">
        <v>6547.08</v>
      </c>
      <c r="H42" s="1">
        <v>2947.41</v>
      </c>
      <c r="I42" s="1">
        <v>3599.67</v>
      </c>
      <c r="J42" s="1">
        <v>2513.1</v>
      </c>
      <c r="K42" s="1">
        <v>120</v>
      </c>
      <c r="L42" s="1">
        <v>639.54999999999995</v>
      </c>
      <c r="M42" s="1">
        <v>168.8</v>
      </c>
      <c r="N42" s="1">
        <v>911.24</v>
      </c>
      <c r="O42" s="1">
        <v>13246.78</v>
      </c>
      <c r="P42" s="7">
        <f>(O42-O43)/O43</f>
        <v>0.18208118276115628</v>
      </c>
      <c r="Q42" s="7">
        <f>O42/$O$83</f>
        <v>5.7544251860608117E-2</v>
      </c>
      <c r="R42" s="1">
        <v>2040.46</v>
      </c>
    </row>
    <row r="43" spans="1:18" x14ac:dyDescent="0.3">
      <c r="A43" s="1" t="s">
        <v>11</v>
      </c>
      <c r="B43" s="1">
        <v>1660.33</v>
      </c>
      <c r="C43" s="1">
        <v>514.98</v>
      </c>
      <c r="D43" s="1">
        <v>482.33</v>
      </c>
      <c r="E43" s="1">
        <v>32.65</v>
      </c>
      <c r="F43" s="1">
        <v>205.04</v>
      </c>
      <c r="G43" s="1">
        <v>5435.46</v>
      </c>
      <c r="H43" s="1">
        <v>2455.42</v>
      </c>
      <c r="I43" s="1">
        <v>2980.04</v>
      </c>
      <c r="J43" s="1">
        <v>2117.2600000000002</v>
      </c>
      <c r="K43" s="1">
        <v>108.7</v>
      </c>
      <c r="L43" s="1">
        <v>468.15</v>
      </c>
      <c r="M43" s="1">
        <v>149.41999999999999</v>
      </c>
      <c r="N43" s="1">
        <v>546.98</v>
      </c>
      <c r="O43" s="1">
        <v>11206.32</v>
      </c>
      <c r="P43" s="1"/>
      <c r="Q43" s="1"/>
      <c r="R43" s="1"/>
    </row>
    <row r="44" spans="1:18" x14ac:dyDescent="0.3">
      <c r="A44" s="1" t="s">
        <v>31</v>
      </c>
      <c r="B44" s="1">
        <v>3029.92</v>
      </c>
      <c r="C44" s="1">
        <v>755.62</v>
      </c>
      <c r="D44" s="1">
        <v>316.7</v>
      </c>
      <c r="E44" s="1">
        <v>438.92</v>
      </c>
      <c r="F44" s="1">
        <v>786.07</v>
      </c>
      <c r="G44" s="1">
        <v>7515.16</v>
      </c>
      <c r="H44" s="1">
        <v>2779.48</v>
      </c>
      <c r="I44" s="1">
        <v>4735.6899999999996</v>
      </c>
      <c r="J44" s="1">
        <v>15097.46</v>
      </c>
      <c r="K44" s="1">
        <v>289.62</v>
      </c>
      <c r="L44" s="1">
        <v>428.56</v>
      </c>
      <c r="M44" s="1">
        <v>443.29</v>
      </c>
      <c r="N44" s="1">
        <v>1120.5899999999999</v>
      </c>
      <c r="O44" s="1">
        <v>29466.3</v>
      </c>
      <c r="P44" s="7">
        <f>(O44-O45)/O45</f>
        <v>3.5664075131099864E-2</v>
      </c>
      <c r="Q44" s="7">
        <f>O44/$O$83</f>
        <v>0.12800214003706839</v>
      </c>
      <c r="R44" s="1">
        <v>1014.7</v>
      </c>
    </row>
    <row r="45" spans="1:18" x14ac:dyDescent="0.3">
      <c r="A45" s="1" t="s">
        <v>11</v>
      </c>
      <c r="B45" s="1">
        <v>3509.64</v>
      </c>
      <c r="C45" s="1">
        <v>698.18</v>
      </c>
      <c r="D45" s="1">
        <v>319.06</v>
      </c>
      <c r="E45" s="1">
        <v>379.12</v>
      </c>
      <c r="F45" s="1">
        <v>770.33</v>
      </c>
      <c r="G45" s="1">
        <v>6959.37</v>
      </c>
      <c r="H45" s="1">
        <v>2657.16</v>
      </c>
      <c r="I45" s="1">
        <v>4302.21</v>
      </c>
      <c r="J45" s="1">
        <v>14435.79</v>
      </c>
      <c r="K45" s="1">
        <v>288.70999999999998</v>
      </c>
      <c r="L45" s="1">
        <v>367.09</v>
      </c>
      <c r="M45" s="1">
        <v>453.11</v>
      </c>
      <c r="N45" s="1">
        <v>969.38</v>
      </c>
      <c r="O45" s="1">
        <v>28451.599999999999</v>
      </c>
      <c r="P45" s="1"/>
      <c r="Q45" s="1"/>
      <c r="R45" s="1"/>
    </row>
    <row r="46" spans="1:18" x14ac:dyDescent="0.3">
      <c r="A46" s="1" t="s">
        <v>32</v>
      </c>
      <c r="B46" s="1">
        <v>1205.2</v>
      </c>
      <c r="C46" s="1">
        <v>381.51</v>
      </c>
      <c r="D46" s="1">
        <v>168.83</v>
      </c>
      <c r="E46" s="1">
        <v>212.68</v>
      </c>
      <c r="F46" s="1">
        <v>312.88</v>
      </c>
      <c r="G46" s="1">
        <v>3045.91</v>
      </c>
      <c r="H46" s="1">
        <v>926.43</v>
      </c>
      <c r="I46" s="1">
        <v>2119.48</v>
      </c>
      <c r="J46" s="1">
        <v>6201.57</v>
      </c>
      <c r="K46" s="1">
        <v>148.63999999999999</v>
      </c>
      <c r="L46" s="1">
        <v>110.12</v>
      </c>
      <c r="M46" s="1">
        <v>1324.8</v>
      </c>
      <c r="N46" s="1">
        <v>2205.17</v>
      </c>
      <c r="O46" s="1">
        <v>14935.8</v>
      </c>
      <c r="P46" s="7">
        <f>(O46-O47)/O47</f>
        <v>0.10413664982889942</v>
      </c>
      <c r="Q46" s="7">
        <f>O46/$O$83</f>
        <v>6.4881385283040147E-2</v>
      </c>
      <c r="R46" s="1">
        <v>1408.67</v>
      </c>
    </row>
    <row r="47" spans="1:18" x14ac:dyDescent="0.3">
      <c r="A47" s="1" t="s">
        <v>11</v>
      </c>
      <c r="B47" s="1">
        <v>1242.9000000000001</v>
      </c>
      <c r="C47" s="1">
        <v>346.24</v>
      </c>
      <c r="D47" s="1">
        <v>172.31</v>
      </c>
      <c r="E47" s="1">
        <v>173.93</v>
      </c>
      <c r="F47" s="1">
        <v>330.15</v>
      </c>
      <c r="G47" s="1">
        <v>2960.77</v>
      </c>
      <c r="H47" s="1">
        <v>895.06</v>
      </c>
      <c r="I47" s="1">
        <v>2065.71</v>
      </c>
      <c r="J47" s="1">
        <v>6168.94</v>
      </c>
      <c r="K47" s="1">
        <v>107.89</v>
      </c>
      <c r="L47" s="1">
        <v>101.72</v>
      </c>
      <c r="M47" s="1">
        <v>777.26</v>
      </c>
      <c r="N47" s="1">
        <v>1491.26</v>
      </c>
      <c r="O47" s="1">
        <v>13527.13</v>
      </c>
      <c r="P47" s="1"/>
      <c r="Q47" s="1"/>
      <c r="R47" s="1"/>
    </row>
    <row r="48" spans="1:18" x14ac:dyDescent="0.3">
      <c r="A48" s="1" t="s">
        <v>33</v>
      </c>
      <c r="B48" s="1">
        <v>1305.71</v>
      </c>
      <c r="C48" s="1">
        <v>299.17</v>
      </c>
      <c r="D48" s="1">
        <v>135.61000000000001</v>
      </c>
      <c r="E48" s="1">
        <v>163.56</v>
      </c>
      <c r="F48" s="1">
        <v>436.88</v>
      </c>
      <c r="G48" s="1">
        <v>5647.28</v>
      </c>
      <c r="H48" s="1">
        <v>1581.53</v>
      </c>
      <c r="I48" s="1">
        <v>4065.75</v>
      </c>
      <c r="J48" s="1">
        <v>4901.41</v>
      </c>
      <c r="K48" s="1">
        <v>44.6</v>
      </c>
      <c r="L48" s="1">
        <v>207.3</v>
      </c>
      <c r="M48" s="1">
        <v>391.1</v>
      </c>
      <c r="N48" s="1">
        <v>1088.3499999999999</v>
      </c>
      <c r="O48" s="1">
        <v>14321.8</v>
      </c>
      <c r="P48" s="7">
        <f>(O48-O49)/O49</f>
        <v>1.9197937949178775E-2</v>
      </c>
      <c r="Q48" s="7">
        <f>O48/$O$83</f>
        <v>6.2214158180120542E-2</v>
      </c>
      <c r="R48" s="1">
        <v>269.77</v>
      </c>
    </row>
    <row r="49" spans="1:18" x14ac:dyDescent="0.3">
      <c r="A49" s="1" t="s">
        <v>11</v>
      </c>
      <c r="B49" s="1">
        <v>1606.74</v>
      </c>
      <c r="C49" s="1">
        <v>273.27999999999997</v>
      </c>
      <c r="D49" s="1">
        <v>137.26</v>
      </c>
      <c r="E49" s="1">
        <v>136.02000000000001</v>
      </c>
      <c r="F49" s="1">
        <v>343.25</v>
      </c>
      <c r="G49" s="1">
        <v>4964.53</v>
      </c>
      <c r="H49" s="1">
        <v>1475.24</v>
      </c>
      <c r="I49" s="1">
        <v>3489.29</v>
      </c>
      <c r="J49" s="1">
        <v>5311.99</v>
      </c>
      <c r="K49" s="1">
        <v>37.07</v>
      </c>
      <c r="L49" s="1">
        <v>195.09</v>
      </c>
      <c r="M49" s="1">
        <v>276.64</v>
      </c>
      <c r="N49" s="1">
        <v>1043.44</v>
      </c>
      <c r="O49" s="1">
        <v>14052.03</v>
      </c>
      <c r="P49" s="1"/>
      <c r="Q49" s="1"/>
      <c r="R49" s="1"/>
    </row>
    <row r="50" spans="1:18" x14ac:dyDescent="0.3">
      <c r="A50" s="1" t="s">
        <v>34</v>
      </c>
      <c r="B50" s="1">
        <v>216.71</v>
      </c>
      <c r="C50" s="1">
        <v>66.91</v>
      </c>
      <c r="D50" s="1">
        <v>41.91</v>
      </c>
      <c r="E50" s="1">
        <v>25</v>
      </c>
      <c r="F50" s="1">
        <v>13.72</v>
      </c>
      <c r="G50" s="1">
        <v>1719.23</v>
      </c>
      <c r="H50" s="1">
        <v>760.23</v>
      </c>
      <c r="I50" s="1">
        <v>959</v>
      </c>
      <c r="J50" s="1">
        <v>836.31</v>
      </c>
      <c r="K50" s="4">
        <v>0</v>
      </c>
      <c r="L50" s="1">
        <v>15.97</v>
      </c>
      <c r="M50" s="1">
        <v>87.55</v>
      </c>
      <c r="N50" s="1">
        <v>1061.3</v>
      </c>
      <c r="O50" s="1">
        <v>4017.7</v>
      </c>
      <c r="P50" s="7">
        <f>(O50-O51)/O51</f>
        <v>7.8672741477768426E-2</v>
      </c>
      <c r="Q50" s="7">
        <f>O50/$O$83</f>
        <v>1.7452961451791697E-2</v>
      </c>
      <c r="R50" s="1">
        <v>293.02999999999997</v>
      </c>
    </row>
    <row r="51" spans="1:18" x14ac:dyDescent="0.3">
      <c r="A51" s="1" t="s">
        <v>11</v>
      </c>
      <c r="B51" s="1">
        <v>207.72</v>
      </c>
      <c r="C51" s="1">
        <v>43.06</v>
      </c>
      <c r="D51" s="1">
        <v>24.99</v>
      </c>
      <c r="E51" s="1">
        <v>18.07</v>
      </c>
      <c r="F51" s="1">
        <v>9.93</v>
      </c>
      <c r="G51" s="1">
        <v>1641.14</v>
      </c>
      <c r="H51" s="1">
        <v>712.83</v>
      </c>
      <c r="I51" s="1">
        <v>928.31</v>
      </c>
      <c r="J51" s="1">
        <v>374.36</v>
      </c>
      <c r="K51" s="4">
        <v>0</v>
      </c>
      <c r="L51" s="1">
        <v>15.58</v>
      </c>
      <c r="M51" s="1">
        <v>106.44</v>
      </c>
      <c r="N51" s="1">
        <v>1326.44</v>
      </c>
      <c r="O51" s="1">
        <v>3724.67</v>
      </c>
      <c r="P51" s="1"/>
      <c r="Q51" s="1"/>
      <c r="R51" s="1"/>
    </row>
    <row r="52" spans="1:18" x14ac:dyDescent="0.3">
      <c r="A52" s="1" t="s">
        <v>35</v>
      </c>
      <c r="B52" s="1">
        <v>40.79</v>
      </c>
      <c r="C52" s="1">
        <v>0.81</v>
      </c>
      <c r="D52" s="1">
        <v>0.81</v>
      </c>
      <c r="E52" s="4">
        <v>0</v>
      </c>
      <c r="F52" s="1">
        <v>2.37</v>
      </c>
      <c r="G52" s="1">
        <v>410.82</v>
      </c>
      <c r="H52" s="1">
        <v>214.36</v>
      </c>
      <c r="I52" s="1">
        <v>196.46</v>
      </c>
      <c r="J52" s="1">
        <v>265.57</v>
      </c>
      <c r="K52" s="4">
        <v>0</v>
      </c>
      <c r="L52" s="1">
        <v>0.06</v>
      </c>
      <c r="M52" s="1">
        <v>14.42</v>
      </c>
      <c r="N52" s="1">
        <v>1.76</v>
      </c>
      <c r="O52" s="1">
        <v>736.6</v>
      </c>
      <c r="P52" s="7">
        <f>(O52-O53)/O53</f>
        <v>0.26897169535031956</v>
      </c>
      <c r="Q52" s="7">
        <f>O52/$O$83</f>
        <v>3.1998037198869415E-3</v>
      </c>
      <c r="R52" s="1">
        <v>156.13</v>
      </c>
    </row>
    <row r="53" spans="1:18" x14ac:dyDescent="0.3">
      <c r="A53" s="1" t="s">
        <v>11</v>
      </c>
      <c r="B53" s="1">
        <v>27.48</v>
      </c>
      <c r="C53" s="1">
        <v>0.55000000000000004</v>
      </c>
      <c r="D53" s="1">
        <v>0.55000000000000004</v>
      </c>
      <c r="E53" s="4">
        <v>0</v>
      </c>
      <c r="F53" s="1">
        <v>2.5299999999999998</v>
      </c>
      <c r="G53" s="1">
        <v>267.16000000000003</v>
      </c>
      <c r="H53" s="1">
        <v>142.31</v>
      </c>
      <c r="I53" s="1">
        <v>124.85</v>
      </c>
      <c r="J53" s="1">
        <v>256.5</v>
      </c>
      <c r="K53" s="4">
        <v>0</v>
      </c>
      <c r="L53" s="1">
        <v>0.03</v>
      </c>
      <c r="M53" s="1">
        <v>24.4</v>
      </c>
      <c r="N53" s="1">
        <v>1.82</v>
      </c>
      <c r="O53" s="1">
        <v>580.47</v>
      </c>
      <c r="P53" s="1"/>
      <c r="Q53" s="1"/>
      <c r="R53" s="1"/>
    </row>
    <row r="54" spans="1:18" x14ac:dyDescent="0.3">
      <c r="A54" s="2" t="s">
        <v>36</v>
      </c>
      <c r="B54" s="5">
        <f t="shared" ref="B54:O55" si="0">SUM(B4+B6+B8+B10+B12+B14+B16+B18+B20+B22+B24+B26+B28+B30+B32+B34+B36+B38+B40+B42+B44+B46+B48+B50+B52)</f>
        <v>18956.150000000001</v>
      </c>
      <c r="C54" s="5">
        <f t="shared" si="0"/>
        <v>4186.5199999999995</v>
      </c>
      <c r="D54" s="5">
        <f t="shared" si="0"/>
        <v>3018.0599999999995</v>
      </c>
      <c r="E54" s="5">
        <f t="shared" si="0"/>
        <v>1168.47</v>
      </c>
      <c r="F54" s="5">
        <f t="shared" si="0"/>
        <v>4533.7500000000009</v>
      </c>
      <c r="G54" s="5">
        <f t="shared" si="0"/>
        <v>71681.470000000016</v>
      </c>
      <c r="H54" s="5">
        <f t="shared" si="0"/>
        <v>29693.83</v>
      </c>
      <c r="I54" s="5">
        <f t="shared" si="0"/>
        <v>41987.670000000006</v>
      </c>
      <c r="J54" s="5">
        <f t="shared" si="0"/>
        <v>62211.37</v>
      </c>
      <c r="K54" s="5">
        <f t="shared" si="0"/>
        <v>834.02</v>
      </c>
      <c r="L54" s="5">
        <f t="shared" si="0"/>
        <v>4391.4000000000015</v>
      </c>
      <c r="M54" s="5">
        <f t="shared" si="0"/>
        <v>5977.7100000000009</v>
      </c>
      <c r="N54" s="5">
        <f t="shared" si="0"/>
        <v>22521.499999999993</v>
      </c>
      <c r="O54" s="5">
        <f t="shared" si="0"/>
        <v>195293.92999999996</v>
      </c>
      <c r="P54" s="8">
        <f>(O54-O55)/O55</f>
        <v>6.8595513247657988E-2</v>
      </c>
      <c r="Q54" s="8">
        <f>O54/$O$83</f>
        <v>0.84836036340665189</v>
      </c>
      <c r="R54" s="5">
        <f t="shared" ref="R54" si="1">SUM(R4+R6+R8+R10+R12+R14+R16+R18+R20+R22+R24+R26+R28+R30+R32+R34+R36+R38+R40+R42+R44+R46+R48+R50+R52)</f>
        <v>12536.35</v>
      </c>
    </row>
    <row r="55" spans="1:18" x14ac:dyDescent="0.3">
      <c r="A55" s="1" t="s">
        <v>37</v>
      </c>
      <c r="B55" s="6">
        <f t="shared" si="0"/>
        <v>20225.180000000004</v>
      </c>
      <c r="C55" s="6">
        <f t="shared" si="0"/>
        <v>3754.94</v>
      </c>
      <c r="D55" s="6">
        <f t="shared" si="0"/>
        <v>2797.25</v>
      </c>
      <c r="E55" s="6">
        <f t="shared" si="0"/>
        <v>957.67</v>
      </c>
      <c r="F55" s="6">
        <f t="shared" si="0"/>
        <v>4018.21</v>
      </c>
      <c r="G55" s="6">
        <f t="shared" si="0"/>
        <v>66139.140000000014</v>
      </c>
      <c r="H55" s="6">
        <f t="shared" si="0"/>
        <v>27208.57</v>
      </c>
      <c r="I55" s="6">
        <f t="shared" si="0"/>
        <v>38930.559999999998</v>
      </c>
      <c r="J55" s="6">
        <f t="shared" si="0"/>
        <v>57592.579999999994</v>
      </c>
      <c r="K55" s="6">
        <f t="shared" si="0"/>
        <v>770.24</v>
      </c>
      <c r="L55" s="6">
        <f t="shared" si="0"/>
        <v>3728.02</v>
      </c>
      <c r="M55" s="6">
        <f t="shared" si="0"/>
        <v>5316.87</v>
      </c>
      <c r="N55" s="6">
        <f t="shared" si="0"/>
        <v>21212.429999999993</v>
      </c>
      <c r="O55" s="6">
        <f t="shared" si="0"/>
        <v>182757.58000000005</v>
      </c>
      <c r="P55" s="1"/>
      <c r="Q55" s="1"/>
      <c r="R55" s="1"/>
    </row>
    <row r="56" spans="1:18" x14ac:dyDescent="0.3">
      <c r="A56" s="1" t="s">
        <v>38</v>
      </c>
      <c r="B56" s="9">
        <f t="shared" ref="B56:O56" si="2">(B54-B55)/B55</f>
        <v>-6.2745053443282198E-2</v>
      </c>
      <c r="C56" s="9">
        <f t="shared" si="2"/>
        <v>0.11493659019851168</v>
      </c>
      <c r="D56" s="9">
        <f t="shared" si="2"/>
        <v>7.8938242917150597E-2</v>
      </c>
      <c r="E56" s="9">
        <f t="shared" si="2"/>
        <v>0.22011757703593104</v>
      </c>
      <c r="F56" s="9">
        <f t="shared" si="2"/>
        <v>0.12830091010673927</v>
      </c>
      <c r="G56" s="9">
        <f t="shared" si="2"/>
        <v>8.3798035474909424E-2</v>
      </c>
      <c r="H56" s="9">
        <f t="shared" si="2"/>
        <v>9.1341073786678315E-2</v>
      </c>
      <c r="I56" s="9">
        <f t="shared" si="2"/>
        <v>7.8527254681155581E-2</v>
      </c>
      <c r="J56" s="9">
        <f t="shared" si="2"/>
        <v>8.0197657406561901E-2</v>
      </c>
      <c r="K56" s="9">
        <f t="shared" si="2"/>
        <v>8.2805359368508483E-2</v>
      </c>
      <c r="L56" s="9">
        <f t="shared" si="2"/>
        <v>0.17794432433302437</v>
      </c>
      <c r="M56" s="9">
        <f t="shared" si="2"/>
        <v>0.12429117130943601</v>
      </c>
      <c r="N56" s="9">
        <f t="shared" si="2"/>
        <v>6.1712401643753224E-2</v>
      </c>
      <c r="O56" s="9">
        <f t="shared" si="2"/>
        <v>6.8595513247657988E-2</v>
      </c>
      <c r="P56" s="1"/>
      <c r="Q56" s="1"/>
      <c r="R56" s="1"/>
    </row>
    <row r="57" spans="1:18" x14ac:dyDescent="0.3">
      <c r="A57" s="2" t="s">
        <v>39</v>
      </c>
      <c r="B57" s="1"/>
      <c r="C57" s="1"/>
      <c r="D57" s="1"/>
      <c r="E57" s="1"/>
      <c r="F57" s="1"/>
      <c r="G57" s="1"/>
      <c r="H57" s="1"/>
      <c r="I57" s="1"/>
      <c r="J57" s="1"/>
      <c r="K57" s="1"/>
      <c r="L57" s="1"/>
      <c r="M57" s="1"/>
      <c r="N57" s="1"/>
      <c r="O57" s="1"/>
      <c r="P57" s="1"/>
      <c r="Q57" s="1"/>
      <c r="R57" s="1"/>
    </row>
    <row r="58" spans="1:18" x14ac:dyDescent="0.3">
      <c r="A58" s="1" t="s">
        <v>40</v>
      </c>
      <c r="B58" s="4">
        <v>0</v>
      </c>
      <c r="C58" s="4">
        <v>0</v>
      </c>
      <c r="D58" s="4">
        <v>0</v>
      </c>
      <c r="E58" s="4">
        <v>0</v>
      </c>
      <c r="F58" s="4">
        <v>0</v>
      </c>
      <c r="G58" s="4">
        <v>0</v>
      </c>
      <c r="H58" s="4">
        <v>0</v>
      </c>
      <c r="I58" s="4">
        <v>0</v>
      </c>
      <c r="J58" s="1">
        <v>4591.58</v>
      </c>
      <c r="K58" s="4">
        <v>0</v>
      </c>
      <c r="L58" s="4">
        <v>0</v>
      </c>
      <c r="M58" s="1">
        <v>92</v>
      </c>
      <c r="N58" s="4">
        <v>0</v>
      </c>
      <c r="O58" s="1">
        <v>4683.58</v>
      </c>
      <c r="P58" s="7">
        <f>(O58-O59)/O59</f>
        <v>0.21710228837828147</v>
      </c>
      <c r="Q58" s="7">
        <f>O58/$O$83</f>
        <v>2.034555621285376E-2</v>
      </c>
      <c r="R58" s="1">
        <v>835.44</v>
      </c>
    </row>
    <row r="59" spans="1:18" x14ac:dyDescent="0.3">
      <c r="A59" s="1" t="s">
        <v>11</v>
      </c>
      <c r="B59" s="4">
        <v>0</v>
      </c>
      <c r="C59" s="4">
        <v>0</v>
      </c>
      <c r="D59" s="4">
        <v>0</v>
      </c>
      <c r="E59" s="4">
        <v>0</v>
      </c>
      <c r="F59" s="4">
        <v>0</v>
      </c>
      <c r="G59" s="4">
        <v>0</v>
      </c>
      <c r="H59" s="4">
        <v>0</v>
      </c>
      <c r="I59" s="4">
        <v>0</v>
      </c>
      <c r="J59" s="1">
        <v>3785.6</v>
      </c>
      <c r="K59" s="4">
        <v>0</v>
      </c>
      <c r="L59" s="4">
        <v>0</v>
      </c>
      <c r="M59" s="1">
        <v>62.54</v>
      </c>
      <c r="N59" s="4">
        <v>0</v>
      </c>
      <c r="O59" s="1">
        <v>3848.14</v>
      </c>
      <c r="P59" s="1"/>
      <c r="Q59" s="1"/>
      <c r="R59" s="1"/>
    </row>
    <row r="60" spans="1:18" x14ac:dyDescent="0.3">
      <c r="A60" s="1" t="s">
        <v>41</v>
      </c>
      <c r="B60" s="4">
        <v>0</v>
      </c>
      <c r="C60" s="4">
        <v>0</v>
      </c>
      <c r="D60" s="4">
        <v>0</v>
      </c>
      <c r="E60" s="4">
        <v>0</v>
      </c>
      <c r="F60" s="4">
        <v>0</v>
      </c>
      <c r="G60" s="4">
        <v>0</v>
      </c>
      <c r="H60" s="4">
        <v>0</v>
      </c>
      <c r="I60" s="4">
        <v>0</v>
      </c>
      <c r="J60" s="1">
        <v>2923.94</v>
      </c>
      <c r="K60" s="4">
        <v>0</v>
      </c>
      <c r="L60" s="4">
        <v>0</v>
      </c>
      <c r="M60" s="1">
        <v>294.62</v>
      </c>
      <c r="N60" s="4">
        <v>0</v>
      </c>
      <c r="O60" s="1">
        <v>3218.56</v>
      </c>
      <c r="P60" s="7">
        <f>(O60-O61)/O61</f>
        <v>0.34139642662154451</v>
      </c>
      <c r="Q60" s="7">
        <f>O60/$O$83</f>
        <v>1.3981482840998254E-2</v>
      </c>
      <c r="R60" s="1">
        <v>819.15</v>
      </c>
    </row>
    <row r="61" spans="1:18" x14ac:dyDescent="0.3">
      <c r="A61" s="1" t="s">
        <v>11</v>
      </c>
      <c r="B61" s="4">
        <v>0</v>
      </c>
      <c r="C61" s="4">
        <v>0</v>
      </c>
      <c r="D61" s="4">
        <v>0</v>
      </c>
      <c r="E61" s="4">
        <v>0</v>
      </c>
      <c r="F61" s="4">
        <v>0</v>
      </c>
      <c r="G61" s="4">
        <v>0</v>
      </c>
      <c r="H61" s="4">
        <v>0</v>
      </c>
      <c r="I61" s="4">
        <v>0</v>
      </c>
      <c r="J61" s="1">
        <v>2255.11</v>
      </c>
      <c r="K61" s="4">
        <v>0</v>
      </c>
      <c r="L61" s="4">
        <v>0</v>
      </c>
      <c r="M61" s="1">
        <v>144.30000000000001</v>
      </c>
      <c r="N61" s="4">
        <v>0</v>
      </c>
      <c r="O61" s="1">
        <v>2399.41</v>
      </c>
      <c r="P61" s="1"/>
      <c r="Q61" s="1"/>
      <c r="R61" s="1"/>
    </row>
    <row r="62" spans="1:18" x14ac:dyDescent="0.3">
      <c r="A62" s="1" t="s">
        <v>42</v>
      </c>
      <c r="B62" s="4">
        <v>0</v>
      </c>
      <c r="C62" s="4">
        <v>0</v>
      </c>
      <c r="D62" s="4">
        <v>0</v>
      </c>
      <c r="E62" s="4">
        <v>0</v>
      </c>
      <c r="F62" s="4">
        <v>0</v>
      </c>
      <c r="G62" s="4">
        <v>0</v>
      </c>
      <c r="H62" s="4">
        <v>0</v>
      </c>
      <c r="I62" s="4">
        <v>0</v>
      </c>
      <c r="J62" s="1">
        <v>5860.76</v>
      </c>
      <c r="K62" s="4">
        <v>0</v>
      </c>
      <c r="L62" s="4">
        <v>0</v>
      </c>
      <c r="M62" s="1">
        <v>135.91</v>
      </c>
      <c r="N62" s="4">
        <v>0</v>
      </c>
      <c r="O62" s="1">
        <v>5996.67</v>
      </c>
      <c r="P62" s="7">
        <f>(O62-O63)/O63</f>
        <v>0.24228217951002035</v>
      </c>
      <c r="Q62" s="7">
        <f>O62/$O$83</f>
        <v>2.6049642917369571E-2</v>
      </c>
      <c r="R62" s="1">
        <v>1169.53</v>
      </c>
    </row>
    <row r="63" spans="1:18" x14ac:dyDescent="0.3">
      <c r="A63" s="1" t="s">
        <v>11</v>
      </c>
      <c r="B63" s="4">
        <v>0</v>
      </c>
      <c r="C63" s="4">
        <v>0</v>
      </c>
      <c r="D63" s="4">
        <v>0</v>
      </c>
      <c r="E63" s="4">
        <v>0</v>
      </c>
      <c r="F63" s="4">
        <v>0</v>
      </c>
      <c r="G63" s="4">
        <v>0</v>
      </c>
      <c r="H63" s="4">
        <v>0</v>
      </c>
      <c r="I63" s="4">
        <v>0</v>
      </c>
      <c r="J63" s="1">
        <v>4663.9799999999996</v>
      </c>
      <c r="K63" s="4">
        <v>0</v>
      </c>
      <c r="L63" s="4">
        <v>0</v>
      </c>
      <c r="M63" s="1">
        <v>163.16</v>
      </c>
      <c r="N63" s="4">
        <v>0</v>
      </c>
      <c r="O63" s="1">
        <v>4827.1400000000003</v>
      </c>
      <c r="P63" s="1"/>
      <c r="Q63" s="1"/>
      <c r="R63" s="1"/>
    </row>
    <row r="64" spans="1:18" x14ac:dyDescent="0.3">
      <c r="A64" s="1" t="s">
        <v>43</v>
      </c>
      <c r="B64" s="4">
        <v>0</v>
      </c>
      <c r="C64" s="4">
        <v>0</v>
      </c>
      <c r="D64" s="4">
        <v>0</v>
      </c>
      <c r="E64" s="4">
        <v>0</v>
      </c>
      <c r="F64" s="4">
        <v>0</v>
      </c>
      <c r="G64" s="4">
        <v>0</v>
      </c>
      <c r="H64" s="4">
        <v>0</v>
      </c>
      <c r="I64" s="4">
        <v>0</v>
      </c>
      <c r="J64" s="1">
        <v>2.38</v>
      </c>
      <c r="K64" s="4">
        <v>0</v>
      </c>
      <c r="L64" s="4">
        <v>0</v>
      </c>
      <c r="M64" s="4">
        <v>0</v>
      </c>
      <c r="N64" s="4">
        <v>0</v>
      </c>
      <c r="O64" s="1">
        <v>2.38</v>
      </c>
      <c r="P64" s="4">
        <v>0</v>
      </c>
      <c r="Q64" s="4">
        <v>0</v>
      </c>
      <c r="R64" s="1">
        <v>2.38</v>
      </c>
    </row>
    <row r="65" spans="1:18" x14ac:dyDescent="0.3">
      <c r="A65" s="1" t="s">
        <v>11</v>
      </c>
      <c r="B65" s="4">
        <v>0</v>
      </c>
      <c r="C65" s="4">
        <v>0</v>
      </c>
      <c r="D65" s="4">
        <v>0</v>
      </c>
      <c r="E65" s="4">
        <v>0</v>
      </c>
      <c r="F65" s="4">
        <v>0</v>
      </c>
      <c r="G65" s="4">
        <v>0</v>
      </c>
      <c r="H65" s="4">
        <v>0</v>
      </c>
      <c r="I65" s="4">
        <v>0</v>
      </c>
      <c r="J65" s="4">
        <v>0</v>
      </c>
      <c r="K65" s="4">
        <v>0</v>
      </c>
      <c r="L65" s="4">
        <v>0</v>
      </c>
      <c r="M65" s="4">
        <v>0</v>
      </c>
      <c r="N65" s="4">
        <v>0</v>
      </c>
      <c r="O65" s="4">
        <v>0</v>
      </c>
      <c r="P65" s="1"/>
      <c r="Q65" s="1"/>
      <c r="R65" s="1"/>
    </row>
    <row r="66" spans="1:18" x14ac:dyDescent="0.3">
      <c r="A66" s="1" t="s">
        <v>44</v>
      </c>
      <c r="B66" s="4">
        <v>0</v>
      </c>
      <c r="C66" s="4">
        <v>0</v>
      </c>
      <c r="D66" s="4">
        <v>0</v>
      </c>
      <c r="E66" s="4">
        <v>0</v>
      </c>
      <c r="F66" s="4">
        <v>0</v>
      </c>
      <c r="G66" s="4">
        <v>0</v>
      </c>
      <c r="H66" s="4">
        <v>0</v>
      </c>
      <c r="I66" s="4">
        <v>0</v>
      </c>
      <c r="J66" s="1">
        <v>1187.45</v>
      </c>
      <c r="K66" s="4">
        <v>0</v>
      </c>
      <c r="L66" s="4">
        <v>0</v>
      </c>
      <c r="M66" s="1">
        <v>22.23</v>
      </c>
      <c r="N66" s="4">
        <v>0</v>
      </c>
      <c r="O66" s="1">
        <v>1209.68</v>
      </c>
      <c r="P66" s="7">
        <f>(O66-O67)/O67</f>
        <v>6.0304326484818691E-2</v>
      </c>
      <c r="Q66" s="7">
        <f>O66/$O$83</f>
        <v>5.2548717945599174E-3</v>
      </c>
      <c r="R66" s="1">
        <v>68.8</v>
      </c>
    </row>
    <row r="67" spans="1:18" x14ac:dyDescent="0.3">
      <c r="A67" s="1" t="s">
        <v>11</v>
      </c>
      <c r="B67" s="4">
        <v>0</v>
      </c>
      <c r="C67" s="4">
        <v>0</v>
      </c>
      <c r="D67" s="4">
        <v>0</v>
      </c>
      <c r="E67" s="4">
        <v>0</v>
      </c>
      <c r="F67" s="4">
        <v>0</v>
      </c>
      <c r="G67" s="4">
        <v>0</v>
      </c>
      <c r="H67" s="4">
        <v>0</v>
      </c>
      <c r="I67" s="4">
        <v>0</v>
      </c>
      <c r="J67" s="1">
        <v>1117.05</v>
      </c>
      <c r="K67" s="4">
        <v>0</v>
      </c>
      <c r="L67" s="4">
        <v>0</v>
      </c>
      <c r="M67" s="1">
        <v>23.83</v>
      </c>
      <c r="N67" s="4">
        <v>0</v>
      </c>
      <c r="O67" s="1">
        <v>1140.8800000000001</v>
      </c>
      <c r="P67" s="1"/>
      <c r="Q67" s="1"/>
      <c r="R67" s="1"/>
    </row>
    <row r="68" spans="1:18" x14ac:dyDescent="0.3">
      <c r="A68" s="1" t="s">
        <v>45</v>
      </c>
      <c r="B68" s="4">
        <v>0</v>
      </c>
      <c r="C68" s="4">
        <v>0</v>
      </c>
      <c r="D68" s="4">
        <v>0</v>
      </c>
      <c r="E68" s="4">
        <v>0</v>
      </c>
      <c r="F68" s="4">
        <v>0</v>
      </c>
      <c r="G68" s="4">
        <v>0</v>
      </c>
      <c r="H68" s="4">
        <v>0</v>
      </c>
      <c r="I68" s="4">
        <v>0</v>
      </c>
      <c r="J68" s="1">
        <v>0.65</v>
      </c>
      <c r="K68" s="4">
        <v>0</v>
      </c>
      <c r="L68" s="4">
        <v>0</v>
      </c>
      <c r="M68" s="4">
        <v>0</v>
      </c>
      <c r="N68" s="4">
        <v>0</v>
      </c>
      <c r="O68" s="1">
        <v>0.65</v>
      </c>
      <c r="P68" s="4">
        <v>0</v>
      </c>
      <c r="Q68" s="4">
        <v>0</v>
      </c>
      <c r="R68" s="1">
        <v>0.65</v>
      </c>
    </row>
    <row r="69" spans="1:18" x14ac:dyDescent="0.3">
      <c r="A69" s="1" t="s">
        <v>11</v>
      </c>
      <c r="B69" s="4">
        <v>0</v>
      </c>
      <c r="C69" s="4">
        <v>0</v>
      </c>
      <c r="D69" s="4">
        <v>0</v>
      </c>
      <c r="E69" s="4">
        <v>0</v>
      </c>
      <c r="F69" s="4">
        <v>0</v>
      </c>
      <c r="G69" s="4">
        <v>0</v>
      </c>
      <c r="H69" s="4">
        <v>0</v>
      </c>
      <c r="I69" s="4">
        <v>0</v>
      </c>
      <c r="J69" s="1">
        <v>0</v>
      </c>
      <c r="K69" s="4">
        <v>0</v>
      </c>
      <c r="L69" s="4">
        <v>0</v>
      </c>
      <c r="M69" s="4">
        <v>0</v>
      </c>
      <c r="N69" s="4">
        <v>0</v>
      </c>
      <c r="O69" s="4">
        <v>0</v>
      </c>
      <c r="P69" s="1"/>
      <c r="Q69" s="1"/>
      <c r="R69" s="1"/>
    </row>
    <row r="70" spans="1:18" x14ac:dyDescent="0.3">
      <c r="A70" s="1" t="s">
        <v>46</v>
      </c>
      <c r="B70" s="4">
        <v>0</v>
      </c>
      <c r="C70" s="4">
        <v>0</v>
      </c>
      <c r="D70" s="4">
        <v>0</v>
      </c>
      <c r="E70" s="4">
        <v>0</v>
      </c>
      <c r="F70" s="4">
        <v>0</v>
      </c>
      <c r="G70" s="4">
        <v>0</v>
      </c>
      <c r="H70" s="4">
        <v>0</v>
      </c>
      <c r="I70" s="4">
        <v>0</v>
      </c>
      <c r="J70" s="1">
        <v>11471.09</v>
      </c>
      <c r="K70" s="4">
        <v>0</v>
      </c>
      <c r="L70" s="4">
        <v>0</v>
      </c>
      <c r="M70" s="1">
        <v>136.69</v>
      </c>
      <c r="N70" s="1">
        <v>0.12</v>
      </c>
      <c r="O70" s="1">
        <v>11607.9</v>
      </c>
      <c r="P70" s="7">
        <f>(O70-O71)/O71</f>
        <v>0.1284991260083958</v>
      </c>
      <c r="Q70" s="7">
        <f>O70/$O$83</f>
        <v>5.0424927504854229E-2</v>
      </c>
      <c r="R70" s="1">
        <v>1321.76</v>
      </c>
    </row>
    <row r="71" spans="1:18" x14ac:dyDescent="0.3">
      <c r="A71" s="1" t="s">
        <v>11</v>
      </c>
      <c r="B71" s="4">
        <v>0</v>
      </c>
      <c r="C71" s="4">
        <v>0</v>
      </c>
      <c r="D71" s="4">
        <v>0</v>
      </c>
      <c r="E71" s="4">
        <v>0</v>
      </c>
      <c r="F71" s="4">
        <v>0</v>
      </c>
      <c r="G71" s="4">
        <v>0</v>
      </c>
      <c r="H71" s="4">
        <v>0</v>
      </c>
      <c r="I71" s="4">
        <v>0</v>
      </c>
      <c r="J71" s="1">
        <v>10142.950000000001</v>
      </c>
      <c r="K71" s="4">
        <v>0</v>
      </c>
      <c r="L71" s="4">
        <v>0</v>
      </c>
      <c r="M71" s="1">
        <v>143.1</v>
      </c>
      <c r="N71" s="1">
        <v>0.09</v>
      </c>
      <c r="O71" s="1">
        <v>10286.14</v>
      </c>
      <c r="P71" s="1"/>
      <c r="Q71" s="1"/>
      <c r="R71" s="1"/>
    </row>
    <row r="72" spans="1:18" x14ac:dyDescent="0.3">
      <c r="A72" s="2" t="s">
        <v>47</v>
      </c>
      <c r="B72" s="10">
        <v>0</v>
      </c>
      <c r="C72" s="10">
        <v>0</v>
      </c>
      <c r="D72" s="10">
        <v>0</v>
      </c>
      <c r="E72" s="10">
        <v>0</v>
      </c>
      <c r="F72" s="10">
        <v>0</v>
      </c>
      <c r="G72" s="10">
        <v>0</v>
      </c>
      <c r="H72" s="10">
        <v>0</v>
      </c>
      <c r="I72" s="10">
        <v>0</v>
      </c>
      <c r="J72" s="2">
        <f>SUM(J58+J60+J62+J64+J66+J68+J70)</f>
        <v>26037.85</v>
      </c>
      <c r="K72" s="10">
        <v>0</v>
      </c>
      <c r="L72" s="10">
        <v>0</v>
      </c>
      <c r="M72" s="2">
        <f t="shared" ref="M72:O73" si="3">SUM(M58+M60+M62+M64+M66+M68+M70)</f>
        <v>681.45</v>
      </c>
      <c r="N72" s="2">
        <f t="shared" si="3"/>
        <v>0.12</v>
      </c>
      <c r="O72" s="2">
        <f t="shared" si="3"/>
        <v>26719.42</v>
      </c>
      <c r="P72" s="8">
        <f>(O72-O73)/O73</f>
        <v>0.18743953237331737</v>
      </c>
      <c r="Q72" s="8">
        <f>O72/$O$83</f>
        <v>0.116069643645427</v>
      </c>
      <c r="R72" s="2">
        <f>SUM(R58+R60+R62+R64+R66+R68+R70)</f>
        <v>4217.71</v>
      </c>
    </row>
    <row r="73" spans="1:18" x14ac:dyDescent="0.3">
      <c r="A73" s="1" t="s">
        <v>37</v>
      </c>
      <c r="B73" s="4">
        <v>0</v>
      </c>
      <c r="C73" s="4">
        <v>0</v>
      </c>
      <c r="D73" s="4">
        <v>0</v>
      </c>
      <c r="E73" s="4">
        <v>0</v>
      </c>
      <c r="F73" s="4">
        <v>0</v>
      </c>
      <c r="G73" s="4">
        <v>0</v>
      </c>
      <c r="H73" s="4">
        <v>0</v>
      </c>
      <c r="I73" s="4">
        <v>0</v>
      </c>
      <c r="J73" s="1">
        <f>SUM(J59+J61+J63+J65+J67+J69+J71)</f>
        <v>21964.69</v>
      </c>
      <c r="K73" s="4">
        <v>0</v>
      </c>
      <c r="L73" s="4">
        <v>0</v>
      </c>
      <c r="M73" s="1">
        <f t="shared" si="3"/>
        <v>536.92999999999995</v>
      </c>
      <c r="N73" s="1">
        <f t="shared" si="3"/>
        <v>0.09</v>
      </c>
      <c r="O73" s="1">
        <f t="shared" si="3"/>
        <v>22501.71</v>
      </c>
      <c r="P73" s="1"/>
      <c r="Q73" s="1"/>
      <c r="R73" s="1"/>
    </row>
    <row r="74" spans="1:18" x14ac:dyDescent="0.3">
      <c r="A74" s="1" t="s">
        <v>38</v>
      </c>
      <c r="B74" s="4">
        <v>0</v>
      </c>
      <c r="C74" s="4">
        <v>0</v>
      </c>
      <c r="D74" s="4">
        <v>0</v>
      </c>
      <c r="E74" s="4">
        <v>0</v>
      </c>
      <c r="F74" s="4">
        <v>0</v>
      </c>
      <c r="G74" s="4">
        <v>0</v>
      </c>
      <c r="H74" s="4">
        <v>0</v>
      </c>
      <c r="I74" s="4">
        <v>0</v>
      </c>
      <c r="J74" s="9">
        <f>(J72-J73)/J73</f>
        <v>0.18544126960134652</v>
      </c>
      <c r="K74" s="4">
        <v>0</v>
      </c>
      <c r="L74" s="4">
        <v>0</v>
      </c>
      <c r="M74" s="9">
        <f>(M72-M73)/M73</f>
        <v>0.26915985323971486</v>
      </c>
      <c r="N74" s="9">
        <f>(N72-N73)/N73</f>
        <v>0.33333333333333331</v>
      </c>
      <c r="O74" s="9">
        <f>(O72-O73)/O73</f>
        <v>0.18743953237331737</v>
      </c>
      <c r="P74" s="1"/>
      <c r="Q74" s="1"/>
      <c r="R74" s="1"/>
    </row>
    <row r="75" spans="1:18" x14ac:dyDescent="0.3">
      <c r="A75" s="2" t="s">
        <v>58</v>
      </c>
      <c r="B75" s="4"/>
      <c r="C75" s="4"/>
      <c r="D75" s="4"/>
      <c r="E75" s="4"/>
      <c r="F75" s="4"/>
      <c r="G75" s="4"/>
      <c r="H75" s="4"/>
      <c r="I75" s="4"/>
      <c r="J75" s="1"/>
      <c r="K75" s="4"/>
      <c r="L75" s="4"/>
      <c r="M75" s="1"/>
      <c r="N75" s="1"/>
      <c r="O75" s="1"/>
      <c r="P75" s="1"/>
      <c r="Q75" s="1"/>
      <c r="R75" s="1"/>
    </row>
    <row r="76" spans="1:18" x14ac:dyDescent="0.3">
      <c r="A76" s="1" t="s">
        <v>59</v>
      </c>
      <c r="B76" s="4">
        <v>0</v>
      </c>
      <c r="C76" s="4">
        <v>0</v>
      </c>
      <c r="D76" s="4">
        <v>0</v>
      </c>
      <c r="E76" s="4">
        <v>0</v>
      </c>
      <c r="F76" s="4">
        <v>0</v>
      </c>
      <c r="G76" s="4">
        <v>0</v>
      </c>
      <c r="H76" s="4">
        <v>0</v>
      </c>
      <c r="I76" s="4">
        <v>0</v>
      </c>
      <c r="J76" s="4">
        <v>0</v>
      </c>
      <c r="K76" s="4">
        <v>0</v>
      </c>
      <c r="L76" s="4">
        <v>0</v>
      </c>
      <c r="M76" s="4">
        <v>0</v>
      </c>
      <c r="N76" s="1">
        <v>7231.93</v>
      </c>
      <c r="O76" s="1">
        <v>7231.93</v>
      </c>
      <c r="P76" s="7">
        <f>(O76-O77)/O77</f>
        <v>-1.4192923984978277E-2</v>
      </c>
      <c r="Q76" s="7">
        <f>O76/$O$83</f>
        <v>3.1415634694490858E-2</v>
      </c>
      <c r="R76" s="1">
        <v>-104.12</v>
      </c>
    </row>
    <row r="77" spans="1:18" x14ac:dyDescent="0.3">
      <c r="A77" s="1" t="s">
        <v>11</v>
      </c>
      <c r="B77" s="4">
        <v>0</v>
      </c>
      <c r="C77" s="4">
        <v>0</v>
      </c>
      <c r="D77" s="4">
        <v>0</v>
      </c>
      <c r="E77" s="4">
        <v>0</v>
      </c>
      <c r="F77" s="4">
        <v>0</v>
      </c>
      <c r="G77" s="4">
        <v>0</v>
      </c>
      <c r="H77" s="4">
        <v>0</v>
      </c>
      <c r="I77" s="4">
        <v>0</v>
      </c>
      <c r="J77" s="4">
        <v>0</v>
      </c>
      <c r="K77" s="4">
        <v>0</v>
      </c>
      <c r="L77" s="4">
        <v>0</v>
      </c>
      <c r="M77" s="4">
        <v>0</v>
      </c>
      <c r="N77" s="1">
        <v>7336.05</v>
      </c>
      <c r="O77" s="1">
        <v>7336.05</v>
      </c>
      <c r="P77" s="1"/>
      <c r="Q77" s="1"/>
      <c r="R77" s="1"/>
    </row>
    <row r="78" spans="1:18" x14ac:dyDescent="0.3">
      <c r="A78" s="1" t="s">
        <v>60</v>
      </c>
      <c r="B78" s="4">
        <v>0</v>
      </c>
      <c r="C78" s="4">
        <v>0</v>
      </c>
      <c r="D78" s="4">
        <v>0</v>
      </c>
      <c r="E78" s="4">
        <v>0</v>
      </c>
      <c r="F78" s="4">
        <v>0</v>
      </c>
      <c r="G78" s="4">
        <v>0</v>
      </c>
      <c r="H78" s="4">
        <v>0</v>
      </c>
      <c r="I78" s="4">
        <v>0</v>
      </c>
      <c r="J78" s="4">
        <v>0</v>
      </c>
      <c r="K78" s="4">
        <v>0</v>
      </c>
      <c r="L78" s="4">
        <v>0</v>
      </c>
      <c r="M78" s="4">
        <v>0</v>
      </c>
      <c r="N78" s="1">
        <v>956.34</v>
      </c>
      <c r="O78" s="1">
        <v>956.34</v>
      </c>
      <c r="P78" s="7">
        <f>(O78-O79)/O79</f>
        <v>8.492535281571903E-2</v>
      </c>
      <c r="Q78" s="7">
        <f>O78/$O$83</f>
        <v>4.1543582534301895E-3</v>
      </c>
      <c r="R78" s="1">
        <v>74.86</v>
      </c>
    </row>
    <row r="79" spans="1:18" x14ac:dyDescent="0.3">
      <c r="A79" s="1" t="s">
        <v>11</v>
      </c>
      <c r="B79" s="4">
        <v>0</v>
      </c>
      <c r="C79" s="4">
        <v>0</v>
      </c>
      <c r="D79" s="4">
        <v>0</v>
      </c>
      <c r="E79" s="4">
        <v>0</v>
      </c>
      <c r="F79" s="4">
        <v>0</v>
      </c>
      <c r="G79" s="4">
        <v>0</v>
      </c>
      <c r="H79" s="4">
        <v>0</v>
      </c>
      <c r="I79" s="4">
        <v>0</v>
      </c>
      <c r="J79" s="4">
        <v>0</v>
      </c>
      <c r="K79" s="4">
        <v>0</v>
      </c>
      <c r="L79" s="4">
        <v>0</v>
      </c>
      <c r="M79" s="4">
        <v>0</v>
      </c>
      <c r="N79" s="1">
        <v>881.48</v>
      </c>
      <c r="O79" s="1">
        <v>881.48</v>
      </c>
      <c r="P79" s="1"/>
      <c r="Q79" s="1"/>
      <c r="R79" s="1"/>
    </row>
    <row r="80" spans="1:18" x14ac:dyDescent="0.3">
      <c r="A80" s="2" t="s">
        <v>61</v>
      </c>
      <c r="B80" s="10">
        <v>0</v>
      </c>
      <c r="C80" s="10">
        <v>0</v>
      </c>
      <c r="D80" s="10">
        <v>0</v>
      </c>
      <c r="E80" s="10">
        <v>0</v>
      </c>
      <c r="F80" s="10">
        <v>0</v>
      </c>
      <c r="G80" s="10">
        <v>0</v>
      </c>
      <c r="H80" s="10">
        <v>0</v>
      </c>
      <c r="I80" s="10">
        <v>0</v>
      </c>
      <c r="J80" s="10">
        <v>0</v>
      </c>
      <c r="K80" s="10">
        <v>0</v>
      </c>
      <c r="L80" s="10">
        <v>0</v>
      </c>
      <c r="M80" s="10">
        <v>0</v>
      </c>
      <c r="N80" s="2">
        <f>SUM(N76+N78)</f>
        <v>8188.27</v>
      </c>
      <c r="O80" s="2">
        <f>SUM(O76+O78)</f>
        <v>8188.27</v>
      </c>
      <c r="P80" s="8">
        <f>(O80-O81)/O81</f>
        <v>-3.5606806424801876E-3</v>
      </c>
      <c r="Q80" s="8">
        <f>O80/$O$83</f>
        <v>3.5569992947921049E-2</v>
      </c>
      <c r="R80" s="2">
        <f>SUM(R76+R78)</f>
        <v>-29.260000000000005</v>
      </c>
    </row>
    <row r="81" spans="1:18" x14ac:dyDescent="0.3">
      <c r="A81" s="1" t="s">
        <v>37</v>
      </c>
      <c r="B81" s="4">
        <v>0</v>
      </c>
      <c r="C81" s="4">
        <v>0</v>
      </c>
      <c r="D81" s="4">
        <v>0</v>
      </c>
      <c r="E81" s="4">
        <v>0</v>
      </c>
      <c r="F81" s="4">
        <v>0</v>
      </c>
      <c r="G81" s="4">
        <v>0</v>
      </c>
      <c r="H81" s="4">
        <v>0</v>
      </c>
      <c r="I81" s="4">
        <v>0</v>
      </c>
      <c r="J81" s="4">
        <v>0</v>
      </c>
      <c r="K81" s="4">
        <v>0</v>
      </c>
      <c r="L81" s="4">
        <v>0</v>
      </c>
      <c r="M81" s="4">
        <v>0</v>
      </c>
      <c r="N81" s="1">
        <f>SUM(N77+N79)</f>
        <v>8217.5300000000007</v>
      </c>
      <c r="O81" s="1">
        <f>SUM(O77+O79)</f>
        <v>8217.5300000000007</v>
      </c>
      <c r="P81" s="1"/>
      <c r="Q81" s="1"/>
      <c r="R81" s="1"/>
    </row>
    <row r="82" spans="1:18" x14ac:dyDescent="0.3">
      <c r="A82" s="1" t="s">
        <v>38</v>
      </c>
      <c r="B82" s="4">
        <v>0</v>
      </c>
      <c r="C82" s="4">
        <v>0</v>
      </c>
      <c r="D82" s="4">
        <v>0</v>
      </c>
      <c r="E82" s="4">
        <v>0</v>
      </c>
      <c r="F82" s="4">
        <v>0</v>
      </c>
      <c r="G82" s="4">
        <v>0</v>
      </c>
      <c r="H82" s="4">
        <v>0</v>
      </c>
      <c r="I82" s="4">
        <v>0</v>
      </c>
      <c r="J82" s="1"/>
      <c r="K82" s="4">
        <v>0</v>
      </c>
      <c r="L82" s="4">
        <v>0</v>
      </c>
      <c r="M82" s="1"/>
      <c r="N82" s="8">
        <f>(N80-N81)/N81</f>
        <v>-3.5606806424801876E-3</v>
      </c>
      <c r="O82" s="8">
        <f>(O80-O81)/O81</f>
        <v>-3.5606806424801876E-3</v>
      </c>
      <c r="P82" s="1"/>
      <c r="Q82" s="1"/>
      <c r="R82" s="1"/>
    </row>
    <row r="83" spans="1:18" x14ac:dyDescent="0.3">
      <c r="A83" s="2" t="s">
        <v>48</v>
      </c>
      <c r="B83" s="11">
        <f t="shared" ref="B83:O84" si="4">SUM(B54+B72+B80)</f>
        <v>18956.150000000001</v>
      </c>
      <c r="C83" s="11">
        <f t="shared" si="4"/>
        <v>4186.5199999999995</v>
      </c>
      <c r="D83" s="11">
        <f t="shared" si="4"/>
        <v>3018.0599999999995</v>
      </c>
      <c r="E83" s="11">
        <f t="shared" si="4"/>
        <v>1168.47</v>
      </c>
      <c r="F83" s="11">
        <f t="shared" si="4"/>
        <v>4533.7500000000009</v>
      </c>
      <c r="G83" s="11">
        <f t="shared" si="4"/>
        <v>71681.470000000016</v>
      </c>
      <c r="H83" s="11">
        <f t="shared" si="4"/>
        <v>29693.83</v>
      </c>
      <c r="I83" s="11">
        <f t="shared" si="4"/>
        <v>41987.670000000006</v>
      </c>
      <c r="J83" s="11">
        <f t="shared" si="4"/>
        <v>88249.22</v>
      </c>
      <c r="K83" s="11">
        <f t="shared" si="4"/>
        <v>834.02</v>
      </c>
      <c r="L83" s="11">
        <f t="shared" si="4"/>
        <v>4391.4000000000015</v>
      </c>
      <c r="M83" s="11">
        <f t="shared" si="4"/>
        <v>6659.1600000000008</v>
      </c>
      <c r="N83" s="11">
        <f t="shared" si="4"/>
        <v>30709.889999999992</v>
      </c>
      <c r="O83" s="11">
        <f t="shared" si="4"/>
        <v>230201.61999999997</v>
      </c>
      <c r="P83" s="8">
        <f>(O83-O84)/O84</f>
        <v>7.8344805773291573E-2</v>
      </c>
      <c r="Q83" s="8">
        <f>O83/$O$83</f>
        <v>1</v>
      </c>
      <c r="R83" s="11">
        <f t="shared" ref="R83" si="5">SUM(R54+R72+R80)</f>
        <v>16724.800000000003</v>
      </c>
    </row>
    <row r="84" spans="1:18" x14ac:dyDescent="0.3">
      <c r="A84" s="1" t="s">
        <v>37</v>
      </c>
      <c r="B84" s="12">
        <f t="shared" si="4"/>
        <v>20225.180000000004</v>
      </c>
      <c r="C84" s="12">
        <f t="shared" si="4"/>
        <v>3754.94</v>
      </c>
      <c r="D84" s="12">
        <f t="shared" si="4"/>
        <v>2797.25</v>
      </c>
      <c r="E84" s="12">
        <f t="shared" si="4"/>
        <v>957.67</v>
      </c>
      <c r="F84" s="12">
        <f t="shared" si="4"/>
        <v>4018.21</v>
      </c>
      <c r="G84" s="12">
        <f t="shared" si="4"/>
        <v>66139.140000000014</v>
      </c>
      <c r="H84" s="12">
        <f t="shared" si="4"/>
        <v>27208.57</v>
      </c>
      <c r="I84" s="12">
        <f t="shared" si="4"/>
        <v>38930.559999999998</v>
      </c>
      <c r="J84" s="12">
        <f t="shared" si="4"/>
        <v>79557.26999999999</v>
      </c>
      <c r="K84" s="12">
        <f t="shared" si="4"/>
        <v>770.24</v>
      </c>
      <c r="L84" s="12">
        <f t="shared" si="4"/>
        <v>3728.02</v>
      </c>
      <c r="M84" s="12">
        <f t="shared" si="4"/>
        <v>5853.8</v>
      </c>
      <c r="N84" s="12">
        <f t="shared" si="4"/>
        <v>29430.049999999996</v>
      </c>
      <c r="O84" s="12">
        <f t="shared" si="4"/>
        <v>213476.82000000004</v>
      </c>
      <c r="P84" s="1"/>
      <c r="Q84" s="1"/>
      <c r="R84" s="1"/>
    </row>
    <row r="85" spans="1:18" x14ac:dyDescent="0.3">
      <c r="A85" s="1" t="s">
        <v>38</v>
      </c>
      <c r="B85" s="9">
        <f t="shared" ref="B85:O85" si="6">(B83-B84)/B84</f>
        <v>-6.2745053443282198E-2</v>
      </c>
      <c r="C85" s="9">
        <f t="shared" si="6"/>
        <v>0.11493659019851168</v>
      </c>
      <c r="D85" s="9">
        <f t="shared" si="6"/>
        <v>7.8938242917150597E-2</v>
      </c>
      <c r="E85" s="9">
        <f t="shared" si="6"/>
        <v>0.22011757703593104</v>
      </c>
      <c r="F85" s="9">
        <f t="shared" si="6"/>
        <v>0.12830091010673927</v>
      </c>
      <c r="G85" s="9">
        <f t="shared" si="6"/>
        <v>8.3798035474909424E-2</v>
      </c>
      <c r="H85" s="9">
        <f t="shared" si="6"/>
        <v>9.1341073786678315E-2</v>
      </c>
      <c r="I85" s="9">
        <f t="shared" si="6"/>
        <v>7.8527254681155581E-2</v>
      </c>
      <c r="J85" s="9">
        <f t="shared" si="6"/>
        <v>0.10925400029437929</v>
      </c>
      <c r="K85" s="9">
        <f t="shared" si="6"/>
        <v>8.2805359368508483E-2</v>
      </c>
      <c r="L85" s="9">
        <f t="shared" si="6"/>
        <v>0.17794432433302437</v>
      </c>
      <c r="M85" s="9">
        <f t="shared" si="6"/>
        <v>0.13757900850729451</v>
      </c>
      <c r="N85" s="9">
        <f t="shared" si="6"/>
        <v>4.3487523806449421E-2</v>
      </c>
      <c r="O85" s="9">
        <f t="shared" si="6"/>
        <v>7.8344805773291573E-2</v>
      </c>
      <c r="P85" s="1"/>
      <c r="Q85" s="1"/>
      <c r="R85" s="1"/>
    </row>
    <row r="86" spans="1:18" x14ac:dyDescent="0.3">
      <c r="A86" s="1" t="s">
        <v>49</v>
      </c>
      <c r="B86" s="7">
        <f>B83/$O$83</f>
        <v>8.234585838275163E-2</v>
      </c>
      <c r="C86" s="7">
        <f t="shared" ref="C86:O86" si="7">C83/$O$83</f>
        <v>1.8186318584552098E-2</v>
      </c>
      <c r="D86" s="7">
        <f t="shared" si="7"/>
        <v>1.3110507215370595E-2</v>
      </c>
      <c r="E86" s="7">
        <f t="shared" si="7"/>
        <v>5.0758548093623327E-3</v>
      </c>
      <c r="F86" s="7">
        <f t="shared" si="7"/>
        <v>1.9694691983488222E-2</v>
      </c>
      <c r="G86" s="7">
        <f t="shared" si="7"/>
        <v>0.31138560189107284</v>
      </c>
      <c r="H86" s="7">
        <f t="shared" si="7"/>
        <v>0.12899053447147768</v>
      </c>
      <c r="I86" s="7">
        <f t="shared" si="7"/>
        <v>0.1823951977401376</v>
      </c>
      <c r="J86" s="7">
        <f t="shared" si="7"/>
        <v>0.38335620748455207</v>
      </c>
      <c r="K86" s="7">
        <f t="shared" si="7"/>
        <v>3.6229979615260747E-3</v>
      </c>
      <c r="L86" s="7">
        <f t="shared" si="7"/>
        <v>1.9076321009383002E-2</v>
      </c>
      <c r="M86" s="7">
        <f t="shared" si="7"/>
        <v>2.89275114571305E-2</v>
      </c>
      <c r="N86" s="7">
        <f t="shared" si="7"/>
        <v>0.13340431748482046</v>
      </c>
      <c r="O86" s="7">
        <f t="shared" si="7"/>
        <v>1</v>
      </c>
      <c r="P86" s="1"/>
      <c r="Q86" s="1"/>
      <c r="R86" s="1"/>
    </row>
    <row r="87" spans="1:18" x14ac:dyDescent="0.3">
      <c r="A87" s="1" t="s">
        <v>50</v>
      </c>
      <c r="B87" s="7">
        <f>B84/$O$84</f>
        <v>9.4741808501738037E-2</v>
      </c>
      <c r="C87" s="7">
        <f t="shared" ref="C87:O87" si="8">C84/$O$84</f>
        <v>1.7589450695396341E-2</v>
      </c>
      <c r="D87" s="7">
        <f t="shared" si="8"/>
        <v>1.3103296179885008E-2</v>
      </c>
      <c r="E87" s="7">
        <f t="shared" si="8"/>
        <v>4.4860608285246135E-3</v>
      </c>
      <c r="F87" s="7">
        <f t="shared" si="8"/>
        <v>1.882269934506238E-2</v>
      </c>
      <c r="G87" s="7">
        <f t="shared" si="8"/>
        <v>0.309818836536913</v>
      </c>
      <c r="H87" s="7">
        <f t="shared" si="8"/>
        <v>0.12745444681066542</v>
      </c>
      <c r="I87" s="7">
        <f t="shared" si="8"/>
        <v>0.18236434288275416</v>
      </c>
      <c r="J87" s="7">
        <f t="shared" si="8"/>
        <v>0.37267404489161854</v>
      </c>
      <c r="K87" s="7">
        <f t="shared" si="8"/>
        <v>3.6080732324942815E-3</v>
      </c>
      <c r="L87" s="7">
        <f t="shared" si="8"/>
        <v>1.7463348011273538E-2</v>
      </c>
      <c r="M87" s="7">
        <f t="shared" si="8"/>
        <v>2.7421244142572479E-2</v>
      </c>
      <c r="N87" s="7">
        <f t="shared" si="8"/>
        <v>0.13786063517341129</v>
      </c>
      <c r="O87" s="7">
        <f t="shared" si="8"/>
        <v>1</v>
      </c>
      <c r="P87" s="1"/>
      <c r="Q87" s="1"/>
      <c r="R87" s="1"/>
    </row>
    <row r="89" spans="1:18" ht="37.799999999999997" customHeight="1" x14ac:dyDescent="0.3">
      <c r="A89" s="21" t="s">
        <v>75</v>
      </c>
      <c r="B89" s="21"/>
      <c r="C89" s="21"/>
      <c r="D89" s="21"/>
      <c r="E89" s="21"/>
      <c r="F89" s="21"/>
      <c r="G89" s="21"/>
      <c r="H89" s="21"/>
      <c r="I89" s="21"/>
      <c r="J89" s="21"/>
      <c r="K89" s="21"/>
      <c r="L89" s="21"/>
      <c r="M89" s="21"/>
      <c r="N89" s="21"/>
      <c r="O89" s="21"/>
      <c r="P89" s="21"/>
      <c r="Q89" s="21"/>
      <c r="R89" s="21"/>
    </row>
  </sheetData>
  <mergeCells count="2">
    <mergeCell ref="A1:R1"/>
    <mergeCell ref="A89:R8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Health Portfolio</vt:lpstr>
      <vt:lpstr>Liability Portfolio</vt:lpstr>
      <vt:lpstr>Miscellaneous portfolio</vt:lpstr>
      <vt:lpstr>Segmentwise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Sharad Taware</cp:lastModifiedBy>
  <dcterms:created xsi:type="dcterms:W3CDTF">2025-01-14T12:09:00Z</dcterms:created>
  <dcterms:modified xsi:type="dcterms:W3CDTF">2025-01-16T08:48:35Z</dcterms:modified>
</cp:coreProperties>
</file>