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shara\OneDrive\Desktop\"/>
    </mc:Choice>
  </mc:AlternateContent>
  <xr:revisionPtr revIDLastSave="0" documentId="13_ncr:1_{571E5B85-F135-49E0-A835-870ECF0C16DA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Health Portfolio" sheetId="1" r:id="rId1"/>
    <sheet name="Liability Portfolio" sheetId="2" r:id="rId2"/>
    <sheet name="Miscellaneous portfolio" sheetId="3" r:id="rId3"/>
    <sheet name="Segmentwise Repor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3" i="4" l="1"/>
  <c r="Q80" i="4"/>
  <c r="Q78" i="4"/>
  <c r="Q76" i="4"/>
  <c r="Q72" i="4"/>
  <c r="Q70" i="4"/>
  <c r="Q66" i="4"/>
  <c r="Q62" i="4"/>
  <c r="Q60" i="4"/>
  <c r="Q58" i="4"/>
  <c r="Q54" i="4"/>
  <c r="Q52" i="4"/>
  <c r="Q50" i="4"/>
  <c r="Q48" i="4"/>
  <c r="Q44" i="4"/>
  <c r="Q42" i="4"/>
  <c r="Q40" i="4"/>
  <c r="Q38" i="4"/>
  <c r="Q36" i="4"/>
  <c r="Q34" i="4"/>
  <c r="Q32" i="4"/>
  <c r="Q30" i="4"/>
  <c r="Q28" i="4"/>
  <c r="Q26" i="4"/>
  <c r="Q24" i="4"/>
  <c r="Q22" i="4"/>
  <c r="Q20" i="4"/>
  <c r="Q18" i="4"/>
  <c r="Q16" i="4"/>
  <c r="Q14" i="4"/>
  <c r="Q12" i="4"/>
  <c r="Q10" i="4"/>
  <c r="Q8" i="4"/>
  <c r="Q6" i="4"/>
  <c r="Q4" i="4"/>
  <c r="P83" i="4"/>
  <c r="P80" i="4"/>
  <c r="P78" i="4"/>
  <c r="P76" i="4"/>
  <c r="P72" i="4"/>
  <c r="P70" i="4"/>
  <c r="P66" i="4"/>
  <c r="P62" i="4"/>
  <c r="P60" i="4"/>
  <c r="P58" i="4"/>
  <c r="P54" i="4"/>
  <c r="P52" i="4"/>
  <c r="P50" i="4"/>
  <c r="P48" i="4"/>
  <c r="P46" i="4"/>
  <c r="P44" i="4"/>
  <c r="P42" i="4"/>
  <c r="P40" i="4"/>
  <c r="P38" i="4"/>
  <c r="P36" i="4"/>
  <c r="P34" i="4"/>
  <c r="P32" i="4"/>
  <c r="P30" i="4"/>
  <c r="P28" i="4"/>
  <c r="P26" i="4"/>
  <c r="P24" i="4"/>
  <c r="P22" i="4"/>
  <c r="P20" i="4"/>
  <c r="P18" i="4"/>
  <c r="P16" i="4"/>
  <c r="P14" i="4"/>
  <c r="P12" i="4"/>
  <c r="P10" i="4"/>
  <c r="P8" i="4"/>
  <c r="P6" i="4"/>
  <c r="P4" i="4"/>
  <c r="O81" i="4"/>
  <c r="N81" i="4"/>
  <c r="R80" i="4"/>
  <c r="O80" i="4"/>
  <c r="N80" i="4"/>
  <c r="O82" i="4"/>
  <c r="N82" i="4"/>
  <c r="O87" i="4"/>
  <c r="N87" i="4"/>
  <c r="M87" i="4"/>
  <c r="L87" i="4"/>
  <c r="K87" i="4"/>
  <c r="D87" i="4"/>
  <c r="C87" i="4"/>
  <c r="B87" i="4"/>
  <c r="O86" i="4"/>
  <c r="N86" i="4"/>
  <c r="G86" i="4"/>
  <c r="F86" i="4"/>
  <c r="E86" i="4"/>
  <c r="D86" i="4"/>
  <c r="C86" i="4"/>
  <c r="B86" i="4"/>
  <c r="M85" i="4"/>
  <c r="L85" i="4"/>
  <c r="K85" i="4"/>
  <c r="J85" i="4"/>
  <c r="I85" i="4"/>
  <c r="H85" i="4"/>
  <c r="G85" i="4"/>
  <c r="F85" i="4"/>
  <c r="E85" i="4"/>
  <c r="D85" i="4"/>
  <c r="C85" i="4"/>
  <c r="B85" i="4"/>
  <c r="O84" i="4"/>
  <c r="J87" i="4" s="1"/>
  <c r="N84" i="4"/>
  <c r="N85" i="4" s="1"/>
  <c r="M84" i="4"/>
  <c r="L84" i="4"/>
  <c r="K84" i="4"/>
  <c r="J84" i="4"/>
  <c r="I84" i="4"/>
  <c r="H84" i="4"/>
  <c r="G84" i="4"/>
  <c r="F84" i="4"/>
  <c r="E84" i="4"/>
  <c r="D84" i="4"/>
  <c r="C84" i="4"/>
  <c r="B84" i="4"/>
  <c r="R83" i="4"/>
  <c r="O83" i="4"/>
  <c r="M86" i="4" s="1"/>
  <c r="N83" i="4"/>
  <c r="M83" i="4"/>
  <c r="L83" i="4"/>
  <c r="K83" i="4"/>
  <c r="J83" i="4"/>
  <c r="I83" i="4"/>
  <c r="H83" i="4"/>
  <c r="G83" i="4"/>
  <c r="F83" i="4"/>
  <c r="E83" i="4"/>
  <c r="D83" i="4"/>
  <c r="C83" i="4"/>
  <c r="B83" i="4"/>
  <c r="O74" i="4"/>
  <c r="N74" i="4"/>
  <c r="M74" i="4"/>
  <c r="J74" i="4"/>
  <c r="O73" i="4"/>
  <c r="N73" i="4"/>
  <c r="M73" i="4"/>
  <c r="J73" i="4"/>
  <c r="R72" i="4"/>
  <c r="O72" i="4"/>
  <c r="N72" i="4"/>
  <c r="M72" i="4"/>
  <c r="L72" i="4"/>
  <c r="K72" i="4"/>
  <c r="J72" i="4"/>
  <c r="O55" i="4"/>
  <c r="N55" i="4"/>
  <c r="M55" i="4"/>
  <c r="L55" i="4"/>
  <c r="K55" i="4"/>
  <c r="J55" i="4"/>
  <c r="I55" i="4"/>
  <c r="H55" i="4"/>
  <c r="G55" i="4"/>
  <c r="F55" i="4"/>
  <c r="E55" i="4"/>
  <c r="E56" i="4" s="1"/>
  <c r="D55" i="4"/>
  <c r="C55" i="4"/>
  <c r="B55" i="4"/>
  <c r="R54" i="4"/>
  <c r="O54" i="4"/>
  <c r="O56" i="4" s="1"/>
  <c r="N54" i="4"/>
  <c r="N56" i="4" s="1"/>
  <c r="M54" i="4"/>
  <c r="M56" i="4" s="1"/>
  <c r="L54" i="4"/>
  <c r="L56" i="4" s="1"/>
  <c r="K54" i="4"/>
  <c r="K56" i="4" s="1"/>
  <c r="J54" i="4"/>
  <c r="I54" i="4"/>
  <c r="H54" i="4"/>
  <c r="G54" i="4"/>
  <c r="F54" i="4"/>
  <c r="E54" i="4"/>
  <c r="D54" i="4"/>
  <c r="C54" i="4"/>
  <c r="C56" i="4" s="1"/>
  <c r="B54" i="4"/>
  <c r="B56" i="4" s="1"/>
  <c r="G65" i="3"/>
  <c r="G62" i="3"/>
  <c r="G60" i="3"/>
  <c r="G58" i="3"/>
  <c r="G54" i="3"/>
  <c r="G52" i="3"/>
  <c r="G50" i="3"/>
  <c r="G48" i="3"/>
  <c r="G46" i="3"/>
  <c r="G44" i="3"/>
  <c r="G42" i="3"/>
  <c r="G40" i="3"/>
  <c r="G38" i="3"/>
  <c r="G36" i="3"/>
  <c r="G30" i="3"/>
  <c r="G28" i="3"/>
  <c r="G26" i="3"/>
  <c r="G24" i="3"/>
  <c r="G22" i="3"/>
  <c r="G20" i="3"/>
  <c r="G18" i="3"/>
  <c r="G16" i="3"/>
  <c r="G14" i="3"/>
  <c r="G12" i="3"/>
  <c r="G10" i="3"/>
  <c r="G8" i="3"/>
  <c r="G6" i="3"/>
  <c r="G4" i="3"/>
  <c r="K73" i="3"/>
  <c r="F65" i="3"/>
  <c r="F62" i="3"/>
  <c r="F60" i="3"/>
  <c r="F58" i="3"/>
  <c r="F54" i="3"/>
  <c r="F52" i="3"/>
  <c r="F50" i="3"/>
  <c r="F48" i="3"/>
  <c r="F46" i="3"/>
  <c r="F44" i="3"/>
  <c r="F42" i="3"/>
  <c r="F40" i="3"/>
  <c r="F38" i="3"/>
  <c r="F36" i="3"/>
  <c r="F34" i="3"/>
  <c r="F30" i="3"/>
  <c r="F28" i="3"/>
  <c r="F26" i="3"/>
  <c r="F24" i="3"/>
  <c r="F22" i="3"/>
  <c r="F20" i="3"/>
  <c r="F18" i="3"/>
  <c r="F16" i="3"/>
  <c r="F14" i="3"/>
  <c r="F12" i="3"/>
  <c r="F10" i="3"/>
  <c r="F8" i="3"/>
  <c r="F6" i="3"/>
  <c r="F4" i="3"/>
  <c r="E69" i="3"/>
  <c r="D69" i="3"/>
  <c r="C69" i="3"/>
  <c r="B69" i="3"/>
  <c r="E68" i="3"/>
  <c r="D68" i="3"/>
  <c r="C68" i="3"/>
  <c r="B68" i="3"/>
  <c r="E67" i="3"/>
  <c r="D67" i="3"/>
  <c r="C67" i="3"/>
  <c r="B67" i="3"/>
  <c r="E66" i="3"/>
  <c r="D66" i="3"/>
  <c r="C66" i="3"/>
  <c r="B66" i="3"/>
  <c r="H65" i="3"/>
  <c r="E65" i="3"/>
  <c r="D65" i="3"/>
  <c r="C65" i="3"/>
  <c r="B65" i="3"/>
  <c r="E64" i="3"/>
  <c r="D64" i="3"/>
  <c r="C64" i="3"/>
  <c r="B64" i="3"/>
  <c r="E63" i="3"/>
  <c r="D63" i="3"/>
  <c r="C63" i="3"/>
  <c r="B63" i="3"/>
  <c r="H62" i="3"/>
  <c r="E62" i="3"/>
  <c r="D62" i="3"/>
  <c r="C62" i="3"/>
  <c r="B62" i="3"/>
  <c r="E56" i="3"/>
  <c r="D56" i="3"/>
  <c r="C56" i="3"/>
  <c r="B56" i="3"/>
  <c r="E55" i="3"/>
  <c r="D55" i="3"/>
  <c r="C55" i="3"/>
  <c r="B55" i="3"/>
  <c r="H54" i="3"/>
  <c r="E54" i="3"/>
  <c r="D54" i="3"/>
  <c r="C54" i="3"/>
  <c r="B54" i="3"/>
  <c r="H55" i="2"/>
  <c r="H53" i="2"/>
  <c r="H50" i="2"/>
  <c r="H49" i="2"/>
  <c r="L42" i="2"/>
  <c r="H47" i="2"/>
  <c r="H45" i="2"/>
  <c r="H43" i="2"/>
  <c r="H41" i="2"/>
  <c r="H39" i="2"/>
  <c r="H37" i="2"/>
  <c r="H35" i="2"/>
  <c r="H31" i="2"/>
  <c r="H29" i="2"/>
  <c r="H27" i="2"/>
  <c r="H23" i="2"/>
  <c r="H21" i="2"/>
  <c r="H19" i="2"/>
  <c r="H17" i="2"/>
  <c r="H15" i="2"/>
  <c r="H13" i="2"/>
  <c r="H9" i="2"/>
  <c r="H7" i="2"/>
  <c r="H5" i="2"/>
  <c r="G55" i="2"/>
  <c r="G53" i="2"/>
  <c r="G51" i="2"/>
  <c r="G49" i="2"/>
  <c r="G47" i="2"/>
  <c r="G45" i="2"/>
  <c r="G43" i="2"/>
  <c r="G41" i="2"/>
  <c r="N41" i="2"/>
  <c r="G39" i="2"/>
  <c r="G37" i="2"/>
  <c r="G35" i="2"/>
  <c r="G31" i="2"/>
  <c r="G29" i="2"/>
  <c r="G27" i="2"/>
  <c r="G23" i="2"/>
  <c r="G21" i="2"/>
  <c r="G19" i="2"/>
  <c r="G17" i="2"/>
  <c r="G15" i="2"/>
  <c r="G13" i="2"/>
  <c r="G11" i="2"/>
  <c r="G9" i="2"/>
  <c r="G7" i="2"/>
  <c r="G5" i="2"/>
  <c r="F59" i="2"/>
  <c r="E59" i="2"/>
  <c r="D59" i="2"/>
  <c r="C59" i="2"/>
  <c r="B59" i="2"/>
  <c r="F58" i="2"/>
  <c r="E58" i="2"/>
  <c r="D58" i="2"/>
  <c r="C58" i="2"/>
  <c r="B58" i="2"/>
  <c r="F57" i="2"/>
  <c r="E57" i="2"/>
  <c r="D57" i="2"/>
  <c r="C57" i="2"/>
  <c r="B57" i="2"/>
  <c r="F56" i="2"/>
  <c r="E56" i="2"/>
  <c r="D56" i="2"/>
  <c r="C56" i="2"/>
  <c r="B56" i="2"/>
  <c r="I55" i="2"/>
  <c r="F55" i="2"/>
  <c r="E55" i="2"/>
  <c r="D55" i="2"/>
  <c r="C55" i="2"/>
  <c r="B55" i="2"/>
  <c r="H76" i="1"/>
  <c r="H73" i="1"/>
  <c r="H71" i="1"/>
  <c r="H67" i="1"/>
  <c r="H63" i="1"/>
  <c r="H61" i="1"/>
  <c r="H59" i="1"/>
  <c r="H55" i="1"/>
  <c r="H53" i="1"/>
  <c r="H51" i="1"/>
  <c r="H49" i="1"/>
  <c r="H47" i="1"/>
  <c r="H45" i="1"/>
  <c r="H41" i="1"/>
  <c r="H39" i="1"/>
  <c r="H37" i="1"/>
  <c r="H35" i="1"/>
  <c r="H33" i="1"/>
  <c r="H31" i="1"/>
  <c r="H29" i="1"/>
  <c r="H27" i="1"/>
  <c r="H23" i="1"/>
  <c r="H21" i="1"/>
  <c r="H19" i="1"/>
  <c r="H17" i="1"/>
  <c r="H15" i="1"/>
  <c r="H13" i="1"/>
  <c r="H11" i="1"/>
  <c r="H9" i="1"/>
  <c r="H7" i="1"/>
  <c r="H5" i="1"/>
  <c r="G76" i="1"/>
  <c r="G73" i="1"/>
  <c r="G71" i="1"/>
  <c r="G67" i="1"/>
  <c r="G63" i="1"/>
  <c r="G61" i="1"/>
  <c r="G59" i="1"/>
  <c r="G55" i="1"/>
  <c r="G53" i="1"/>
  <c r="G51" i="1"/>
  <c r="G49" i="1"/>
  <c r="G47" i="1"/>
  <c r="G45" i="1"/>
  <c r="G43" i="1"/>
  <c r="G41" i="1"/>
  <c r="G39" i="1"/>
  <c r="G37" i="1"/>
  <c r="G35" i="1"/>
  <c r="G33" i="1"/>
  <c r="G31" i="1"/>
  <c r="G29" i="1"/>
  <c r="G27" i="1"/>
  <c r="G23" i="1"/>
  <c r="G21" i="1"/>
  <c r="G19" i="1"/>
  <c r="G17" i="1"/>
  <c r="G15" i="1"/>
  <c r="G13" i="1"/>
  <c r="G11" i="1"/>
  <c r="G9" i="1"/>
  <c r="G7" i="1"/>
  <c r="G5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I76" i="1"/>
  <c r="F76" i="1"/>
  <c r="E76" i="1"/>
  <c r="D76" i="1"/>
  <c r="C76" i="1"/>
  <c r="B76" i="1"/>
  <c r="F75" i="1"/>
  <c r="E75" i="1"/>
  <c r="C75" i="1"/>
  <c r="B75" i="1"/>
  <c r="F74" i="1"/>
  <c r="E74" i="1"/>
  <c r="C74" i="1"/>
  <c r="B74" i="1"/>
  <c r="I73" i="1"/>
  <c r="F73" i="1"/>
  <c r="E73" i="1"/>
  <c r="C73" i="1"/>
  <c r="B73" i="1"/>
  <c r="F57" i="1"/>
  <c r="E57" i="1"/>
  <c r="D57" i="1"/>
  <c r="C57" i="1"/>
  <c r="B57" i="1"/>
  <c r="F56" i="1"/>
  <c r="E56" i="1"/>
  <c r="D56" i="1"/>
  <c r="C56" i="1"/>
  <c r="B56" i="1"/>
  <c r="I55" i="1"/>
  <c r="F55" i="1"/>
  <c r="E55" i="1"/>
  <c r="D55" i="1"/>
  <c r="C55" i="1"/>
  <c r="B55" i="1"/>
  <c r="E87" i="4" l="1"/>
  <c r="F87" i="4"/>
  <c r="G87" i="4"/>
  <c r="H87" i="4"/>
  <c r="I87" i="4"/>
  <c r="H86" i="4"/>
  <c r="I86" i="4"/>
  <c r="J86" i="4"/>
  <c r="K86" i="4"/>
  <c r="L86" i="4"/>
  <c r="O85" i="4"/>
  <c r="H56" i="4"/>
  <c r="I56" i="4"/>
  <c r="J56" i="4"/>
  <c r="G56" i="4"/>
  <c r="D56" i="4"/>
  <c r="F56" i="4"/>
</calcChain>
</file>

<file path=xl/sharedStrings.xml><?xml version="1.0" encoding="utf-8"?>
<sst xmlns="http://schemas.openxmlformats.org/spreadsheetml/2006/main" count="333" uniqueCount="77">
  <si>
    <t>GROSS DIRECT PREMIUM INCOME UNDERWRITTEN BY NON-LIFE INSURERS WITHIN INDIA  (SEGMENT WISE) : FOR THE PERIOD UPTO October 2024 (PROVISIONAL &amp; UNAUDITED ) IN FY 2024-25  (Rs. In Crs.)</t>
  </si>
  <si>
    <t>Health-Retail</t>
  </si>
  <si>
    <t>Health-Group</t>
  </si>
  <si>
    <t>Health-Government schemes</t>
  </si>
  <si>
    <t>Overseas Medical</t>
  </si>
  <si>
    <t>Grand Total</t>
  </si>
  <si>
    <t>Growth %</t>
  </si>
  <si>
    <t>Market %</t>
  </si>
  <si>
    <t>Accretion</t>
  </si>
  <si>
    <t>General Insurers</t>
  </si>
  <si>
    <t>Acko General Insurance Ltd</t>
  </si>
  <si>
    <t>Previous Year</t>
  </si>
  <si>
    <t>Bajaj Allianz General Insurance Co Ltd</t>
  </si>
  <si>
    <t>Cholamandalam MS General Insurance Co Ltd</t>
  </si>
  <si>
    <t>Future Generali India Insurance Co Ltd</t>
  </si>
  <si>
    <t>Go Digit General Insurance Ltd</t>
  </si>
  <si>
    <t>HDFC Ergo General Insurance Co Ltd</t>
  </si>
  <si>
    <t>ICICI Lombard General Insurance Co Ltd</t>
  </si>
  <si>
    <t>IFFCO-Tokio General Insurance Co Ltd</t>
  </si>
  <si>
    <t>Kshema General insurance</t>
  </si>
  <si>
    <t>Liberty  General Insurance Co. Ltd</t>
  </si>
  <si>
    <t>Magma HDI General Insurance Co Ltd</t>
  </si>
  <si>
    <t>National Insurance Co Ltd</t>
  </si>
  <si>
    <t>Navi General Insurance Co. Ltd</t>
  </si>
  <si>
    <t>Raheja QBE General Insurance Co Ltd</t>
  </si>
  <si>
    <t>Reliance General Insurance Co Ltd</t>
  </si>
  <si>
    <t>Royal Sundaram General Insurance Co Ltd</t>
  </si>
  <si>
    <t>SBI General Insurance Co Ltd</t>
  </si>
  <si>
    <t>Shriram General Insurance Co Ltd</t>
  </si>
  <si>
    <t>Tata AIG General Insurance Co Ltd</t>
  </si>
  <si>
    <t>The New India Assurance Co Ltd</t>
  </si>
  <si>
    <t>The Oriental Insurance Co Ltd</t>
  </si>
  <si>
    <t>United India Insurance Co Ltd</t>
  </si>
  <si>
    <t>Universal Sompo General Insurance Co Ltd</t>
  </si>
  <si>
    <t>General Insurers Sub Total</t>
  </si>
  <si>
    <t>Previous Year Sub Total</t>
  </si>
  <si>
    <t>% Growth</t>
  </si>
  <si>
    <t>Stand-alone Health Insurers</t>
  </si>
  <si>
    <t xml:space="preserve"> Niva bupa health insurance company limited</t>
  </si>
  <si>
    <t>Aditya Birla Health Insurance Co Ltd</t>
  </si>
  <si>
    <t>Care Health Insurance Ltd</t>
  </si>
  <si>
    <t>Galaxy Health and Allied Insurance Company Ltd</t>
  </si>
  <si>
    <t>ManipalCigna Health Insurance Co Ltd</t>
  </si>
  <si>
    <t>Narayana Health Insurance Ltd</t>
  </si>
  <si>
    <t>Star Health &amp; Allied Insurance Co Ltd</t>
  </si>
  <si>
    <t>Stand-alone Health sub Total</t>
  </si>
  <si>
    <t>Industry Total</t>
  </si>
  <si>
    <t>% Market Share</t>
  </si>
  <si>
    <t>Previous Year Market Share</t>
  </si>
  <si>
    <t>Workmen's compensation/Employers' liability</t>
  </si>
  <si>
    <t>Public Liability (Act)</t>
  </si>
  <si>
    <t>Product Liability</t>
  </si>
  <si>
    <t>Other liability covers</t>
  </si>
  <si>
    <t>Crop Insurance</t>
  </si>
  <si>
    <t>Credit Guarantee</t>
  </si>
  <si>
    <t>All Other miscellaneous</t>
  </si>
  <si>
    <t>Specialised Insurers</t>
  </si>
  <si>
    <t>Agriculture Insurance Co Of India Ltd</t>
  </si>
  <si>
    <t>ECGC Ltd</t>
  </si>
  <si>
    <t>Specialised sub Total</t>
  </si>
  <si>
    <t>Fire</t>
  </si>
  <si>
    <t>Marine Total</t>
  </si>
  <si>
    <t>Marine  Cargo</t>
  </si>
  <si>
    <t>Marine  Hull</t>
  </si>
  <si>
    <t>Engineering</t>
  </si>
  <si>
    <t>Motor Total</t>
  </si>
  <si>
    <t>Motor OD</t>
  </si>
  <si>
    <t>Motor TP</t>
  </si>
  <si>
    <t xml:space="preserve">Health </t>
  </si>
  <si>
    <t xml:space="preserve">Aviation </t>
  </si>
  <si>
    <t>Liability</t>
  </si>
  <si>
    <t>P.A.</t>
  </si>
  <si>
    <t>All Other Misc (Crop Insurance + Credit Guarantee+All other misc)</t>
  </si>
  <si>
    <t>Zuno General Insurance Co Ltd</t>
  </si>
  <si>
    <t>Niva bupa health insurance company limited</t>
  </si>
  <si>
    <t>Zurich Kotak Mahindra General Insurance Co Ltd</t>
  </si>
  <si>
    <t>Figures as uploaded by the companies have been taken in the context.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</si>
</sst>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2" fillId="0" borderId="1" xfId="0" applyFont="1" applyBorder="1"/>
    <xf numFmtId="43" fontId="0" fillId="0" borderId="0" xfId="1" applyFont="1"/>
    <xf numFmtId="43" fontId="2" fillId="0" borderId="1" xfId="1" applyFont="1" applyBorder="1"/>
    <xf numFmtId="43" fontId="2" fillId="0" borderId="1" xfId="1" applyFont="1" applyBorder="1" applyAlignment="1">
      <alignment vertical="top" wrapText="1"/>
    </xf>
    <xf numFmtId="43" fontId="0" fillId="0" borderId="1" xfId="1" applyFont="1" applyBorder="1"/>
    <xf numFmtId="10" fontId="1" fillId="0" borderId="1" xfId="2" applyNumberFormat="1" applyFont="1" applyBorder="1"/>
    <xf numFmtId="43" fontId="2" fillId="0" borderId="1" xfId="0" applyNumberFormat="1" applyFont="1" applyBorder="1"/>
    <xf numFmtId="43" fontId="0" fillId="0" borderId="1" xfId="0" applyNumberFormat="1" applyBorder="1"/>
    <xf numFmtId="10" fontId="0" fillId="0" borderId="1" xfId="2" applyNumberFormat="1" applyFont="1" applyBorder="1"/>
    <xf numFmtId="10" fontId="2" fillId="0" borderId="1" xfId="2" applyNumberFormat="1" applyFont="1" applyBorder="1"/>
    <xf numFmtId="43" fontId="1" fillId="0" borderId="1" xfId="1" applyFont="1" applyBorder="1"/>
    <xf numFmtId="164" fontId="2" fillId="0" borderId="1" xfId="0" applyNumberFormat="1" applyFont="1" applyBorder="1"/>
    <xf numFmtId="43" fontId="4" fillId="0" borderId="1" xfId="1" applyFont="1" applyBorder="1"/>
    <xf numFmtId="43" fontId="5" fillId="0" borderId="1" xfId="1" applyFont="1" applyBorder="1"/>
    <xf numFmtId="43" fontId="2" fillId="0" borderId="2" xfId="1" applyFont="1" applyBorder="1" applyAlignment="1">
      <alignment horizontal="center" vertical="top" wrapText="1"/>
    </xf>
    <xf numFmtId="43" fontId="2" fillId="0" borderId="2" xfId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82"/>
  <sheetViews>
    <sheetView topLeftCell="A65" workbookViewId="0">
      <selection activeCell="A82" sqref="A82"/>
    </sheetView>
  </sheetViews>
  <sheetFormatPr defaultRowHeight="14.4" x14ac:dyDescent="0.3"/>
  <cols>
    <col min="1" max="1" width="42.44140625" style="3" customWidth="1"/>
    <col min="2" max="3" width="14" style="3" customWidth="1"/>
    <col min="4" max="4" width="10.21875" style="3" customWidth="1"/>
    <col min="5" max="5" width="15.88671875" style="3" bestFit="1" customWidth="1"/>
    <col min="6" max="6" width="10" style="3" bestFit="1" customWidth="1"/>
    <col min="7" max="9" width="9" style="3" bestFit="1" customWidth="1"/>
    <col min="10" max="16384" width="8.88671875" style="3"/>
  </cols>
  <sheetData>
    <row r="2" spans="1:9" ht="29.4" customHeight="1" x14ac:dyDescent="0.3">
      <c r="A2" s="16" t="s">
        <v>0</v>
      </c>
      <c r="B2" s="16"/>
      <c r="C2" s="16"/>
      <c r="D2" s="16"/>
      <c r="E2" s="16"/>
      <c r="F2" s="16"/>
      <c r="G2" s="16"/>
      <c r="H2" s="16"/>
      <c r="I2" s="16"/>
    </row>
    <row r="3" spans="1:9" ht="57.6" x14ac:dyDescent="0.3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x14ac:dyDescent="0.3">
      <c r="A4" s="4" t="s">
        <v>9</v>
      </c>
      <c r="B4" s="4"/>
      <c r="C4" s="4"/>
      <c r="D4" s="4"/>
      <c r="E4" s="4"/>
      <c r="F4" s="4"/>
      <c r="G4" s="4"/>
      <c r="H4" s="4"/>
      <c r="I4" s="4"/>
    </row>
    <row r="5" spans="1:9" x14ac:dyDescent="0.3">
      <c r="A5" s="6" t="s">
        <v>10</v>
      </c>
      <c r="B5" s="6">
        <v>51.11</v>
      </c>
      <c r="C5" s="6">
        <v>507.54</v>
      </c>
      <c r="D5" s="6">
        <v>0</v>
      </c>
      <c r="E5" s="6">
        <v>20.18</v>
      </c>
      <c r="F5" s="6">
        <v>578.83000000000004</v>
      </c>
      <c r="G5" s="10">
        <f>(F5-F6)/F6</f>
        <v>0.11672100785214051</v>
      </c>
      <c r="H5" s="10">
        <f>F5/$F$76</f>
        <v>8.0913045489981513E-3</v>
      </c>
      <c r="I5" s="6">
        <v>60.5</v>
      </c>
    </row>
    <row r="6" spans="1:9" x14ac:dyDescent="0.3">
      <c r="A6" s="6" t="s">
        <v>11</v>
      </c>
      <c r="B6" s="6">
        <v>17.98</v>
      </c>
      <c r="C6" s="6">
        <v>475.37</v>
      </c>
      <c r="D6" s="6">
        <v>0</v>
      </c>
      <c r="E6" s="6">
        <v>24.98</v>
      </c>
      <c r="F6" s="6">
        <v>518.33000000000004</v>
      </c>
      <c r="G6" s="6"/>
      <c r="H6" s="6"/>
      <c r="I6" s="6"/>
    </row>
    <row r="7" spans="1:9" x14ac:dyDescent="0.3">
      <c r="A7" s="6" t="s">
        <v>12</v>
      </c>
      <c r="B7" s="6">
        <v>606.79</v>
      </c>
      <c r="C7" s="6">
        <v>2415.16</v>
      </c>
      <c r="D7" s="6">
        <v>3260.29</v>
      </c>
      <c r="E7" s="6">
        <v>135.63999999999999</v>
      </c>
      <c r="F7" s="6">
        <v>6417.88</v>
      </c>
      <c r="G7" s="10">
        <f>(F7-F8)/F8</f>
        <v>0.32467537828672394</v>
      </c>
      <c r="H7" s="10">
        <f>F7/$F$76</f>
        <v>8.9713770258839823E-2</v>
      </c>
      <c r="I7" s="6">
        <v>1573.01</v>
      </c>
    </row>
    <row r="8" spans="1:9" x14ac:dyDescent="0.3">
      <c r="A8" s="6" t="s">
        <v>11</v>
      </c>
      <c r="B8" s="6">
        <v>530.44000000000005</v>
      </c>
      <c r="C8" s="6">
        <v>1779.53</v>
      </c>
      <c r="D8" s="6">
        <v>2408.04</v>
      </c>
      <c r="E8" s="6">
        <v>126.86</v>
      </c>
      <c r="F8" s="6">
        <v>4844.87</v>
      </c>
      <c r="G8" s="6"/>
      <c r="H8" s="6"/>
      <c r="I8" s="6"/>
    </row>
    <row r="9" spans="1:9" x14ac:dyDescent="0.3">
      <c r="A9" s="6" t="s">
        <v>13</v>
      </c>
      <c r="B9" s="6">
        <v>326.06</v>
      </c>
      <c r="C9" s="6">
        <v>288.99</v>
      </c>
      <c r="D9" s="6">
        <v>6.26</v>
      </c>
      <c r="E9" s="6">
        <v>0.83</v>
      </c>
      <c r="F9" s="6">
        <v>622.14</v>
      </c>
      <c r="G9" s="10">
        <f>(F9-F10)/F10</f>
        <v>0.38759032919975012</v>
      </c>
      <c r="H9" s="10">
        <f>F9/$F$76</f>
        <v>8.6967230656906334E-3</v>
      </c>
      <c r="I9" s="6">
        <v>173.78</v>
      </c>
    </row>
    <row r="10" spans="1:9" x14ac:dyDescent="0.3">
      <c r="A10" s="6" t="s">
        <v>11</v>
      </c>
      <c r="B10" s="6">
        <v>318.64999999999998</v>
      </c>
      <c r="C10" s="6">
        <v>128.56</v>
      </c>
      <c r="D10" s="6">
        <v>0</v>
      </c>
      <c r="E10" s="6">
        <v>1.1499999999999999</v>
      </c>
      <c r="F10" s="6">
        <v>448.36</v>
      </c>
      <c r="G10" s="6"/>
      <c r="H10" s="6"/>
      <c r="I10" s="6"/>
    </row>
    <row r="11" spans="1:9" x14ac:dyDescent="0.3">
      <c r="A11" s="6" t="s">
        <v>73</v>
      </c>
      <c r="B11" s="6">
        <v>5.24</v>
      </c>
      <c r="C11" s="6">
        <v>202.85</v>
      </c>
      <c r="D11" s="6">
        <v>0</v>
      </c>
      <c r="E11" s="6">
        <v>3.4</v>
      </c>
      <c r="F11" s="6">
        <v>211.49</v>
      </c>
      <c r="G11" s="10">
        <f>(F11-F12)/F12</f>
        <v>0.20479662754927663</v>
      </c>
      <c r="H11" s="10">
        <f>F11/$F$76</f>
        <v>2.9563602423295595E-3</v>
      </c>
      <c r="I11" s="6">
        <v>35.950000000000003</v>
      </c>
    </row>
    <row r="12" spans="1:9" x14ac:dyDescent="0.3">
      <c r="A12" s="6" t="s">
        <v>11</v>
      </c>
      <c r="B12" s="6">
        <v>5.82</v>
      </c>
      <c r="C12" s="6">
        <v>147.11000000000001</v>
      </c>
      <c r="D12" s="6">
        <v>0</v>
      </c>
      <c r="E12" s="6">
        <v>22.61</v>
      </c>
      <c r="F12" s="6">
        <v>175.54</v>
      </c>
      <c r="G12" s="6"/>
      <c r="H12" s="6"/>
      <c r="I12" s="6"/>
    </row>
    <row r="13" spans="1:9" x14ac:dyDescent="0.3">
      <c r="A13" s="6" t="s">
        <v>14</v>
      </c>
      <c r="B13" s="6">
        <v>107.99</v>
      </c>
      <c r="C13" s="6">
        <v>954.65</v>
      </c>
      <c r="D13" s="6">
        <v>46.82</v>
      </c>
      <c r="E13" s="6">
        <v>5.39</v>
      </c>
      <c r="F13" s="6">
        <v>1114.8499999999999</v>
      </c>
      <c r="G13" s="10">
        <f>(F13-F14)/F14</f>
        <v>0.62730444175217837</v>
      </c>
      <c r="H13" s="10">
        <f>F13/$F$76</f>
        <v>1.558417994307584E-2</v>
      </c>
      <c r="I13" s="6">
        <v>429.76</v>
      </c>
    </row>
    <row r="14" spans="1:9" x14ac:dyDescent="0.3">
      <c r="A14" s="6" t="s">
        <v>11</v>
      </c>
      <c r="B14" s="6">
        <v>110.6</v>
      </c>
      <c r="C14" s="6">
        <v>570.05999999999995</v>
      </c>
      <c r="D14" s="6">
        <v>0</v>
      </c>
      <c r="E14" s="6">
        <v>4.43</v>
      </c>
      <c r="F14" s="6">
        <v>685.09</v>
      </c>
      <c r="G14" s="6"/>
      <c r="H14" s="6"/>
      <c r="I14" s="6"/>
    </row>
    <row r="15" spans="1:9" x14ac:dyDescent="0.3">
      <c r="A15" s="6" t="s">
        <v>15</v>
      </c>
      <c r="B15" s="6">
        <v>36.29</v>
      </c>
      <c r="C15" s="6">
        <v>737.24</v>
      </c>
      <c r="D15" s="6">
        <v>0</v>
      </c>
      <c r="E15" s="6">
        <v>4.04</v>
      </c>
      <c r="F15" s="6">
        <v>777.57</v>
      </c>
      <c r="G15" s="10">
        <f>(F15-F16)/F16</f>
        <v>-1.1881766888628971E-2</v>
      </c>
      <c r="H15" s="10">
        <f>F15/$F$76</f>
        <v>1.0869436066141169E-2</v>
      </c>
      <c r="I15" s="6">
        <v>-9.35</v>
      </c>
    </row>
    <row r="16" spans="1:9" x14ac:dyDescent="0.3">
      <c r="A16" s="6" t="s">
        <v>11</v>
      </c>
      <c r="B16" s="6">
        <v>32.92</v>
      </c>
      <c r="C16" s="6">
        <v>748.43</v>
      </c>
      <c r="D16" s="6">
        <v>0</v>
      </c>
      <c r="E16" s="6">
        <v>5.57</v>
      </c>
      <c r="F16" s="6">
        <v>786.92</v>
      </c>
      <c r="G16" s="6"/>
      <c r="H16" s="6"/>
      <c r="I16" s="6"/>
    </row>
    <row r="17" spans="1:9" x14ac:dyDescent="0.3">
      <c r="A17" s="6" t="s">
        <v>16</v>
      </c>
      <c r="B17" s="6">
        <v>2251.63</v>
      </c>
      <c r="C17" s="6">
        <v>1125.53</v>
      </c>
      <c r="D17" s="6">
        <v>0</v>
      </c>
      <c r="E17" s="6">
        <v>23.92</v>
      </c>
      <c r="F17" s="6">
        <v>3401.08</v>
      </c>
      <c r="G17" s="10">
        <f>(F17-F18)/F18</f>
        <v>0.13911933844881114</v>
      </c>
      <c r="H17" s="10">
        <f>F17/$F$76</f>
        <v>4.7542757071172247E-2</v>
      </c>
      <c r="I17" s="6">
        <v>415.37</v>
      </c>
    </row>
    <row r="18" spans="1:9" x14ac:dyDescent="0.3">
      <c r="A18" s="6" t="s">
        <v>11</v>
      </c>
      <c r="B18" s="6">
        <v>1969.06</v>
      </c>
      <c r="C18" s="6">
        <v>993.31</v>
      </c>
      <c r="D18" s="6">
        <v>0</v>
      </c>
      <c r="E18" s="6">
        <v>23.34</v>
      </c>
      <c r="F18" s="6">
        <v>2985.71</v>
      </c>
      <c r="G18" s="6"/>
      <c r="H18" s="6"/>
      <c r="I18" s="6"/>
    </row>
    <row r="19" spans="1:9" x14ac:dyDescent="0.3">
      <c r="A19" s="6" t="s">
        <v>17</v>
      </c>
      <c r="B19" s="6">
        <v>825.34</v>
      </c>
      <c r="C19" s="6">
        <v>3457.18</v>
      </c>
      <c r="D19" s="6">
        <v>0</v>
      </c>
      <c r="E19" s="6">
        <v>159.80000000000001</v>
      </c>
      <c r="F19" s="6">
        <v>4442.32</v>
      </c>
      <c r="G19" s="10">
        <f>(F19-F20)/F20</f>
        <v>0.16646841808132126</v>
      </c>
      <c r="H19" s="10">
        <f>F19/$F$76</f>
        <v>6.2097963174171107E-2</v>
      </c>
      <c r="I19" s="6">
        <v>633.97</v>
      </c>
    </row>
    <row r="20" spans="1:9" x14ac:dyDescent="0.3">
      <c r="A20" s="6" t="s">
        <v>11</v>
      </c>
      <c r="B20" s="6">
        <v>651.1</v>
      </c>
      <c r="C20" s="6">
        <v>2998.72</v>
      </c>
      <c r="D20" s="6">
        <v>0</v>
      </c>
      <c r="E20" s="6">
        <v>158.53</v>
      </c>
      <c r="F20" s="6">
        <v>3808.35</v>
      </c>
      <c r="G20" s="6"/>
      <c r="H20" s="6"/>
      <c r="I20" s="6"/>
    </row>
    <row r="21" spans="1:9" x14ac:dyDescent="0.3">
      <c r="A21" s="6" t="s">
        <v>18</v>
      </c>
      <c r="B21" s="6">
        <v>154.5</v>
      </c>
      <c r="C21" s="6">
        <v>348.97</v>
      </c>
      <c r="D21" s="6">
        <v>0.95</v>
      </c>
      <c r="E21" s="6">
        <v>1.44</v>
      </c>
      <c r="F21" s="6">
        <v>505.86</v>
      </c>
      <c r="G21" s="10">
        <f>(F21-F22)/F22</f>
        <v>-0.56499006767738436</v>
      </c>
      <c r="H21" s="10">
        <f>F21/$F$76</f>
        <v>7.0712770919893657E-3</v>
      </c>
      <c r="I21" s="6">
        <v>-657.01</v>
      </c>
    </row>
    <row r="22" spans="1:9" x14ac:dyDescent="0.3">
      <c r="A22" s="6" t="s">
        <v>11</v>
      </c>
      <c r="B22" s="6">
        <v>132.94</v>
      </c>
      <c r="C22" s="6">
        <v>623.66999999999996</v>
      </c>
      <c r="D22" s="6">
        <v>404.47</v>
      </c>
      <c r="E22" s="6">
        <v>1.79</v>
      </c>
      <c r="F22" s="6">
        <v>1162.8699999999999</v>
      </c>
      <c r="G22" s="6"/>
      <c r="H22" s="6"/>
      <c r="I22" s="6"/>
    </row>
    <row r="23" spans="1:9" x14ac:dyDescent="0.3">
      <c r="A23" s="6" t="s">
        <v>75</v>
      </c>
      <c r="B23" s="6">
        <v>55.73</v>
      </c>
      <c r="C23" s="6">
        <v>370.11</v>
      </c>
      <c r="D23" s="6">
        <v>0</v>
      </c>
      <c r="E23" s="6">
        <v>0.18</v>
      </c>
      <c r="F23" s="6">
        <v>426.02</v>
      </c>
      <c r="G23" s="10">
        <f>(F23-F24)/F24</f>
        <v>0.26825637819654058</v>
      </c>
      <c r="H23" s="10">
        <f>F23/$F$76</f>
        <v>5.9552158042330081E-3</v>
      </c>
      <c r="I23" s="6">
        <v>90.11</v>
      </c>
    </row>
    <row r="24" spans="1:9" x14ac:dyDescent="0.3">
      <c r="A24" s="6" t="s">
        <v>11</v>
      </c>
      <c r="B24" s="6">
        <v>55.54</v>
      </c>
      <c r="C24" s="6">
        <v>280.37</v>
      </c>
      <c r="D24" s="6">
        <v>0</v>
      </c>
      <c r="E24" s="6">
        <v>0</v>
      </c>
      <c r="F24" s="6">
        <v>335.91</v>
      </c>
      <c r="G24" s="6"/>
      <c r="H24" s="6"/>
      <c r="I24" s="6"/>
    </row>
    <row r="25" spans="1:9" x14ac:dyDescent="0.3">
      <c r="A25" s="6" t="s">
        <v>19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</row>
    <row r="26" spans="1:9" x14ac:dyDescent="0.3">
      <c r="A26" s="6" t="s">
        <v>11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/>
      <c r="H26" s="6"/>
      <c r="I26" s="6"/>
    </row>
    <row r="27" spans="1:9" x14ac:dyDescent="0.3">
      <c r="A27" s="6" t="s">
        <v>20</v>
      </c>
      <c r="B27" s="6">
        <v>34.39</v>
      </c>
      <c r="C27" s="6">
        <v>169.54</v>
      </c>
      <c r="D27" s="6">
        <v>0</v>
      </c>
      <c r="E27" s="6">
        <v>9.11</v>
      </c>
      <c r="F27" s="6">
        <v>213.04</v>
      </c>
      <c r="G27" s="10">
        <f>(F27-F28)/F28</f>
        <v>-9.2171986193377922E-2</v>
      </c>
      <c r="H27" s="10">
        <f>F27/$F$76</f>
        <v>2.9780272638228254E-3</v>
      </c>
      <c r="I27" s="6">
        <v>-21.63</v>
      </c>
    </row>
    <row r="28" spans="1:9" x14ac:dyDescent="0.3">
      <c r="A28" s="6" t="s">
        <v>11</v>
      </c>
      <c r="B28" s="6">
        <v>39</v>
      </c>
      <c r="C28" s="6">
        <v>180.27</v>
      </c>
      <c r="D28" s="6">
        <v>0</v>
      </c>
      <c r="E28" s="6">
        <v>15.4</v>
      </c>
      <c r="F28" s="6">
        <v>234.67</v>
      </c>
      <c r="G28" s="6"/>
      <c r="H28" s="6"/>
      <c r="I28" s="6"/>
    </row>
    <row r="29" spans="1:9" x14ac:dyDescent="0.3">
      <c r="A29" s="6" t="s">
        <v>21</v>
      </c>
      <c r="B29" s="6">
        <v>32.4</v>
      </c>
      <c r="C29" s="6">
        <v>367.66</v>
      </c>
      <c r="D29" s="6">
        <v>0</v>
      </c>
      <c r="E29" s="6">
        <v>0</v>
      </c>
      <c r="F29" s="6">
        <v>400.06</v>
      </c>
      <c r="G29" s="10">
        <f>(F29-F30)/F30</f>
        <v>0.41119616212212068</v>
      </c>
      <c r="H29" s="10">
        <f>F29/$F$76</f>
        <v>5.5923281410296634E-3</v>
      </c>
      <c r="I29" s="6">
        <v>116.57</v>
      </c>
    </row>
    <row r="30" spans="1:9" x14ac:dyDescent="0.3">
      <c r="A30" s="6" t="s">
        <v>11</v>
      </c>
      <c r="B30" s="6">
        <v>26.28</v>
      </c>
      <c r="C30" s="6">
        <v>257.20999999999998</v>
      </c>
      <c r="D30" s="6">
        <v>0</v>
      </c>
      <c r="E30" s="6">
        <v>0</v>
      </c>
      <c r="F30" s="6">
        <v>283.49</v>
      </c>
      <c r="G30" s="6"/>
      <c r="H30" s="6"/>
      <c r="I30" s="6"/>
    </row>
    <row r="31" spans="1:9" x14ac:dyDescent="0.3">
      <c r="A31" s="6" t="s">
        <v>22</v>
      </c>
      <c r="B31" s="6">
        <v>1320.02</v>
      </c>
      <c r="C31" s="6">
        <v>3562.44</v>
      </c>
      <c r="D31" s="6">
        <v>394.97</v>
      </c>
      <c r="E31" s="6">
        <v>1.59</v>
      </c>
      <c r="F31" s="6">
        <v>5279.02</v>
      </c>
      <c r="G31" s="10">
        <f>(F31-F32)/F32</f>
        <v>0.20175470546990962</v>
      </c>
      <c r="H31" s="10">
        <f>F31/$F$76</f>
        <v>7.3793961163471519E-2</v>
      </c>
      <c r="I31" s="6">
        <v>886.26</v>
      </c>
    </row>
    <row r="32" spans="1:9" x14ac:dyDescent="0.3">
      <c r="A32" s="6" t="s">
        <v>11</v>
      </c>
      <c r="B32" s="6">
        <v>1252.03</v>
      </c>
      <c r="C32" s="6">
        <v>3036.87</v>
      </c>
      <c r="D32" s="6">
        <v>101.45</v>
      </c>
      <c r="E32" s="6">
        <v>2.41</v>
      </c>
      <c r="F32" s="6">
        <v>4392.76</v>
      </c>
      <c r="G32" s="6"/>
      <c r="H32" s="6"/>
      <c r="I32" s="6"/>
    </row>
    <row r="33" spans="1:9" x14ac:dyDescent="0.3">
      <c r="A33" s="6" t="s">
        <v>23</v>
      </c>
      <c r="B33" s="6">
        <v>30.16</v>
      </c>
      <c r="C33" s="6">
        <v>-0.05</v>
      </c>
      <c r="D33" s="6">
        <v>0</v>
      </c>
      <c r="E33" s="6">
        <v>0</v>
      </c>
      <c r="F33" s="6">
        <v>30.11</v>
      </c>
      <c r="G33" s="10">
        <f>(F33-F34)/F34</f>
        <v>-0.11804335090802581</v>
      </c>
      <c r="H33" s="10">
        <f>F33/$F$76</f>
        <v>4.2089936591112125E-4</v>
      </c>
      <c r="I33" s="6">
        <v>-4.03</v>
      </c>
    </row>
    <row r="34" spans="1:9" x14ac:dyDescent="0.3">
      <c r="A34" s="6" t="s">
        <v>11</v>
      </c>
      <c r="B34" s="6">
        <v>27.35</v>
      </c>
      <c r="C34" s="6">
        <v>6.79</v>
      </c>
      <c r="D34" s="6">
        <v>0</v>
      </c>
      <c r="E34" s="6">
        <v>0</v>
      </c>
      <c r="F34" s="6">
        <v>34.14</v>
      </c>
      <c r="G34" s="6"/>
      <c r="H34" s="6"/>
      <c r="I34" s="6"/>
    </row>
    <row r="35" spans="1:9" x14ac:dyDescent="0.3">
      <c r="A35" s="6" t="s">
        <v>24</v>
      </c>
      <c r="B35" s="6">
        <v>1.85</v>
      </c>
      <c r="C35" s="6">
        <v>23.29</v>
      </c>
      <c r="D35" s="6">
        <v>0</v>
      </c>
      <c r="E35" s="6">
        <v>0</v>
      </c>
      <c r="F35" s="6">
        <v>25.14</v>
      </c>
      <c r="G35" s="10">
        <f>(F35-F36)/F36</f>
        <v>2.4723756906077345</v>
      </c>
      <c r="H35" s="10">
        <f>F35/$F$76</f>
        <v>3.5142510989722982E-4</v>
      </c>
      <c r="I35" s="6">
        <v>17.899999999999999</v>
      </c>
    </row>
    <row r="36" spans="1:9" x14ac:dyDescent="0.3">
      <c r="A36" s="6" t="s">
        <v>11</v>
      </c>
      <c r="B36" s="6">
        <v>1.86</v>
      </c>
      <c r="C36" s="6">
        <v>5.38</v>
      </c>
      <c r="D36" s="6">
        <v>0</v>
      </c>
      <c r="E36" s="6">
        <v>0</v>
      </c>
      <c r="F36" s="6">
        <v>7.24</v>
      </c>
      <c r="G36" s="6"/>
      <c r="H36" s="6"/>
      <c r="I36" s="6"/>
    </row>
    <row r="37" spans="1:9" x14ac:dyDescent="0.3">
      <c r="A37" s="6" t="s">
        <v>25</v>
      </c>
      <c r="B37" s="6">
        <v>242.24</v>
      </c>
      <c r="C37" s="6">
        <v>908.84</v>
      </c>
      <c r="D37" s="6">
        <v>186.9</v>
      </c>
      <c r="E37" s="6">
        <v>77.069999999999993</v>
      </c>
      <c r="F37" s="6">
        <v>1415.05</v>
      </c>
      <c r="G37" s="10">
        <f>(F37-F38)/F38</f>
        <v>7.0418166964204595E-2</v>
      </c>
      <c r="H37" s="10">
        <f>F37/$F$76</f>
        <v>1.9780592750997413E-2</v>
      </c>
      <c r="I37" s="6">
        <v>93.09</v>
      </c>
    </row>
    <row r="38" spans="1:9" x14ac:dyDescent="0.3">
      <c r="A38" s="6" t="s">
        <v>11</v>
      </c>
      <c r="B38" s="6">
        <v>222.06</v>
      </c>
      <c r="C38" s="6">
        <v>868.2</v>
      </c>
      <c r="D38" s="6">
        <v>170</v>
      </c>
      <c r="E38" s="6">
        <v>61.7</v>
      </c>
      <c r="F38" s="6">
        <v>1321.96</v>
      </c>
      <c r="G38" s="6"/>
      <c r="H38" s="6"/>
      <c r="I38" s="6"/>
    </row>
    <row r="39" spans="1:9" x14ac:dyDescent="0.3">
      <c r="A39" s="6" t="s">
        <v>26</v>
      </c>
      <c r="B39" s="6">
        <v>110.16</v>
      </c>
      <c r="C39" s="6">
        <v>312.17</v>
      </c>
      <c r="D39" s="6">
        <v>0</v>
      </c>
      <c r="E39" s="6">
        <v>2.46</v>
      </c>
      <c r="F39" s="6">
        <v>424.79</v>
      </c>
      <c r="G39" s="10">
        <f>(F39-F40)/F40</f>
        <v>0.35171514032966344</v>
      </c>
      <c r="H39" s="10">
        <f>F39/$F$76</f>
        <v>5.938021974273836E-3</v>
      </c>
      <c r="I39" s="6">
        <v>110.53</v>
      </c>
    </row>
    <row r="40" spans="1:9" x14ac:dyDescent="0.3">
      <c r="A40" s="6" t="s">
        <v>11</v>
      </c>
      <c r="B40" s="6">
        <v>117.26</v>
      </c>
      <c r="C40" s="6">
        <v>194.8</v>
      </c>
      <c r="D40" s="6">
        <v>0</v>
      </c>
      <c r="E40" s="6">
        <v>2.2000000000000002</v>
      </c>
      <c r="F40" s="6">
        <v>314.26</v>
      </c>
      <c r="G40" s="6"/>
      <c r="H40" s="6"/>
      <c r="I40" s="6"/>
    </row>
    <row r="41" spans="1:9" x14ac:dyDescent="0.3">
      <c r="A41" s="6" t="s">
        <v>27</v>
      </c>
      <c r="B41" s="6">
        <v>238.05</v>
      </c>
      <c r="C41" s="6">
        <v>1210</v>
      </c>
      <c r="D41" s="6">
        <v>0</v>
      </c>
      <c r="E41" s="6">
        <v>0.82</v>
      </c>
      <c r="F41" s="6">
        <v>1448.87</v>
      </c>
      <c r="G41" s="10">
        <f>(F41-F42)/F42</f>
        <v>4.685625930261117E-2</v>
      </c>
      <c r="H41" s="10">
        <f>F41/$F$76</f>
        <v>2.0253353181256931E-2</v>
      </c>
      <c r="I41" s="6">
        <v>64.849999999999994</v>
      </c>
    </row>
    <row r="42" spans="1:9" x14ac:dyDescent="0.3">
      <c r="A42" s="6" t="s">
        <v>11</v>
      </c>
      <c r="B42" s="6">
        <v>331.35</v>
      </c>
      <c r="C42" s="6">
        <v>1052.07</v>
      </c>
      <c r="D42" s="6">
        <v>0</v>
      </c>
      <c r="E42" s="6">
        <v>0.6</v>
      </c>
      <c r="F42" s="6">
        <v>1384.02</v>
      </c>
      <c r="G42" s="6"/>
      <c r="H42" s="6"/>
      <c r="I42" s="6"/>
    </row>
    <row r="43" spans="1:9" x14ac:dyDescent="0.3">
      <c r="A43" s="6" t="s">
        <v>28</v>
      </c>
      <c r="B43" s="6">
        <v>1.67</v>
      </c>
      <c r="C43" s="6">
        <v>0.01</v>
      </c>
      <c r="D43" s="6">
        <v>0</v>
      </c>
      <c r="E43" s="6">
        <v>0.01</v>
      </c>
      <c r="F43" s="6">
        <v>1.69</v>
      </c>
      <c r="G43" s="10">
        <f>(F43-F44)/F44</f>
        <v>8.3333333333333259E-2</v>
      </c>
      <c r="H43" s="6">
        <v>0</v>
      </c>
      <c r="I43" s="6">
        <v>0.13</v>
      </c>
    </row>
    <row r="44" spans="1:9" x14ac:dyDescent="0.3">
      <c r="A44" s="6" t="s">
        <v>11</v>
      </c>
      <c r="B44" s="6">
        <v>1.56</v>
      </c>
      <c r="C44" s="6">
        <v>0</v>
      </c>
      <c r="D44" s="6">
        <v>0</v>
      </c>
      <c r="E44" s="6">
        <v>0</v>
      </c>
      <c r="F44" s="6">
        <v>1.56</v>
      </c>
      <c r="G44" s="6"/>
      <c r="H44" s="6"/>
      <c r="I44" s="6"/>
    </row>
    <row r="45" spans="1:9" x14ac:dyDescent="0.3">
      <c r="A45" s="6" t="s">
        <v>29</v>
      </c>
      <c r="B45" s="6">
        <v>636.71</v>
      </c>
      <c r="C45" s="6">
        <v>1115.23</v>
      </c>
      <c r="D45" s="6">
        <v>0</v>
      </c>
      <c r="E45" s="6">
        <v>295.76</v>
      </c>
      <c r="F45" s="6">
        <v>2047.7</v>
      </c>
      <c r="G45" s="10">
        <f>(F45-F46)/F46</f>
        <v>0.21148475956077245</v>
      </c>
      <c r="H45" s="10">
        <f>F45/$F$76</f>
        <v>2.8624232201135937E-2</v>
      </c>
      <c r="I45" s="6">
        <v>357.46</v>
      </c>
    </row>
    <row r="46" spans="1:9" x14ac:dyDescent="0.3">
      <c r="A46" s="6" t="s">
        <v>11</v>
      </c>
      <c r="B46" s="6">
        <v>445.03</v>
      </c>
      <c r="C46" s="6">
        <v>1034.9000000000001</v>
      </c>
      <c r="D46" s="6">
        <v>0</v>
      </c>
      <c r="E46" s="6">
        <v>210.31</v>
      </c>
      <c r="F46" s="6">
        <v>1690.24</v>
      </c>
      <c r="G46" s="6"/>
      <c r="H46" s="6"/>
      <c r="I46" s="6"/>
    </row>
    <row r="47" spans="1:9" x14ac:dyDescent="0.3">
      <c r="A47" s="6" t="s">
        <v>30</v>
      </c>
      <c r="B47" s="6">
        <v>1847.55</v>
      </c>
      <c r="C47" s="6">
        <v>7824.35</v>
      </c>
      <c r="D47" s="6">
        <v>1970.42</v>
      </c>
      <c r="E47" s="6">
        <v>4.78</v>
      </c>
      <c r="F47" s="6">
        <v>11647.1</v>
      </c>
      <c r="G47" s="10">
        <f>(F47-F48)/F48</f>
        <v>4.1416679333685098E-2</v>
      </c>
      <c r="H47" s="10">
        <f>F47/$F$76</f>
        <v>0.16281159098981801</v>
      </c>
      <c r="I47" s="6">
        <v>463.2</v>
      </c>
    </row>
    <row r="48" spans="1:9" x14ac:dyDescent="0.3">
      <c r="A48" s="6" t="s">
        <v>11</v>
      </c>
      <c r="B48" s="6">
        <v>1643.31</v>
      </c>
      <c r="C48" s="6">
        <v>7435.42</v>
      </c>
      <c r="D48" s="6">
        <v>2099.9899999999998</v>
      </c>
      <c r="E48" s="6">
        <v>5.18</v>
      </c>
      <c r="F48" s="6">
        <v>11183.9</v>
      </c>
      <c r="G48" s="6"/>
      <c r="H48" s="6"/>
      <c r="I48" s="6"/>
    </row>
    <row r="49" spans="1:9" x14ac:dyDescent="0.3">
      <c r="A49" s="6" t="s">
        <v>31</v>
      </c>
      <c r="B49" s="6">
        <v>1012.64</v>
      </c>
      <c r="C49" s="6">
        <v>3631.39</v>
      </c>
      <c r="D49" s="6">
        <v>290.88</v>
      </c>
      <c r="E49" s="6">
        <v>2.4500000000000002</v>
      </c>
      <c r="F49" s="6">
        <v>4937.3599999999997</v>
      </c>
      <c r="G49" s="10">
        <f>(F49-F50)/F50</f>
        <v>7.8527993075981177E-3</v>
      </c>
      <c r="H49" s="10">
        <f>F49/$F$76</f>
        <v>6.9017990477413929E-2</v>
      </c>
      <c r="I49" s="6">
        <v>38.47</v>
      </c>
    </row>
    <row r="50" spans="1:9" x14ac:dyDescent="0.3">
      <c r="A50" s="6" t="s">
        <v>11</v>
      </c>
      <c r="B50" s="6">
        <v>1005.16</v>
      </c>
      <c r="C50" s="6">
        <v>3339.7</v>
      </c>
      <c r="D50" s="6">
        <v>551.03</v>
      </c>
      <c r="E50" s="6">
        <v>3</v>
      </c>
      <c r="F50" s="6">
        <v>4898.8900000000003</v>
      </c>
      <c r="G50" s="6"/>
      <c r="H50" s="6"/>
      <c r="I50" s="6"/>
    </row>
    <row r="51" spans="1:9" x14ac:dyDescent="0.3">
      <c r="A51" s="6" t="s">
        <v>32</v>
      </c>
      <c r="B51" s="6">
        <v>956.77</v>
      </c>
      <c r="C51" s="6">
        <v>2515.42</v>
      </c>
      <c r="D51" s="6">
        <v>690.57</v>
      </c>
      <c r="E51" s="6">
        <v>2.92</v>
      </c>
      <c r="F51" s="6">
        <v>4165.68</v>
      </c>
      <c r="G51" s="10">
        <f>(F51-F52)/F52</f>
        <v>-3.1376871241820856E-2</v>
      </c>
      <c r="H51" s="10">
        <f>F51/$F$76</f>
        <v>5.8230889092947186E-2</v>
      </c>
      <c r="I51" s="6">
        <v>-134.94</v>
      </c>
    </row>
    <row r="52" spans="1:9" x14ac:dyDescent="0.3">
      <c r="A52" s="6" t="s">
        <v>11</v>
      </c>
      <c r="B52" s="6">
        <v>841.69</v>
      </c>
      <c r="C52" s="6">
        <v>2253.2800000000002</v>
      </c>
      <c r="D52" s="6">
        <v>1202.55</v>
      </c>
      <c r="E52" s="6">
        <v>3.1</v>
      </c>
      <c r="F52" s="6">
        <v>4300.62</v>
      </c>
      <c r="G52" s="6"/>
      <c r="H52" s="6"/>
      <c r="I52" s="6"/>
    </row>
    <row r="53" spans="1:9" x14ac:dyDescent="0.3">
      <c r="A53" s="6" t="s">
        <v>33</v>
      </c>
      <c r="B53" s="6">
        <v>56.49</v>
      </c>
      <c r="C53" s="6">
        <v>511.48</v>
      </c>
      <c r="D53" s="6">
        <v>1.28</v>
      </c>
      <c r="E53" s="6">
        <v>11.04</v>
      </c>
      <c r="F53" s="6">
        <v>580.29</v>
      </c>
      <c r="G53" s="10">
        <f>(F53-F54)/F54</f>
        <v>0.84371227044544683</v>
      </c>
      <c r="H53" s="10">
        <f>F53/$F$76</f>
        <v>8.1117134853724519E-3</v>
      </c>
      <c r="I53" s="6">
        <v>265.55</v>
      </c>
    </row>
    <row r="54" spans="1:9" x14ac:dyDescent="0.3">
      <c r="A54" s="6" t="s">
        <v>11</v>
      </c>
      <c r="B54" s="6">
        <v>56.96</v>
      </c>
      <c r="C54" s="6">
        <v>257.76</v>
      </c>
      <c r="D54" s="6">
        <v>0</v>
      </c>
      <c r="E54" s="6">
        <v>0.02</v>
      </c>
      <c r="F54" s="6">
        <v>314.74</v>
      </c>
      <c r="G54" s="6"/>
      <c r="H54" s="6"/>
      <c r="I54" s="6"/>
    </row>
    <row r="55" spans="1:9" x14ac:dyDescent="0.3">
      <c r="A55" s="4" t="s">
        <v>34</v>
      </c>
      <c r="B55" s="4">
        <f t="shared" ref="B55:F56" si="0">SUM(B5+B7+B9+B11+B13+B15+B17+B19+B21+B23+B25+B27+B29+B31+B33+B35+B37+B39+B41+B43+B45+B47+B49+B51+B53)</f>
        <v>10941.779999999999</v>
      </c>
      <c r="C55" s="4">
        <f t="shared" si="0"/>
        <v>32559.989999999994</v>
      </c>
      <c r="D55" s="4">
        <f t="shared" si="0"/>
        <v>6849.34</v>
      </c>
      <c r="E55" s="4">
        <f t="shared" si="0"/>
        <v>762.82999999999981</v>
      </c>
      <c r="F55" s="4">
        <f t="shared" si="0"/>
        <v>51113.94</v>
      </c>
      <c r="G55" s="11">
        <f>(F55-F56)/F56</f>
        <v>0.10841506478231114</v>
      </c>
      <c r="H55" s="11">
        <f>F55/$F$76</f>
        <v>0.7145076365067784</v>
      </c>
      <c r="I55" s="4">
        <f t="shared" ref="I55" si="1">SUM(I5+I7+I9+I11+I13+I15+I17+I19+I21+I23+I25+I27+I29+I31+I33+I35+I37+I39+I41+I43+I45+I47+I49+I51+I53)</f>
        <v>4999.5000000000009</v>
      </c>
    </row>
    <row r="56" spans="1:9" x14ac:dyDescent="0.3">
      <c r="A56" s="6" t="s">
        <v>35</v>
      </c>
      <c r="B56" s="6">
        <f t="shared" si="0"/>
        <v>9835.9500000000007</v>
      </c>
      <c r="C56" s="6">
        <f t="shared" si="0"/>
        <v>28667.78</v>
      </c>
      <c r="D56" s="6">
        <f t="shared" si="0"/>
        <v>6937.53</v>
      </c>
      <c r="E56" s="6">
        <f t="shared" si="0"/>
        <v>673.18000000000006</v>
      </c>
      <c r="F56" s="6">
        <f t="shared" si="0"/>
        <v>46114.44</v>
      </c>
      <c r="G56" s="6"/>
      <c r="H56" s="6"/>
      <c r="I56" s="6"/>
    </row>
    <row r="57" spans="1:9" x14ac:dyDescent="0.3">
      <c r="A57" s="6" t="s">
        <v>36</v>
      </c>
      <c r="B57" s="7">
        <f t="shared" ref="B57:F57" si="2">(B55-B56)/B56</f>
        <v>0.11242737102160931</v>
      </c>
      <c r="C57" s="7">
        <f t="shared" si="2"/>
        <v>0.13576949453358425</v>
      </c>
      <c r="D57" s="7">
        <f t="shared" si="2"/>
        <v>-1.2712017101187254E-2</v>
      </c>
      <c r="E57" s="7">
        <f t="shared" si="2"/>
        <v>0.13317389108410788</v>
      </c>
      <c r="F57" s="7">
        <f t="shared" si="2"/>
        <v>0.10841506478231114</v>
      </c>
      <c r="G57" s="6"/>
      <c r="H57" s="6"/>
      <c r="I57" s="6"/>
    </row>
    <row r="58" spans="1:9" x14ac:dyDescent="0.3">
      <c r="A58" s="4" t="s">
        <v>37</v>
      </c>
      <c r="B58" s="6"/>
      <c r="C58" s="6"/>
      <c r="D58" s="6"/>
      <c r="E58" s="6"/>
      <c r="F58" s="6"/>
      <c r="G58" s="6"/>
      <c r="H58" s="6"/>
      <c r="I58" s="6"/>
    </row>
    <row r="59" spans="1:9" x14ac:dyDescent="0.3">
      <c r="A59" s="6" t="s">
        <v>38</v>
      </c>
      <c r="B59" s="6">
        <v>2495.3200000000002</v>
      </c>
      <c r="C59" s="6">
        <v>1074.95</v>
      </c>
      <c r="D59" s="6">
        <v>0</v>
      </c>
      <c r="E59" s="6">
        <v>12.65</v>
      </c>
      <c r="F59" s="6">
        <v>3582.92</v>
      </c>
      <c r="G59" s="10">
        <f>(F59-F60)/F60</f>
        <v>0.27730601127961618</v>
      </c>
      <c r="H59" s="10">
        <f>F59/$F$76</f>
        <v>5.0084648160420943E-2</v>
      </c>
      <c r="I59" s="6">
        <v>777.86</v>
      </c>
    </row>
    <row r="60" spans="1:9" x14ac:dyDescent="0.3">
      <c r="A60" s="6" t="s">
        <v>11</v>
      </c>
      <c r="B60" s="6">
        <v>1950.93</v>
      </c>
      <c r="C60" s="6">
        <v>846.15</v>
      </c>
      <c r="D60" s="6">
        <v>0</v>
      </c>
      <c r="E60" s="6">
        <v>7.98</v>
      </c>
      <c r="F60" s="6">
        <v>2805.06</v>
      </c>
      <c r="G60" s="6"/>
      <c r="H60" s="6"/>
      <c r="I60" s="6"/>
    </row>
    <row r="61" spans="1:9" x14ac:dyDescent="0.3">
      <c r="A61" s="6" t="s">
        <v>39</v>
      </c>
      <c r="B61" s="6">
        <v>796.27</v>
      </c>
      <c r="C61" s="6">
        <v>1498.08</v>
      </c>
      <c r="D61" s="6">
        <v>0</v>
      </c>
      <c r="E61" s="6">
        <v>33.909999999999997</v>
      </c>
      <c r="F61" s="6">
        <v>2328.2600000000002</v>
      </c>
      <c r="G61" s="10">
        <f>(F61-F62)/F62</f>
        <v>0.35107876930933246</v>
      </c>
      <c r="H61" s="10">
        <f>F61/$F$76</f>
        <v>3.2546102878652519E-2</v>
      </c>
      <c r="I61" s="6">
        <v>605</v>
      </c>
    </row>
    <row r="62" spans="1:9" x14ac:dyDescent="0.3">
      <c r="A62" s="6" t="s">
        <v>11</v>
      </c>
      <c r="B62" s="6">
        <v>553.41</v>
      </c>
      <c r="C62" s="6">
        <v>1148.3</v>
      </c>
      <c r="D62" s="6">
        <v>0</v>
      </c>
      <c r="E62" s="6">
        <v>21.55</v>
      </c>
      <c r="F62" s="6">
        <v>1723.26</v>
      </c>
      <c r="G62" s="6"/>
      <c r="H62" s="6"/>
      <c r="I62" s="6"/>
    </row>
    <row r="63" spans="1:9" x14ac:dyDescent="0.3">
      <c r="A63" s="6" t="s">
        <v>40</v>
      </c>
      <c r="B63" s="6">
        <v>2762.54</v>
      </c>
      <c r="C63" s="6">
        <v>1833.33</v>
      </c>
      <c r="D63" s="6">
        <v>0</v>
      </c>
      <c r="E63" s="6">
        <v>80</v>
      </c>
      <c r="F63" s="6">
        <v>4675.87</v>
      </c>
      <c r="G63" s="10">
        <f>(F63-F64)/F64</f>
        <v>0.30381451635390228</v>
      </c>
      <c r="H63" s="10">
        <f>F63/$F$76</f>
        <v>6.5362694057882254E-2</v>
      </c>
      <c r="I63" s="6">
        <v>1089.57</v>
      </c>
    </row>
    <row r="64" spans="1:9" x14ac:dyDescent="0.3">
      <c r="A64" s="6" t="s">
        <v>11</v>
      </c>
      <c r="B64" s="6">
        <v>2011.35</v>
      </c>
      <c r="C64" s="6">
        <v>1495.16</v>
      </c>
      <c r="D64" s="6">
        <v>0</v>
      </c>
      <c r="E64" s="6">
        <v>79.790000000000006</v>
      </c>
      <c r="F64" s="6">
        <v>3586.3</v>
      </c>
      <c r="G64" s="6"/>
      <c r="H64" s="6"/>
      <c r="I64" s="6"/>
    </row>
    <row r="65" spans="1:9" x14ac:dyDescent="0.3">
      <c r="A65" s="6" t="s">
        <v>41</v>
      </c>
      <c r="B65" s="6">
        <v>0.14000000000000001</v>
      </c>
      <c r="C65" s="6">
        <v>0</v>
      </c>
      <c r="D65" s="6">
        <v>0</v>
      </c>
      <c r="E65" s="6">
        <v>0</v>
      </c>
      <c r="F65" s="6">
        <v>0.14000000000000001</v>
      </c>
      <c r="G65" s="6">
        <v>0</v>
      </c>
      <c r="H65" s="6">
        <v>0</v>
      </c>
      <c r="I65" s="6">
        <v>0.14000000000000001</v>
      </c>
    </row>
    <row r="66" spans="1:9" x14ac:dyDescent="0.3">
      <c r="A66" s="6" t="s">
        <v>11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/>
      <c r="H66" s="6"/>
      <c r="I66" s="6"/>
    </row>
    <row r="67" spans="1:9" x14ac:dyDescent="0.3">
      <c r="A67" s="6" t="s">
        <v>42</v>
      </c>
      <c r="B67" s="6">
        <v>450.28</v>
      </c>
      <c r="C67" s="6">
        <v>493.58</v>
      </c>
      <c r="D67" s="6">
        <v>0</v>
      </c>
      <c r="E67" s="6">
        <v>1.56</v>
      </c>
      <c r="F67" s="6">
        <v>945.42</v>
      </c>
      <c r="G67" s="10">
        <f>(F67-F68)/F68</f>
        <v>7.763504348519909E-2</v>
      </c>
      <c r="H67" s="10">
        <f>F67/$F$76</f>
        <v>1.321576481300871E-2</v>
      </c>
      <c r="I67" s="6">
        <v>68.11</v>
      </c>
    </row>
    <row r="68" spans="1:9" x14ac:dyDescent="0.3">
      <c r="A68" s="6" t="s">
        <v>11</v>
      </c>
      <c r="B68" s="6">
        <v>387.97</v>
      </c>
      <c r="C68" s="6">
        <v>488.1</v>
      </c>
      <c r="D68" s="6">
        <v>0</v>
      </c>
      <c r="E68" s="6">
        <v>1.24</v>
      </c>
      <c r="F68" s="6">
        <v>877.31</v>
      </c>
      <c r="G68" s="6"/>
      <c r="H68" s="6"/>
      <c r="I68" s="6"/>
    </row>
    <row r="69" spans="1:9" x14ac:dyDescent="0.3">
      <c r="A69" s="6" t="s">
        <v>43</v>
      </c>
      <c r="B69" s="6">
        <v>0.24</v>
      </c>
      <c r="C69" s="6">
        <v>0</v>
      </c>
      <c r="D69" s="6">
        <v>0</v>
      </c>
      <c r="E69" s="6">
        <v>0</v>
      </c>
      <c r="F69" s="6">
        <v>0.24</v>
      </c>
      <c r="G69" s="6">
        <v>0</v>
      </c>
      <c r="H69" s="6">
        <v>0</v>
      </c>
      <c r="I69" s="6">
        <v>0.24</v>
      </c>
    </row>
    <row r="70" spans="1:9" x14ac:dyDescent="0.3">
      <c r="A70" s="6" t="s">
        <v>11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/>
      <c r="H70" s="6"/>
      <c r="I70" s="6"/>
    </row>
    <row r="71" spans="1:9" x14ac:dyDescent="0.3">
      <c r="A71" s="6" t="s">
        <v>44</v>
      </c>
      <c r="B71" s="6">
        <v>8128.58</v>
      </c>
      <c r="C71" s="6">
        <v>755.47</v>
      </c>
      <c r="D71" s="6">
        <v>0</v>
      </c>
      <c r="E71" s="6">
        <v>6.45</v>
      </c>
      <c r="F71" s="6">
        <v>8890.5</v>
      </c>
      <c r="G71" s="10">
        <f>(F71-F72)/F72</f>
        <v>0.15465087736842728</v>
      </c>
      <c r="H71" s="10">
        <f>F71/$F$76</f>
        <v>0.12427784166831032</v>
      </c>
      <c r="I71" s="6">
        <v>1190.77</v>
      </c>
    </row>
    <row r="72" spans="1:9" x14ac:dyDescent="0.3">
      <c r="A72" s="6" t="s">
        <v>11</v>
      </c>
      <c r="B72" s="6">
        <v>7161.38</v>
      </c>
      <c r="C72" s="6">
        <v>534.62</v>
      </c>
      <c r="D72" s="6">
        <v>0</v>
      </c>
      <c r="E72" s="6">
        <v>3.73</v>
      </c>
      <c r="F72" s="6">
        <v>7699.73</v>
      </c>
      <c r="G72" s="6"/>
      <c r="H72" s="6"/>
      <c r="I72" s="6"/>
    </row>
    <row r="73" spans="1:9" x14ac:dyDescent="0.3">
      <c r="A73" s="4" t="s">
        <v>45</v>
      </c>
      <c r="B73" s="2">
        <f>SUM(B59+B61+B63+B65+B67+B69+B71)</f>
        <v>14633.369999999999</v>
      </c>
      <c r="C73" s="2">
        <f>SUM(C59+C61+C63+C65+C67+C69+C71)</f>
        <v>5655.41</v>
      </c>
      <c r="D73" s="4">
        <v>0</v>
      </c>
      <c r="E73" s="2">
        <f t="shared" ref="E73:F73" si="3">SUM(E59+E61+E63+E65+E67+E69+E71)</f>
        <v>134.57</v>
      </c>
      <c r="F73" s="2">
        <f t="shared" si="3"/>
        <v>20423.349999999999</v>
      </c>
      <c r="G73" s="11">
        <f>(F73-F74)/F74</f>
        <v>0.2235661402161318</v>
      </c>
      <c r="H73" s="11">
        <f>F73/$F$76</f>
        <v>0.28549236349322143</v>
      </c>
      <c r="I73" s="2">
        <f>SUM(I59+I61+I63+I65+I67+I69+I71)</f>
        <v>3731.69</v>
      </c>
    </row>
    <row r="74" spans="1:9" x14ac:dyDescent="0.3">
      <c r="A74" s="6" t="s">
        <v>35</v>
      </c>
      <c r="B74" s="1">
        <f>SUM(B60+B62+B64+B66+B68+B70+B72)</f>
        <v>12065.04</v>
      </c>
      <c r="C74" s="1">
        <f>SUM(C60+C62+C64+C66+C68+C70+C72)</f>
        <v>4512.33</v>
      </c>
      <c r="D74" s="6">
        <v>0</v>
      </c>
      <c r="E74" s="1">
        <f>SUM(E60+E62+E64+E66+E68+E70+E72)</f>
        <v>114.29</v>
      </c>
      <c r="F74" s="1">
        <f>SUM(F60+F62+F64+F66+F68+F70+F72)</f>
        <v>16691.66</v>
      </c>
      <c r="G74" s="6"/>
      <c r="H74" s="6"/>
      <c r="I74" s="6"/>
    </row>
    <row r="75" spans="1:9" x14ac:dyDescent="0.3">
      <c r="A75" s="6" t="s">
        <v>36</v>
      </c>
      <c r="B75" s="7">
        <f t="shared" ref="B75:C75" si="4">(B73-B74)/B74</f>
        <v>0.21287372441367769</v>
      </c>
      <c r="C75" s="7">
        <f t="shared" si="4"/>
        <v>0.25332367091945845</v>
      </c>
      <c r="D75" s="6">
        <v>0</v>
      </c>
      <c r="E75" s="7">
        <f t="shared" ref="E75:F75" si="5">(E73-E74)/E74</f>
        <v>0.17744334587452959</v>
      </c>
      <c r="F75" s="7">
        <f t="shared" si="5"/>
        <v>0.2235661402161318</v>
      </c>
      <c r="G75" s="6"/>
      <c r="H75" s="6"/>
      <c r="I75" s="6"/>
    </row>
    <row r="76" spans="1:9" x14ac:dyDescent="0.3">
      <c r="A76" s="4" t="s">
        <v>46</v>
      </c>
      <c r="B76" s="8">
        <f>SUM(B55+B73)</f>
        <v>25575.149999999998</v>
      </c>
      <c r="C76" s="8">
        <f>SUM(C55+C73)</f>
        <v>38215.399999999994</v>
      </c>
      <c r="D76" s="8">
        <f>SUM(D55+D73)</f>
        <v>6849.34</v>
      </c>
      <c r="E76" s="8">
        <f>SUM(E55+E73)</f>
        <v>897.39999999999986</v>
      </c>
      <c r="F76" s="8">
        <f>SUM(F55+F73)</f>
        <v>71537.290000000008</v>
      </c>
      <c r="G76" s="11">
        <f>(F76-F77)/F77</f>
        <v>0.13901818453939985</v>
      </c>
      <c r="H76" s="11">
        <f>F76/$F$76</f>
        <v>1</v>
      </c>
      <c r="I76" s="8">
        <f>SUM(I55+I73)</f>
        <v>8731.19</v>
      </c>
    </row>
    <row r="77" spans="1:9" x14ac:dyDescent="0.3">
      <c r="A77" s="6" t="s">
        <v>35</v>
      </c>
      <c r="B77" s="9">
        <f>SUM(B56+B74)</f>
        <v>21900.99</v>
      </c>
      <c r="C77" s="9">
        <f t="shared" ref="C77:F77" si="6">SUM(C56+C74)</f>
        <v>33180.11</v>
      </c>
      <c r="D77" s="9">
        <f t="shared" si="6"/>
        <v>6937.53</v>
      </c>
      <c r="E77" s="9">
        <f t="shared" si="6"/>
        <v>787.47</v>
      </c>
      <c r="F77" s="9">
        <f t="shared" si="6"/>
        <v>62806.100000000006</v>
      </c>
      <c r="G77" s="6"/>
      <c r="H77" s="6"/>
      <c r="I77" s="6"/>
    </row>
    <row r="78" spans="1:9" x14ac:dyDescent="0.3">
      <c r="A78" s="6" t="s">
        <v>36</v>
      </c>
      <c r="B78" s="7">
        <f t="shared" ref="B78:F78" si="7">(B76-B77)/B77</f>
        <v>0.16776227923943146</v>
      </c>
      <c r="C78" s="7">
        <f t="shared" si="7"/>
        <v>0.15175627808346606</v>
      </c>
      <c r="D78" s="7">
        <f t="shared" si="7"/>
        <v>-1.2712017101187254E-2</v>
      </c>
      <c r="E78" s="7">
        <f t="shared" si="7"/>
        <v>0.13959896884960676</v>
      </c>
      <c r="F78" s="7">
        <f t="shared" si="7"/>
        <v>0.13901818453939985</v>
      </c>
      <c r="G78" s="6"/>
      <c r="H78" s="6"/>
      <c r="I78" s="6"/>
    </row>
    <row r="79" spans="1:9" x14ac:dyDescent="0.3">
      <c r="A79" s="6" t="s">
        <v>47</v>
      </c>
      <c r="B79" s="10">
        <f>B76/$F$76</f>
        <v>0.35750795144741987</v>
      </c>
      <c r="C79" s="10">
        <f t="shared" ref="C79:F79" si="8">C76/$F$76</f>
        <v>0.53420251172500366</v>
      </c>
      <c r="D79" s="10">
        <f t="shared" si="8"/>
        <v>9.5745030319152422E-2</v>
      </c>
      <c r="E79" s="10">
        <f t="shared" si="8"/>
        <v>1.2544506508423784E-2</v>
      </c>
      <c r="F79" s="10">
        <f t="shared" si="8"/>
        <v>1</v>
      </c>
      <c r="G79" s="6"/>
      <c r="H79" s="6"/>
      <c r="I79" s="6"/>
    </row>
    <row r="80" spans="1:9" x14ac:dyDescent="0.3">
      <c r="A80" s="6" t="s">
        <v>48</v>
      </c>
      <c r="B80" s="10">
        <f>B77/$F$77</f>
        <v>0.34870800766167614</v>
      </c>
      <c r="C80" s="10">
        <f>C77/$F$77</f>
        <v>0.52829438541797691</v>
      </c>
      <c r="D80" s="10">
        <f>D77/$F$77</f>
        <v>0.1104594935842219</v>
      </c>
      <c r="E80" s="10">
        <f>E77/$F$77</f>
        <v>1.2538113336124994E-2</v>
      </c>
      <c r="F80" s="10">
        <f>F77/$F$77</f>
        <v>1</v>
      </c>
      <c r="G80" s="6"/>
      <c r="H80" s="6"/>
      <c r="I80" s="6"/>
    </row>
    <row r="82" spans="1:1" x14ac:dyDescent="0.3">
      <c r="A82" s="3" t="s">
        <v>76</v>
      </c>
    </row>
  </sheetData>
  <mergeCells count="1">
    <mergeCell ref="A2:I2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61"/>
  <sheetViews>
    <sheetView topLeftCell="A45" workbookViewId="0">
      <selection activeCell="A61" sqref="A61"/>
    </sheetView>
  </sheetViews>
  <sheetFormatPr defaultRowHeight="14.4" x14ac:dyDescent="0.3"/>
  <cols>
    <col min="1" max="1" width="39.21875" style="3" customWidth="1"/>
    <col min="2" max="2" width="13.6640625" style="3" customWidth="1"/>
    <col min="3" max="3" width="10.6640625" style="3" customWidth="1"/>
    <col min="4" max="4" width="13.88671875" style="3" customWidth="1"/>
    <col min="5" max="5" width="13.77734375" style="3" customWidth="1"/>
    <col min="6" max="6" width="13.88671875" style="3" customWidth="1"/>
    <col min="7" max="7" width="10.109375" style="3" customWidth="1"/>
    <col min="8" max="8" width="10.21875" style="3" customWidth="1"/>
    <col min="9" max="9" width="9.21875" style="3" customWidth="1"/>
    <col min="10" max="16384" width="8.88671875" style="3"/>
  </cols>
  <sheetData>
    <row r="2" spans="1:9" ht="34.200000000000003" customHeight="1" x14ac:dyDescent="0.3">
      <c r="A2" s="16" t="s">
        <v>0</v>
      </c>
      <c r="B2" s="16"/>
      <c r="C2" s="16"/>
      <c r="D2" s="16"/>
      <c r="E2" s="16"/>
      <c r="F2" s="16"/>
      <c r="G2" s="16"/>
      <c r="H2" s="16"/>
      <c r="I2" s="16"/>
    </row>
    <row r="3" spans="1:9" ht="42" customHeight="1" x14ac:dyDescent="0.3">
      <c r="A3" s="4"/>
      <c r="B3" s="5" t="s">
        <v>49</v>
      </c>
      <c r="C3" s="5" t="s">
        <v>50</v>
      </c>
      <c r="D3" s="5" t="s">
        <v>51</v>
      </c>
      <c r="E3" s="5" t="s">
        <v>52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x14ac:dyDescent="0.3">
      <c r="A4" s="4" t="s">
        <v>9</v>
      </c>
      <c r="B4" s="6"/>
      <c r="C4" s="6"/>
      <c r="D4" s="6"/>
      <c r="E4" s="6"/>
      <c r="F4" s="6"/>
      <c r="G4" s="6"/>
      <c r="H4" s="6"/>
      <c r="I4" s="6"/>
    </row>
    <row r="5" spans="1:9" x14ac:dyDescent="0.3">
      <c r="A5" s="6" t="s">
        <v>10</v>
      </c>
      <c r="B5" s="6">
        <v>0</v>
      </c>
      <c r="C5" s="6">
        <v>0</v>
      </c>
      <c r="D5" s="6">
        <v>0</v>
      </c>
      <c r="E5" s="6">
        <v>44.58</v>
      </c>
      <c r="F5" s="6">
        <v>44.58</v>
      </c>
      <c r="G5" s="10">
        <f>(F5-F6)/F6</f>
        <v>-0.18231841526045495</v>
      </c>
      <c r="H5" s="10">
        <f>F5/$F$55</f>
        <v>1.2412502714712908E-2</v>
      </c>
      <c r="I5" s="6">
        <v>-9.94</v>
      </c>
    </row>
    <row r="6" spans="1:9" x14ac:dyDescent="0.3">
      <c r="A6" s="6" t="s">
        <v>11</v>
      </c>
      <c r="B6" s="6">
        <v>0</v>
      </c>
      <c r="C6" s="6">
        <v>0</v>
      </c>
      <c r="D6" s="6">
        <v>0</v>
      </c>
      <c r="E6" s="6">
        <v>54.52</v>
      </c>
      <c r="F6" s="6">
        <v>54.52</v>
      </c>
      <c r="G6" s="6"/>
      <c r="H6" s="6"/>
      <c r="I6" s="6"/>
    </row>
    <row r="7" spans="1:9" x14ac:dyDescent="0.3">
      <c r="A7" s="6" t="s">
        <v>12</v>
      </c>
      <c r="B7" s="6">
        <v>44.53</v>
      </c>
      <c r="C7" s="6">
        <v>0.36</v>
      </c>
      <c r="D7" s="6">
        <v>61.45</v>
      </c>
      <c r="E7" s="6">
        <v>370.36</v>
      </c>
      <c r="F7" s="6">
        <v>476.7</v>
      </c>
      <c r="G7" s="10">
        <f>(F7-F8)/F8</f>
        <v>0.20254282182588723</v>
      </c>
      <c r="H7" s="10">
        <f>F7/$F$55</f>
        <v>0.13272857882690992</v>
      </c>
      <c r="I7" s="6">
        <v>80.290000000000006</v>
      </c>
    </row>
    <row r="8" spans="1:9" x14ac:dyDescent="0.3">
      <c r="A8" s="6" t="s">
        <v>11</v>
      </c>
      <c r="B8" s="6">
        <v>41.05</v>
      </c>
      <c r="C8" s="6">
        <v>0.36</v>
      </c>
      <c r="D8" s="6">
        <v>56.37</v>
      </c>
      <c r="E8" s="6">
        <v>298.63</v>
      </c>
      <c r="F8" s="6">
        <v>396.41</v>
      </c>
      <c r="G8" s="6"/>
      <c r="H8" s="6"/>
      <c r="I8" s="6"/>
    </row>
    <row r="9" spans="1:9" x14ac:dyDescent="0.3">
      <c r="A9" s="6" t="s">
        <v>13</v>
      </c>
      <c r="B9" s="6">
        <v>6.28</v>
      </c>
      <c r="C9" s="6">
        <v>9.0299999999999994</v>
      </c>
      <c r="D9" s="6">
        <v>1.23</v>
      </c>
      <c r="E9" s="6">
        <v>0</v>
      </c>
      <c r="F9" s="6">
        <v>16.54</v>
      </c>
      <c r="G9" s="10">
        <f>(F9-F10)/F10</f>
        <v>0.37489609310058186</v>
      </c>
      <c r="H9" s="10">
        <f>F9/$F$55</f>
        <v>4.60526682147491E-3</v>
      </c>
      <c r="I9" s="6">
        <v>4.51</v>
      </c>
    </row>
    <row r="10" spans="1:9" x14ac:dyDescent="0.3">
      <c r="A10" s="6" t="s">
        <v>11</v>
      </c>
      <c r="B10" s="6">
        <v>4.79</v>
      </c>
      <c r="C10" s="6">
        <v>6.12</v>
      </c>
      <c r="D10" s="6">
        <v>1.1200000000000001</v>
      </c>
      <c r="E10" s="6">
        <v>0</v>
      </c>
      <c r="F10" s="6">
        <v>12.03</v>
      </c>
      <c r="G10" s="6"/>
      <c r="H10" s="6"/>
      <c r="I10" s="6"/>
    </row>
    <row r="11" spans="1:9" x14ac:dyDescent="0.3">
      <c r="A11" s="6" t="s">
        <v>73</v>
      </c>
      <c r="B11" s="6">
        <v>0.05</v>
      </c>
      <c r="C11" s="6">
        <v>0</v>
      </c>
      <c r="D11" s="6">
        <v>0</v>
      </c>
      <c r="E11" s="6">
        <v>0.01</v>
      </c>
      <c r="F11" s="6">
        <v>0.06</v>
      </c>
      <c r="G11" s="10">
        <f>(F11-F12)/F12</f>
        <v>1</v>
      </c>
      <c r="H11" s="6">
        <v>0</v>
      </c>
      <c r="I11" s="6">
        <v>0.03</v>
      </c>
    </row>
    <row r="12" spans="1:9" x14ac:dyDescent="0.3">
      <c r="A12" s="6" t="s">
        <v>11</v>
      </c>
      <c r="B12" s="6">
        <v>0.03</v>
      </c>
      <c r="C12" s="6">
        <v>0</v>
      </c>
      <c r="D12" s="6">
        <v>0</v>
      </c>
      <c r="E12" s="6">
        <v>0</v>
      </c>
      <c r="F12" s="6">
        <v>0.03</v>
      </c>
      <c r="G12" s="6"/>
      <c r="H12" s="6"/>
      <c r="I12" s="6"/>
    </row>
    <row r="13" spans="1:9" x14ac:dyDescent="0.3">
      <c r="A13" s="6" t="s">
        <v>14</v>
      </c>
      <c r="B13" s="6">
        <v>22.64</v>
      </c>
      <c r="C13" s="6">
        <v>0.12</v>
      </c>
      <c r="D13" s="6">
        <v>20.28</v>
      </c>
      <c r="E13" s="6">
        <v>0</v>
      </c>
      <c r="F13" s="6">
        <v>43.04</v>
      </c>
      <c r="G13" s="10">
        <f>(F13-F14)/F14</f>
        <v>8.2494969818913508E-2</v>
      </c>
      <c r="H13" s="10">
        <f>F13/$F$55</f>
        <v>1.1983717291189851E-2</v>
      </c>
      <c r="I13" s="6">
        <v>3.28</v>
      </c>
    </row>
    <row r="14" spans="1:9" x14ac:dyDescent="0.3">
      <c r="A14" s="6" t="s">
        <v>11</v>
      </c>
      <c r="B14" s="6">
        <v>22.5</v>
      </c>
      <c r="C14" s="6">
        <v>0.12</v>
      </c>
      <c r="D14" s="6">
        <v>17.14</v>
      </c>
      <c r="E14" s="6">
        <v>0</v>
      </c>
      <c r="F14" s="6">
        <v>39.76</v>
      </c>
      <c r="G14" s="6"/>
      <c r="H14" s="6"/>
      <c r="I14" s="6"/>
    </row>
    <row r="15" spans="1:9" x14ac:dyDescent="0.3">
      <c r="A15" s="6" t="s">
        <v>15</v>
      </c>
      <c r="B15" s="6">
        <v>44.26</v>
      </c>
      <c r="C15" s="6">
        <v>0.12</v>
      </c>
      <c r="D15" s="6">
        <v>0</v>
      </c>
      <c r="E15" s="6">
        <v>37.57</v>
      </c>
      <c r="F15" s="6">
        <v>81.95</v>
      </c>
      <c r="G15" s="10">
        <f>(F15-F16)/F16</f>
        <v>4.5147302639969474E-2</v>
      </c>
      <c r="H15" s="10">
        <f>F15/$F$55</f>
        <v>2.2817510037476962E-2</v>
      </c>
      <c r="I15" s="6">
        <v>3.54</v>
      </c>
    </row>
    <row r="16" spans="1:9" x14ac:dyDescent="0.3">
      <c r="A16" s="6" t="s">
        <v>11</v>
      </c>
      <c r="B16" s="6">
        <v>33.229999999999997</v>
      </c>
      <c r="C16" s="6">
        <v>0.09</v>
      </c>
      <c r="D16" s="6">
        <v>0</v>
      </c>
      <c r="E16" s="6">
        <v>45.09</v>
      </c>
      <c r="F16" s="6">
        <v>78.41</v>
      </c>
      <c r="G16" s="6"/>
      <c r="H16" s="6"/>
      <c r="I16" s="6"/>
    </row>
    <row r="17" spans="1:9" x14ac:dyDescent="0.3">
      <c r="A17" s="6" t="s">
        <v>16</v>
      </c>
      <c r="B17" s="6">
        <v>20</v>
      </c>
      <c r="C17" s="6">
        <v>2.06</v>
      </c>
      <c r="D17" s="6">
        <v>0.11</v>
      </c>
      <c r="E17" s="6">
        <v>450.01</v>
      </c>
      <c r="F17" s="6">
        <v>472.18</v>
      </c>
      <c r="G17" s="10">
        <f>(F17-F18)/F18</f>
        <v>4.9615435913395262E-2</v>
      </c>
      <c r="H17" s="10">
        <f>F17/$F$55</f>
        <v>0.13147006576566042</v>
      </c>
      <c r="I17" s="6">
        <v>22.32</v>
      </c>
    </row>
    <row r="18" spans="1:9" x14ac:dyDescent="0.3">
      <c r="A18" s="6" t="s">
        <v>11</v>
      </c>
      <c r="B18" s="6">
        <v>15.63</v>
      </c>
      <c r="C18" s="6">
        <v>1.54</v>
      </c>
      <c r="D18" s="6">
        <v>0.19</v>
      </c>
      <c r="E18" s="6">
        <v>432.5</v>
      </c>
      <c r="F18" s="6">
        <v>449.86</v>
      </c>
      <c r="G18" s="6"/>
      <c r="H18" s="6"/>
      <c r="I18" s="6"/>
    </row>
    <row r="19" spans="1:9" x14ac:dyDescent="0.3">
      <c r="A19" s="6" t="s">
        <v>17</v>
      </c>
      <c r="B19" s="6">
        <v>103.09</v>
      </c>
      <c r="C19" s="6">
        <v>0.54</v>
      </c>
      <c r="D19" s="6">
        <v>0.05</v>
      </c>
      <c r="E19" s="6">
        <v>580.23</v>
      </c>
      <c r="F19" s="6">
        <v>683.91</v>
      </c>
      <c r="G19" s="10">
        <f>(F19-F20)/F20</f>
        <v>0.21741994054506292</v>
      </c>
      <c r="H19" s="10">
        <f>F19/$F$55</f>
        <v>0.1904224928582168</v>
      </c>
      <c r="I19" s="6">
        <v>122.14</v>
      </c>
    </row>
    <row r="20" spans="1:9" x14ac:dyDescent="0.3">
      <c r="A20" s="6" t="s">
        <v>11</v>
      </c>
      <c r="B20" s="6">
        <v>86.63</v>
      </c>
      <c r="C20" s="6">
        <v>0.45</v>
      </c>
      <c r="D20" s="6">
        <v>0</v>
      </c>
      <c r="E20" s="6">
        <v>474.69</v>
      </c>
      <c r="F20" s="6">
        <v>561.77</v>
      </c>
      <c r="G20" s="6"/>
      <c r="H20" s="6"/>
      <c r="I20" s="6"/>
    </row>
    <row r="21" spans="1:9" x14ac:dyDescent="0.3">
      <c r="A21" s="6" t="s">
        <v>18</v>
      </c>
      <c r="B21" s="6">
        <v>35.409999999999997</v>
      </c>
      <c r="C21" s="6">
        <v>38.090000000000003</v>
      </c>
      <c r="D21" s="6">
        <v>3.49</v>
      </c>
      <c r="E21" s="6">
        <v>81.17</v>
      </c>
      <c r="F21" s="6">
        <v>158.16</v>
      </c>
      <c r="G21" s="10">
        <f>(F21-F22)/F22</f>
        <v>-4.7917168312063614E-2</v>
      </c>
      <c r="H21" s="10">
        <f>F21/$F$55</f>
        <v>4.4036819860004343E-2</v>
      </c>
      <c r="I21" s="6">
        <v>-7.96</v>
      </c>
    </row>
    <row r="22" spans="1:9" x14ac:dyDescent="0.3">
      <c r="A22" s="6" t="s">
        <v>11</v>
      </c>
      <c r="B22" s="6">
        <v>33.479999999999997</v>
      </c>
      <c r="C22" s="6">
        <v>40.53</v>
      </c>
      <c r="D22" s="6">
        <v>3.76</v>
      </c>
      <c r="E22" s="6">
        <v>88.35</v>
      </c>
      <c r="F22" s="6">
        <v>166.12</v>
      </c>
      <c r="G22" s="6"/>
      <c r="H22" s="6"/>
      <c r="I22" s="6"/>
    </row>
    <row r="23" spans="1:9" x14ac:dyDescent="0.3">
      <c r="A23" s="6" t="s">
        <v>75</v>
      </c>
      <c r="B23" s="6">
        <v>0.91</v>
      </c>
      <c r="C23" s="6">
        <v>0</v>
      </c>
      <c r="D23" s="6">
        <v>0</v>
      </c>
      <c r="E23" s="6">
        <v>0.35</v>
      </c>
      <c r="F23" s="6">
        <v>1.26</v>
      </c>
      <c r="G23" s="10">
        <f>(F23-F24)/F24</f>
        <v>0.23529411764705882</v>
      </c>
      <c r="H23" s="10">
        <f>F23/$F$55</f>
        <v>3.5082443742795569E-4</v>
      </c>
      <c r="I23" s="6">
        <v>0.24</v>
      </c>
    </row>
    <row r="24" spans="1:9" x14ac:dyDescent="0.3">
      <c r="A24" s="6" t="s">
        <v>11</v>
      </c>
      <c r="B24" s="6">
        <v>0.9</v>
      </c>
      <c r="C24" s="6">
        <v>0</v>
      </c>
      <c r="D24" s="6">
        <v>0</v>
      </c>
      <c r="E24" s="6">
        <v>0.12</v>
      </c>
      <c r="F24" s="6">
        <v>1.02</v>
      </c>
      <c r="G24" s="6"/>
      <c r="H24" s="6"/>
      <c r="I24" s="6"/>
    </row>
    <row r="25" spans="1:9" x14ac:dyDescent="0.3">
      <c r="A25" s="6" t="s">
        <v>19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</row>
    <row r="26" spans="1:9" x14ac:dyDescent="0.3">
      <c r="A26" s="6" t="s">
        <v>11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/>
      <c r="H26" s="6"/>
      <c r="I26" s="6"/>
    </row>
    <row r="27" spans="1:9" x14ac:dyDescent="0.3">
      <c r="A27" s="6" t="s">
        <v>20</v>
      </c>
      <c r="B27" s="6">
        <v>3.3</v>
      </c>
      <c r="C27" s="6">
        <v>0.01</v>
      </c>
      <c r="D27" s="6">
        <v>0</v>
      </c>
      <c r="E27" s="6">
        <v>9.5500000000000007</v>
      </c>
      <c r="F27" s="6">
        <v>12.86</v>
      </c>
      <c r="G27" s="10">
        <f>(F27-F28)/F28</f>
        <v>3.9611964430072776E-2</v>
      </c>
      <c r="H27" s="10">
        <f>F27/$F$55</f>
        <v>3.5806367185107222E-3</v>
      </c>
      <c r="I27" s="6">
        <v>0.49</v>
      </c>
    </row>
    <row r="28" spans="1:9" x14ac:dyDescent="0.3">
      <c r="A28" s="6" t="s">
        <v>11</v>
      </c>
      <c r="B28" s="6">
        <v>3.19</v>
      </c>
      <c r="C28" s="6">
        <v>0.01</v>
      </c>
      <c r="D28" s="6">
        <v>0</v>
      </c>
      <c r="E28" s="6">
        <v>9.17</v>
      </c>
      <c r="F28" s="6">
        <v>12.37</v>
      </c>
      <c r="G28" s="6"/>
      <c r="H28" s="6"/>
      <c r="I28" s="6"/>
    </row>
    <row r="29" spans="1:9" x14ac:dyDescent="0.3">
      <c r="A29" s="6" t="s">
        <v>21</v>
      </c>
      <c r="B29" s="6">
        <v>5.78</v>
      </c>
      <c r="C29" s="6">
        <v>0.02</v>
      </c>
      <c r="D29" s="6">
        <v>0.01</v>
      </c>
      <c r="E29" s="6">
        <v>51.86</v>
      </c>
      <c r="F29" s="6">
        <v>57.67</v>
      </c>
      <c r="G29" s="10">
        <f>(F29-F30)/F30</f>
        <v>0.56499321573948436</v>
      </c>
      <c r="H29" s="10">
        <f>F29/$F$55</f>
        <v>1.6057178814658894E-2</v>
      </c>
      <c r="I29" s="6">
        <v>20.82</v>
      </c>
    </row>
    <row r="30" spans="1:9" x14ac:dyDescent="0.3">
      <c r="A30" s="6" t="s">
        <v>11</v>
      </c>
      <c r="B30" s="6">
        <v>1.6</v>
      </c>
      <c r="C30" s="6">
        <v>0.01</v>
      </c>
      <c r="D30" s="6">
        <v>0.01</v>
      </c>
      <c r="E30" s="6">
        <v>35.229999999999997</v>
      </c>
      <c r="F30" s="6">
        <v>36.85</v>
      </c>
      <c r="G30" s="6"/>
      <c r="H30" s="6"/>
      <c r="I30" s="6"/>
    </row>
    <row r="31" spans="1:9" x14ac:dyDescent="0.3">
      <c r="A31" s="6" t="s">
        <v>22</v>
      </c>
      <c r="B31" s="6">
        <v>31.38</v>
      </c>
      <c r="C31" s="6">
        <v>0.56999999999999995</v>
      </c>
      <c r="D31" s="6">
        <v>2.39</v>
      </c>
      <c r="E31" s="6">
        <v>201.89</v>
      </c>
      <c r="F31" s="6">
        <v>236.23</v>
      </c>
      <c r="G31" s="10">
        <f>(F31-F32)/F32</f>
        <v>1.004837477722142</v>
      </c>
      <c r="H31" s="10">
        <f>F31/$F$55</f>
        <v>6.5774013375877752E-2</v>
      </c>
      <c r="I31" s="6">
        <v>118.4</v>
      </c>
    </row>
    <row r="32" spans="1:9" x14ac:dyDescent="0.3">
      <c r="A32" s="6" t="s">
        <v>11</v>
      </c>
      <c r="B32" s="6">
        <v>29.56</v>
      </c>
      <c r="C32" s="6">
        <v>0.53</v>
      </c>
      <c r="D32" s="6">
        <v>3.19</v>
      </c>
      <c r="E32" s="6">
        <v>84.55</v>
      </c>
      <c r="F32" s="6">
        <v>117.83</v>
      </c>
      <c r="G32" s="6"/>
      <c r="H32" s="6"/>
      <c r="I32" s="6"/>
    </row>
    <row r="33" spans="1:14" x14ac:dyDescent="0.3">
      <c r="A33" s="6" t="s">
        <v>23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</row>
    <row r="34" spans="1:14" x14ac:dyDescent="0.3">
      <c r="A34" s="6" t="s">
        <v>11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/>
      <c r="H34" s="6"/>
      <c r="I34" s="6"/>
    </row>
    <row r="35" spans="1:14" x14ac:dyDescent="0.3">
      <c r="A35" s="6" t="s">
        <v>24</v>
      </c>
      <c r="B35" s="6">
        <v>2.5099999999999998</v>
      </c>
      <c r="C35" s="6">
        <v>0.02</v>
      </c>
      <c r="D35" s="6">
        <v>1.98</v>
      </c>
      <c r="E35" s="6">
        <v>31.48</v>
      </c>
      <c r="F35" s="6">
        <v>35.99</v>
      </c>
      <c r="G35" s="10">
        <f>(F35-F36)/F36</f>
        <v>-3.8748962081372974E-3</v>
      </c>
      <c r="H35" s="10">
        <f>F35/$F$55</f>
        <v>1.0020771034152481E-2</v>
      </c>
      <c r="I35" s="6">
        <v>-0.14000000000000001</v>
      </c>
    </row>
    <row r="36" spans="1:14" x14ac:dyDescent="0.3">
      <c r="A36" s="6" t="s">
        <v>11</v>
      </c>
      <c r="B36" s="6">
        <v>1.4</v>
      </c>
      <c r="C36" s="6">
        <v>0.02</v>
      </c>
      <c r="D36" s="6">
        <v>2.61</v>
      </c>
      <c r="E36" s="6">
        <v>32.1</v>
      </c>
      <c r="F36" s="6">
        <v>36.130000000000003</v>
      </c>
      <c r="G36" s="6"/>
      <c r="H36" s="6"/>
      <c r="I36" s="6"/>
    </row>
    <row r="37" spans="1:14" x14ac:dyDescent="0.3">
      <c r="A37" s="6" t="s">
        <v>25</v>
      </c>
      <c r="B37" s="6">
        <v>17.809999999999999</v>
      </c>
      <c r="C37" s="6">
        <v>1.01</v>
      </c>
      <c r="D37" s="6">
        <v>0.75</v>
      </c>
      <c r="E37" s="6">
        <v>44.49</v>
      </c>
      <c r="F37" s="6">
        <v>64.06</v>
      </c>
      <c r="G37" s="10">
        <f>(F37-F38)/F38</f>
        <v>0.31055646481178395</v>
      </c>
      <c r="H37" s="10">
        <f>F37/$F$55</f>
        <v>1.7836359890186382E-2</v>
      </c>
      <c r="I37" s="6">
        <v>15.18</v>
      </c>
    </row>
    <row r="38" spans="1:14" x14ac:dyDescent="0.3">
      <c r="A38" s="6" t="s">
        <v>11</v>
      </c>
      <c r="B38" s="6">
        <v>17.079999999999998</v>
      </c>
      <c r="C38" s="6">
        <v>1.43</v>
      </c>
      <c r="D38" s="6">
        <v>0.41</v>
      </c>
      <c r="E38" s="6">
        <v>29.96</v>
      </c>
      <c r="F38" s="6">
        <v>48.88</v>
      </c>
      <c r="G38" s="6"/>
      <c r="H38" s="6"/>
      <c r="I38" s="6"/>
    </row>
    <row r="39" spans="1:14" x14ac:dyDescent="0.3">
      <c r="A39" s="6" t="s">
        <v>26</v>
      </c>
      <c r="B39" s="6">
        <v>6.56</v>
      </c>
      <c r="C39" s="6">
        <v>4.7699999999999996</v>
      </c>
      <c r="D39" s="6">
        <v>1.05</v>
      </c>
      <c r="E39" s="6">
        <v>0</v>
      </c>
      <c r="F39" s="6">
        <v>12.38</v>
      </c>
      <c r="G39" s="10">
        <f>(F39-F40)/F40</f>
        <v>0.45818610129564197</v>
      </c>
      <c r="H39" s="10">
        <f>F39/$F$55</f>
        <v>3.4469893137762633E-3</v>
      </c>
      <c r="I39" s="6">
        <v>3.89</v>
      </c>
    </row>
    <row r="40" spans="1:14" x14ac:dyDescent="0.3">
      <c r="A40" s="6" t="s">
        <v>11</v>
      </c>
      <c r="B40" s="6">
        <v>4.3600000000000003</v>
      </c>
      <c r="C40" s="6">
        <v>3.32</v>
      </c>
      <c r="D40" s="6">
        <v>0.81</v>
      </c>
      <c r="E40" s="6">
        <v>0</v>
      </c>
      <c r="F40" s="6">
        <v>8.49</v>
      </c>
      <c r="G40" s="6"/>
      <c r="H40" s="6"/>
      <c r="I40" s="6"/>
    </row>
    <row r="41" spans="1:14" x14ac:dyDescent="0.3">
      <c r="A41" s="6" t="s">
        <v>27</v>
      </c>
      <c r="B41" s="6">
        <v>5.77</v>
      </c>
      <c r="C41" s="6">
        <v>0.11</v>
      </c>
      <c r="D41" s="6">
        <v>0.31</v>
      </c>
      <c r="E41" s="6">
        <v>52.41</v>
      </c>
      <c r="F41" s="6">
        <v>58.6</v>
      </c>
      <c r="G41" s="10">
        <f>(F41-F42)/F42</f>
        <v>-0.17138009049773753</v>
      </c>
      <c r="H41" s="10">
        <f>F41/$F$55</f>
        <v>1.6316120661331909E-2</v>
      </c>
      <c r="I41" s="6">
        <v>-12.12</v>
      </c>
      <c r="N41" s="10" t="e">
        <f>(M41-M42)/M42</f>
        <v>#DIV/0!</v>
      </c>
    </row>
    <row r="42" spans="1:14" x14ac:dyDescent="0.3">
      <c r="A42" s="6" t="s">
        <v>11</v>
      </c>
      <c r="B42" s="6">
        <v>4.24</v>
      </c>
      <c r="C42" s="6">
        <v>1.67</v>
      </c>
      <c r="D42" s="6">
        <v>0.4</v>
      </c>
      <c r="E42" s="6">
        <v>64.41</v>
      </c>
      <c r="F42" s="6">
        <v>70.72</v>
      </c>
      <c r="G42" s="6"/>
      <c r="H42" s="6"/>
      <c r="I42" s="6"/>
      <c r="L42" s="10">
        <f>J42/$F$55</f>
        <v>0</v>
      </c>
    </row>
    <row r="43" spans="1:14" x14ac:dyDescent="0.3">
      <c r="A43" s="6" t="s">
        <v>28</v>
      </c>
      <c r="B43" s="6">
        <v>3.85</v>
      </c>
      <c r="C43" s="6">
        <v>0.01</v>
      </c>
      <c r="D43" s="6">
        <v>0</v>
      </c>
      <c r="E43" s="6">
        <v>1.62</v>
      </c>
      <c r="F43" s="6">
        <v>5.48</v>
      </c>
      <c r="G43" s="10">
        <f>(F43-F44)/F44</f>
        <v>0.32048192771084338</v>
      </c>
      <c r="H43" s="10">
        <f>F43/$F$55</f>
        <v>1.5258078707184107E-3</v>
      </c>
      <c r="I43" s="6">
        <v>1.33</v>
      </c>
    </row>
    <row r="44" spans="1:14" x14ac:dyDescent="0.3">
      <c r="A44" s="6" t="s">
        <v>11</v>
      </c>
      <c r="B44" s="6">
        <v>2.98</v>
      </c>
      <c r="C44" s="6">
        <v>0.01</v>
      </c>
      <c r="D44" s="6">
        <v>0</v>
      </c>
      <c r="E44" s="6">
        <v>1.1599999999999999</v>
      </c>
      <c r="F44" s="6">
        <v>4.1500000000000004</v>
      </c>
      <c r="G44" s="6"/>
      <c r="H44" s="6"/>
      <c r="I44" s="6"/>
    </row>
    <row r="45" spans="1:14" x14ac:dyDescent="0.3">
      <c r="A45" s="6" t="s">
        <v>29</v>
      </c>
      <c r="B45" s="6">
        <v>44.82</v>
      </c>
      <c r="C45" s="6">
        <v>0</v>
      </c>
      <c r="D45" s="6">
        <v>9.06</v>
      </c>
      <c r="E45" s="6">
        <v>458.67</v>
      </c>
      <c r="F45" s="6">
        <v>512.54999999999995</v>
      </c>
      <c r="G45" s="10">
        <f>(F45-F46)/F46</f>
        <v>0.46213093709884451</v>
      </c>
      <c r="H45" s="10">
        <f>F45/$F$55</f>
        <v>0.14271036936801482</v>
      </c>
      <c r="I45" s="6">
        <v>162</v>
      </c>
    </row>
    <row r="46" spans="1:14" x14ac:dyDescent="0.3">
      <c r="A46" s="6" t="s">
        <v>11</v>
      </c>
      <c r="B46" s="6">
        <v>44.66</v>
      </c>
      <c r="C46" s="6">
        <v>0</v>
      </c>
      <c r="D46" s="6">
        <v>8.36</v>
      </c>
      <c r="E46" s="6">
        <v>297.52999999999997</v>
      </c>
      <c r="F46" s="6">
        <v>350.55</v>
      </c>
      <c r="G46" s="6"/>
      <c r="H46" s="6"/>
      <c r="I46" s="6"/>
    </row>
    <row r="47" spans="1:14" x14ac:dyDescent="0.3">
      <c r="A47" s="6" t="s">
        <v>30</v>
      </c>
      <c r="B47" s="6">
        <v>77.47</v>
      </c>
      <c r="C47" s="6">
        <v>10.39</v>
      </c>
      <c r="D47" s="6">
        <v>12.41</v>
      </c>
      <c r="E47" s="6">
        <v>239.61</v>
      </c>
      <c r="F47" s="6">
        <v>339.88</v>
      </c>
      <c r="G47" s="10">
        <f>(F47-F48)/F48</f>
        <v>0.13923711201984321</v>
      </c>
      <c r="H47" s="10">
        <f>F47/$F$55</f>
        <v>9.4633499835725068E-2</v>
      </c>
      <c r="I47" s="6">
        <v>41.54</v>
      </c>
    </row>
    <row r="48" spans="1:14" x14ac:dyDescent="0.3">
      <c r="A48" s="6" t="s">
        <v>11</v>
      </c>
      <c r="B48" s="6">
        <v>75.209999999999994</v>
      </c>
      <c r="C48" s="6">
        <v>10.38</v>
      </c>
      <c r="D48" s="6">
        <v>11.39</v>
      </c>
      <c r="E48" s="6">
        <v>201.36</v>
      </c>
      <c r="F48" s="6">
        <v>298.33999999999997</v>
      </c>
      <c r="G48" s="6"/>
      <c r="H48" s="6"/>
      <c r="I48" s="6"/>
    </row>
    <row r="49" spans="1:9" x14ac:dyDescent="0.3">
      <c r="A49" s="6" t="s">
        <v>31</v>
      </c>
      <c r="B49" s="6">
        <v>31.31</v>
      </c>
      <c r="C49" s="6">
        <v>0.52</v>
      </c>
      <c r="D49" s="6">
        <v>6.66</v>
      </c>
      <c r="E49" s="6">
        <v>47.52</v>
      </c>
      <c r="F49" s="6">
        <v>86.01</v>
      </c>
      <c r="G49" s="10">
        <f>(F49-F50)/F50</f>
        <v>6.3690328963640935E-2</v>
      </c>
      <c r="H49" s="10">
        <f>F49/$F$55</f>
        <v>2.3947944335855929E-2</v>
      </c>
      <c r="I49" s="6">
        <v>5.15</v>
      </c>
    </row>
    <row r="50" spans="1:9" x14ac:dyDescent="0.3">
      <c r="A50" s="6" t="s">
        <v>11</v>
      </c>
      <c r="B50" s="6">
        <v>32.700000000000003</v>
      </c>
      <c r="C50" s="6">
        <v>0.53</v>
      </c>
      <c r="D50" s="6">
        <v>6.01</v>
      </c>
      <c r="E50" s="6">
        <v>41.62</v>
      </c>
      <c r="F50" s="6">
        <v>80.86</v>
      </c>
      <c r="G50" s="6"/>
      <c r="H50" s="10">
        <f>F50/$F$55</f>
        <v>2.2514019055892457E-2</v>
      </c>
      <c r="I50" s="6"/>
    </row>
    <row r="51" spans="1:9" x14ac:dyDescent="0.3">
      <c r="A51" s="6" t="s">
        <v>32</v>
      </c>
      <c r="B51" s="6">
        <v>39.92</v>
      </c>
      <c r="C51" s="6">
        <v>43.73</v>
      </c>
      <c r="D51" s="6">
        <v>26.9</v>
      </c>
      <c r="E51" s="6">
        <v>67.42</v>
      </c>
      <c r="F51" s="6">
        <v>177.97</v>
      </c>
      <c r="G51" s="10">
        <f>(F51-F52)/F52</f>
        <v>6.4668581000239311E-2</v>
      </c>
      <c r="H51" s="6">
        <v>4.96</v>
      </c>
      <c r="I51" s="6">
        <v>10.81</v>
      </c>
    </row>
    <row r="52" spans="1:9" x14ac:dyDescent="0.3">
      <c r="A52" s="6" t="s">
        <v>11</v>
      </c>
      <c r="B52" s="6">
        <v>38.65</v>
      </c>
      <c r="C52" s="6">
        <v>45.34</v>
      </c>
      <c r="D52" s="6">
        <v>26.05</v>
      </c>
      <c r="E52" s="6">
        <v>57.12</v>
      </c>
      <c r="F52" s="6">
        <v>167.16</v>
      </c>
      <c r="G52" s="6"/>
      <c r="H52" s="6"/>
      <c r="I52" s="6"/>
    </row>
    <row r="53" spans="1:9" x14ac:dyDescent="0.3">
      <c r="A53" s="6" t="s">
        <v>33</v>
      </c>
      <c r="B53" s="6">
        <v>1.22</v>
      </c>
      <c r="C53" s="6">
        <v>0.01</v>
      </c>
      <c r="D53" s="6">
        <v>0.34</v>
      </c>
      <c r="E53" s="6">
        <v>11.91</v>
      </c>
      <c r="F53" s="6">
        <v>13.48</v>
      </c>
      <c r="G53" s="10">
        <f>(F53-F54)/F54</f>
        <v>-5.5360896986685296E-2</v>
      </c>
      <c r="H53" s="10">
        <f>F53/$F$55</f>
        <v>3.7532646162927326E-3</v>
      </c>
      <c r="I53" s="6">
        <v>-0.79</v>
      </c>
    </row>
    <row r="54" spans="1:9" x14ac:dyDescent="0.3">
      <c r="A54" s="6" t="s">
        <v>11</v>
      </c>
      <c r="B54" s="6">
        <v>0.93</v>
      </c>
      <c r="C54" s="6">
        <v>0.01</v>
      </c>
      <c r="D54" s="6">
        <v>0.31</v>
      </c>
      <c r="E54" s="6">
        <v>13.02</v>
      </c>
      <c r="F54" s="6">
        <v>14.27</v>
      </c>
      <c r="G54" s="6"/>
      <c r="H54" s="6"/>
      <c r="I54" s="6"/>
    </row>
    <row r="55" spans="1:9" x14ac:dyDescent="0.3">
      <c r="A55" s="4" t="s">
        <v>34</v>
      </c>
      <c r="B55" s="4">
        <f t="shared" ref="B55:F55" si="0">SUM(B5+B7+B9+B11+B13+B15+B17+B19+B21+B23+B25+B27+B29+B31+B33+B35+B37+B39+B41+B43+B45+B47+B49+B51+B53)</f>
        <v>548.87</v>
      </c>
      <c r="C55" s="4">
        <f t="shared" si="0"/>
        <v>111.49</v>
      </c>
      <c r="D55" s="4">
        <f t="shared" si="0"/>
        <v>148.47</v>
      </c>
      <c r="E55" s="4">
        <f t="shared" si="0"/>
        <v>2782.71</v>
      </c>
      <c r="F55" s="4">
        <f t="shared" si="0"/>
        <v>3591.54</v>
      </c>
      <c r="G55" s="11">
        <f>(F55-F56)/F56</f>
        <v>0.19457979797307851</v>
      </c>
      <c r="H55" s="11">
        <f>F55/$F$55</f>
        <v>1</v>
      </c>
      <c r="I55" s="4">
        <f t="shared" ref="I55" si="1">SUM(I5+I7+I9+I11+I13+I15+I17+I19+I21+I23+I25+I27+I29+I31+I33+I35+I37+I39+I41+I43+I45+I47+I49+I51+I53)</f>
        <v>585.00999999999988</v>
      </c>
    </row>
    <row r="56" spans="1:9" x14ac:dyDescent="0.3">
      <c r="A56" s="6" t="s">
        <v>35</v>
      </c>
      <c r="B56" s="9">
        <f>SUM(B6+B8+B10+B12+B14+B16+B18+B20+B22+B24+B26+B28+B30+B32+B34+B36+B38+B40+B42+B44+B46+B48+B50+B52+B54)</f>
        <v>494.7999999999999</v>
      </c>
      <c r="C56" s="9">
        <f>SUM(C6+C8+C10+C12+C14+C16+C18+C20+C22+C24+C26+C28+C30+C32+C34+C36+C38+C40+C42+C44+C46+C48+C50+C52+C54)</f>
        <v>112.47000000000001</v>
      </c>
      <c r="D56" s="9">
        <f>SUM(D6+D8+D10+D12+D14+D16+D18+D20+D22+D24+D26+D28+D30+D32+D34+D36+D38+D40+D42+D44+D46+D48+D50+D52+D54)</f>
        <v>138.13000000000002</v>
      </c>
      <c r="E56" s="9">
        <f>SUM(E6+E8+E10+E12+E14+E16+E18+E20+E22+E24+E26+E28+E30+E32+E34+E36+E38+E40+E42+E44+E46+E48+E50+E52+E54)</f>
        <v>2261.1299999999997</v>
      </c>
      <c r="F56" s="9">
        <f>SUM(F6+F8+F10+F12+F14+F16+F18+F20+F22+F24+F26+F28+F30+F32+F34+F36+F38+F40+F42+F44+F46+F48+F50+F52+F54)</f>
        <v>3006.53</v>
      </c>
      <c r="G56" s="6"/>
      <c r="H56" s="6"/>
      <c r="I56" s="6"/>
    </row>
    <row r="57" spans="1:9" x14ac:dyDescent="0.3">
      <c r="A57" s="6" t="s">
        <v>36</v>
      </c>
      <c r="B57" s="10">
        <f>(B55-B56)/B56</f>
        <v>0.1092764753435734</v>
      </c>
      <c r="C57" s="10">
        <f t="shared" ref="C57:F57" si="2">(C55-C56)/C56</f>
        <v>-8.7134346936962575E-3</v>
      </c>
      <c r="D57" s="10">
        <f t="shared" si="2"/>
        <v>7.4857018750452281E-2</v>
      </c>
      <c r="E57" s="10">
        <f t="shared" si="2"/>
        <v>0.23067227448222813</v>
      </c>
      <c r="F57" s="10">
        <f t="shared" si="2"/>
        <v>0.19457979797307851</v>
      </c>
      <c r="G57" s="6"/>
      <c r="H57" s="6"/>
      <c r="I57" s="6"/>
    </row>
    <row r="58" spans="1:9" x14ac:dyDescent="0.3">
      <c r="A58" s="6" t="s">
        <v>47</v>
      </c>
      <c r="B58" s="10">
        <f>B55/$F$55</f>
        <v>0.15282302299292225</v>
      </c>
      <c r="C58" s="10">
        <f t="shared" ref="C58:F58" si="3">C55/$F$55</f>
        <v>3.1042394070510144E-2</v>
      </c>
      <c r="D58" s="10">
        <f t="shared" si="3"/>
        <v>4.1338812876927443E-2</v>
      </c>
      <c r="E58" s="10">
        <f t="shared" si="3"/>
        <v>0.77479577005964018</v>
      </c>
      <c r="F58" s="10">
        <f t="shared" si="3"/>
        <v>1</v>
      </c>
      <c r="G58" s="6"/>
      <c r="H58" s="6"/>
      <c r="I58" s="6"/>
    </row>
    <row r="59" spans="1:9" x14ac:dyDescent="0.3">
      <c r="A59" s="6" t="s">
        <v>48</v>
      </c>
      <c r="B59" s="10">
        <f>B56/$F$56</f>
        <v>0.16457510818119223</v>
      </c>
      <c r="C59" s="10">
        <f t="shared" ref="C59:F59" si="4">C56/$F$56</f>
        <v>3.7408574003918137E-2</v>
      </c>
      <c r="D59" s="10">
        <f t="shared" si="4"/>
        <v>4.5943330018326782E-2</v>
      </c>
      <c r="E59" s="10">
        <f t="shared" si="4"/>
        <v>0.75207298779656262</v>
      </c>
      <c r="F59" s="10">
        <f t="shared" si="4"/>
        <v>1</v>
      </c>
      <c r="G59" s="6"/>
      <c r="H59" s="6"/>
      <c r="I59" s="6"/>
    </row>
    <row r="61" spans="1:9" x14ac:dyDescent="0.3">
      <c r="A61" s="3" t="s">
        <v>76</v>
      </c>
    </row>
  </sheetData>
  <mergeCells count="1">
    <mergeCell ref="A2:I2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3"/>
  <sheetViews>
    <sheetView topLeftCell="A58" zoomScaleNormal="100" workbookViewId="0">
      <selection activeCell="A71" sqref="A71"/>
    </sheetView>
  </sheetViews>
  <sheetFormatPr defaultRowHeight="14.4" x14ac:dyDescent="0.3"/>
  <cols>
    <col min="1" max="1" width="39.109375" style="3" customWidth="1"/>
    <col min="2" max="2" width="10" style="3" customWidth="1"/>
    <col min="3" max="3" width="9.77734375" style="3" customWidth="1"/>
    <col min="4" max="4" width="13" style="3" customWidth="1"/>
    <col min="5" max="5" width="10.6640625" style="3" customWidth="1"/>
    <col min="6" max="6" width="10.5546875" style="3" customWidth="1"/>
    <col min="7" max="7" width="11.77734375" style="3" customWidth="1"/>
    <col min="8" max="8" width="10.77734375" style="3" customWidth="1"/>
    <col min="9" max="16384" width="8.88671875" style="3"/>
  </cols>
  <sheetData>
    <row r="1" spans="1:8" ht="40.200000000000003" customHeight="1" x14ac:dyDescent="0.3">
      <c r="A1" s="17" t="s">
        <v>0</v>
      </c>
      <c r="B1" s="17"/>
      <c r="C1" s="17"/>
      <c r="D1" s="17"/>
      <c r="E1" s="17"/>
      <c r="F1" s="17"/>
      <c r="G1" s="17"/>
      <c r="H1" s="17"/>
    </row>
    <row r="2" spans="1:8" ht="28.8" x14ac:dyDescent="0.3">
      <c r="A2" s="5"/>
      <c r="B2" s="5" t="s">
        <v>53</v>
      </c>
      <c r="C2" s="5" t="s">
        <v>54</v>
      </c>
      <c r="D2" s="5" t="s">
        <v>55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 x14ac:dyDescent="0.3">
      <c r="A3" s="4" t="s">
        <v>9</v>
      </c>
      <c r="B3" s="6"/>
      <c r="C3" s="6"/>
      <c r="D3" s="6"/>
      <c r="E3" s="6"/>
      <c r="F3" s="6"/>
      <c r="G3" s="6"/>
      <c r="H3" s="6"/>
    </row>
    <row r="4" spans="1:8" x14ac:dyDescent="0.3">
      <c r="A4" s="6" t="s">
        <v>10</v>
      </c>
      <c r="B4" s="6">
        <v>0</v>
      </c>
      <c r="C4" s="6">
        <v>0</v>
      </c>
      <c r="D4" s="6">
        <v>42.91</v>
      </c>
      <c r="E4" s="6">
        <v>42.91</v>
      </c>
      <c r="F4" s="10">
        <f>(E4-E5)/E5</f>
        <v>0.49096594857539938</v>
      </c>
      <c r="G4" s="10">
        <f>E4/$E$65</f>
        <v>1.7450069458677777E-3</v>
      </c>
      <c r="H4" s="6">
        <v>14.13</v>
      </c>
    </row>
    <row r="5" spans="1:8" x14ac:dyDescent="0.3">
      <c r="A5" s="6" t="s">
        <v>11</v>
      </c>
      <c r="B5" s="6">
        <v>0</v>
      </c>
      <c r="C5" s="6">
        <v>0</v>
      </c>
      <c r="D5" s="6">
        <v>28.78</v>
      </c>
      <c r="E5" s="6">
        <v>28.78</v>
      </c>
      <c r="F5" s="6"/>
      <c r="G5" s="6"/>
      <c r="H5" s="6"/>
    </row>
    <row r="6" spans="1:8" x14ac:dyDescent="0.3">
      <c r="A6" s="6" t="s">
        <v>12</v>
      </c>
      <c r="B6" s="6">
        <v>993.87</v>
      </c>
      <c r="C6" s="6">
        <v>19.23</v>
      </c>
      <c r="D6" s="6">
        <v>563.54</v>
      </c>
      <c r="E6" s="6">
        <v>1576.64</v>
      </c>
      <c r="F6" s="10">
        <f>(E6-E7)/E7</f>
        <v>-0.26672340742187683</v>
      </c>
      <c r="G6" s="10">
        <f>E6/$E$65</f>
        <v>6.41167035920059E-2</v>
      </c>
      <c r="H6" s="6">
        <v>-573.49</v>
      </c>
    </row>
    <row r="7" spans="1:8" x14ac:dyDescent="0.3">
      <c r="A7" s="6" t="s">
        <v>11</v>
      </c>
      <c r="B7" s="6">
        <v>1639.51</v>
      </c>
      <c r="C7" s="6">
        <v>9.2899999999999991</v>
      </c>
      <c r="D7" s="6">
        <v>501.33</v>
      </c>
      <c r="E7" s="6">
        <v>2150.13</v>
      </c>
      <c r="F7" s="6"/>
      <c r="G7" s="6"/>
      <c r="H7" s="6"/>
    </row>
    <row r="8" spans="1:8" x14ac:dyDescent="0.3">
      <c r="A8" s="6" t="s">
        <v>13</v>
      </c>
      <c r="B8" s="6">
        <v>413.5</v>
      </c>
      <c r="C8" s="6">
        <v>0</v>
      </c>
      <c r="D8" s="6">
        <v>46.1</v>
      </c>
      <c r="E8" s="6">
        <v>459.6</v>
      </c>
      <c r="F8" s="10">
        <f>(E8-E9)/E9</f>
        <v>0.16475328822321916</v>
      </c>
      <c r="G8" s="10">
        <f>E8/$E$65</f>
        <v>1.8690402990464476E-2</v>
      </c>
      <c r="H8" s="6">
        <v>65.010000000000005</v>
      </c>
    </row>
    <row r="9" spans="1:8" x14ac:dyDescent="0.3">
      <c r="A9" s="6" t="s">
        <v>11</v>
      </c>
      <c r="B9" s="6">
        <v>342.39</v>
      </c>
      <c r="C9" s="6">
        <v>0</v>
      </c>
      <c r="D9" s="6">
        <v>52.2</v>
      </c>
      <c r="E9" s="6">
        <v>394.59</v>
      </c>
      <c r="F9" s="6"/>
      <c r="G9" s="6"/>
      <c r="H9" s="6"/>
    </row>
    <row r="10" spans="1:8" x14ac:dyDescent="0.3">
      <c r="A10" s="6" t="s">
        <v>73</v>
      </c>
      <c r="B10" s="6">
        <v>0</v>
      </c>
      <c r="C10" s="6">
        <v>0</v>
      </c>
      <c r="D10" s="6">
        <v>1.34</v>
      </c>
      <c r="E10" s="6">
        <v>1.34</v>
      </c>
      <c r="F10" s="10">
        <f>(E10-E11)/E11</f>
        <v>0.24074074074074073</v>
      </c>
      <c r="G10" s="10">
        <f>E10/$E$65</f>
        <v>5.4493342052268056E-5</v>
      </c>
      <c r="H10" s="6">
        <v>0.26</v>
      </c>
    </row>
    <row r="11" spans="1:8" x14ac:dyDescent="0.3">
      <c r="A11" s="6" t="s">
        <v>11</v>
      </c>
      <c r="B11" s="6">
        <v>0</v>
      </c>
      <c r="C11" s="6">
        <v>0</v>
      </c>
      <c r="D11" s="6">
        <v>1.08</v>
      </c>
      <c r="E11" s="6">
        <v>1.08</v>
      </c>
      <c r="F11" s="6"/>
      <c r="G11" s="6"/>
      <c r="H11" s="6"/>
    </row>
    <row r="12" spans="1:8" x14ac:dyDescent="0.3">
      <c r="A12" s="6" t="s">
        <v>14</v>
      </c>
      <c r="B12" s="6">
        <v>187.69</v>
      </c>
      <c r="C12" s="6">
        <v>0</v>
      </c>
      <c r="D12" s="6">
        <v>204.52</v>
      </c>
      <c r="E12" s="6">
        <v>392.21</v>
      </c>
      <c r="F12" s="10">
        <f>(E12-E13)/E13</f>
        <v>-0.12292589114003316</v>
      </c>
      <c r="G12" s="10">
        <f>E12/$E$65</f>
        <v>1.5949875885313471E-2</v>
      </c>
      <c r="H12" s="6">
        <v>-54.97</v>
      </c>
    </row>
    <row r="13" spans="1:8" x14ac:dyDescent="0.3">
      <c r="A13" s="6" t="s">
        <v>11</v>
      </c>
      <c r="B13" s="6">
        <v>257.17</v>
      </c>
      <c r="C13" s="6">
        <v>0</v>
      </c>
      <c r="D13" s="6">
        <v>190.01</v>
      </c>
      <c r="E13" s="6">
        <v>447.18</v>
      </c>
      <c r="F13" s="6"/>
      <c r="G13" s="6"/>
      <c r="H13" s="6"/>
    </row>
    <row r="14" spans="1:8" x14ac:dyDescent="0.3">
      <c r="A14" s="6" t="s">
        <v>15</v>
      </c>
      <c r="B14" s="6">
        <v>0</v>
      </c>
      <c r="C14" s="6">
        <v>0</v>
      </c>
      <c r="D14" s="6">
        <v>112.48</v>
      </c>
      <c r="E14" s="6">
        <v>112.48</v>
      </c>
      <c r="F14" s="10">
        <f>(E14-E15)/E15</f>
        <v>0.47090362233555649</v>
      </c>
      <c r="G14" s="10">
        <f>E14/$E$65</f>
        <v>4.5741873985366503E-3</v>
      </c>
      <c r="H14" s="6">
        <v>36.01</v>
      </c>
    </row>
    <row r="15" spans="1:8" x14ac:dyDescent="0.3">
      <c r="A15" s="6" t="s">
        <v>11</v>
      </c>
      <c r="B15" s="6">
        <v>0</v>
      </c>
      <c r="C15" s="6">
        <v>0</v>
      </c>
      <c r="D15" s="6">
        <v>76.47</v>
      </c>
      <c r="E15" s="6">
        <v>76.47</v>
      </c>
      <c r="F15" s="6"/>
      <c r="G15" s="6"/>
      <c r="H15" s="6"/>
    </row>
    <row r="16" spans="1:8" x14ac:dyDescent="0.3">
      <c r="A16" s="6" t="s">
        <v>16</v>
      </c>
      <c r="B16" s="6">
        <v>2250.8000000000002</v>
      </c>
      <c r="C16" s="6">
        <v>80.680000000000007</v>
      </c>
      <c r="D16" s="6">
        <v>251.7</v>
      </c>
      <c r="E16" s="6">
        <v>2583.1799999999998</v>
      </c>
      <c r="F16" s="10">
        <f>(E16-E17)/E17</f>
        <v>2.2418010401576809E-2</v>
      </c>
      <c r="G16" s="10">
        <f>E16/$E$65</f>
        <v>0.10504933680789387</v>
      </c>
      <c r="H16" s="6">
        <v>56.64</v>
      </c>
    </row>
    <row r="17" spans="1:8" x14ac:dyDescent="0.3">
      <c r="A17" s="6" t="s">
        <v>11</v>
      </c>
      <c r="B17" s="6">
        <v>2330.86</v>
      </c>
      <c r="C17" s="6">
        <v>62.79</v>
      </c>
      <c r="D17" s="6">
        <v>132.88999999999999</v>
      </c>
      <c r="E17" s="6">
        <v>2526.54</v>
      </c>
      <c r="F17" s="6"/>
      <c r="G17" s="6"/>
      <c r="H17" s="6"/>
    </row>
    <row r="18" spans="1:8" x14ac:dyDescent="0.3">
      <c r="A18" s="6" t="s">
        <v>17</v>
      </c>
      <c r="B18" s="6">
        <v>1235.33</v>
      </c>
      <c r="C18" s="6">
        <v>56.96</v>
      </c>
      <c r="D18" s="6">
        <v>419.23</v>
      </c>
      <c r="E18" s="6">
        <v>1711.52</v>
      </c>
      <c r="F18" s="10">
        <f>(E18-E19)/E19</f>
        <v>0.16554415259835328</v>
      </c>
      <c r="G18" s="10">
        <f>E18/$E$65</f>
        <v>6.9601824469625234E-2</v>
      </c>
      <c r="H18" s="6">
        <v>243.09</v>
      </c>
    </row>
    <row r="19" spans="1:8" x14ac:dyDescent="0.3">
      <c r="A19" s="6" t="s">
        <v>11</v>
      </c>
      <c r="B19" s="6">
        <v>1003.3</v>
      </c>
      <c r="C19" s="6">
        <v>43.86</v>
      </c>
      <c r="D19" s="6">
        <v>421.27</v>
      </c>
      <c r="E19" s="6">
        <v>1468.43</v>
      </c>
      <c r="F19" s="6"/>
      <c r="G19" s="6"/>
      <c r="H19" s="6"/>
    </row>
    <row r="20" spans="1:8" x14ac:dyDescent="0.3">
      <c r="A20" s="6" t="s">
        <v>18</v>
      </c>
      <c r="B20" s="6">
        <v>585.08000000000004</v>
      </c>
      <c r="C20" s="6">
        <v>22.72</v>
      </c>
      <c r="D20" s="6">
        <v>339.8</v>
      </c>
      <c r="E20" s="6">
        <v>947.6</v>
      </c>
      <c r="F20" s="10">
        <f>(E20-E21)/E21</f>
        <v>0.19685755424760656</v>
      </c>
      <c r="G20" s="10">
        <f>E20/$E$65</f>
        <v>3.8535739499051647E-2</v>
      </c>
      <c r="H20" s="6">
        <v>155.86000000000001</v>
      </c>
    </row>
    <row r="21" spans="1:8" x14ac:dyDescent="0.3">
      <c r="A21" s="6" t="s">
        <v>11</v>
      </c>
      <c r="B21" s="6">
        <v>462.04</v>
      </c>
      <c r="C21" s="6">
        <v>26.64</v>
      </c>
      <c r="D21" s="6">
        <v>303.06</v>
      </c>
      <c r="E21" s="6">
        <v>791.74</v>
      </c>
      <c r="F21" s="6"/>
      <c r="G21" s="6"/>
      <c r="H21" s="6"/>
    </row>
    <row r="22" spans="1:8" x14ac:dyDescent="0.3">
      <c r="A22" s="6" t="s">
        <v>75</v>
      </c>
      <c r="B22" s="6">
        <v>0</v>
      </c>
      <c r="C22" s="6">
        <v>0</v>
      </c>
      <c r="D22" s="6">
        <v>26.98</v>
      </c>
      <c r="E22" s="6">
        <v>26.98</v>
      </c>
      <c r="F22" s="10">
        <f>(E22-E23)/E23</f>
        <v>0.14273612875900046</v>
      </c>
      <c r="G22" s="10">
        <f>E22/$E$65</f>
        <v>1.0971868422165612E-3</v>
      </c>
      <c r="H22" s="6">
        <v>3.37</v>
      </c>
    </row>
    <row r="23" spans="1:8" x14ac:dyDescent="0.3">
      <c r="A23" s="6" t="s">
        <v>11</v>
      </c>
      <c r="B23" s="6">
        <v>0</v>
      </c>
      <c r="C23" s="6">
        <v>0</v>
      </c>
      <c r="D23" s="6">
        <v>23.61</v>
      </c>
      <c r="E23" s="6">
        <v>23.61</v>
      </c>
      <c r="F23" s="6"/>
      <c r="G23" s="6"/>
      <c r="H23" s="6"/>
    </row>
    <row r="24" spans="1:8" x14ac:dyDescent="0.3">
      <c r="A24" s="6" t="s">
        <v>19</v>
      </c>
      <c r="B24" s="6">
        <v>700.04</v>
      </c>
      <c r="C24" s="6">
        <v>0</v>
      </c>
      <c r="D24" s="6">
        <v>0</v>
      </c>
      <c r="E24" s="6">
        <v>700.04</v>
      </c>
      <c r="F24" s="10">
        <f>(E24-E25)/E25</f>
        <v>1.058093726112777</v>
      </c>
      <c r="G24" s="10">
        <f>E24/$E$65</f>
        <v>2.8468297888260989E-2</v>
      </c>
      <c r="H24" s="6">
        <v>359.9</v>
      </c>
    </row>
    <row r="25" spans="1:8" x14ac:dyDescent="0.3">
      <c r="A25" s="6" t="s">
        <v>11</v>
      </c>
      <c r="B25" s="6">
        <v>340.14</v>
      </c>
      <c r="C25" s="6">
        <v>0</v>
      </c>
      <c r="D25" s="6">
        <v>0</v>
      </c>
      <c r="E25" s="6">
        <v>340.14</v>
      </c>
      <c r="F25" s="6"/>
      <c r="G25" s="6"/>
      <c r="H25" s="6"/>
    </row>
    <row r="26" spans="1:8" x14ac:dyDescent="0.3">
      <c r="A26" s="6" t="s">
        <v>20</v>
      </c>
      <c r="B26" s="6">
        <v>0</v>
      </c>
      <c r="C26" s="6">
        <v>0</v>
      </c>
      <c r="D26" s="6">
        <v>38.78</v>
      </c>
      <c r="E26" s="6">
        <v>38.78</v>
      </c>
      <c r="F26" s="10">
        <f>(E26-E27)/E27</f>
        <v>-0.13764732043584607</v>
      </c>
      <c r="G26" s="10">
        <f>E26/$E$65</f>
        <v>1.5770535856619069E-3</v>
      </c>
      <c r="H26" s="6">
        <v>-6.19</v>
      </c>
    </row>
    <row r="27" spans="1:8" x14ac:dyDescent="0.3">
      <c r="A27" s="6" t="s">
        <v>11</v>
      </c>
      <c r="B27" s="6">
        <v>0</v>
      </c>
      <c r="C27" s="6">
        <v>0</v>
      </c>
      <c r="D27" s="6">
        <v>44.97</v>
      </c>
      <c r="E27" s="6">
        <v>44.97</v>
      </c>
      <c r="F27" s="6"/>
      <c r="G27" s="6"/>
      <c r="H27" s="6"/>
    </row>
    <row r="28" spans="1:8" x14ac:dyDescent="0.3">
      <c r="A28" s="6" t="s">
        <v>21</v>
      </c>
      <c r="B28" s="6">
        <v>0</v>
      </c>
      <c r="C28" s="6">
        <v>0</v>
      </c>
      <c r="D28" s="6">
        <v>2.8</v>
      </c>
      <c r="E28" s="6">
        <v>2.8</v>
      </c>
      <c r="F28" s="10">
        <f>(E28-E29)/E29</f>
        <v>2.1818181818181817</v>
      </c>
      <c r="G28" s="10">
        <f>E28/$E$65</f>
        <v>1.1386668488533623E-4</v>
      </c>
      <c r="H28" s="6">
        <v>1.92</v>
      </c>
    </row>
    <row r="29" spans="1:8" x14ac:dyDescent="0.3">
      <c r="A29" s="6" t="s">
        <v>11</v>
      </c>
      <c r="B29" s="6">
        <v>0</v>
      </c>
      <c r="C29" s="6">
        <v>0</v>
      </c>
      <c r="D29" s="6">
        <v>0.88</v>
      </c>
      <c r="E29" s="6">
        <v>0.88</v>
      </c>
      <c r="F29" s="6"/>
      <c r="G29" s="6"/>
      <c r="H29" s="6"/>
    </row>
    <row r="30" spans="1:8" x14ac:dyDescent="0.3">
      <c r="A30" s="6" t="s">
        <v>22</v>
      </c>
      <c r="B30" s="6">
        <v>3.98</v>
      </c>
      <c r="C30" s="6">
        <v>0</v>
      </c>
      <c r="D30" s="6">
        <v>310.52999999999997</v>
      </c>
      <c r="E30" s="6">
        <v>314.51</v>
      </c>
      <c r="F30" s="10">
        <f>(E30-E31)/E31</f>
        <v>1.1546378489643558E-2</v>
      </c>
      <c r="G30" s="10">
        <f>E30/$E$65</f>
        <v>1.2790075379745391E-2</v>
      </c>
      <c r="H30" s="6">
        <v>3.59</v>
      </c>
    </row>
    <row r="31" spans="1:8" x14ac:dyDescent="0.3">
      <c r="A31" s="6" t="s">
        <v>11</v>
      </c>
      <c r="B31" s="6">
        <v>0.81</v>
      </c>
      <c r="C31" s="6">
        <v>0</v>
      </c>
      <c r="D31" s="6">
        <v>310.11</v>
      </c>
      <c r="E31" s="6">
        <v>310.92</v>
      </c>
      <c r="F31" s="6"/>
      <c r="G31" s="6"/>
      <c r="H31" s="6"/>
    </row>
    <row r="32" spans="1:8" x14ac:dyDescent="0.3">
      <c r="A32" s="6" t="s">
        <v>23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</row>
    <row r="33" spans="1:8" x14ac:dyDescent="0.3">
      <c r="A33" s="6" t="s">
        <v>11</v>
      </c>
      <c r="B33" s="6">
        <v>0</v>
      </c>
      <c r="C33" s="6">
        <v>0</v>
      </c>
      <c r="D33" s="6">
        <v>0</v>
      </c>
      <c r="E33" s="6">
        <v>0</v>
      </c>
      <c r="F33" s="6"/>
      <c r="G33" s="6"/>
      <c r="H33" s="6"/>
    </row>
    <row r="34" spans="1:8" x14ac:dyDescent="0.3">
      <c r="A34" s="6" t="s">
        <v>24</v>
      </c>
      <c r="B34" s="6">
        <v>0</v>
      </c>
      <c r="C34" s="6">
        <v>0</v>
      </c>
      <c r="D34" s="6">
        <v>0.11</v>
      </c>
      <c r="E34" s="6">
        <v>0.11</v>
      </c>
      <c r="F34" s="10">
        <f>(E34-E35)/E35</f>
        <v>-8.3333333333333301E-2</v>
      </c>
      <c r="G34" s="6">
        <v>0</v>
      </c>
      <c r="H34" s="6">
        <v>-0.01</v>
      </c>
    </row>
    <row r="35" spans="1:8" x14ac:dyDescent="0.3">
      <c r="A35" s="6" t="s">
        <v>11</v>
      </c>
      <c r="B35" s="6">
        <v>0</v>
      </c>
      <c r="C35" s="6">
        <v>0</v>
      </c>
      <c r="D35" s="6">
        <v>0.12</v>
      </c>
      <c r="E35" s="6">
        <v>0.12</v>
      </c>
      <c r="F35" s="6"/>
      <c r="G35" s="6"/>
      <c r="H35" s="6"/>
    </row>
    <row r="36" spans="1:8" x14ac:dyDescent="0.3">
      <c r="A36" s="6" t="s">
        <v>25</v>
      </c>
      <c r="B36" s="6">
        <v>2770.75</v>
      </c>
      <c r="C36" s="6">
        <v>0</v>
      </c>
      <c r="D36" s="6">
        <v>52.42</v>
      </c>
      <c r="E36" s="6">
        <v>2823.17</v>
      </c>
      <c r="F36" s="10">
        <f>(E36-E37)/E37</f>
        <v>0.15676191724917854</v>
      </c>
      <c r="G36" s="10">
        <f>E36/$E$65</f>
        <v>0.11480893170276239</v>
      </c>
      <c r="H36" s="6">
        <v>382.59</v>
      </c>
    </row>
    <row r="37" spans="1:8" x14ac:dyDescent="0.3">
      <c r="A37" s="6" t="s">
        <v>11</v>
      </c>
      <c r="B37" s="6">
        <v>2388.0700000000002</v>
      </c>
      <c r="C37" s="6">
        <v>0</v>
      </c>
      <c r="D37" s="6">
        <v>52.51</v>
      </c>
      <c r="E37" s="6">
        <v>2440.58</v>
      </c>
      <c r="F37" s="6"/>
      <c r="G37" s="6"/>
      <c r="H37" s="6"/>
    </row>
    <row r="38" spans="1:8" x14ac:dyDescent="0.3">
      <c r="A38" s="6" t="s">
        <v>26</v>
      </c>
      <c r="B38" s="6">
        <v>0</v>
      </c>
      <c r="C38" s="6">
        <v>0</v>
      </c>
      <c r="D38" s="6">
        <v>9.17</v>
      </c>
      <c r="E38" s="6">
        <v>9.17</v>
      </c>
      <c r="F38" s="10">
        <f>(E38-E39)/E39</f>
        <v>0.69814814814814807</v>
      </c>
      <c r="G38" s="10">
        <f>E38/$E$65</f>
        <v>3.7291339299947617E-4</v>
      </c>
      <c r="H38" s="6">
        <v>3.77</v>
      </c>
    </row>
    <row r="39" spans="1:8" x14ac:dyDescent="0.3">
      <c r="A39" s="6" t="s">
        <v>11</v>
      </c>
      <c r="B39" s="6">
        <v>0</v>
      </c>
      <c r="C39" s="6">
        <v>0</v>
      </c>
      <c r="D39" s="6">
        <v>5.4</v>
      </c>
      <c r="E39" s="6">
        <v>5.4</v>
      </c>
      <c r="F39" s="6"/>
      <c r="G39" s="6"/>
      <c r="H39" s="6"/>
    </row>
    <row r="40" spans="1:8" x14ac:dyDescent="0.3">
      <c r="A40" s="6" t="s">
        <v>27</v>
      </c>
      <c r="B40" s="6">
        <v>1659.18</v>
      </c>
      <c r="C40" s="6">
        <v>19.690000000000001</v>
      </c>
      <c r="D40" s="6">
        <v>101.72</v>
      </c>
      <c r="E40" s="6">
        <v>1780.59</v>
      </c>
      <c r="F40" s="10">
        <f>(E40-E41)/E41</f>
        <v>-4.4763228059634265E-2</v>
      </c>
      <c r="G40" s="10">
        <f>E40/$E$65</f>
        <v>7.2410671585707437E-2</v>
      </c>
      <c r="H40" s="6">
        <v>-83.44</v>
      </c>
    </row>
    <row r="41" spans="1:8" x14ac:dyDescent="0.3">
      <c r="A41" s="6" t="s">
        <v>11</v>
      </c>
      <c r="B41" s="6">
        <v>1759.47</v>
      </c>
      <c r="C41" s="6">
        <v>23.94</v>
      </c>
      <c r="D41" s="6">
        <v>80.62</v>
      </c>
      <c r="E41" s="6">
        <v>1864.03</v>
      </c>
      <c r="F41" s="6"/>
      <c r="G41" s="6"/>
      <c r="H41" s="6"/>
    </row>
    <row r="42" spans="1:8" x14ac:dyDescent="0.3">
      <c r="A42" s="6" t="s">
        <v>28</v>
      </c>
      <c r="B42" s="6">
        <v>0</v>
      </c>
      <c r="C42" s="6">
        <v>0</v>
      </c>
      <c r="D42" s="6">
        <v>12.58</v>
      </c>
      <c r="E42" s="6">
        <v>12.58</v>
      </c>
      <c r="F42" s="10">
        <f>(E42-E43)/E43</f>
        <v>0.34833869239013932</v>
      </c>
      <c r="G42" s="10">
        <f>E42/$E$65</f>
        <v>5.115867485205464E-4</v>
      </c>
      <c r="H42" s="6">
        <v>3.25</v>
      </c>
    </row>
    <row r="43" spans="1:8" x14ac:dyDescent="0.3">
      <c r="A43" s="6" t="s">
        <v>11</v>
      </c>
      <c r="B43" s="6">
        <v>0</v>
      </c>
      <c r="C43" s="6">
        <v>0</v>
      </c>
      <c r="D43" s="6">
        <v>9.33</v>
      </c>
      <c r="E43" s="6">
        <v>9.33</v>
      </c>
      <c r="F43" s="6"/>
      <c r="G43" s="6"/>
      <c r="H43" s="6"/>
    </row>
    <row r="44" spans="1:8" x14ac:dyDescent="0.3">
      <c r="A44" s="6" t="s">
        <v>29</v>
      </c>
      <c r="B44" s="6">
        <v>388.55</v>
      </c>
      <c r="C44" s="6">
        <v>79.28</v>
      </c>
      <c r="D44" s="6">
        <v>238.14</v>
      </c>
      <c r="E44" s="6">
        <v>705.97</v>
      </c>
      <c r="F44" s="10">
        <f>(E44-E45)/E45</f>
        <v>0.58541624559275973</v>
      </c>
      <c r="G44" s="10">
        <f>E44/$E$65</f>
        <v>2.8709451260178865E-2</v>
      </c>
      <c r="H44" s="6">
        <v>260.68</v>
      </c>
    </row>
    <row r="45" spans="1:8" x14ac:dyDescent="0.3">
      <c r="A45" s="6" t="s">
        <v>11</v>
      </c>
      <c r="B45" s="6">
        <v>217.22</v>
      </c>
      <c r="C45" s="6">
        <v>55.21</v>
      </c>
      <c r="D45" s="6">
        <v>172.86</v>
      </c>
      <c r="E45" s="6">
        <v>445.29</v>
      </c>
      <c r="F45" s="6"/>
      <c r="G45" s="6"/>
      <c r="H45" s="6"/>
    </row>
    <row r="46" spans="1:8" x14ac:dyDescent="0.3">
      <c r="A46" s="6" t="s">
        <v>30</v>
      </c>
      <c r="B46" s="6">
        <v>0</v>
      </c>
      <c r="C46" s="6">
        <v>122.2</v>
      </c>
      <c r="D46" s="6">
        <v>833.57</v>
      </c>
      <c r="E46" s="6">
        <v>955.77</v>
      </c>
      <c r="F46" s="10">
        <f>(E46-E47)/E47</f>
        <v>0.12820482553472781</v>
      </c>
      <c r="G46" s="10">
        <f>E46/$E$65</f>
        <v>3.8867986218877791E-2</v>
      </c>
      <c r="H46" s="6">
        <v>108.61</v>
      </c>
    </row>
    <row r="47" spans="1:8" x14ac:dyDescent="0.3">
      <c r="A47" s="6" t="s">
        <v>11</v>
      </c>
      <c r="B47" s="6">
        <v>3.39</v>
      </c>
      <c r="C47" s="6">
        <v>81.31</v>
      </c>
      <c r="D47" s="6">
        <v>762.46</v>
      </c>
      <c r="E47" s="6">
        <v>847.16</v>
      </c>
      <c r="F47" s="6"/>
      <c r="G47" s="6"/>
      <c r="H47" s="6"/>
    </row>
    <row r="48" spans="1:8" x14ac:dyDescent="0.3">
      <c r="A48" s="6" t="s">
        <v>31</v>
      </c>
      <c r="B48" s="6">
        <v>926.41</v>
      </c>
      <c r="C48" s="6">
        <v>0</v>
      </c>
      <c r="D48" s="6">
        <v>296.79000000000002</v>
      </c>
      <c r="E48" s="6">
        <v>1223.2</v>
      </c>
      <c r="F48" s="10">
        <f>(E48-E49)/E49</f>
        <v>0.21096921096921098</v>
      </c>
      <c r="G48" s="10">
        <f>E48/$E$65</f>
        <v>4.9743474625622598E-2</v>
      </c>
      <c r="H48" s="6">
        <v>213.1</v>
      </c>
    </row>
    <row r="49" spans="1:8" x14ac:dyDescent="0.3">
      <c r="A49" s="6" t="s">
        <v>11</v>
      </c>
      <c r="B49" s="6">
        <v>699.99</v>
      </c>
      <c r="C49" s="6">
        <v>0</v>
      </c>
      <c r="D49" s="6">
        <v>310.11</v>
      </c>
      <c r="E49" s="6">
        <v>1010.1</v>
      </c>
      <c r="F49" s="6"/>
      <c r="G49" s="6"/>
      <c r="H49" s="6"/>
    </row>
    <row r="50" spans="1:8" x14ac:dyDescent="0.3">
      <c r="A50" s="6" t="s">
        <v>32</v>
      </c>
      <c r="B50" s="6">
        <v>607.38</v>
      </c>
      <c r="C50" s="6">
        <v>0</v>
      </c>
      <c r="D50" s="6">
        <v>338.66</v>
      </c>
      <c r="E50" s="6">
        <v>946.04</v>
      </c>
      <c r="F50" s="10">
        <f>(E50-E51)/E51</f>
        <v>0.15313075169732207</v>
      </c>
      <c r="G50" s="10">
        <f>E50/$E$65</f>
        <v>3.8472299488901247E-2</v>
      </c>
      <c r="H50" s="6">
        <v>125.63</v>
      </c>
    </row>
    <row r="51" spans="1:8" x14ac:dyDescent="0.3">
      <c r="A51" s="6" t="s">
        <v>11</v>
      </c>
      <c r="B51" s="6">
        <v>526.87</v>
      </c>
      <c r="C51" s="6">
        <v>0</v>
      </c>
      <c r="D51" s="6">
        <v>293.54000000000002</v>
      </c>
      <c r="E51" s="6">
        <v>820.41</v>
      </c>
      <c r="F51" s="6"/>
      <c r="G51" s="6"/>
      <c r="H51" s="6"/>
    </row>
    <row r="52" spans="1:8" x14ac:dyDescent="0.3">
      <c r="A52" s="6" t="s">
        <v>33</v>
      </c>
      <c r="B52" s="6">
        <v>905.95</v>
      </c>
      <c r="C52" s="6">
        <v>7.11</v>
      </c>
      <c r="D52" s="6">
        <v>33.68</v>
      </c>
      <c r="E52" s="6">
        <v>946.74</v>
      </c>
      <c r="F52" s="10">
        <f>(E52-E53)/E53</f>
        <v>-7.438258931190242E-2</v>
      </c>
      <c r="G52" s="10">
        <f>E52/$E$65</f>
        <v>3.8500766160122581E-2</v>
      </c>
      <c r="H52" s="6">
        <v>-76.08</v>
      </c>
    </row>
    <row r="53" spans="1:8" x14ac:dyDescent="0.3">
      <c r="A53" s="6" t="s">
        <v>11</v>
      </c>
      <c r="B53" s="6">
        <v>989.94</v>
      </c>
      <c r="C53" s="6">
        <v>5.39</v>
      </c>
      <c r="D53" s="6">
        <v>27.49</v>
      </c>
      <c r="E53" s="6">
        <v>1022.82</v>
      </c>
      <c r="F53" s="6"/>
      <c r="G53" s="6"/>
      <c r="H53" s="6"/>
    </row>
    <row r="54" spans="1:8" x14ac:dyDescent="0.3">
      <c r="A54" s="4" t="s">
        <v>34</v>
      </c>
      <c r="B54" s="4">
        <f t="shared" ref="B54:E54" si="0">SUM(B4+B6+B8+B10+B12+B14+B16+B18+B20+B22+B24+B26+B28+B30+B32+B34+B36+B38+B40+B42+B44+B46+B48+B50+B52)</f>
        <v>13628.51</v>
      </c>
      <c r="C54" s="4">
        <f t="shared" si="0"/>
        <v>407.87</v>
      </c>
      <c r="D54" s="4">
        <f t="shared" si="0"/>
        <v>4277.55</v>
      </c>
      <c r="E54" s="4">
        <f t="shared" si="0"/>
        <v>18313.930000000004</v>
      </c>
      <c r="F54" s="11">
        <f>(E54-E55)/E55</f>
        <v>7.282829643775611E-2</v>
      </c>
      <c r="G54" s="11">
        <f>E54/$E$65</f>
        <v>0.74476660582932364</v>
      </c>
      <c r="H54" s="4">
        <f t="shared" ref="H54" si="1">SUM(H4+H6+H8+H10+H12+H14+H16+H18+H20+H22+H24+H26+H28+H30+H32+H34+H36+H38+H40+H42+H44+H46+H48+H50+H52)</f>
        <v>1243.23</v>
      </c>
    </row>
    <row r="55" spans="1:8" x14ac:dyDescent="0.3">
      <c r="A55" s="6" t="s">
        <v>35</v>
      </c>
      <c r="B55" s="12">
        <f>SUM(B5+B7+B9+B11+B13+B15+B17+B19+B21+B23+B25+B27+B29+B31+B33+B35+B37+B39+B41+B43+B45+B47+B49+B51+B53)</f>
        <v>12961.17</v>
      </c>
      <c r="C55" s="12">
        <f>SUM(C5+C7+C9+C11+C13+C15+C17+C19+C21+C23+C25+C27+C29+C31+C33+C35+C37+C39+C41+C43+C45+C47+C49+C51+C53)</f>
        <v>308.42999999999995</v>
      </c>
      <c r="D55" s="12">
        <f>SUM(D5+D7+D9+D11+D13+D15+D17+D19+D21+D23+D25+D27+D29+D31+D33+D35+D37+D39+D41+D43+D45+D47+D49+D51+D53)</f>
        <v>3801.1000000000004</v>
      </c>
      <c r="E55" s="12">
        <f>SUM(E5+E7+E9+E11+E13+E15+E17+E19+E21+E23+E25+E27+E29+E31+E33+E35+E37+E39+E41+E43+E45+E47+E49+E51+E53)</f>
        <v>17070.7</v>
      </c>
      <c r="F55" s="6"/>
      <c r="G55" s="6"/>
      <c r="H55" s="6"/>
    </row>
    <row r="56" spans="1:8" x14ac:dyDescent="0.3">
      <c r="A56" s="6" t="s">
        <v>36</v>
      </c>
      <c r="B56" s="7">
        <f>(B54-B55)/B55</f>
        <v>5.1487635761277732E-2</v>
      </c>
      <c r="C56" s="7">
        <f>(C54-C55)/C55</f>
        <v>0.32240702914761882</v>
      </c>
      <c r="D56" s="7">
        <f>(D54-D55)/D55</f>
        <v>0.12534529478308903</v>
      </c>
      <c r="E56" s="7">
        <f>(E54-E55)/E55</f>
        <v>7.282829643775611E-2</v>
      </c>
      <c r="F56" s="6"/>
      <c r="G56" s="6"/>
      <c r="H56" s="6"/>
    </row>
    <row r="57" spans="1:8" x14ac:dyDescent="0.3">
      <c r="A57" s="6" t="s">
        <v>56</v>
      </c>
      <c r="B57" s="6"/>
      <c r="C57" s="6"/>
      <c r="D57" s="6"/>
      <c r="E57" s="6"/>
      <c r="F57" s="6"/>
      <c r="G57" s="6"/>
      <c r="H57" s="6"/>
    </row>
    <row r="58" spans="1:8" x14ac:dyDescent="0.3">
      <c r="A58" s="6" t="s">
        <v>57</v>
      </c>
      <c r="B58" s="6">
        <v>5533.03</v>
      </c>
      <c r="C58" s="6">
        <v>0</v>
      </c>
      <c r="D58" s="6">
        <v>44.51</v>
      </c>
      <c r="E58" s="6">
        <v>5577.54</v>
      </c>
      <c r="F58" s="10">
        <f>(E58-E59)/E59</f>
        <v>-9.5619603551015453E-2</v>
      </c>
      <c r="G58" s="10">
        <f>E58/$E$65</f>
        <v>0.22681999629119937</v>
      </c>
      <c r="H58" s="6">
        <v>-589.71</v>
      </c>
    </row>
    <row r="59" spans="1:8" x14ac:dyDescent="0.3">
      <c r="A59" s="6" t="s">
        <v>11</v>
      </c>
      <c r="B59" s="6">
        <v>6148.69</v>
      </c>
      <c r="C59" s="6">
        <v>0</v>
      </c>
      <c r="D59" s="6">
        <v>18.559999999999999</v>
      </c>
      <c r="E59" s="6">
        <v>6167.25</v>
      </c>
      <c r="F59" s="6"/>
      <c r="G59" s="6"/>
      <c r="H59" s="6"/>
    </row>
    <row r="60" spans="1:8" x14ac:dyDescent="0.3">
      <c r="A60" s="6" t="s">
        <v>58</v>
      </c>
      <c r="B60" s="6">
        <v>0</v>
      </c>
      <c r="C60" s="6">
        <v>698.69</v>
      </c>
      <c r="D60" s="6">
        <v>0</v>
      </c>
      <c r="E60" s="6">
        <v>698.69</v>
      </c>
      <c r="F60" s="10">
        <f>(E60-E61)/E61</f>
        <v>4.9714543269230818E-2</v>
      </c>
      <c r="G60" s="10">
        <f>E60/$E$65</f>
        <v>2.8413397879476991E-2</v>
      </c>
      <c r="H60" s="6">
        <v>33.090000000000003</v>
      </c>
    </row>
    <row r="61" spans="1:8" x14ac:dyDescent="0.3">
      <c r="A61" s="6" t="s">
        <v>11</v>
      </c>
      <c r="B61" s="6">
        <v>0</v>
      </c>
      <c r="C61" s="6">
        <v>665.6</v>
      </c>
      <c r="D61" s="6">
        <v>0</v>
      </c>
      <c r="E61" s="6">
        <v>665.6</v>
      </c>
      <c r="F61" s="6"/>
      <c r="G61" s="6"/>
      <c r="H61" s="6"/>
    </row>
    <row r="62" spans="1:8" x14ac:dyDescent="0.3">
      <c r="A62" s="4" t="s">
        <v>59</v>
      </c>
      <c r="B62" s="13">
        <f>SUM(B58+B60)</f>
        <v>5533.03</v>
      </c>
      <c r="C62" s="13">
        <f>SUM(C58+C60)</f>
        <v>698.69</v>
      </c>
      <c r="D62" s="13">
        <f>SUM(D58+D60)</f>
        <v>44.51</v>
      </c>
      <c r="E62" s="13">
        <f>SUM(E58+E60)</f>
        <v>6276.23</v>
      </c>
      <c r="F62" s="11">
        <f>(E62-E63)/E63</f>
        <v>-8.1462347336762955E-2</v>
      </c>
      <c r="G62" s="11">
        <f>E62/$E$65</f>
        <v>0.25523339417067636</v>
      </c>
      <c r="H62" s="13">
        <f>SUM(H58+H60)</f>
        <v>-556.62</v>
      </c>
    </row>
    <row r="63" spans="1:8" x14ac:dyDescent="0.3">
      <c r="A63" s="6" t="s">
        <v>35</v>
      </c>
      <c r="B63" s="9">
        <f>B59+B61</f>
        <v>6148.69</v>
      </c>
      <c r="C63" s="9">
        <f t="shared" ref="C63:E63" si="2">C59+C61</f>
        <v>665.6</v>
      </c>
      <c r="D63" s="9">
        <f t="shared" si="2"/>
        <v>18.559999999999999</v>
      </c>
      <c r="E63" s="9">
        <f t="shared" si="2"/>
        <v>6832.85</v>
      </c>
      <c r="F63" s="6"/>
      <c r="G63" s="6"/>
      <c r="H63" s="6"/>
    </row>
    <row r="64" spans="1:8" x14ac:dyDescent="0.3">
      <c r="A64" s="6" t="s">
        <v>36</v>
      </c>
      <c r="B64" s="7">
        <f>(B62-B63)/B63</f>
        <v>-0.10012864528867123</v>
      </c>
      <c r="C64" s="7">
        <f t="shared" ref="C64:E64" si="3">(C62-C63)/C63</f>
        <v>4.9714543269230818E-2</v>
      </c>
      <c r="D64" s="7">
        <f t="shared" si="3"/>
        <v>1.398168103448276</v>
      </c>
      <c r="E64" s="7">
        <f t="shared" si="3"/>
        <v>-8.1462347336762955E-2</v>
      </c>
      <c r="F64" s="6"/>
      <c r="G64" s="6"/>
      <c r="H64" s="6"/>
    </row>
    <row r="65" spans="1:11" x14ac:dyDescent="0.3">
      <c r="A65" s="4" t="s">
        <v>46</v>
      </c>
      <c r="B65" s="4">
        <f t="shared" ref="B65:E66" si="4">SUM(B54+B62)</f>
        <v>19161.54</v>
      </c>
      <c r="C65" s="4">
        <f t="shared" si="4"/>
        <v>1106.56</v>
      </c>
      <c r="D65" s="4">
        <f t="shared" si="4"/>
        <v>4322.0600000000004</v>
      </c>
      <c r="E65" s="4">
        <f t="shared" si="4"/>
        <v>24590.160000000003</v>
      </c>
      <c r="F65" s="11">
        <f>(E65-E66)/E66</f>
        <v>2.8724185319753782E-2</v>
      </c>
      <c r="G65" s="11">
        <f>E65/$E$65</f>
        <v>1</v>
      </c>
      <c r="H65" s="4">
        <f t="shared" ref="H65" si="5">SUM(H54+H62)</f>
        <v>686.61</v>
      </c>
    </row>
    <row r="66" spans="1:11" x14ac:dyDescent="0.3">
      <c r="A66" s="6" t="s">
        <v>35</v>
      </c>
      <c r="B66" s="9">
        <f t="shared" si="4"/>
        <v>19109.86</v>
      </c>
      <c r="C66" s="9">
        <f t="shared" si="4"/>
        <v>974.03</v>
      </c>
      <c r="D66" s="9">
        <f t="shared" si="4"/>
        <v>3819.6600000000003</v>
      </c>
      <c r="E66" s="9">
        <f t="shared" si="4"/>
        <v>23903.550000000003</v>
      </c>
      <c r="F66" s="6"/>
      <c r="G66" s="6"/>
      <c r="H66" s="6"/>
    </row>
    <row r="67" spans="1:11" x14ac:dyDescent="0.3">
      <c r="A67" s="6" t="s">
        <v>36</v>
      </c>
      <c r="B67" s="10">
        <f>(B65-B66)/B66</f>
        <v>2.7043630879556571E-3</v>
      </c>
      <c r="C67" s="10">
        <f t="shared" ref="C67:E67" si="6">(C65-C66)/C66</f>
        <v>0.13606357093724011</v>
      </c>
      <c r="D67" s="10">
        <f t="shared" si="6"/>
        <v>0.13153003146876949</v>
      </c>
      <c r="E67" s="10">
        <f t="shared" si="6"/>
        <v>2.8724185319753782E-2</v>
      </c>
      <c r="F67" s="6"/>
      <c r="G67" s="6"/>
      <c r="H67" s="6"/>
    </row>
    <row r="68" spans="1:11" x14ac:dyDescent="0.3">
      <c r="A68" s="6" t="s">
        <v>47</v>
      </c>
      <c r="B68" s="10">
        <f>B65/$E$65</f>
        <v>0.7792360846777735</v>
      </c>
      <c r="C68" s="10">
        <f>C65/$E$65</f>
        <v>4.5000113866684878E-2</v>
      </c>
      <c r="D68" s="10">
        <f>D65/$E$65</f>
        <v>0.17576380145554155</v>
      </c>
      <c r="E68" s="10">
        <f>E65/$E$65</f>
        <v>1</v>
      </c>
      <c r="F68" s="6"/>
      <c r="G68" s="6"/>
      <c r="H68" s="6"/>
    </row>
    <row r="69" spans="1:11" x14ac:dyDescent="0.3">
      <c r="A69" s="6" t="s">
        <v>48</v>
      </c>
      <c r="B69" s="10">
        <f>B66/$E$66</f>
        <v>0.79945698442281576</v>
      </c>
      <c r="C69" s="10">
        <f>C66/$E$66</f>
        <v>4.0748340727632504E-2</v>
      </c>
      <c r="D69" s="10">
        <f>D66/$E$66</f>
        <v>0.15979467484955162</v>
      </c>
      <c r="E69" s="10">
        <f>E66/$E$66</f>
        <v>1</v>
      </c>
      <c r="F69" s="6"/>
      <c r="G69" s="6"/>
      <c r="H69" s="6"/>
    </row>
    <row r="71" spans="1:11" x14ac:dyDescent="0.3">
      <c r="A71" s="3" t="s">
        <v>76</v>
      </c>
    </row>
    <row r="73" spans="1:11" x14ac:dyDescent="0.3">
      <c r="K73" s="10">
        <f>I73/$E$65</f>
        <v>0</v>
      </c>
    </row>
  </sheetData>
  <mergeCells count="1">
    <mergeCell ref="A1:H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89"/>
  <sheetViews>
    <sheetView tabSelected="1" workbookViewId="0">
      <selection activeCell="A89" sqref="A89"/>
    </sheetView>
  </sheetViews>
  <sheetFormatPr defaultRowHeight="14.4" x14ac:dyDescent="0.3"/>
  <cols>
    <col min="1" max="1" width="38.33203125" style="3" customWidth="1"/>
    <col min="2" max="2" width="9.88671875" style="3" bestFit="1" customWidth="1"/>
    <col min="3" max="3" width="11.88671875" style="3" customWidth="1"/>
    <col min="4" max="4" width="12.109375" style="3" customWidth="1"/>
    <col min="5" max="6" width="9" style="3" bestFit="1" customWidth="1"/>
    <col min="7" max="10" width="9.88671875" style="3" bestFit="1" customWidth="1"/>
    <col min="11" max="13" width="9" style="3" bestFit="1" customWidth="1"/>
    <col min="14" max="14" width="9.88671875" style="3" bestFit="1" customWidth="1"/>
    <col min="15" max="15" width="11.33203125" style="3" bestFit="1" customWidth="1"/>
    <col min="16" max="17" width="9" style="3" bestFit="1" customWidth="1"/>
    <col min="18" max="18" width="9.88671875" style="3" bestFit="1" customWidth="1"/>
    <col min="19" max="16384" width="8.88671875" style="3"/>
  </cols>
  <sheetData>
    <row r="1" spans="1:18" ht="27.6" customHeight="1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ht="39.6" customHeight="1" x14ac:dyDescent="0.3">
      <c r="A2" s="4"/>
      <c r="B2" s="5" t="s">
        <v>60</v>
      </c>
      <c r="C2" s="5" t="s">
        <v>61</v>
      </c>
      <c r="D2" s="5" t="s">
        <v>62</v>
      </c>
      <c r="E2" s="5" t="s">
        <v>63</v>
      </c>
      <c r="F2" s="5" t="s">
        <v>64</v>
      </c>
      <c r="G2" s="5" t="s">
        <v>65</v>
      </c>
      <c r="H2" s="5" t="s">
        <v>66</v>
      </c>
      <c r="I2" s="5" t="s">
        <v>67</v>
      </c>
      <c r="J2" s="5" t="s">
        <v>68</v>
      </c>
      <c r="K2" s="5" t="s">
        <v>69</v>
      </c>
      <c r="L2" s="5" t="s">
        <v>70</v>
      </c>
      <c r="M2" s="5" t="s">
        <v>71</v>
      </c>
      <c r="N2" s="5" t="s">
        <v>72</v>
      </c>
      <c r="O2" s="5" t="s">
        <v>5</v>
      </c>
      <c r="P2" s="5" t="s">
        <v>6</v>
      </c>
      <c r="Q2" s="5" t="s">
        <v>7</v>
      </c>
      <c r="R2" s="5" t="s">
        <v>8</v>
      </c>
    </row>
    <row r="3" spans="1:18" x14ac:dyDescent="0.3">
      <c r="A3" s="4" t="s">
        <v>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x14ac:dyDescent="0.3">
      <c r="A4" s="6" t="s">
        <v>10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536.96</v>
      </c>
      <c r="H4" s="6">
        <v>200.61</v>
      </c>
      <c r="I4" s="6">
        <v>336.35</v>
      </c>
      <c r="J4" s="6">
        <v>578.83000000000004</v>
      </c>
      <c r="K4" s="6">
        <v>0</v>
      </c>
      <c r="L4" s="6">
        <v>44.58</v>
      </c>
      <c r="M4" s="6">
        <v>4.34</v>
      </c>
      <c r="N4" s="6">
        <v>42.91</v>
      </c>
      <c r="O4" s="6">
        <v>1207.6199999999999</v>
      </c>
      <c r="P4" s="10">
        <f>(O4-O5)/O5</f>
        <v>0.17344916044776121</v>
      </c>
      <c r="Q4" s="10">
        <f>O4/$O$83</f>
        <v>6.581995640453921E-3</v>
      </c>
      <c r="R4" s="6">
        <v>178.5</v>
      </c>
    </row>
    <row r="5" spans="1:18" x14ac:dyDescent="0.3">
      <c r="A5" s="6" t="s">
        <v>11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423.13</v>
      </c>
      <c r="H5" s="6">
        <v>156.5</v>
      </c>
      <c r="I5" s="6">
        <v>266.63</v>
      </c>
      <c r="J5" s="6">
        <v>518.33000000000004</v>
      </c>
      <c r="K5" s="6">
        <v>0</v>
      </c>
      <c r="L5" s="6">
        <v>54.52</v>
      </c>
      <c r="M5" s="6">
        <v>4.3600000000000003</v>
      </c>
      <c r="N5" s="6">
        <v>28.78</v>
      </c>
      <c r="O5" s="6">
        <v>1029.1199999999999</v>
      </c>
      <c r="P5" s="6"/>
      <c r="Q5" s="6"/>
      <c r="R5" s="6"/>
    </row>
    <row r="6" spans="1:18" x14ac:dyDescent="0.3">
      <c r="A6" s="6" t="s">
        <v>12</v>
      </c>
      <c r="B6" s="6">
        <v>1761.97</v>
      </c>
      <c r="C6" s="6">
        <v>214.04</v>
      </c>
      <c r="D6" s="6">
        <v>191.8</v>
      </c>
      <c r="E6" s="6">
        <v>22.24</v>
      </c>
      <c r="F6" s="6">
        <v>274.64</v>
      </c>
      <c r="G6" s="6">
        <v>3540.99</v>
      </c>
      <c r="H6" s="6">
        <v>1842.96</v>
      </c>
      <c r="I6" s="6">
        <v>1698.03</v>
      </c>
      <c r="J6" s="6">
        <v>6417.88</v>
      </c>
      <c r="K6" s="6">
        <v>8.6300000000000008</v>
      </c>
      <c r="L6" s="6">
        <v>476.7</v>
      </c>
      <c r="M6" s="6">
        <v>145.38</v>
      </c>
      <c r="N6" s="6">
        <v>1576.64</v>
      </c>
      <c r="O6" s="6">
        <v>14416.87</v>
      </c>
      <c r="P6" s="10">
        <f>(O6-O7)/O7</f>
        <v>0.11793173397683938</v>
      </c>
      <c r="Q6" s="10">
        <f>O6/$O$83</f>
        <v>7.857751237060577E-2</v>
      </c>
      <c r="R6" s="6">
        <v>1520.85</v>
      </c>
    </row>
    <row r="7" spans="1:18" x14ac:dyDescent="0.3">
      <c r="A7" s="6" t="s">
        <v>11</v>
      </c>
      <c r="B7" s="6">
        <v>1567.11</v>
      </c>
      <c r="C7" s="6">
        <v>193.71</v>
      </c>
      <c r="D7" s="6">
        <v>179.58</v>
      </c>
      <c r="E7" s="6">
        <v>14.13</v>
      </c>
      <c r="F7" s="6">
        <v>265.89</v>
      </c>
      <c r="G7" s="6">
        <v>3317.95</v>
      </c>
      <c r="H7" s="6">
        <v>1554.23</v>
      </c>
      <c r="I7" s="6">
        <v>1763.72</v>
      </c>
      <c r="J7" s="6">
        <v>4844.87</v>
      </c>
      <c r="K7" s="6">
        <v>10</v>
      </c>
      <c r="L7" s="6">
        <v>396.41</v>
      </c>
      <c r="M7" s="6">
        <v>149.94999999999999</v>
      </c>
      <c r="N7" s="6">
        <v>2150.13</v>
      </c>
      <c r="O7" s="6">
        <v>12896.02</v>
      </c>
      <c r="P7" s="6"/>
      <c r="Q7" s="6"/>
      <c r="R7" s="6"/>
    </row>
    <row r="8" spans="1:18" x14ac:dyDescent="0.3">
      <c r="A8" s="6" t="s">
        <v>13</v>
      </c>
      <c r="B8" s="6">
        <v>442.91</v>
      </c>
      <c r="C8" s="6">
        <v>92.92</v>
      </c>
      <c r="D8" s="6">
        <v>81.17</v>
      </c>
      <c r="E8" s="6">
        <v>11.75</v>
      </c>
      <c r="F8" s="6">
        <v>23.01</v>
      </c>
      <c r="G8" s="6">
        <v>2970.77</v>
      </c>
      <c r="H8" s="6">
        <v>1254.32</v>
      </c>
      <c r="I8" s="6">
        <v>1716.45</v>
      </c>
      <c r="J8" s="6">
        <v>622.14</v>
      </c>
      <c r="K8" s="6">
        <v>0</v>
      </c>
      <c r="L8" s="6">
        <v>16.54</v>
      </c>
      <c r="M8" s="6">
        <v>199.49</v>
      </c>
      <c r="N8" s="6">
        <v>459.6</v>
      </c>
      <c r="O8" s="6">
        <v>4827.38</v>
      </c>
      <c r="P8" s="10">
        <f>(O8-O9)/O9</f>
        <v>0.11804691860694042</v>
      </c>
      <c r="Q8" s="10">
        <f>O8/$O$83</f>
        <v>2.6311086363934394E-2</v>
      </c>
      <c r="R8" s="6">
        <v>509.69</v>
      </c>
    </row>
    <row r="9" spans="1:18" x14ac:dyDescent="0.3">
      <c r="A9" s="6" t="s">
        <v>11</v>
      </c>
      <c r="B9" s="6">
        <v>445.23</v>
      </c>
      <c r="C9" s="6">
        <v>84.68</v>
      </c>
      <c r="D9" s="6">
        <v>75.510000000000005</v>
      </c>
      <c r="E9" s="6">
        <v>9.17</v>
      </c>
      <c r="F9" s="6">
        <v>22.1</v>
      </c>
      <c r="G9" s="6">
        <v>2700.14</v>
      </c>
      <c r="H9" s="6">
        <v>1124.06</v>
      </c>
      <c r="I9" s="6">
        <v>1576.08</v>
      </c>
      <c r="J9" s="6">
        <v>448.36</v>
      </c>
      <c r="K9" s="6">
        <v>0</v>
      </c>
      <c r="L9" s="6">
        <v>12.03</v>
      </c>
      <c r="M9" s="6">
        <v>210.56</v>
      </c>
      <c r="N9" s="6">
        <v>394.59</v>
      </c>
      <c r="O9" s="6">
        <v>4317.6899999999996</v>
      </c>
      <c r="P9" s="6"/>
      <c r="Q9" s="6"/>
      <c r="R9" s="6"/>
    </row>
    <row r="10" spans="1:18" x14ac:dyDescent="0.3">
      <c r="A10" s="6" t="s">
        <v>73</v>
      </c>
      <c r="B10" s="6">
        <v>32.79</v>
      </c>
      <c r="C10" s="6">
        <v>0.78</v>
      </c>
      <c r="D10" s="6">
        <v>0.78</v>
      </c>
      <c r="E10" s="6">
        <v>0</v>
      </c>
      <c r="F10" s="6">
        <v>2.14</v>
      </c>
      <c r="G10" s="6">
        <v>298.8</v>
      </c>
      <c r="H10" s="6">
        <v>158.61000000000001</v>
      </c>
      <c r="I10" s="6">
        <v>140.19</v>
      </c>
      <c r="J10" s="6">
        <v>211.49</v>
      </c>
      <c r="K10" s="6">
        <v>0</v>
      </c>
      <c r="L10" s="6">
        <v>0.06</v>
      </c>
      <c r="M10" s="6">
        <v>16.579999999999998</v>
      </c>
      <c r="N10" s="6">
        <v>1.34</v>
      </c>
      <c r="O10" s="6">
        <v>563.98</v>
      </c>
      <c r="P10" s="10">
        <f>(O10-O11)/O11</f>
        <v>0.37482326556481882</v>
      </c>
      <c r="Q10" s="10">
        <f>O10/$O$83</f>
        <v>3.0739089293844116E-3</v>
      </c>
      <c r="R10" s="6">
        <v>153.76</v>
      </c>
    </row>
    <row r="11" spans="1:18" x14ac:dyDescent="0.3">
      <c r="A11" s="6" t="s">
        <v>11</v>
      </c>
      <c r="B11" s="6">
        <v>22.12</v>
      </c>
      <c r="C11" s="6">
        <v>0.56000000000000005</v>
      </c>
      <c r="D11" s="6">
        <v>0.56000000000000005</v>
      </c>
      <c r="E11" s="6">
        <v>0</v>
      </c>
      <c r="F11" s="6">
        <v>2.38</v>
      </c>
      <c r="G11" s="6">
        <v>187.74</v>
      </c>
      <c r="H11" s="6">
        <v>102.18</v>
      </c>
      <c r="I11" s="6">
        <v>85.55</v>
      </c>
      <c r="J11" s="6">
        <v>175.54</v>
      </c>
      <c r="K11" s="6">
        <v>0</v>
      </c>
      <c r="L11" s="6">
        <v>0.03</v>
      </c>
      <c r="M11" s="6">
        <v>20.78</v>
      </c>
      <c r="N11" s="6">
        <v>1.08</v>
      </c>
      <c r="O11" s="6">
        <v>410.22</v>
      </c>
      <c r="P11" s="6"/>
      <c r="Q11" s="6"/>
      <c r="R11" s="6"/>
    </row>
    <row r="12" spans="1:18" x14ac:dyDescent="0.3">
      <c r="A12" s="6" t="s">
        <v>14</v>
      </c>
      <c r="B12" s="6">
        <v>356.87</v>
      </c>
      <c r="C12" s="6">
        <v>81.349999999999994</v>
      </c>
      <c r="D12" s="6">
        <v>79.459999999999994</v>
      </c>
      <c r="E12" s="6">
        <v>1.89</v>
      </c>
      <c r="F12" s="6">
        <v>61.6</v>
      </c>
      <c r="G12" s="6">
        <v>1088.6099999999999</v>
      </c>
      <c r="H12" s="6">
        <v>482.96</v>
      </c>
      <c r="I12" s="6">
        <v>605.64</v>
      </c>
      <c r="J12" s="6">
        <v>1114.8499999999999</v>
      </c>
      <c r="K12" s="6">
        <v>0</v>
      </c>
      <c r="L12" s="6">
        <v>43.04</v>
      </c>
      <c r="M12" s="6">
        <v>70.86</v>
      </c>
      <c r="N12" s="6">
        <v>392.21</v>
      </c>
      <c r="O12" s="6">
        <v>3209.38</v>
      </c>
      <c r="P12" s="10">
        <f>(O12-O13)/O13</f>
        <v>0.1890203691491491</v>
      </c>
      <c r="Q12" s="10">
        <f>O12/$O$83</f>
        <v>1.7492361147182067E-2</v>
      </c>
      <c r="R12" s="6">
        <v>510.2</v>
      </c>
    </row>
    <row r="13" spans="1:18" x14ac:dyDescent="0.3">
      <c r="A13" s="6" t="s">
        <v>11</v>
      </c>
      <c r="B13" s="6">
        <v>339.93</v>
      </c>
      <c r="C13" s="6">
        <v>70.98</v>
      </c>
      <c r="D13" s="6">
        <v>68.45</v>
      </c>
      <c r="E13" s="6">
        <v>2.5299999999999998</v>
      </c>
      <c r="F13" s="6">
        <v>47.69</v>
      </c>
      <c r="G13" s="6">
        <v>987.82</v>
      </c>
      <c r="H13" s="6">
        <v>473.39</v>
      </c>
      <c r="I13" s="6">
        <v>514.42999999999995</v>
      </c>
      <c r="J13" s="6">
        <v>685.09</v>
      </c>
      <c r="K13" s="6">
        <v>0</v>
      </c>
      <c r="L13" s="6">
        <v>39.76</v>
      </c>
      <c r="M13" s="6">
        <v>80.73</v>
      </c>
      <c r="N13" s="6">
        <v>447.18</v>
      </c>
      <c r="O13" s="6">
        <v>2699.18</v>
      </c>
      <c r="P13" s="6"/>
      <c r="Q13" s="6"/>
      <c r="R13" s="6"/>
    </row>
    <row r="14" spans="1:18" x14ac:dyDescent="0.3">
      <c r="A14" s="6" t="s">
        <v>15</v>
      </c>
      <c r="B14" s="6">
        <v>346.75</v>
      </c>
      <c r="C14" s="6">
        <v>35.659999999999997</v>
      </c>
      <c r="D14" s="6">
        <v>35.659999999999997</v>
      </c>
      <c r="E14" s="6">
        <v>0</v>
      </c>
      <c r="F14" s="6">
        <v>72.75</v>
      </c>
      <c r="G14" s="6">
        <v>3407.16</v>
      </c>
      <c r="H14" s="6">
        <v>1326.05</v>
      </c>
      <c r="I14" s="6">
        <v>2081.11</v>
      </c>
      <c r="J14" s="6">
        <v>777.57</v>
      </c>
      <c r="K14" s="6">
        <v>0</v>
      </c>
      <c r="L14" s="6">
        <v>81.95</v>
      </c>
      <c r="M14" s="6">
        <v>370.11</v>
      </c>
      <c r="N14" s="6">
        <v>112.48</v>
      </c>
      <c r="O14" s="6">
        <v>5204.43</v>
      </c>
      <c r="P14" s="10">
        <f>(O14-O15)/O15</f>
        <v>0.10916391210112085</v>
      </c>
      <c r="Q14" s="10">
        <f>O14/$O$83</f>
        <v>2.8366154561076835E-2</v>
      </c>
      <c r="R14" s="6">
        <v>512.22</v>
      </c>
    </row>
    <row r="15" spans="1:18" x14ac:dyDescent="0.3">
      <c r="A15" s="6" t="s">
        <v>11</v>
      </c>
      <c r="B15" s="6">
        <v>341.7</v>
      </c>
      <c r="C15" s="6">
        <v>28.22</v>
      </c>
      <c r="D15" s="6">
        <v>27.43</v>
      </c>
      <c r="E15" s="6">
        <v>0.79</v>
      </c>
      <c r="F15" s="6">
        <v>52.19</v>
      </c>
      <c r="G15" s="6">
        <v>3135.15</v>
      </c>
      <c r="H15" s="6">
        <v>1093.4100000000001</v>
      </c>
      <c r="I15" s="6">
        <v>2041.75</v>
      </c>
      <c r="J15" s="6">
        <v>786.92</v>
      </c>
      <c r="K15" s="6">
        <v>0</v>
      </c>
      <c r="L15" s="6">
        <v>78.41</v>
      </c>
      <c r="M15" s="6">
        <v>193.14</v>
      </c>
      <c r="N15" s="6">
        <v>76.47</v>
      </c>
      <c r="O15" s="6">
        <v>4692.21</v>
      </c>
      <c r="P15" s="6"/>
      <c r="Q15" s="6"/>
      <c r="R15" s="6"/>
    </row>
    <row r="16" spans="1:18" x14ac:dyDescent="0.3">
      <c r="A16" s="6" t="s">
        <v>16</v>
      </c>
      <c r="B16" s="6">
        <v>1319.25</v>
      </c>
      <c r="C16" s="6">
        <v>113.49</v>
      </c>
      <c r="D16" s="6">
        <v>101.55</v>
      </c>
      <c r="E16" s="6">
        <v>11.94</v>
      </c>
      <c r="F16" s="6">
        <v>205.28</v>
      </c>
      <c r="G16" s="6">
        <v>1971.79</v>
      </c>
      <c r="H16" s="6">
        <v>1263.1300000000001</v>
      </c>
      <c r="I16" s="6">
        <v>708.66</v>
      </c>
      <c r="J16" s="6">
        <v>3401.08</v>
      </c>
      <c r="K16" s="6">
        <v>17.72</v>
      </c>
      <c r="L16" s="6">
        <v>472.18</v>
      </c>
      <c r="M16" s="6">
        <v>246.5</v>
      </c>
      <c r="N16" s="6">
        <v>2583.1799999999998</v>
      </c>
      <c r="O16" s="6">
        <v>10330.469999999999</v>
      </c>
      <c r="P16" s="10">
        <f>(O16-O17)/O17</f>
        <v>-1.9935297800884298E-2</v>
      </c>
      <c r="Q16" s="10">
        <f>O16/$O$83</f>
        <v>5.6305053331213481E-2</v>
      </c>
      <c r="R16" s="6">
        <v>-210.13</v>
      </c>
    </row>
    <row r="17" spans="1:18" x14ac:dyDescent="0.3">
      <c r="A17" s="6" t="s">
        <v>11</v>
      </c>
      <c r="B17" s="6">
        <v>1236.6500000000001</v>
      </c>
      <c r="C17" s="6">
        <v>131.22</v>
      </c>
      <c r="D17" s="6">
        <v>118.46</v>
      </c>
      <c r="E17" s="6">
        <v>12.75</v>
      </c>
      <c r="F17" s="6">
        <v>164.39</v>
      </c>
      <c r="G17" s="6">
        <v>2670.53</v>
      </c>
      <c r="H17" s="6">
        <v>1261.21</v>
      </c>
      <c r="I17" s="6">
        <v>1409.31</v>
      </c>
      <c r="J17" s="6">
        <v>2985.71</v>
      </c>
      <c r="K17" s="6">
        <v>10.119999999999999</v>
      </c>
      <c r="L17" s="6">
        <v>449.86</v>
      </c>
      <c r="M17" s="6">
        <v>365.6</v>
      </c>
      <c r="N17" s="6">
        <v>2526.54</v>
      </c>
      <c r="O17" s="6">
        <v>10540.6</v>
      </c>
      <c r="P17" s="6"/>
      <c r="Q17" s="6"/>
      <c r="R17" s="6"/>
    </row>
    <row r="18" spans="1:18" x14ac:dyDescent="0.3">
      <c r="A18" s="6" t="s">
        <v>17</v>
      </c>
      <c r="B18" s="6">
        <v>2091.4899999999998</v>
      </c>
      <c r="C18" s="6">
        <v>594.72</v>
      </c>
      <c r="D18" s="6">
        <v>531.91999999999996</v>
      </c>
      <c r="E18" s="6">
        <v>62.8</v>
      </c>
      <c r="F18" s="6">
        <v>589.87</v>
      </c>
      <c r="G18" s="6">
        <v>6028.37</v>
      </c>
      <c r="H18" s="6">
        <v>3094.07</v>
      </c>
      <c r="I18" s="6">
        <v>2934.3</v>
      </c>
      <c r="J18" s="6">
        <v>4442.32</v>
      </c>
      <c r="K18" s="6">
        <v>113.97</v>
      </c>
      <c r="L18" s="6">
        <v>683.91</v>
      </c>
      <c r="M18" s="6">
        <v>367.69</v>
      </c>
      <c r="N18" s="6">
        <v>1711.52</v>
      </c>
      <c r="O18" s="6">
        <v>16623.86</v>
      </c>
      <c r="P18" s="10">
        <f>(O18-O19)/O19</f>
        <v>0.1362352322008934</v>
      </c>
      <c r="Q18" s="10">
        <f>O18/$O$83</f>
        <v>9.0606460680939652E-2</v>
      </c>
      <c r="R18" s="6">
        <v>1993.21</v>
      </c>
    </row>
    <row r="19" spans="1:18" x14ac:dyDescent="0.3">
      <c r="A19" s="6" t="s">
        <v>11</v>
      </c>
      <c r="B19" s="6">
        <v>2183.66</v>
      </c>
      <c r="C19" s="6">
        <v>492.38</v>
      </c>
      <c r="D19" s="6">
        <v>452.2</v>
      </c>
      <c r="E19" s="6">
        <v>40.18</v>
      </c>
      <c r="F19" s="6">
        <v>555.73</v>
      </c>
      <c r="G19" s="6">
        <v>4986.59</v>
      </c>
      <c r="H19" s="6">
        <v>2449.71</v>
      </c>
      <c r="I19" s="6">
        <v>2536.88</v>
      </c>
      <c r="J19" s="6">
        <v>3808.35</v>
      </c>
      <c r="K19" s="6">
        <v>125.86</v>
      </c>
      <c r="L19" s="6">
        <v>561.77</v>
      </c>
      <c r="M19" s="6">
        <v>447.88</v>
      </c>
      <c r="N19" s="6">
        <v>1468.43</v>
      </c>
      <c r="O19" s="6">
        <v>14630.65</v>
      </c>
      <c r="P19" s="6"/>
      <c r="Q19" s="6"/>
      <c r="R19" s="6"/>
    </row>
    <row r="20" spans="1:18" x14ac:dyDescent="0.3">
      <c r="A20" s="6" t="s">
        <v>18</v>
      </c>
      <c r="B20" s="6">
        <v>609.91</v>
      </c>
      <c r="C20" s="6">
        <v>194.56</v>
      </c>
      <c r="D20" s="6">
        <v>182.88</v>
      </c>
      <c r="E20" s="6">
        <v>11.69</v>
      </c>
      <c r="F20" s="6">
        <v>163.22</v>
      </c>
      <c r="G20" s="6">
        <v>2241.83</v>
      </c>
      <c r="H20" s="6">
        <v>1086.48</v>
      </c>
      <c r="I20" s="6">
        <v>1155.3599999999999</v>
      </c>
      <c r="J20" s="6">
        <v>505.86</v>
      </c>
      <c r="K20" s="6">
        <v>0</v>
      </c>
      <c r="L20" s="6">
        <v>158.16</v>
      </c>
      <c r="M20" s="6">
        <v>77.290000000000006</v>
      </c>
      <c r="N20" s="6">
        <v>947.6</v>
      </c>
      <c r="O20" s="6">
        <v>4898.45</v>
      </c>
      <c r="P20" s="10">
        <f>(O20-O21)/O21</f>
        <v>-0.17411602452134153</v>
      </c>
      <c r="Q20" s="10">
        <f>O20/$O$83</f>
        <v>2.6698445326329073E-2</v>
      </c>
      <c r="R20" s="6">
        <v>-1032.71</v>
      </c>
    </row>
    <row r="21" spans="1:18" x14ac:dyDescent="0.3">
      <c r="A21" s="6" t="s">
        <v>11</v>
      </c>
      <c r="B21" s="6">
        <v>702.66</v>
      </c>
      <c r="C21" s="6">
        <v>179.69</v>
      </c>
      <c r="D21" s="6">
        <v>170.67</v>
      </c>
      <c r="E21" s="6">
        <v>9.02</v>
      </c>
      <c r="F21" s="6">
        <v>144.84</v>
      </c>
      <c r="G21" s="6">
        <v>2690.1</v>
      </c>
      <c r="H21" s="6">
        <v>1373.42</v>
      </c>
      <c r="I21" s="6">
        <v>1316.67</v>
      </c>
      <c r="J21" s="6">
        <v>1162.8699999999999</v>
      </c>
      <c r="K21" s="6">
        <v>0</v>
      </c>
      <c r="L21" s="6">
        <v>166.12</v>
      </c>
      <c r="M21" s="6">
        <v>93.15</v>
      </c>
      <c r="N21" s="6">
        <v>791.74</v>
      </c>
      <c r="O21" s="6">
        <v>5931.16</v>
      </c>
      <c r="P21" s="6"/>
      <c r="Q21" s="6"/>
      <c r="R21" s="6"/>
    </row>
    <row r="22" spans="1:18" x14ac:dyDescent="0.3">
      <c r="A22" s="6" t="s">
        <v>75</v>
      </c>
      <c r="B22" s="6">
        <v>52.75</v>
      </c>
      <c r="C22" s="6">
        <v>8.3800000000000008</v>
      </c>
      <c r="D22" s="6">
        <v>8.3800000000000008</v>
      </c>
      <c r="E22" s="6">
        <v>0</v>
      </c>
      <c r="F22" s="6">
        <v>6.63</v>
      </c>
      <c r="G22" s="6">
        <v>530.29</v>
      </c>
      <c r="H22" s="6">
        <v>308.45999999999998</v>
      </c>
      <c r="I22" s="6">
        <v>221.82</v>
      </c>
      <c r="J22" s="6">
        <v>426.02</v>
      </c>
      <c r="K22" s="6">
        <v>0</v>
      </c>
      <c r="L22" s="6">
        <v>1.26</v>
      </c>
      <c r="M22" s="6">
        <v>43.48</v>
      </c>
      <c r="N22" s="6">
        <v>26.98</v>
      </c>
      <c r="O22" s="6">
        <v>1095.78</v>
      </c>
      <c r="P22" s="10">
        <f>(O22-O23)/O23</f>
        <v>0.36246984805908533</v>
      </c>
      <c r="Q22" s="10">
        <f>O22/$O$83</f>
        <v>5.972424423988174E-3</v>
      </c>
      <c r="R22" s="6">
        <v>291.52</v>
      </c>
    </row>
    <row r="23" spans="1:18" x14ac:dyDescent="0.3">
      <c r="A23" s="6" t="s">
        <v>11</v>
      </c>
      <c r="B23" s="6">
        <v>45.67</v>
      </c>
      <c r="C23" s="6">
        <v>4.97</v>
      </c>
      <c r="D23" s="6">
        <v>4.97</v>
      </c>
      <c r="E23" s="6">
        <v>0</v>
      </c>
      <c r="F23" s="6">
        <v>6.22</v>
      </c>
      <c r="G23" s="6">
        <v>351</v>
      </c>
      <c r="H23" s="6">
        <v>197.91</v>
      </c>
      <c r="I23" s="6">
        <v>153.09</v>
      </c>
      <c r="J23" s="6">
        <v>335.91</v>
      </c>
      <c r="K23" s="6">
        <v>0</v>
      </c>
      <c r="L23" s="6">
        <v>1.02</v>
      </c>
      <c r="M23" s="6">
        <v>35.86</v>
      </c>
      <c r="N23" s="6">
        <v>23.61</v>
      </c>
      <c r="O23" s="6">
        <v>804.26</v>
      </c>
      <c r="P23" s="6"/>
      <c r="Q23" s="6"/>
      <c r="R23" s="6"/>
    </row>
    <row r="24" spans="1:18" x14ac:dyDescent="0.3">
      <c r="A24" s="6" t="s">
        <v>19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700.04</v>
      </c>
      <c r="O24" s="6">
        <v>700.04</v>
      </c>
      <c r="P24" s="10">
        <f>(O24-O25)/O25</f>
        <v>1.058093726112777</v>
      </c>
      <c r="Q24" s="10">
        <f>O24/$O$83</f>
        <v>3.8154885047807781E-3</v>
      </c>
      <c r="R24" s="6">
        <v>359.9</v>
      </c>
    </row>
    <row r="25" spans="1:18" x14ac:dyDescent="0.3">
      <c r="A25" s="6" t="s">
        <v>11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340.14</v>
      </c>
      <c r="O25" s="6">
        <v>340.14</v>
      </c>
      <c r="P25" s="6"/>
      <c r="Q25" s="6"/>
      <c r="R25" s="6"/>
    </row>
    <row r="26" spans="1:18" x14ac:dyDescent="0.3">
      <c r="A26" s="6" t="s">
        <v>20</v>
      </c>
      <c r="B26" s="6">
        <v>42.6</v>
      </c>
      <c r="C26" s="6">
        <v>18.100000000000001</v>
      </c>
      <c r="D26" s="6">
        <v>18.100000000000001</v>
      </c>
      <c r="E26" s="6">
        <v>0</v>
      </c>
      <c r="F26" s="6">
        <v>23.02</v>
      </c>
      <c r="G26" s="6">
        <v>1013.14</v>
      </c>
      <c r="H26" s="6">
        <v>596.82000000000005</v>
      </c>
      <c r="I26" s="6">
        <v>416.32</v>
      </c>
      <c r="J26" s="6">
        <v>213.04</v>
      </c>
      <c r="K26" s="6">
        <v>0</v>
      </c>
      <c r="L26" s="6">
        <v>12.86</v>
      </c>
      <c r="M26" s="6">
        <v>15.23</v>
      </c>
      <c r="N26" s="6">
        <v>38.78</v>
      </c>
      <c r="O26" s="6">
        <v>1376.77</v>
      </c>
      <c r="P26" s="10">
        <f>(O26-O27)/O27</f>
        <v>3.054732177610104E-2</v>
      </c>
      <c r="Q26" s="10">
        <f>O26/$O$83</f>
        <v>7.5039285022670595E-3</v>
      </c>
      <c r="R26" s="6">
        <v>40.81</v>
      </c>
    </row>
    <row r="27" spans="1:18" x14ac:dyDescent="0.3">
      <c r="A27" s="6" t="s">
        <v>11</v>
      </c>
      <c r="B27" s="6">
        <v>69.92</v>
      </c>
      <c r="C27" s="6">
        <v>25.65</v>
      </c>
      <c r="D27" s="6">
        <v>25.65</v>
      </c>
      <c r="E27" s="6">
        <v>0</v>
      </c>
      <c r="F27" s="6">
        <v>30.76</v>
      </c>
      <c r="G27" s="6">
        <v>903.67</v>
      </c>
      <c r="H27" s="6">
        <v>540.28</v>
      </c>
      <c r="I27" s="6">
        <v>363.39</v>
      </c>
      <c r="J27" s="6">
        <v>234.67</v>
      </c>
      <c r="K27" s="6">
        <v>0</v>
      </c>
      <c r="L27" s="6">
        <v>12.37</v>
      </c>
      <c r="M27" s="6">
        <v>13.95</v>
      </c>
      <c r="N27" s="6">
        <v>44.97</v>
      </c>
      <c r="O27" s="6">
        <v>1335.96</v>
      </c>
      <c r="P27" s="6"/>
      <c r="Q27" s="6"/>
      <c r="R27" s="6"/>
    </row>
    <row r="28" spans="1:18" x14ac:dyDescent="0.3">
      <c r="A28" s="6" t="s">
        <v>21</v>
      </c>
      <c r="B28" s="6">
        <v>179.49</v>
      </c>
      <c r="C28" s="6">
        <v>26.85</v>
      </c>
      <c r="D28" s="6">
        <v>26.85</v>
      </c>
      <c r="E28" s="6">
        <v>0</v>
      </c>
      <c r="F28" s="6">
        <v>12.37</v>
      </c>
      <c r="G28" s="6">
        <v>1099.4000000000001</v>
      </c>
      <c r="H28" s="6">
        <v>301.77</v>
      </c>
      <c r="I28" s="6">
        <v>797.63</v>
      </c>
      <c r="J28" s="6">
        <v>400.06</v>
      </c>
      <c r="K28" s="6">
        <v>0</v>
      </c>
      <c r="L28" s="6">
        <v>57.67</v>
      </c>
      <c r="M28" s="6">
        <v>16.46</v>
      </c>
      <c r="N28" s="6">
        <v>2.8</v>
      </c>
      <c r="O28" s="6">
        <v>1795.1</v>
      </c>
      <c r="P28" s="10">
        <f>(O28-O29)/O29</f>
        <v>0.18470463230004677</v>
      </c>
      <c r="Q28" s="10">
        <f>O28/$O$83</f>
        <v>9.7839886505513615E-3</v>
      </c>
      <c r="R28" s="6">
        <v>279.87</v>
      </c>
    </row>
    <row r="29" spans="1:18" x14ac:dyDescent="0.3">
      <c r="A29" s="6" t="s">
        <v>11</v>
      </c>
      <c r="B29" s="6">
        <v>172.49</v>
      </c>
      <c r="C29" s="6">
        <v>19.2</v>
      </c>
      <c r="D29" s="6">
        <v>19.2</v>
      </c>
      <c r="E29" s="6">
        <v>0</v>
      </c>
      <c r="F29" s="6">
        <v>8.2799999999999994</v>
      </c>
      <c r="G29" s="6">
        <v>986.29</v>
      </c>
      <c r="H29" s="6">
        <v>279.62</v>
      </c>
      <c r="I29" s="6">
        <v>706.66</v>
      </c>
      <c r="J29" s="6">
        <v>283.49</v>
      </c>
      <c r="K29" s="6">
        <v>0</v>
      </c>
      <c r="L29" s="6">
        <v>36.85</v>
      </c>
      <c r="M29" s="6">
        <v>7.76</v>
      </c>
      <c r="N29" s="6">
        <v>0.88</v>
      </c>
      <c r="O29" s="6">
        <v>1515.23</v>
      </c>
      <c r="P29" s="6"/>
      <c r="Q29" s="6"/>
      <c r="R29" s="6"/>
    </row>
    <row r="30" spans="1:18" x14ac:dyDescent="0.3">
      <c r="A30" s="6" t="s">
        <v>22</v>
      </c>
      <c r="B30" s="6">
        <v>736.15</v>
      </c>
      <c r="C30" s="6">
        <v>191.62</v>
      </c>
      <c r="D30" s="6">
        <v>78.150000000000006</v>
      </c>
      <c r="E30" s="6">
        <v>113.47</v>
      </c>
      <c r="F30" s="6">
        <v>255.13</v>
      </c>
      <c r="G30" s="6">
        <v>2811.15</v>
      </c>
      <c r="H30" s="6">
        <v>894.7</v>
      </c>
      <c r="I30" s="6">
        <v>1916.45</v>
      </c>
      <c r="J30" s="6">
        <v>5279.02</v>
      </c>
      <c r="K30" s="6">
        <v>28.59</v>
      </c>
      <c r="L30" s="6">
        <v>236.23</v>
      </c>
      <c r="M30" s="6">
        <v>499.72</v>
      </c>
      <c r="N30" s="6">
        <v>314.51</v>
      </c>
      <c r="O30" s="6">
        <v>10352.120000000001</v>
      </c>
      <c r="P30" s="10">
        <f>(O30-O31)/O31</f>
        <v>0.11063643064128012</v>
      </c>
      <c r="Q30" s="10">
        <f>O30/$O$83</f>
        <v>5.6423054197061874E-2</v>
      </c>
      <c r="R30" s="6">
        <v>1031.23</v>
      </c>
    </row>
    <row r="31" spans="1:18" x14ac:dyDescent="0.3">
      <c r="A31" s="6" t="s">
        <v>11</v>
      </c>
      <c r="B31" s="6">
        <v>772.24</v>
      </c>
      <c r="C31" s="6">
        <v>132.86000000000001</v>
      </c>
      <c r="D31" s="6">
        <v>74.38</v>
      </c>
      <c r="E31" s="6">
        <v>58.48</v>
      </c>
      <c r="F31" s="6">
        <v>232.3</v>
      </c>
      <c r="G31" s="6">
        <v>2952</v>
      </c>
      <c r="H31" s="6">
        <v>983.61</v>
      </c>
      <c r="I31" s="6">
        <v>1968.39</v>
      </c>
      <c r="J31" s="6">
        <v>4392.76</v>
      </c>
      <c r="K31" s="6">
        <v>29.42</v>
      </c>
      <c r="L31" s="6">
        <v>117.83</v>
      </c>
      <c r="M31" s="6">
        <v>380.56</v>
      </c>
      <c r="N31" s="6">
        <v>310.92</v>
      </c>
      <c r="O31" s="6">
        <v>9320.89</v>
      </c>
      <c r="P31" s="6"/>
      <c r="Q31" s="6"/>
      <c r="R31" s="6"/>
    </row>
    <row r="32" spans="1:18" x14ac:dyDescent="0.3">
      <c r="A32" s="6" t="s">
        <v>23</v>
      </c>
      <c r="B32" s="6">
        <v>-0.39</v>
      </c>
      <c r="C32" s="6">
        <v>0</v>
      </c>
      <c r="D32" s="6">
        <v>0</v>
      </c>
      <c r="E32" s="6">
        <v>0</v>
      </c>
      <c r="F32" s="6">
        <v>0</v>
      </c>
      <c r="G32" s="6">
        <v>2.12</v>
      </c>
      <c r="H32" s="6">
        <v>0.03</v>
      </c>
      <c r="I32" s="6">
        <v>2.08</v>
      </c>
      <c r="J32" s="6">
        <v>30.11</v>
      </c>
      <c r="K32" s="6">
        <v>0</v>
      </c>
      <c r="L32" s="6">
        <v>0</v>
      </c>
      <c r="M32" s="6">
        <v>-0.01</v>
      </c>
      <c r="N32" s="6">
        <v>0</v>
      </c>
      <c r="O32" s="6">
        <v>31.82</v>
      </c>
      <c r="P32" s="10">
        <f>(O32-O33)/O33</f>
        <v>-0.15327301756253323</v>
      </c>
      <c r="Q32" s="10">
        <f>O32/$O$83</f>
        <v>1.7343129567185355E-4</v>
      </c>
      <c r="R32" s="6">
        <v>-5.76</v>
      </c>
    </row>
    <row r="33" spans="1:18" x14ac:dyDescent="0.3">
      <c r="A33" s="6" t="s">
        <v>11</v>
      </c>
      <c r="B33" s="6">
        <v>-0.64</v>
      </c>
      <c r="C33" s="6">
        <v>0</v>
      </c>
      <c r="D33" s="6">
        <v>0</v>
      </c>
      <c r="E33" s="6">
        <v>0</v>
      </c>
      <c r="F33" s="6">
        <v>0</v>
      </c>
      <c r="G33" s="6">
        <v>4.13</v>
      </c>
      <c r="H33" s="6">
        <v>0.42</v>
      </c>
      <c r="I33" s="6">
        <v>3.71</v>
      </c>
      <c r="J33" s="6">
        <v>34.14</v>
      </c>
      <c r="K33" s="6">
        <v>0</v>
      </c>
      <c r="L33" s="6">
        <v>0</v>
      </c>
      <c r="M33" s="6">
        <v>-0.05</v>
      </c>
      <c r="N33" s="6">
        <v>0</v>
      </c>
      <c r="O33" s="6">
        <v>37.58</v>
      </c>
      <c r="P33" s="6"/>
      <c r="Q33" s="6"/>
      <c r="R33" s="6"/>
    </row>
    <row r="34" spans="1:18" x14ac:dyDescent="0.3">
      <c r="A34" s="6" t="s">
        <v>24</v>
      </c>
      <c r="B34" s="6">
        <v>9.64</v>
      </c>
      <c r="C34" s="6">
        <v>7.0000000000000007E-2</v>
      </c>
      <c r="D34" s="6">
        <v>7.0000000000000007E-2</v>
      </c>
      <c r="E34" s="6">
        <v>0</v>
      </c>
      <c r="F34" s="6">
        <v>0.79</v>
      </c>
      <c r="G34" s="6">
        <v>208.35</v>
      </c>
      <c r="H34" s="6">
        <v>64.83</v>
      </c>
      <c r="I34" s="6">
        <v>143.53</v>
      </c>
      <c r="J34" s="6">
        <v>25.14</v>
      </c>
      <c r="K34" s="6">
        <v>0</v>
      </c>
      <c r="L34" s="6">
        <v>35.99</v>
      </c>
      <c r="M34" s="6">
        <v>0.33</v>
      </c>
      <c r="N34" s="6">
        <v>0.11</v>
      </c>
      <c r="O34" s="6">
        <v>280.43</v>
      </c>
      <c r="P34" s="10">
        <f>(O34-O35)/O35</f>
        <v>1.551683348498635</v>
      </c>
      <c r="Q34" s="10">
        <f>O34/$O$83</f>
        <v>1.5284518618874259E-3</v>
      </c>
      <c r="R34" s="6">
        <v>170.53</v>
      </c>
    </row>
    <row r="35" spans="1:18" x14ac:dyDescent="0.3">
      <c r="A35" s="6" t="s">
        <v>11</v>
      </c>
      <c r="B35" s="6">
        <v>5.6</v>
      </c>
      <c r="C35" s="6">
        <v>0</v>
      </c>
      <c r="D35" s="6">
        <v>0</v>
      </c>
      <c r="E35" s="6">
        <v>0</v>
      </c>
      <c r="F35" s="6">
        <v>0.99</v>
      </c>
      <c r="G35" s="6">
        <v>59.63</v>
      </c>
      <c r="H35" s="6">
        <v>15.22</v>
      </c>
      <c r="I35" s="6">
        <v>44.4</v>
      </c>
      <c r="J35" s="6">
        <v>7.24</v>
      </c>
      <c r="K35" s="6">
        <v>0</v>
      </c>
      <c r="L35" s="6">
        <v>36.130000000000003</v>
      </c>
      <c r="M35" s="6">
        <v>0.2</v>
      </c>
      <c r="N35" s="6">
        <v>0.12</v>
      </c>
      <c r="O35" s="6">
        <v>109.9</v>
      </c>
      <c r="P35" s="6"/>
      <c r="Q35" s="6"/>
      <c r="R35" s="6"/>
    </row>
    <row r="36" spans="1:18" x14ac:dyDescent="0.3">
      <c r="A36" s="6" t="s">
        <v>25</v>
      </c>
      <c r="B36" s="6">
        <v>867.81</v>
      </c>
      <c r="C36" s="6">
        <v>107.01</v>
      </c>
      <c r="D36" s="6">
        <v>92.57</v>
      </c>
      <c r="E36" s="6">
        <v>14.45</v>
      </c>
      <c r="F36" s="6">
        <v>268.94</v>
      </c>
      <c r="G36" s="6">
        <v>2512.15</v>
      </c>
      <c r="H36" s="6">
        <v>1120.6400000000001</v>
      </c>
      <c r="I36" s="6">
        <v>1391.51</v>
      </c>
      <c r="J36" s="6">
        <v>1415.05</v>
      </c>
      <c r="K36" s="6">
        <v>12.82</v>
      </c>
      <c r="L36" s="6">
        <v>64.06</v>
      </c>
      <c r="M36" s="6">
        <v>165.78</v>
      </c>
      <c r="N36" s="6">
        <v>2823.17</v>
      </c>
      <c r="O36" s="6">
        <v>8236.7999999999993</v>
      </c>
      <c r="P36" s="10">
        <f>(O36-O37)/O37</f>
        <v>0.11653479479091401</v>
      </c>
      <c r="Q36" s="10">
        <f>O36/$O$83</f>
        <v>4.489374280923706E-2</v>
      </c>
      <c r="R36" s="6">
        <v>859.69</v>
      </c>
    </row>
    <row r="37" spans="1:18" x14ac:dyDescent="0.3">
      <c r="A37" s="6" t="s">
        <v>11</v>
      </c>
      <c r="B37" s="6">
        <v>841.24</v>
      </c>
      <c r="C37" s="6">
        <v>98.5</v>
      </c>
      <c r="D37" s="6">
        <v>84.64</v>
      </c>
      <c r="E37" s="6">
        <v>13.86</v>
      </c>
      <c r="F37" s="6">
        <v>204.07</v>
      </c>
      <c r="G37" s="6">
        <v>2281.7600000000002</v>
      </c>
      <c r="H37" s="6">
        <v>927.29</v>
      </c>
      <c r="I37" s="6">
        <v>1354.47</v>
      </c>
      <c r="J37" s="6">
        <v>1321.96</v>
      </c>
      <c r="K37" s="6">
        <v>15.09</v>
      </c>
      <c r="L37" s="6">
        <v>48.88</v>
      </c>
      <c r="M37" s="6">
        <v>125.03</v>
      </c>
      <c r="N37" s="6">
        <v>2440.58</v>
      </c>
      <c r="O37" s="6">
        <v>7377.11</v>
      </c>
      <c r="P37" s="6"/>
      <c r="Q37" s="6"/>
      <c r="R37" s="6"/>
    </row>
    <row r="38" spans="1:18" x14ac:dyDescent="0.3">
      <c r="A38" s="6" t="s">
        <v>26</v>
      </c>
      <c r="B38" s="6">
        <v>190.41</v>
      </c>
      <c r="C38" s="6">
        <v>37.200000000000003</v>
      </c>
      <c r="D38" s="6">
        <v>37.200000000000003</v>
      </c>
      <c r="E38" s="6">
        <v>0</v>
      </c>
      <c r="F38" s="6">
        <v>41.3</v>
      </c>
      <c r="G38" s="6">
        <v>1479.86</v>
      </c>
      <c r="H38" s="6">
        <v>478.29</v>
      </c>
      <c r="I38" s="6">
        <v>1001.57</v>
      </c>
      <c r="J38" s="6">
        <v>424.79</v>
      </c>
      <c r="K38" s="6">
        <v>0</v>
      </c>
      <c r="L38" s="6">
        <v>12.38</v>
      </c>
      <c r="M38" s="6">
        <v>44.78</v>
      </c>
      <c r="N38" s="6">
        <v>9.17</v>
      </c>
      <c r="O38" s="6">
        <v>2239.89</v>
      </c>
      <c r="P38" s="10">
        <f>(O38-O39)/O39</f>
        <v>0.11492227515044717</v>
      </c>
      <c r="Q38" s="10">
        <f>O38/$O$83</f>
        <v>1.220826602333212E-2</v>
      </c>
      <c r="R38" s="6">
        <v>230.88</v>
      </c>
    </row>
    <row r="39" spans="1:18" x14ac:dyDescent="0.3">
      <c r="A39" s="6" t="s">
        <v>11</v>
      </c>
      <c r="B39" s="6">
        <v>191.37</v>
      </c>
      <c r="C39" s="6">
        <v>31.97</v>
      </c>
      <c r="D39" s="6">
        <v>31.97</v>
      </c>
      <c r="E39" s="6">
        <v>0</v>
      </c>
      <c r="F39" s="6">
        <v>38.43</v>
      </c>
      <c r="G39" s="6">
        <v>1388.85</v>
      </c>
      <c r="H39" s="6">
        <v>594.91</v>
      </c>
      <c r="I39" s="6">
        <v>793.94</v>
      </c>
      <c r="J39" s="6">
        <v>314.26</v>
      </c>
      <c r="K39" s="6">
        <v>0</v>
      </c>
      <c r="L39" s="6">
        <v>8.49</v>
      </c>
      <c r="M39" s="6">
        <v>30.24</v>
      </c>
      <c r="N39" s="6">
        <v>5.4</v>
      </c>
      <c r="O39" s="6">
        <v>2009.01</v>
      </c>
      <c r="P39" s="6"/>
      <c r="Q39" s="6"/>
      <c r="R39" s="6"/>
    </row>
    <row r="40" spans="1:18" x14ac:dyDescent="0.3">
      <c r="A40" s="6" t="s">
        <v>27</v>
      </c>
      <c r="B40" s="6">
        <v>1017.78</v>
      </c>
      <c r="C40" s="6">
        <v>64.77</v>
      </c>
      <c r="D40" s="6">
        <v>64.77</v>
      </c>
      <c r="E40" s="6">
        <v>0</v>
      </c>
      <c r="F40" s="6">
        <v>94.89</v>
      </c>
      <c r="G40" s="6">
        <v>2412.4299999999998</v>
      </c>
      <c r="H40" s="6">
        <v>1087.29</v>
      </c>
      <c r="I40" s="6">
        <v>1325.14</v>
      </c>
      <c r="J40" s="6">
        <v>1448.87</v>
      </c>
      <c r="K40" s="6">
        <v>0.08</v>
      </c>
      <c r="L40" s="6">
        <v>58.6</v>
      </c>
      <c r="M40" s="6">
        <v>670.84</v>
      </c>
      <c r="N40" s="6">
        <v>1780.59</v>
      </c>
      <c r="O40" s="6">
        <v>7548.85</v>
      </c>
      <c r="P40" s="10">
        <f>(O40-O41)/O41</f>
        <v>0.13627263860122343</v>
      </c>
      <c r="Q40" s="10">
        <f>O40/$O$83</f>
        <v>4.1144149476193333E-2</v>
      </c>
      <c r="R40" s="6">
        <v>905.33</v>
      </c>
    </row>
    <row r="41" spans="1:18" x14ac:dyDescent="0.3">
      <c r="A41" s="6" t="s">
        <v>11</v>
      </c>
      <c r="B41" s="6">
        <v>1047.9000000000001</v>
      </c>
      <c r="C41" s="6">
        <v>52.18</v>
      </c>
      <c r="D41" s="6">
        <v>52.18</v>
      </c>
      <c r="E41" s="6">
        <v>0</v>
      </c>
      <c r="F41" s="6">
        <v>81.28</v>
      </c>
      <c r="G41" s="6">
        <v>1515.13</v>
      </c>
      <c r="H41" s="6">
        <v>770.95</v>
      </c>
      <c r="I41" s="6">
        <v>744.17</v>
      </c>
      <c r="J41" s="6">
        <v>1384.02</v>
      </c>
      <c r="K41" s="6">
        <v>0.04</v>
      </c>
      <c r="L41" s="6">
        <v>70.72</v>
      </c>
      <c r="M41" s="6">
        <v>628.23</v>
      </c>
      <c r="N41" s="6">
        <v>1864.03</v>
      </c>
      <c r="O41" s="6">
        <v>6643.52</v>
      </c>
      <c r="P41" s="6"/>
      <c r="Q41" s="6"/>
      <c r="R41" s="6"/>
    </row>
    <row r="42" spans="1:18" x14ac:dyDescent="0.3">
      <c r="A42" s="6" t="s">
        <v>28</v>
      </c>
      <c r="B42" s="6">
        <v>60.78</v>
      </c>
      <c r="C42" s="6">
        <v>3.37</v>
      </c>
      <c r="D42" s="6">
        <v>3.37</v>
      </c>
      <c r="E42" s="6">
        <v>0</v>
      </c>
      <c r="F42" s="6">
        <v>13.99</v>
      </c>
      <c r="G42" s="6">
        <v>1791.49</v>
      </c>
      <c r="H42" s="6">
        <v>411.31</v>
      </c>
      <c r="I42" s="6">
        <v>1380.18</v>
      </c>
      <c r="J42" s="6">
        <v>1.69</v>
      </c>
      <c r="K42" s="6">
        <v>0</v>
      </c>
      <c r="L42" s="6">
        <v>5.48</v>
      </c>
      <c r="M42" s="6">
        <v>68.75</v>
      </c>
      <c r="N42" s="6">
        <v>12.58</v>
      </c>
      <c r="O42" s="6">
        <v>1958.13</v>
      </c>
      <c r="P42" s="10">
        <f>(O42-O43)/O43</f>
        <v>0.22458130604995569</v>
      </c>
      <c r="Q42" s="10">
        <f>O42/$O$83</f>
        <v>1.067256514751498E-2</v>
      </c>
      <c r="R42" s="6">
        <v>359.11</v>
      </c>
    </row>
    <row r="43" spans="1:18" x14ac:dyDescent="0.3">
      <c r="A43" s="6" t="s">
        <v>11</v>
      </c>
      <c r="B43" s="6">
        <v>54</v>
      </c>
      <c r="C43" s="6">
        <v>1.46</v>
      </c>
      <c r="D43" s="6">
        <v>1.46</v>
      </c>
      <c r="E43" s="6">
        <v>0</v>
      </c>
      <c r="F43" s="6">
        <v>11.15</v>
      </c>
      <c r="G43" s="6">
        <v>1445.69</v>
      </c>
      <c r="H43" s="6">
        <v>322.42</v>
      </c>
      <c r="I43" s="6">
        <v>1123.27</v>
      </c>
      <c r="J43" s="6">
        <v>1.56</v>
      </c>
      <c r="K43" s="6">
        <v>0</v>
      </c>
      <c r="L43" s="6">
        <v>4.1500000000000004</v>
      </c>
      <c r="M43" s="6">
        <v>71.680000000000007</v>
      </c>
      <c r="N43" s="6">
        <v>9.33</v>
      </c>
      <c r="O43" s="6">
        <v>1599.02</v>
      </c>
      <c r="P43" s="6"/>
      <c r="Q43" s="6"/>
      <c r="R43" s="6"/>
    </row>
    <row r="44" spans="1:18" x14ac:dyDescent="0.3">
      <c r="A44" s="6" t="s">
        <v>29</v>
      </c>
      <c r="B44" s="6">
        <v>1395.76</v>
      </c>
      <c r="C44" s="6">
        <v>427.92</v>
      </c>
      <c r="D44" s="6">
        <v>419.76</v>
      </c>
      <c r="E44" s="6">
        <v>8.16</v>
      </c>
      <c r="F44" s="6">
        <v>197.38</v>
      </c>
      <c r="G44" s="6">
        <v>4912.3999999999996</v>
      </c>
      <c r="H44" s="6">
        <v>2221.25</v>
      </c>
      <c r="I44" s="6">
        <v>2691.15</v>
      </c>
      <c r="J44" s="6">
        <v>2047.7</v>
      </c>
      <c r="K44" s="6">
        <v>112.9</v>
      </c>
      <c r="L44" s="6">
        <v>512.54999999999995</v>
      </c>
      <c r="M44" s="6">
        <v>136.80000000000001</v>
      </c>
      <c r="N44" s="6">
        <v>705.97</v>
      </c>
      <c r="O44" s="6">
        <v>10449.379999999999</v>
      </c>
      <c r="P44" s="10">
        <f>(O44-O45)/O45</f>
        <v>0.18123477444990188</v>
      </c>
      <c r="Q44" s="10">
        <f>O44/$O$83</f>
        <v>5.6953158779621406E-2</v>
      </c>
      <c r="R44" s="6">
        <v>1603.23</v>
      </c>
    </row>
    <row r="45" spans="1:18" x14ac:dyDescent="0.3">
      <c r="A45" s="6" t="s">
        <v>11</v>
      </c>
      <c r="B45" s="6">
        <v>1384.38</v>
      </c>
      <c r="C45" s="6">
        <v>392.89</v>
      </c>
      <c r="D45" s="6">
        <v>390.98</v>
      </c>
      <c r="E45" s="6">
        <v>1.91</v>
      </c>
      <c r="F45" s="6">
        <v>169.35</v>
      </c>
      <c r="G45" s="6">
        <v>4199.57</v>
      </c>
      <c r="H45" s="6">
        <v>1864.25</v>
      </c>
      <c r="I45" s="6">
        <v>2335.3200000000002</v>
      </c>
      <c r="J45" s="6">
        <v>1690.24</v>
      </c>
      <c r="K45" s="6">
        <v>95.03</v>
      </c>
      <c r="L45" s="6">
        <v>350.55</v>
      </c>
      <c r="M45" s="6">
        <v>118.85</v>
      </c>
      <c r="N45" s="6">
        <v>445.29</v>
      </c>
      <c r="O45" s="6">
        <v>8846.15</v>
      </c>
      <c r="P45" s="6"/>
      <c r="Q45" s="6"/>
      <c r="R45" s="6"/>
    </row>
    <row r="46" spans="1:18" x14ac:dyDescent="0.3">
      <c r="A46" s="6" t="s">
        <v>30</v>
      </c>
      <c r="B46" s="6">
        <v>2251.3000000000002</v>
      </c>
      <c r="C46" s="6">
        <v>599.5</v>
      </c>
      <c r="D46" s="6">
        <v>255.34</v>
      </c>
      <c r="E46" s="6">
        <v>344.16</v>
      </c>
      <c r="F46" s="6">
        <v>588.13</v>
      </c>
      <c r="G46" s="6">
        <v>5628.4</v>
      </c>
      <c r="H46" s="6">
        <v>2067.35</v>
      </c>
      <c r="I46" s="6">
        <v>3561.05</v>
      </c>
      <c r="J46" s="6">
        <v>11647.1</v>
      </c>
      <c r="K46" s="6">
        <v>211.32</v>
      </c>
      <c r="L46" s="6">
        <v>339.88</v>
      </c>
      <c r="M46" s="6">
        <v>378.07</v>
      </c>
      <c r="N46" s="6">
        <v>955.77</v>
      </c>
      <c r="O46" s="6">
        <v>22599.47</v>
      </c>
      <c r="P46" s="10">
        <f>(O46-O47)/O47</f>
        <v>2.6444743503156464E-2</v>
      </c>
      <c r="Q46" s="6">
        <v>12.32</v>
      </c>
      <c r="R46" s="6">
        <v>582.24</v>
      </c>
    </row>
    <row r="47" spans="1:18" x14ac:dyDescent="0.3">
      <c r="A47" s="6" t="s">
        <v>11</v>
      </c>
      <c r="B47" s="6">
        <v>2598.11</v>
      </c>
      <c r="C47" s="6">
        <v>546.77</v>
      </c>
      <c r="D47" s="6">
        <v>259.95</v>
      </c>
      <c r="E47" s="6">
        <v>286.81</v>
      </c>
      <c r="F47" s="6">
        <v>592.9</v>
      </c>
      <c r="G47" s="6">
        <v>5298.81</v>
      </c>
      <c r="H47" s="6">
        <v>2053.8200000000002</v>
      </c>
      <c r="I47" s="6">
        <v>3244.99</v>
      </c>
      <c r="J47" s="6">
        <v>11183.9</v>
      </c>
      <c r="K47" s="6">
        <v>251.31</v>
      </c>
      <c r="L47" s="6">
        <v>298.33999999999997</v>
      </c>
      <c r="M47" s="6">
        <v>399.94</v>
      </c>
      <c r="N47" s="6">
        <v>847.16</v>
      </c>
      <c r="O47" s="6">
        <v>22017.23</v>
      </c>
      <c r="P47" s="6"/>
      <c r="Q47" s="6"/>
      <c r="R47" s="6"/>
    </row>
    <row r="48" spans="1:18" x14ac:dyDescent="0.3">
      <c r="A48" s="6" t="s">
        <v>31</v>
      </c>
      <c r="B48" s="6">
        <v>1046.1300000000001</v>
      </c>
      <c r="C48" s="6">
        <v>294.39999999999998</v>
      </c>
      <c r="D48" s="6">
        <v>132.05000000000001</v>
      </c>
      <c r="E48" s="6">
        <v>162.34</v>
      </c>
      <c r="F48" s="6">
        <v>260.20999999999998</v>
      </c>
      <c r="G48" s="6">
        <v>2319.17</v>
      </c>
      <c r="H48" s="6">
        <v>710.48</v>
      </c>
      <c r="I48" s="6">
        <v>1608.69</v>
      </c>
      <c r="J48" s="6">
        <v>4937.3599999999997</v>
      </c>
      <c r="K48" s="6">
        <v>100.46</v>
      </c>
      <c r="L48" s="6">
        <v>86.01</v>
      </c>
      <c r="M48" s="6">
        <v>1270.98</v>
      </c>
      <c r="N48" s="6">
        <v>1223.2</v>
      </c>
      <c r="O48" s="6">
        <v>11537.91</v>
      </c>
      <c r="P48" s="10">
        <f>(O48-O49)/O49</f>
        <v>8.8867287955644678E-2</v>
      </c>
      <c r="Q48" s="10">
        <f>O48/$O$83</f>
        <v>6.2886067902113013E-2</v>
      </c>
      <c r="R48" s="6">
        <v>941.66</v>
      </c>
    </row>
    <row r="49" spans="1:18" x14ac:dyDescent="0.3">
      <c r="A49" s="6" t="s">
        <v>11</v>
      </c>
      <c r="B49" s="6">
        <v>1068.26</v>
      </c>
      <c r="C49" s="6">
        <v>286.91000000000003</v>
      </c>
      <c r="D49" s="6">
        <v>137.69999999999999</v>
      </c>
      <c r="E49" s="6">
        <v>149.21</v>
      </c>
      <c r="F49" s="6">
        <v>261.57</v>
      </c>
      <c r="G49" s="6">
        <v>2184.4899999999998</v>
      </c>
      <c r="H49" s="6">
        <v>662.52</v>
      </c>
      <c r="I49" s="6">
        <v>1521.97</v>
      </c>
      <c r="J49" s="6">
        <v>4898.8900000000003</v>
      </c>
      <c r="K49" s="6">
        <v>80.099999999999994</v>
      </c>
      <c r="L49" s="6">
        <v>80.86</v>
      </c>
      <c r="M49" s="6">
        <v>725.07</v>
      </c>
      <c r="N49" s="6">
        <v>1010.1</v>
      </c>
      <c r="O49" s="6">
        <v>10596.25</v>
      </c>
      <c r="P49" s="6"/>
      <c r="Q49" s="6"/>
      <c r="R49" s="6"/>
    </row>
    <row r="50" spans="1:18" x14ac:dyDescent="0.3">
      <c r="A50" s="6" t="s">
        <v>32</v>
      </c>
      <c r="B50" s="6">
        <v>1095.22</v>
      </c>
      <c r="C50" s="6">
        <v>249.04</v>
      </c>
      <c r="D50" s="6">
        <v>109.89</v>
      </c>
      <c r="E50" s="6">
        <v>139.15</v>
      </c>
      <c r="F50" s="6">
        <v>337.94</v>
      </c>
      <c r="G50" s="6">
        <v>4280.87</v>
      </c>
      <c r="H50" s="6">
        <v>1217.17</v>
      </c>
      <c r="I50" s="6">
        <v>3063.7</v>
      </c>
      <c r="J50" s="6">
        <v>4165.68</v>
      </c>
      <c r="K50" s="6">
        <v>21.23</v>
      </c>
      <c r="L50" s="6">
        <v>177.97</v>
      </c>
      <c r="M50" s="6">
        <v>318.70999999999998</v>
      </c>
      <c r="N50" s="6">
        <v>946.04</v>
      </c>
      <c r="O50" s="6">
        <v>11592.7</v>
      </c>
      <c r="P50" s="10">
        <f>(O50-O51)/O51</f>
        <v>5.0017752851325412E-2</v>
      </c>
      <c r="Q50" s="10">
        <f>O50/$O$83</f>
        <v>6.3184694573698838E-2</v>
      </c>
      <c r="R50" s="6">
        <v>552.22</v>
      </c>
    </row>
    <row r="51" spans="1:18" x14ac:dyDescent="0.3">
      <c r="A51" s="6" t="s">
        <v>11</v>
      </c>
      <c r="B51" s="6">
        <v>1343.43</v>
      </c>
      <c r="C51" s="6">
        <v>220.31</v>
      </c>
      <c r="D51" s="6">
        <v>111.62</v>
      </c>
      <c r="E51" s="6">
        <v>108.69</v>
      </c>
      <c r="F51" s="6">
        <v>268.02999999999997</v>
      </c>
      <c r="G51" s="6">
        <v>3655.96</v>
      </c>
      <c r="H51" s="6">
        <v>1076.74</v>
      </c>
      <c r="I51" s="6">
        <v>2579.2199999999998</v>
      </c>
      <c r="J51" s="6">
        <v>4300.62</v>
      </c>
      <c r="K51" s="6">
        <v>28.79</v>
      </c>
      <c r="L51" s="6">
        <v>167.16</v>
      </c>
      <c r="M51" s="6">
        <v>235.77</v>
      </c>
      <c r="N51" s="6">
        <v>820.41</v>
      </c>
      <c r="O51" s="6">
        <v>11040.48</v>
      </c>
      <c r="P51" s="6"/>
      <c r="Q51" s="6"/>
      <c r="R51" s="6"/>
    </row>
    <row r="52" spans="1:18" x14ac:dyDescent="0.3">
      <c r="A52" s="6" t="s">
        <v>33</v>
      </c>
      <c r="B52" s="6">
        <v>182.64</v>
      </c>
      <c r="C52" s="6">
        <v>58.07</v>
      </c>
      <c r="D52" s="6">
        <v>41.27</v>
      </c>
      <c r="E52" s="6">
        <v>16.8</v>
      </c>
      <c r="F52" s="6">
        <v>10.91</v>
      </c>
      <c r="G52" s="6">
        <v>1332.18</v>
      </c>
      <c r="H52" s="6">
        <v>580.46</v>
      </c>
      <c r="I52" s="6">
        <v>751.71</v>
      </c>
      <c r="J52" s="6">
        <v>580.29</v>
      </c>
      <c r="K52" s="6">
        <v>0</v>
      </c>
      <c r="L52" s="6">
        <v>13.48</v>
      </c>
      <c r="M52" s="6">
        <v>76.17</v>
      </c>
      <c r="N52" s="6">
        <v>946.74</v>
      </c>
      <c r="O52" s="6">
        <v>3200.47</v>
      </c>
      <c r="P52" s="10">
        <f>(O52-O53)/O53</f>
        <v>8.4776382463097558E-2</v>
      </c>
      <c r="Q52" s="10">
        <f>O52/$O$83</f>
        <v>1.7443798204239382E-2</v>
      </c>
      <c r="R52" s="6">
        <v>250.12</v>
      </c>
    </row>
    <row r="53" spans="1:18" x14ac:dyDescent="0.3">
      <c r="A53" s="6" t="s">
        <v>11</v>
      </c>
      <c r="B53" s="6">
        <v>171.53</v>
      </c>
      <c r="C53" s="6">
        <v>32.81</v>
      </c>
      <c r="D53" s="6">
        <v>19.329999999999998</v>
      </c>
      <c r="E53" s="6">
        <v>13.48</v>
      </c>
      <c r="F53" s="6">
        <v>8.24</v>
      </c>
      <c r="G53" s="6">
        <v>1310.6099999999999</v>
      </c>
      <c r="H53" s="6">
        <v>561.73</v>
      </c>
      <c r="I53" s="6">
        <v>748.88</v>
      </c>
      <c r="J53" s="6">
        <v>314.74</v>
      </c>
      <c r="K53" s="6">
        <v>0</v>
      </c>
      <c r="L53" s="6">
        <v>14.27</v>
      </c>
      <c r="M53" s="6">
        <v>75.33</v>
      </c>
      <c r="N53" s="6">
        <v>1022.82</v>
      </c>
      <c r="O53" s="6">
        <v>2950.35</v>
      </c>
      <c r="P53" s="6"/>
      <c r="Q53" s="6"/>
      <c r="R53" s="6"/>
    </row>
    <row r="54" spans="1:18" x14ac:dyDescent="0.3">
      <c r="A54" s="4" t="s">
        <v>34</v>
      </c>
      <c r="B54" s="14">
        <f t="shared" ref="B54:O55" si="0">SUM(B4+B6+B8+B10+B12+B14+B16+B18+B20+B22+B24+B26+B28+B30+B32+B34+B36+B38+B40+B42+B44+B46+B48+B50+B52)</f>
        <v>16090.01</v>
      </c>
      <c r="C54" s="14">
        <f t="shared" si="0"/>
        <v>3413.8199999999997</v>
      </c>
      <c r="D54" s="14">
        <f t="shared" si="0"/>
        <v>2492.9899999999998</v>
      </c>
      <c r="E54" s="14">
        <f t="shared" si="0"/>
        <v>920.83999999999992</v>
      </c>
      <c r="F54" s="14">
        <f t="shared" si="0"/>
        <v>3504.14</v>
      </c>
      <c r="G54" s="14">
        <f t="shared" si="0"/>
        <v>54418.68</v>
      </c>
      <c r="H54" s="14">
        <f t="shared" si="0"/>
        <v>22770.04</v>
      </c>
      <c r="I54" s="14">
        <f t="shared" si="0"/>
        <v>31648.62</v>
      </c>
      <c r="J54" s="14">
        <f t="shared" si="0"/>
        <v>51113.94</v>
      </c>
      <c r="K54" s="14">
        <f t="shared" si="0"/>
        <v>627.72</v>
      </c>
      <c r="L54" s="14">
        <f t="shared" si="0"/>
        <v>3591.54</v>
      </c>
      <c r="M54" s="14">
        <f t="shared" si="0"/>
        <v>5204.3300000000008</v>
      </c>
      <c r="N54" s="14">
        <f t="shared" si="0"/>
        <v>18313.930000000004</v>
      </c>
      <c r="O54" s="14">
        <f t="shared" si="0"/>
        <v>156278.10000000003</v>
      </c>
      <c r="P54" s="11">
        <f>(O54-O55)/O55</f>
        <v>8.7606487107342951E-2</v>
      </c>
      <c r="Q54" s="11">
        <f>O54/$O$83</f>
        <v>0.85177603293951931</v>
      </c>
      <c r="R54" s="14">
        <f t="shared" ref="R54" si="1">SUM(R4+R6+R8+R10+R12+R14+R16+R18+R20+R22+R24+R26+R28+R30+R32+R34+R36+R38+R40+R42+R44+R46+R48+R50+R52)</f>
        <v>12588.17</v>
      </c>
    </row>
    <row r="55" spans="1:18" x14ac:dyDescent="0.3">
      <c r="A55" s="6" t="s">
        <v>35</v>
      </c>
      <c r="B55" s="15">
        <f t="shared" si="0"/>
        <v>16604.559999999998</v>
      </c>
      <c r="C55" s="15">
        <f t="shared" si="0"/>
        <v>3027.92</v>
      </c>
      <c r="D55" s="15">
        <f t="shared" si="0"/>
        <v>2306.8900000000003</v>
      </c>
      <c r="E55" s="15">
        <f t="shared" si="0"/>
        <v>721.01</v>
      </c>
      <c r="F55" s="15">
        <f t="shared" si="0"/>
        <v>3168.7799999999997</v>
      </c>
      <c r="G55" s="15">
        <f t="shared" si="0"/>
        <v>49636.739999999991</v>
      </c>
      <c r="H55" s="15">
        <f t="shared" si="0"/>
        <v>20439.800000000003</v>
      </c>
      <c r="I55" s="15">
        <f t="shared" si="0"/>
        <v>29196.889999999996</v>
      </c>
      <c r="J55" s="15">
        <f t="shared" si="0"/>
        <v>46114.44</v>
      </c>
      <c r="K55" s="15">
        <f t="shared" si="0"/>
        <v>645.75999999999988</v>
      </c>
      <c r="L55" s="15">
        <f t="shared" si="0"/>
        <v>3006.53</v>
      </c>
      <c r="M55" s="15">
        <f t="shared" si="0"/>
        <v>4414.57</v>
      </c>
      <c r="N55" s="15">
        <f t="shared" si="0"/>
        <v>17070.7</v>
      </c>
      <c r="O55" s="15">
        <f t="shared" si="0"/>
        <v>143689.93000000002</v>
      </c>
      <c r="P55" s="6"/>
      <c r="Q55" s="6"/>
      <c r="R55" s="6"/>
    </row>
    <row r="56" spans="1:18" x14ac:dyDescent="0.3">
      <c r="A56" s="6" t="s">
        <v>36</v>
      </c>
      <c r="B56" s="7">
        <f t="shared" ref="B56:O56" si="2">(B54-B55)/B55</f>
        <v>-3.0988475454935122E-2</v>
      </c>
      <c r="C56" s="7">
        <f t="shared" si="2"/>
        <v>0.12744722449734458</v>
      </c>
      <c r="D56" s="7">
        <f t="shared" si="2"/>
        <v>8.0671380083141994E-2</v>
      </c>
      <c r="E56" s="7">
        <f t="shared" si="2"/>
        <v>0.27715288276168143</v>
      </c>
      <c r="F56" s="7">
        <f t="shared" si="2"/>
        <v>0.10583252860722428</v>
      </c>
      <c r="G56" s="7">
        <f t="shared" si="2"/>
        <v>9.6338720069045841E-2</v>
      </c>
      <c r="H56" s="7">
        <f t="shared" si="2"/>
        <v>0.11400502940341871</v>
      </c>
      <c r="I56" s="7">
        <f t="shared" si="2"/>
        <v>8.3972299789463994E-2</v>
      </c>
      <c r="J56" s="7">
        <f t="shared" si="2"/>
        <v>0.10841506478231114</v>
      </c>
      <c r="K56" s="7">
        <f t="shared" si="2"/>
        <v>-2.7936075322100865E-2</v>
      </c>
      <c r="L56" s="7">
        <f t="shared" si="2"/>
        <v>0.19457979797307851</v>
      </c>
      <c r="M56" s="7">
        <f t="shared" si="2"/>
        <v>0.17889851106676327</v>
      </c>
      <c r="N56" s="7">
        <f t="shared" si="2"/>
        <v>7.282829643775611E-2</v>
      </c>
      <c r="O56" s="7">
        <f t="shared" si="2"/>
        <v>8.7606487107342951E-2</v>
      </c>
      <c r="P56" s="6"/>
      <c r="Q56" s="6"/>
      <c r="R56" s="6"/>
    </row>
    <row r="57" spans="1:18" x14ac:dyDescent="0.3">
      <c r="A57" s="4" t="s">
        <v>37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x14ac:dyDescent="0.3">
      <c r="A58" s="6" t="s">
        <v>74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3582.92</v>
      </c>
      <c r="K58" s="6">
        <v>0</v>
      </c>
      <c r="L58" s="6">
        <v>0</v>
      </c>
      <c r="M58" s="6">
        <v>71.52</v>
      </c>
      <c r="N58" s="6">
        <v>0</v>
      </c>
      <c r="O58" s="6">
        <v>3654.44</v>
      </c>
      <c r="P58" s="10">
        <f>(O58-O59)/O59</f>
        <v>0.2825116514122073</v>
      </c>
      <c r="Q58" s="10">
        <f>O58/$O$83</f>
        <v>1.9918110124294425E-2</v>
      </c>
      <c r="R58" s="6">
        <v>805</v>
      </c>
    </row>
    <row r="59" spans="1:18" x14ac:dyDescent="0.3">
      <c r="A59" s="6" t="s">
        <v>11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2805.06</v>
      </c>
      <c r="K59" s="6">
        <v>0</v>
      </c>
      <c r="L59" s="6">
        <v>0</v>
      </c>
      <c r="M59" s="6">
        <v>44.38</v>
      </c>
      <c r="N59" s="6">
        <v>0</v>
      </c>
      <c r="O59" s="6">
        <v>2849.44</v>
      </c>
      <c r="P59" s="6"/>
      <c r="Q59" s="6"/>
      <c r="R59" s="6"/>
    </row>
    <row r="60" spans="1:18" x14ac:dyDescent="0.3">
      <c r="A60" s="6" t="s">
        <v>39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2328.2600000000002</v>
      </c>
      <c r="K60" s="6">
        <v>0</v>
      </c>
      <c r="L60" s="6">
        <v>0</v>
      </c>
      <c r="M60" s="6">
        <v>190.67</v>
      </c>
      <c r="N60" s="6">
        <v>0</v>
      </c>
      <c r="O60" s="6">
        <v>2518.9299999999998</v>
      </c>
      <c r="P60" s="10">
        <f>(O60-O61)/O61</f>
        <v>0.37692345535943661</v>
      </c>
      <c r="Q60" s="10">
        <f>O60/$O$83</f>
        <v>1.3729141848105031E-2</v>
      </c>
      <c r="R60" s="6">
        <v>689.54</v>
      </c>
    </row>
    <row r="61" spans="1:18" x14ac:dyDescent="0.3">
      <c r="A61" s="6" t="s">
        <v>11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1723.26</v>
      </c>
      <c r="K61" s="6">
        <v>0</v>
      </c>
      <c r="L61" s="6">
        <v>0</v>
      </c>
      <c r="M61" s="6">
        <v>106.13</v>
      </c>
      <c r="N61" s="6">
        <v>0</v>
      </c>
      <c r="O61" s="6">
        <v>1829.39</v>
      </c>
      <c r="P61" s="6"/>
      <c r="Q61" s="6"/>
      <c r="R61" s="6"/>
    </row>
    <row r="62" spans="1:18" x14ac:dyDescent="0.3">
      <c r="A62" s="6" t="s">
        <v>40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4675.87</v>
      </c>
      <c r="K62" s="6">
        <v>0</v>
      </c>
      <c r="L62" s="6">
        <v>0</v>
      </c>
      <c r="M62" s="6">
        <v>108.99</v>
      </c>
      <c r="N62" s="6">
        <v>0</v>
      </c>
      <c r="O62" s="6">
        <v>4784.8599999999997</v>
      </c>
      <c r="P62" s="10">
        <f>(O62-O63)/O63</f>
        <v>0.28721117606389696</v>
      </c>
      <c r="Q62" s="10">
        <f>O62/$O$83</f>
        <v>2.6079335933640011E-2</v>
      </c>
      <c r="R62" s="6">
        <v>1067.6300000000001</v>
      </c>
    </row>
    <row r="63" spans="1:18" x14ac:dyDescent="0.3">
      <c r="A63" s="6" t="s">
        <v>11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3586.3</v>
      </c>
      <c r="K63" s="6">
        <v>0</v>
      </c>
      <c r="L63" s="6">
        <v>0</v>
      </c>
      <c r="M63" s="6">
        <v>130.93</v>
      </c>
      <c r="N63" s="6">
        <v>0</v>
      </c>
      <c r="O63" s="6">
        <v>3717.23</v>
      </c>
      <c r="P63" s="6"/>
      <c r="Q63" s="6"/>
      <c r="R63" s="6"/>
    </row>
    <row r="64" spans="1:18" x14ac:dyDescent="0.3">
      <c r="A64" s="6" t="s">
        <v>41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0.14000000000000001</v>
      </c>
      <c r="K64" s="6">
        <v>0</v>
      </c>
      <c r="L64" s="6">
        <v>0</v>
      </c>
      <c r="M64" s="6">
        <v>0</v>
      </c>
      <c r="N64" s="6">
        <v>0</v>
      </c>
      <c r="O64" s="6">
        <v>0.14000000000000001</v>
      </c>
      <c r="P64" s="6">
        <v>0</v>
      </c>
      <c r="Q64" s="6">
        <v>0</v>
      </c>
      <c r="R64" s="6">
        <v>0.14000000000000001</v>
      </c>
    </row>
    <row r="65" spans="1:18" x14ac:dyDescent="0.3">
      <c r="A65" s="6" t="s">
        <v>11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/>
      <c r="Q65" s="6"/>
      <c r="R65" s="6"/>
    </row>
    <row r="66" spans="1:18" x14ac:dyDescent="0.3">
      <c r="A66" s="6" t="s">
        <v>42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945.42</v>
      </c>
      <c r="K66" s="6">
        <v>0</v>
      </c>
      <c r="L66" s="6">
        <v>0</v>
      </c>
      <c r="M66" s="6">
        <v>18.53</v>
      </c>
      <c r="N66" s="6">
        <v>0</v>
      </c>
      <c r="O66" s="6">
        <v>963.95</v>
      </c>
      <c r="P66" s="10">
        <f>(O66-O67)/O67</f>
        <v>7.5957138073445771E-2</v>
      </c>
      <c r="Q66" s="10">
        <f>O66/$O$83</f>
        <v>5.2538999831201524E-3</v>
      </c>
      <c r="R66" s="6">
        <v>68.05</v>
      </c>
    </row>
    <row r="67" spans="1:18" x14ac:dyDescent="0.3">
      <c r="A67" s="6" t="s">
        <v>11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877.31</v>
      </c>
      <c r="K67" s="6">
        <v>0</v>
      </c>
      <c r="L67" s="6">
        <v>0</v>
      </c>
      <c r="M67" s="6">
        <v>18.59</v>
      </c>
      <c r="N67" s="6">
        <v>0</v>
      </c>
      <c r="O67" s="6">
        <v>895.9</v>
      </c>
      <c r="P67" s="6"/>
      <c r="Q67" s="6"/>
      <c r="R67" s="6"/>
    </row>
    <row r="68" spans="1:18" x14ac:dyDescent="0.3">
      <c r="A68" s="6" t="s">
        <v>43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0.24</v>
      </c>
      <c r="K68" s="6">
        <v>0</v>
      </c>
      <c r="L68" s="6">
        <v>0</v>
      </c>
      <c r="M68" s="6">
        <v>0</v>
      </c>
      <c r="N68" s="6">
        <v>0</v>
      </c>
      <c r="O68" s="6">
        <v>0.24</v>
      </c>
      <c r="P68" s="6">
        <v>0</v>
      </c>
      <c r="Q68" s="6">
        <v>0</v>
      </c>
      <c r="R68" s="6">
        <v>0.24</v>
      </c>
    </row>
    <row r="69" spans="1:18" x14ac:dyDescent="0.3">
      <c r="A69" s="6" t="s">
        <v>11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/>
      <c r="Q69" s="6"/>
      <c r="R69" s="6"/>
    </row>
    <row r="70" spans="1:18" x14ac:dyDescent="0.3">
      <c r="A70" s="6" t="s">
        <v>44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8890.5</v>
      </c>
      <c r="K70" s="6">
        <v>0</v>
      </c>
      <c r="L70" s="6">
        <v>0</v>
      </c>
      <c r="M70" s="6">
        <v>105.69</v>
      </c>
      <c r="N70" s="6">
        <v>0.15</v>
      </c>
      <c r="O70" s="6">
        <v>8996.34</v>
      </c>
      <c r="P70" s="10">
        <f>(O70-O71)/O71</f>
        <v>0.15199895509601979</v>
      </c>
      <c r="Q70" s="10">
        <f>O70/$O$83</f>
        <v>4.9033529305610404E-2</v>
      </c>
      <c r="R70" s="6">
        <v>1187.01</v>
      </c>
    </row>
    <row r="71" spans="1:18" x14ac:dyDescent="0.3">
      <c r="A71" s="6" t="s">
        <v>11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7699.73</v>
      </c>
      <c r="K71" s="6">
        <v>0</v>
      </c>
      <c r="L71" s="6">
        <v>0</v>
      </c>
      <c r="M71" s="6">
        <v>109.58</v>
      </c>
      <c r="N71" s="6">
        <v>0.02</v>
      </c>
      <c r="O71" s="6">
        <v>7809.33</v>
      </c>
      <c r="P71" s="6"/>
      <c r="Q71" s="6"/>
      <c r="R71" s="6"/>
    </row>
    <row r="72" spans="1:18" x14ac:dyDescent="0.3">
      <c r="A72" s="4" t="s">
        <v>45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2">
        <f>SUM(J58+J60+J62+J64+J66+J68+J70)</f>
        <v>20423.349999999999</v>
      </c>
      <c r="K72" s="4">
        <f t="shared" ref="K72:O72" si="3">SUM(K58+K60+K62+K64+K66+K68+K70)</f>
        <v>0</v>
      </c>
      <c r="L72" s="4">
        <f t="shared" si="3"/>
        <v>0</v>
      </c>
      <c r="M72" s="2">
        <f t="shared" si="3"/>
        <v>495.40000000000003</v>
      </c>
      <c r="N72" s="2">
        <f t="shared" si="3"/>
        <v>0.15</v>
      </c>
      <c r="O72" s="2">
        <f t="shared" si="3"/>
        <v>20918.900000000001</v>
      </c>
      <c r="P72" s="11">
        <f>(O72-O73)/O73</f>
        <v>0.2232352062329801</v>
      </c>
      <c r="Q72" s="11">
        <f>O72/$O$83</f>
        <v>0.11401608834160709</v>
      </c>
      <c r="R72" s="2">
        <f>SUM(R58+R60+R62+R64+R66+R68+R70)</f>
        <v>3817.6099999999997</v>
      </c>
    </row>
    <row r="73" spans="1:18" x14ac:dyDescent="0.3">
      <c r="A73" s="6" t="s">
        <v>35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1">
        <f>SUM(J59+J61+J63+J65+J67+J69+J71)</f>
        <v>16691.66</v>
      </c>
      <c r="K73" s="6">
        <v>0</v>
      </c>
      <c r="L73" s="6">
        <v>0</v>
      </c>
      <c r="M73" s="1">
        <f>SUM(M59+M61+M63+M65+M67+M69+M71)</f>
        <v>409.60999999999996</v>
      </c>
      <c r="N73" s="1">
        <f>SUM(N59+N61+N63+N65+N67+N69+N71)</f>
        <v>0.02</v>
      </c>
      <c r="O73" s="1">
        <f>SUM(O59+O61+O63+O65+O67+O69+O71)</f>
        <v>17101.29</v>
      </c>
      <c r="P73" s="6"/>
      <c r="Q73" s="6"/>
      <c r="R73" s="6"/>
    </row>
    <row r="74" spans="1:18" x14ac:dyDescent="0.3">
      <c r="A74" s="6" t="s">
        <v>36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7">
        <f>(J72-J73)/J73</f>
        <v>0.2235661402161318</v>
      </c>
      <c r="K74" s="6">
        <v>0</v>
      </c>
      <c r="L74" s="6">
        <v>0</v>
      </c>
      <c r="M74" s="7">
        <f>(M72-M73)/M73</f>
        <v>0.20944312882986277</v>
      </c>
      <c r="N74" s="7">
        <f>(N72-N73)/N73</f>
        <v>6.5</v>
      </c>
      <c r="O74" s="7">
        <f>(O72-O73)/O73</f>
        <v>0.2232352062329801</v>
      </c>
      <c r="P74" s="6"/>
      <c r="Q74" s="6"/>
      <c r="R74" s="6"/>
    </row>
    <row r="75" spans="1:18" x14ac:dyDescent="0.3">
      <c r="A75" s="6" t="s">
        <v>56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 x14ac:dyDescent="0.3">
      <c r="A76" s="6" t="s">
        <v>57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5577.54</v>
      </c>
      <c r="O76" s="6">
        <v>5577.54</v>
      </c>
      <c r="P76" s="10">
        <f>(O76-O77)/O77</f>
        <v>-9.5619603551015453E-2</v>
      </c>
      <c r="Q76" s="10">
        <f>O76/$O$83</f>
        <v>3.0399748235750788E-2</v>
      </c>
      <c r="R76" s="6">
        <v>-589.71</v>
      </c>
    </row>
    <row r="77" spans="1:18" x14ac:dyDescent="0.3">
      <c r="A77" s="6" t="s">
        <v>11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6167.25</v>
      </c>
      <c r="O77" s="6">
        <v>6167.25</v>
      </c>
      <c r="P77" s="6"/>
      <c r="Q77" s="6"/>
      <c r="R77" s="6"/>
    </row>
    <row r="78" spans="1:18" x14ac:dyDescent="0.3">
      <c r="A78" s="6" t="s">
        <v>58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698.69</v>
      </c>
      <c r="O78" s="6">
        <v>698.69</v>
      </c>
      <c r="P78" s="10">
        <f>(O78-O79)/O79</f>
        <v>4.9714543269230818E-2</v>
      </c>
      <c r="Q78" s="10">
        <f>O78/$O$83</f>
        <v>3.8081304831227964E-3</v>
      </c>
      <c r="R78" s="6">
        <v>33.090000000000003</v>
      </c>
    </row>
    <row r="79" spans="1:18" x14ac:dyDescent="0.3">
      <c r="A79" s="6" t="s">
        <v>11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665.6</v>
      </c>
      <c r="O79" s="6">
        <v>665.6</v>
      </c>
      <c r="P79" s="6"/>
      <c r="Q79" s="6"/>
      <c r="R79" s="6"/>
    </row>
    <row r="80" spans="1:18" x14ac:dyDescent="0.3">
      <c r="A80" s="4" t="s">
        <v>59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2">
        <f>SUM(N76+N78)</f>
        <v>6276.23</v>
      </c>
      <c r="O80" s="2">
        <f>SUM(O76+O78)</f>
        <v>6276.23</v>
      </c>
      <c r="P80" s="11">
        <f>(O80-O81)/O81</f>
        <v>-8.1462347336762955E-2</v>
      </c>
      <c r="Q80" s="11">
        <f>O80/$O$83</f>
        <v>3.4207878718873583E-2</v>
      </c>
      <c r="R80" s="2">
        <f>SUM(R76+R78)</f>
        <v>-556.62</v>
      </c>
    </row>
    <row r="81" spans="1:18" x14ac:dyDescent="0.3">
      <c r="A81" s="6" t="s">
        <v>35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1">
        <f>SUM(N77+N79)</f>
        <v>6832.85</v>
      </c>
      <c r="O81" s="1">
        <f>SUM(O77+O79)</f>
        <v>6832.85</v>
      </c>
      <c r="P81" s="6"/>
      <c r="Q81" s="6"/>
      <c r="R81" s="6"/>
    </row>
    <row r="82" spans="1:18" x14ac:dyDescent="0.3">
      <c r="A82" s="6" t="s">
        <v>36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/>
      <c r="K82" s="6"/>
      <c r="L82" s="6"/>
      <c r="M82" s="6"/>
      <c r="N82" s="11">
        <f>(N80-N81)/N81</f>
        <v>-8.1462347336762955E-2</v>
      </c>
      <c r="O82" s="11">
        <f>(O80-O81)/O81</f>
        <v>-8.1462347336762955E-2</v>
      </c>
      <c r="P82" s="6"/>
      <c r="Q82" s="6"/>
      <c r="R82" s="6"/>
    </row>
    <row r="83" spans="1:18" x14ac:dyDescent="0.3">
      <c r="A83" s="6" t="s">
        <v>46</v>
      </c>
      <c r="B83" s="8">
        <f t="shared" ref="B83:O84" si="4">SUM(B54+B72+B80)</f>
        <v>16090.01</v>
      </c>
      <c r="C83" s="8">
        <f t="shared" si="4"/>
        <v>3413.8199999999997</v>
      </c>
      <c r="D83" s="8">
        <f t="shared" si="4"/>
        <v>2492.9899999999998</v>
      </c>
      <c r="E83" s="8">
        <f t="shared" si="4"/>
        <v>920.83999999999992</v>
      </c>
      <c r="F83" s="8">
        <f t="shared" si="4"/>
        <v>3504.14</v>
      </c>
      <c r="G83" s="8">
        <f t="shared" si="4"/>
        <v>54418.68</v>
      </c>
      <c r="H83" s="8">
        <f t="shared" si="4"/>
        <v>22770.04</v>
      </c>
      <c r="I83" s="8">
        <f t="shared" si="4"/>
        <v>31648.62</v>
      </c>
      <c r="J83" s="8">
        <f t="shared" si="4"/>
        <v>71537.290000000008</v>
      </c>
      <c r="K83" s="8">
        <f t="shared" si="4"/>
        <v>627.72</v>
      </c>
      <c r="L83" s="8">
        <f t="shared" si="4"/>
        <v>3591.54</v>
      </c>
      <c r="M83" s="8">
        <f t="shared" si="4"/>
        <v>5699.7300000000005</v>
      </c>
      <c r="N83" s="8">
        <f t="shared" si="4"/>
        <v>24590.310000000005</v>
      </c>
      <c r="O83" s="8">
        <f t="shared" si="4"/>
        <v>183473.23000000004</v>
      </c>
      <c r="P83" s="11">
        <f>(O83-O84)/O84</f>
        <v>9.455181466480321E-2</v>
      </c>
      <c r="Q83" s="11">
        <f>O83/$O$83</f>
        <v>1</v>
      </c>
      <c r="R83" s="8">
        <f t="shared" ref="R83" si="5">SUM(R54+R72+R80)</f>
        <v>15849.159999999998</v>
      </c>
    </row>
    <row r="84" spans="1:18" x14ac:dyDescent="0.3">
      <c r="A84" s="6" t="s">
        <v>35</v>
      </c>
      <c r="B84" s="9">
        <f t="shared" si="4"/>
        <v>16604.559999999998</v>
      </c>
      <c r="C84" s="9">
        <f t="shared" si="4"/>
        <v>3027.92</v>
      </c>
      <c r="D84" s="9">
        <f t="shared" si="4"/>
        <v>2306.8900000000003</v>
      </c>
      <c r="E84" s="9">
        <f t="shared" si="4"/>
        <v>721.01</v>
      </c>
      <c r="F84" s="9">
        <f t="shared" si="4"/>
        <v>3168.7799999999997</v>
      </c>
      <c r="G84" s="9">
        <f t="shared" si="4"/>
        <v>49636.739999999991</v>
      </c>
      <c r="H84" s="9">
        <f t="shared" si="4"/>
        <v>20439.800000000003</v>
      </c>
      <c r="I84" s="9">
        <f t="shared" si="4"/>
        <v>29196.889999999996</v>
      </c>
      <c r="J84" s="9">
        <f t="shared" si="4"/>
        <v>62806.100000000006</v>
      </c>
      <c r="K84" s="9">
        <f t="shared" si="4"/>
        <v>645.75999999999988</v>
      </c>
      <c r="L84" s="9">
        <f t="shared" si="4"/>
        <v>3006.53</v>
      </c>
      <c r="M84" s="9">
        <f t="shared" si="4"/>
        <v>4824.1799999999994</v>
      </c>
      <c r="N84" s="9">
        <f t="shared" si="4"/>
        <v>23903.57</v>
      </c>
      <c r="O84" s="9">
        <f t="shared" si="4"/>
        <v>167624.07000000004</v>
      </c>
      <c r="P84" s="6"/>
      <c r="Q84" s="6"/>
      <c r="R84" s="6"/>
    </row>
    <row r="85" spans="1:18" x14ac:dyDescent="0.3">
      <c r="A85" s="6" t="s">
        <v>36</v>
      </c>
      <c r="B85" s="7">
        <f t="shared" ref="B85:O85" si="6">(B83-B84)/B84</f>
        <v>-3.0988475454935122E-2</v>
      </c>
      <c r="C85" s="7">
        <f t="shared" si="6"/>
        <v>0.12744722449734458</v>
      </c>
      <c r="D85" s="7">
        <f t="shared" si="6"/>
        <v>8.0671380083141994E-2</v>
      </c>
      <c r="E85" s="7">
        <f t="shared" si="6"/>
        <v>0.27715288276168143</v>
      </c>
      <c r="F85" s="7">
        <f t="shared" si="6"/>
        <v>0.10583252860722428</v>
      </c>
      <c r="G85" s="7">
        <f t="shared" si="6"/>
        <v>9.6338720069045841E-2</v>
      </c>
      <c r="H85" s="7">
        <f t="shared" si="6"/>
        <v>0.11400502940341871</v>
      </c>
      <c r="I85" s="7">
        <f t="shared" si="6"/>
        <v>8.3972299789463994E-2</v>
      </c>
      <c r="J85" s="7">
        <f t="shared" si="6"/>
        <v>0.13901818453939985</v>
      </c>
      <c r="K85" s="7">
        <f t="shared" si="6"/>
        <v>-2.7936075322100865E-2</v>
      </c>
      <c r="L85" s="7">
        <f t="shared" si="6"/>
        <v>0.19457979797307851</v>
      </c>
      <c r="M85" s="7">
        <f t="shared" si="6"/>
        <v>0.18149198412994566</v>
      </c>
      <c r="N85" s="7">
        <f t="shared" si="6"/>
        <v>2.8729599804548242E-2</v>
      </c>
      <c r="O85" s="7">
        <f t="shared" si="6"/>
        <v>9.455181466480321E-2</v>
      </c>
      <c r="P85" s="6"/>
      <c r="Q85" s="6"/>
      <c r="R85" s="6"/>
    </row>
    <row r="86" spans="1:18" x14ac:dyDescent="0.3">
      <c r="A86" s="6" t="s">
        <v>47</v>
      </c>
      <c r="B86" s="10">
        <f>B83/$O$83</f>
        <v>8.7696771894188577E-2</v>
      </c>
      <c r="C86" s="10">
        <f t="shared" ref="C86:O86" si="7">C83/$O$83</f>
        <v>1.8606638145521277E-2</v>
      </c>
      <c r="D86" s="10">
        <f t="shared" si="7"/>
        <v>1.35877588245435E-2</v>
      </c>
      <c r="E86" s="10">
        <f t="shared" si="7"/>
        <v>5.0189338248419115E-3</v>
      </c>
      <c r="F86" s="10">
        <f t="shared" si="7"/>
        <v>1.9098917046372375E-2</v>
      </c>
      <c r="G86" s="10">
        <f t="shared" si="7"/>
        <v>0.29660283410282789</v>
      </c>
      <c r="H86" s="10">
        <f t="shared" si="7"/>
        <v>0.12410551664676092</v>
      </c>
      <c r="I86" s="10">
        <f t="shared" si="7"/>
        <v>0.17249720844833871</v>
      </c>
      <c r="J86" s="10">
        <f t="shared" si="7"/>
        <v>0.38990587346175787</v>
      </c>
      <c r="K86" s="10">
        <f t="shared" si="7"/>
        <v>3.4213165593694507E-3</v>
      </c>
      <c r="L86" s="10">
        <f t="shared" si="7"/>
        <v>1.9575280818896573E-2</v>
      </c>
      <c r="M86" s="10">
        <f t="shared" si="7"/>
        <v>3.1065730951594407E-2</v>
      </c>
      <c r="N86" s="10">
        <f t="shared" si="7"/>
        <v>0.13402669152333557</v>
      </c>
      <c r="O86" s="10">
        <f t="shared" si="7"/>
        <v>1</v>
      </c>
      <c r="P86" s="10"/>
      <c r="Q86" s="6"/>
      <c r="R86" s="6"/>
    </row>
    <row r="87" spans="1:18" x14ac:dyDescent="0.3">
      <c r="A87" s="6" t="s">
        <v>48</v>
      </c>
      <c r="B87" s="10">
        <f>B84/$O$84</f>
        <v>9.9058327363128668E-2</v>
      </c>
      <c r="C87" s="10">
        <f t="shared" ref="C87:O87" si="8">C84/$O$84</f>
        <v>1.8063754209046465E-2</v>
      </c>
      <c r="D87" s="10">
        <f t="shared" si="8"/>
        <v>1.3762283662483556E-2</v>
      </c>
      <c r="E87" s="10">
        <f t="shared" si="8"/>
        <v>4.3013512319561254E-3</v>
      </c>
      <c r="F87" s="10">
        <f t="shared" si="8"/>
        <v>1.8904086984643669E-2</v>
      </c>
      <c r="G87" s="10">
        <f t="shared" si="8"/>
        <v>0.29611940576314594</v>
      </c>
      <c r="H87" s="10">
        <f t="shared" si="8"/>
        <v>0.12193833498971836</v>
      </c>
      <c r="I87" s="10">
        <f t="shared" si="8"/>
        <v>0.17418077248691069</v>
      </c>
      <c r="J87" s="10">
        <f t="shared" si="8"/>
        <v>0.37468425626462831</v>
      </c>
      <c r="K87" s="10">
        <f t="shared" si="8"/>
        <v>3.8524300239219807E-3</v>
      </c>
      <c r="L87" s="10">
        <f t="shared" si="8"/>
        <v>1.7936147237088321E-2</v>
      </c>
      <c r="M87" s="10">
        <f t="shared" si="8"/>
        <v>2.8779756988360911E-2</v>
      </c>
      <c r="N87" s="10">
        <f t="shared" si="8"/>
        <v>0.14260225276715924</v>
      </c>
      <c r="O87" s="10">
        <f t="shared" si="8"/>
        <v>1</v>
      </c>
      <c r="P87" s="6"/>
      <c r="Q87" s="6"/>
      <c r="R87" s="6"/>
    </row>
    <row r="89" spans="1:18" x14ac:dyDescent="0.3">
      <c r="A89" s="3" t="s">
        <v>76</v>
      </c>
    </row>
  </sheetData>
  <mergeCells count="1">
    <mergeCell ref="A1:R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Health Portfolio</vt:lpstr>
      <vt:lpstr>Liability Portfolio</vt:lpstr>
      <vt:lpstr>Miscellaneous portfolio</vt:lpstr>
      <vt:lpstr>Segmentwise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Sharad Taware</cp:lastModifiedBy>
  <dcterms:created xsi:type="dcterms:W3CDTF">2024-11-25T17:58:31Z</dcterms:created>
  <dcterms:modified xsi:type="dcterms:W3CDTF">2024-11-26T10:56:18Z</dcterms:modified>
</cp:coreProperties>
</file>