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hara\OneDrive\Desktop\"/>
    </mc:Choice>
  </mc:AlternateContent>
  <xr:revisionPtr revIDLastSave="0" documentId="13_ncr:1_{EE79D4A5-ABD8-4134-B0A1-D2FBCE8B47BE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Health Portfolio" sheetId="1" r:id="rId1"/>
    <sheet name="Liability Portfolio" sheetId="2" r:id="rId2"/>
    <sheet name="Miscellaneous portfolio" sheetId="3" r:id="rId3"/>
    <sheet name="Segmentwise Repor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1" i="4" l="1"/>
  <c r="Q78" i="4"/>
  <c r="Q76" i="4"/>
  <c r="Q74" i="4"/>
  <c r="Q70" i="4"/>
  <c r="Q68" i="4"/>
  <c r="Q64" i="4"/>
  <c r="Q62" i="4"/>
  <c r="Q60" i="4"/>
  <c r="Q58" i="4"/>
  <c r="Q54" i="4"/>
  <c r="Q52" i="4"/>
  <c r="Q50" i="4"/>
  <c r="Q48" i="4"/>
  <c r="Q46" i="4"/>
  <c r="Q44" i="4"/>
  <c r="Q42" i="4"/>
  <c r="Q40" i="4"/>
  <c r="Q38" i="4"/>
  <c r="Q36" i="4"/>
  <c r="Q34" i="4"/>
  <c r="Q32" i="4"/>
  <c r="Q30" i="4"/>
  <c r="Q28" i="4"/>
  <c r="Q26" i="4"/>
  <c r="Q24" i="4"/>
  <c r="Q22" i="4"/>
  <c r="Q20" i="4"/>
  <c r="Q18" i="4"/>
  <c r="Q16" i="4"/>
  <c r="Q14" i="4"/>
  <c r="Q12" i="4"/>
  <c r="Q10" i="4"/>
  <c r="Q8" i="4"/>
  <c r="Q6" i="4"/>
  <c r="Q4" i="4"/>
  <c r="P81" i="4"/>
  <c r="P78" i="4"/>
  <c r="P76" i="4"/>
  <c r="P74" i="4"/>
  <c r="P70" i="4"/>
  <c r="P68" i="4"/>
  <c r="P64" i="4"/>
  <c r="P62" i="4"/>
  <c r="P60" i="4"/>
  <c r="P58" i="4"/>
  <c r="P54" i="4"/>
  <c r="P52" i="4"/>
  <c r="P50" i="4"/>
  <c r="P48" i="4"/>
  <c r="P46" i="4"/>
  <c r="P44" i="4"/>
  <c r="P42" i="4"/>
  <c r="P40" i="4"/>
  <c r="P38" i="4"/>
  <c r="P36" i="4"/>
  <c r="P34" i="4"/>
  <c r="P32" i="4"/>
  <c r="P30" i="4"/>
  <c r="P28" i="4"/>
  <c r="P26" i="4"/>
  <c r="P24" i="4"/>
  <c r="P22" i="4"/>
  <c r="P20" i="4"/>
  <c r="P18" i="4"/>
  <c r="P16" i="4"/>
  <c r="P14" i="4"/>
  <c r="P12" i="4"/>
  <c r="P10" i="4"/>
  <c r="P8" i="4"/>
  <c r="P6" i="4"/>
  <c r="P4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B84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B83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B82" i="4"/>
  <c r="R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B81" i="4"/>
  <c r="O80" i="4"/>
  <c r="N80" i="4"/>
  <c r="O79" i="4"/>
  <c r="N79" i="4"/>
  <c r="R78" i="4"/>
  <c r="O78" i="4"/>
  <c r="N78" i="4"/>
  <c r="O72" i="4"/>
  <c r="M72" i="4"/>
  <c r="J72" i="4"/>
  <c r="O71" i="4"/>
  <c r="N71" i="4"/>
  <c r="M71" i="4"/>
  <c r="L71" i="4"/>
  <c r="K71" i="4"/>
  <c r="J71" i="4"/>
  <c r="R70" i="4"/>
  <c r="O70" i="4"/>
  <c r="N70" i="4"/>
  <c r="M70" i="4"/>
  <c r="L70" i="4"/>
  <c r="K70" i="4"/>
  <c r="J70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R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G30" i="3"/>
  <c r="F30" i="3"/>
  <c r="H31" i="2"/>
  <c r="G31" i="2"/>
  <c r="H31" i="1"/>
  <c r="G31" i="1"/>
  <c r="E63" i="3"/>
  <c r="D63" i="3"/>
  <c r="C63" i="3"/>
  <c r="B63" i="3"/>
  <c r="H62" i="3"/>
  <c r="E62" i="3"/>
  <c r="F62" i="3" s="1"/>
  <c r="D62" i="3"/>
  <c r="C62" i="3"/>
  <c r="B62" i="3"/>
  <c r="F60" i="3"/>
  <c r="F58" i="3"/>
  <c r="F52" i="3"/>
  <c r="F50" i="3"/>
  <c r="F48" i="3"/>
  <c r="F46" i="3"/>
  <c r="F44" i="3"/>
  <c r="F42" i="3"/>
  <c r="F40" i="3"/>
  <c r="F38" i="3"/>
  <c r="F36" i="3"/>
  <c r="F28" i="3"/>
  <c r="F26" i="3"/>
  <c r="F24" i="3"/>
  <c r="F22" i="3"/>
  <c r="F20" i="3"/>
  <c r="F18" i="3"/>
  <c r="F16" i="3"/>
  <c r="F14" i="3"/>
  <c r="F12" i="3"/>
  <c r="F10" i="3"/>
  <c r="F8" i="3"/>
  <c r="F6" i="3"/>
  <c r="F4" i="3"/>
  <c r="E56" i="3"/>
  <c r="E55" i="3"/>
  <c r="E66" i="3" s="1"/>
  <c r="E69" i="3" s="1"/>
  <c r="D55" i="3"/>
  <c r="D66" i="3" s="1"/>
  <c r="D69" i="3" s="1"/>
  <c r="C55" i="3"/>
  <c r="C66" i="3" s="1"/>
  <c r="C69" i="3" s="1"/>
  <c r="B55" i="3"/>
  <c r="B66" i="3" s="1"/>
  <c r="B69" i="3" s="1"/>
  <c r="H54" i="3"/>
  <c r="H65" i="3" s="1"/>
  <c r="E54" i="3"/>
  <c r="F54" i="3" s="1"/>
  <c r="D54" i="3"/>
  <c r="D56" i="3" s="1"/>
  <c r="C54" i="3"/>
  <c r="C56" i="3" s="1"/>
  <c r="B54" i="3"/>
  <c r="B56" i="3" s="1"/>
  <c r="H39" i="2"/>
  <c r="H37" i="2"/>
  <c r="H35" i="2"/>
  <c r="H29" i="2"/>
  <c r="H7" i="2"/>
  <c r="H5" i="2"/>
  <c r="G55" i="2"/>
  <c r="G53" i="2"/>
  <c r="G51" i="2"/>
  <c r="G49" i="2"/>
  <c r="G47" i="2"/>
  <c r="G45" i="2"/>
  <c r="G43" i="2"/>
  <c r="G41" i="2"/>
  <c r="G39" i="2"/>
  <c r="G37" i="2"/>
  <c r="G35" i="2"/>
  <c r="G29" i="2"/>
  <c r="G27" i="2"/>
  <c r="G23" i="2"/>
  <c r="G21" i="2"/>
  <c r="G19" i="2"/>
  <c r="G17" i="2"/>
  <c r="G15" i="2"/>
  <c r="G13" i="2"/>
  <c r="G11" i="2"/>
  <c r="G9" i="2"/>
  <c r="G7" i="2"/>
  <c r="G5" i="2"/>
  <c r="F59" i="2"/>
  <c r="E59" i="2"/>
  <c r="F57" i="2"/>
  <c r="E57" i="2"/>
  <c r="D57" i="2"/>
  <c r="C57" i="2"/>
  <c r="F56" i="2"/>
  <c r="E56" i="2"/>
  <c r="D56" i="2"/>
  <c r="D59" i="2" s="1"/>
  <c r="C56" i="2"/>
  <c r="C59" i="2" s="1"/>
  <c r="B56" i="2"/>
  <c r="B59" i="2" s="1"/>
  <c r="I55" i="2"/>
  <c r="F55" i="2"/>
  <c r="H55" i="2" s="1"/>
  <c r="E55" i="2"/>
  <c r="E58" i="2" s="1"/>
  <c r="D55" i="2"/>
  <c r="D58" i="2" s="1"/>
  <c r="C55" i="2"/>
  <c r="C58" i="2" s="1"/>
  <c r="B55" i="2"/>
  <c r="B57" i="2" s="1"/>
  <c r="H74" i="1"/>
  <c r="H45" i="1"/>
  <c r="H17" i="1"/>
  <c r="G71" i="1"/>
  <c r="G69" i="1"/>
  <c r="G65" i="1"/>
  <c r="G63" i="1"/>
  <c r="G61" i="1"/>
  <c r="G59" i="1"/>
  <c r="G53" i="1"/>
  <c r="G51" i="1"/>
  <c r="G49" i="1"/>
  <c r="G47" i="1"/>
  <c r="G45" i="1"/>
  <c r="G43" i="1"/>
  <c r="G41" i="1"/>
  <c r="G39" i="1"/>
  <c r="G37" i="1"/>
  <c r="G35" i="1"/>
  <c r="G33" i="1"/>
  <c r="G29" i="1"/>
  <c r="G27" i="1"/>
  <c r="G23" i="1"/>
  <c r="G21" i="1"/>
  <c r="G19" i="1"/>
  <c r="G17" i="1"/>
  <c r="G15" i="1"/>
  <c r="G13" i="1"/>
  <c r="G11" i="1"/>
  <c r="G9" i="1"/>
  <c r="G7" i="1"/>
  <c r="G5" i="1"/>
  <c r="F76" i="1"/>
  <c r="F75" i="1"/>
  <c r="F78" i="1" s="1"/>
  <c r="E75" i="1"/>
  <c r="E78" i="1" s="1"/>
  <c r="D75" i="1"/>
  <c r="D78" i="1" s="1"/>
  <c r="C75" i="1"/>
  <c r="C78" i="1" s="1"/>
  <c r="B75" i="1"/>
  <c r="B78" i="1" s="1"/>
  <c r="I74" i="1"/>
  <c r="F74" i="1"/>
  <c r="H71" i="1" s="1"/>
  <c r="E74" i="1"/>
  <c r="E76" i="1" s="1"/>
  <c r="F73" i="1"/>
  <c r="E73" i="1"/>
  <c r="C73" i="1"/>
  <c r="B73" i="1"/>
  <c r="F57" i="1"/>
  <c r="D57" i="1"/>
  <c r="C57" i="1"/>
  <c r="B57" i="1"/>
  <c r="F56" i="1"/>
  <c r="E56" i="1"/>
  <c r="D56" i="1"/>
  <c r="C56" i="1"/>
  <c r="B56" i="1"/>
  <c r="I55" i="1"/>
  <c r="F55" i="1"/>
  <c r="H55" i="1" s="1"/>
  <c r="E55" i="1"/>
  <c r="E57" i="1" s="1"/>
  <c r="D55" i="1"/>
  <c r="D74" i="1" s="1"/>
  <c r="C55" i="1"/>
  <c r="C74" i="1" s="1"/>
  <c r="B55" i="1"/>
  <c r="B74" i="1" s="1"/>
  <c r="B65" i="3" l="1"/>
  <c r="C65" i="3"/>
  <c r="D65" i="3"/>
  <c r="E65" i="3"/>
  <c r="B58" i="2"/>
  <c r="H9" i="2"/>
  <c r="H41" i="2"/>
  <c r="H13" i="2"/>
  <c r="H43" i="2"/>
  <c r="H15" i="2"/>
  <c r="H45" i="2"/>
  <c r="H17" i="2"/>
  <c r="H47" i="2"/>
  <c r="F58" i="2"/>
  <c r="H19" i="2"/>
  <c r="H49" i="2"/>
  <c r="H21" i="2"/>
  <c r="H51" i="2"/>
  <c r="H23" i="2"/>
  <c r="H53" i="2"/>
  <c r="H27" i="2"/>
  <c r="B77" i="1"/>
  <c r="B76" i="1"/>
  <c r="C77" i="1"/>
  <c r="C76" i="1"/>
  <c r="D77" i="1"/>
  <c r="D76" i="1"/>
  <c r="H21" i="1"/>
  <c r="H7" i="1"/>
  <c r="H61" i="1"/>
  <c r="H29" i="1"/>
  <c r="H35" i="1"/>
  <c r="H9" i="1"/>
  <c r="H37" i="1"/>
  <c r="H63" i="1"/>
  <c r="H11" i="1"/>
  <c r="H39" i="1"/>
  <c r="H65" i="1"/>
  <c r="H23" i="1"/>
  <c r="G55" i="1"/>
  <c r="H13" i="1"/>
  <c r="H41" i="1"/>
  <c r="H69" i="1"/>
  <c r="H19" i="1"/>
  <c r="H47" i="1"/>
  <c r="H49" i="1"/>
  <c r="H51" i="1"/>
  <c r="E77" i="1"/>
  <c r="H27" i="1"/>
  <c r="H53" i="1"/>
  <c r="F77" i="1"/>
  <c r="G74" i="1"/>
  <c r="H5" i="1"/>
  <c r="H33" i="1"/>
  <c r="H59" i="1"/>
  <c r="H15" i="1"/>
  <c r="H43" i="1"/>
  <c r="C67" i="3" l="1"/>
  <c r="C68" i="3"/>
  <c r="B68" i="3"/>
  <c r="B67" i="3"/>
  <c r="G52" i="3"/>
  <c r="G22" i="3"/>
  <c r="E67" i="3"/>
  <c r="G50" i="3"/>
  <c r="G20" i="3"/>
  <c r="G48" i="3"/>
  <c r="G18" i="3"/>
  <c r="G46" i="3"/>
  <c r="G16" i="3"/>
  <c r="G44" i="3"/>
  <c r="G14" i="3"/>
  <c r="G42" i="3"/>
  <c r="G12" i="3"/>
  <c r="G40" i="3"/>
  <c r="G8" i="3"/>
  <c r="G62" i="3"/>
  <c r="G38" i="3"/>
  <c r="G6" i="3"/>
  <c r="G65" i="3"/>
  <c r="G36" i="3"/>
  <c r="G4" i="3"/>
  <c r="G60" i="3"/>
  <c r="G28" i="3"/>
  <c r="F65" i="3"/>
  <c r="E68" i="3"/>
  <c r="G58" i="3"/>
  <c r="G26" i="3"/>
  <c r="G54" i="3"/>
  <c r="G24" i="3"/>
  <c r="D67" i="3"/>
  <c r="D68" i="3"/>
</calcChain>
</file>

<file path=xl/sharedStrings.xml><?xml version="1.0" encoding="utf-8"?>
<sst xmlns="http://schemas.openxmlformats.org/spreadsheetml/2006/main" count="325" uniqueCount="75">
  <si>
    <t>GROSS DIRECT PREMIUM INCOME UNDERWRITTEN BY NON-LIFE INSURERS WITHIN INDIA  (SEGMENT WISE) : FOR THE PERIOD UPTO September 2024 (PROVISIONAL &amp; UNAUDITED ) IN FY 2024-25  (Rs. In Crs.)</t>
  </si>
  <si>
    <t>Health-Retail</t>
  </si>
  <si>
    <t>Health-Group</t>
  </si>
  <si>
    <t>Health-Government schemes</t>
  </si>
  <si>
    <t>Overseas Medical</t>
  </si>
  <si>
    <t>Grand Total</t>
  </si>
  <si>
    <t>Growth %</t>
  </si>
  <si>
    <t>Market %</t>
  </si>
  <si>
    <t>Accretion</t>
  </si>
  <si>
    <t>General Insurers</t>
  </si>
  <si>
    <t>Acko General Insurance Ltd</t>
  </si>
  <si>
    <t>Previous Year</t>
  </si>
  <si>
    <t>Bajaj Allianz General Insurance Co Ltd</t>
  </si>
  <si>
    <t>Cholamandalam MS General Insurance Co Ltd</t>
  </si>
  <si>
    <t>Future Generali India Insurance Co Ltd</t>
  </si>
  <si>
    <t>Go Digit General Insurance Ltd</t>
  </si>
  <si>
    <t>HDFC Ergo General Insurance Co Ltd</t>
  </si>
  <si>
    <t>ICICI Lombard General Insurance Co Ltd</t>
  </si>
  <si>
    <t>IFFCO-Tokio General Insurance Co Ltd</t>
  </si>
  <si>
    <t>Kshema General insurance</t>
  </si>
  <si>
    <t>Liberty  General Insurance Co. Ltd</t>
  </si>
  <si>
    <t>Magma HDI General Insurance Co Ltd</t>
  </si>
  <si>
    <t>National Insurance Co Ltd</t>
  </si>
  <si>
    <t>Navi General Insurance Co. Ltd</t>
  </si>
  <si>
    <t>Raheja QBE General Insurance Co Ltd</t>
  </si>
  <si>
    <t>Reliance General Insurance Co Ltd</t>
  </si>
  <si>
    <t>Royal Sundaram General Insurance Co Ltd</t>
  </si>
  <si>
    <t>SBI General Insurance Co Ltd</t>
  </si>
  <si>
    <t>Shriram General Insurance Co Ltd</t>
  </si>
  <si>
    <t>Tata AIG General Insurance Co Ltd</t>
  </si>
  <si>
    <t>The New India Assurance Co Ltd</t>
  </si>
  <si>
    <t>The Oriental Insurance Co Ltd</t>
  </si>
  <si>
    <t>United India Insurance Co Ltd</t>
  </si>
  <si>
    <t>Universal Sompo General Insurance Co Ltd</t>
  </si>
  <si>
    <t>General Insurers Sub Total</t>
  </si>
  <si>
    <t>Previous Year Sub Total</t>
  </si>
  <si>
    <t>% Growth</t>
  </si>
  <si>
    <t>Stand-alone Health Insurers</t>
  </si>
  <si>
    <t xml:space="preserve"> Niva bupa health insurance company limited</t>
  </si>
  <si>
    <t>Aditya Birla Health Insurance Co Ltd</t>
  </si>
  <si>
    <t>Care Health Insurance Ltd</t>
  </si>
  <si>
    <t>ManipalCigna Health Insurance Co Ltd</t>
  </si>
  <si>
    <t>Narayana Health Insurance Ltd</t>
  </si>
  <si>
    <t>Star Health &amp; Allied Insurance Co Ltd</t>
  </si>
  <si>
    <t>Stand-alone Health sub Total</t>
  </si>
  <si>
    <t>Industry Total</t>
  </si>
  <si>
    <t>% Market Share</t>
  </si>
  <si>
    <t>Previous Year Market Share</t>
  </si>
  <si>
    <t>Workmen's compensation/Employers' liability</t>
  </si>
  <si>
    <t>Public Liability (Act)</t>
  </si>
  <si>
    <t>Product Liability</t>
  </si>
  <si>
    <t>Other liability covers</t>
  </si>
  <si>
    <t>Crop Insurance</t>
  </si>
  <si>
    <t>Credit Guarantee</t>
  </si>
  <si>
    <t>All Other miscellaneous</t>
  </si>
  <si>
    <t>Specialised Insurers</t>
  </si>
  <si>
    <t>Agriculture Insurance Co Of India Ltd</t>
  </si>
  <si>
    <t>ECGC Ltd</t>
  </si>
  <si>
    <t>Specialised sub Total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</si>
  <si>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</si>
  <si>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</si>
  <si>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</si>
  <si>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</si>
  <si>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</si>
  <si>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</si>
  <si>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</si>
  <si>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</si>
  <si>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Health </t>
  </si>
  <si>
    <t xml:space="preserve">Aviation </t>
  </si>
  <si>
    <t>Liability</t>
  </si>
  <si>
    <t>P.A.</t>
  </si>
  <si>
    <t>All Other Misc (Crop Insurance + Credit Guarantee+All other misc)</t>
  </si>
  <si>
    <t>Zuno General Insurance Co Ltd</t>
  </si>
  <si>
    <t>Zuno  General Insurance Co Ltd</t>
  </si>
  <si>
    <t>Zurich Kotak Mahindra General Insurance Co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</si>
</sst>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0" fillId="0" borderId="0" xfId="0" applyAlignment="1">
      <alignment vertical="top"/>
    </xf>
    <xf numFmtId="43" fontId="2" fillId="0" borderId="1" xfId="1" applyFont="1" applyBorder="1"/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0" fontId="1" fillId="0" borderId="1" xfId="2" applyNumberFormat="1" applyFont="1" applyBorder="1"/>
    <xf numFmtId="164" fontId="2" fillId="0" borderId="1" xfId="0" applyNumberFormat="1" applyFont="1" applyBorder="1"/>
    <xf numFmtId="164" fontId="0" fillId="0" borderId="1" xfId="0" applyNumberFormat="1" applyBorder="1"/>
    <xf numFmtId="10" fontId="0" fillId="0" borderId="1" xfId="2" applyNumberFormat="1" applyFont="1" applyBorder="1"/>
    <xf numFmtId="10" fontId="2" fillId="0" borderId="1" xfId="2" applyNumberFormat="1" applyFont="1" applyBorder="1"/>
    <xf numFmtId="43" fontId="0" fillId="0" borderId="1" xfId="0" applyNumberFormat="1" applyBorder="1"/>
    <xf numFmtId="43" fontId="1" fillId="0" borderId="1" xfId="1" applyFont="1" applyBorder="1"/>
    <xf numFmtId="0" fontId="0" fillId="0" borderId="1" xfId="1" applyNumberFormat="1" applyFont="1" applyBorder="1"/>
    <xf numFmtId="43" fontId="5" fillId="0" borderId="1" xfId="1" applyFont="1" applyBorder="1"/>
    <xf numFmtId="43" fontId="6" fillId="0" borderId="1" xfId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8"/>
  <sheetViews>
    <sheetView workbookViewId="0">
      <selection activeCell="A23" sqref="A23"/>
    </sheetView>
  </sheetViews>
  <sheetFormatPr defaultRowHeight="14.4" x14ac:dyDescent="0.3"/>
  <cols>
    <col min="1" max="1" width="39.109375" customWidth="1"/>
    <col min="2" max="2" width="15.44140625" customWidth="1"/>
    <col min="3" max="3" width="14.21875" customWidth="1"/>
    <col min="4" max="4" width="16.21875" customWidth="1"/>
    <col min="5" max="5" width="12.6640625" customWidth="1"/>
    <col min="6" max="6" width="11.44140625" customWidth="1"/>
    <col min="7" max="7" width="11.21875" customWidth="1"/>
    <col min="8" max="8" width="10.33203125" customWidth="1"/>
    <col min="9" max="9" width="14.6640625" customWidth="1"/>
  </cols>
  <sheetData>
    <row r="2" spans="1:9" ht="46.2" customHeight="1" x14ac:dyDescent="0.3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9" ht="43.2" x14ac:dyDescent="0.3">
      <c r="A3" s="9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</row>
    <row r="4" spans="1:9" x14ac:dyDescent="0.3">
      <c r="A4" s="5" t="s">
        <v>9</v>
      </c>
      <c r="B4" s="1"/>
      <c r="C4" s="1"/>
      <c r="D4" s="1"/>
      <c r="E4" s="1"/>
      <c r="F4" s="1"/>
      <c r="G4" s="1"/>
      <c r="H4" s="1"/>
      <c r="I4" s="1"/>
    </row>
    <row r="5" spans="1:9" x14ac:dyDescent="0.3">
      <c r="A5" s="1" t="s">
        <v>10</v>
      </c>
      <c r="B5" s="1">
        <v>43.33</v>
      </c>
      <c r="C5" s="1">
        <v>459.76</v>
      </c>
      <c r="D5" s="2">
        <v>0</v>
      </c>
      <c r="E5" s="1">
        <v>17.05</v>
      </c>
      <c r="F5" s="1">
        <v>520.14</v>
      </c>
      <c r="G5" s="16">
        <f>(F5-F6)/F6</f>
        <v>0.14517833553500661</v>
      </c>
      <c r="H5" s="16">
        <f>F5/$F$74</f>
        <v>8.7260889828219487E-3</v>
      </c>
      <c r="I5" s="1">
        <v>65.94</v>
      </c>
    </row>
    <row r="6" spans="1:9" x14ac:dyDescent="0.3">
      <c r="A6" s="1" t="s">
        <v>11</v>
      </c>
      <c r="B6" s="1">
        <v>14.82</v>
      </c>
      <c r="C6" s="1">
        <v>416.67</v>
      </c>
      <c r="D6" s="2">
        <v>0</v>
      </c>
      <c r="E6" s="1">
        <v>22.71</v>
      </c>
      <c r="F6" s="1">
        <v>454.2</v>
      </c>
      <c r="G6" s="1"/>
      <c r="H6" s="1"/>
      <c r="I6" s="1"/>
    </row>
    <row r="7" spans="1:9" x14ac:dyDescent="0.3">
      <c r="A7" s="1" t="s">
        <v>12</v>
      </c>
      <c r="B7" s="1">
        <v>528.29999999999995</v>
      </c>
      <c r="C7" s="1">
        <v>2159.63</v>
      </c>
      <c r="D7" s="1">
        <v>885.84</v>
      </c>
      <c r="E7" s="1">
        <v>122.51</v>
      </c>
      <c r="F7" s="1">
        <v>3696.28</v>
      </c>
      <c r="G7" s="16">
        <f>(F7-F8)/F8</f>
        <v>-0.16287201925973235</v>
      </c>
      <c r="H7" s="16">
        <f>F7/$F$74</f>
        <v>6.2010359106058205E-2</v>
      </c>
      <c r="I7" s="1">
        <v>-719.15</v>
      </c>
    </row>
    <row r="8" spans="1:9" x14ac:dyDescent="0.3">
      <c r="A8" s="1" t="s">
        <v>11</v>
      </c>
      <c r="B8" s="1">
        <v>454.15</v>
      </c>
      <c r="C8" s="1">
        <v>1547.18</v>
      </c>
      <c r="D8" s="1">
        <v>2302.31</v>
      </c>
      <c r="E8" s="1">
        <v>111.79</v>
      </c>
      <c r="F8" s="1">
        <v>4415.43</v>
      </c>
      <c r="G8" s="1"/>
      <c r="H8" s="1"/>
      <c r="I8" s="1"/>
    </row>
    <row r="9" spans="1:9" x14ac:dyDescent="0.3">
      <c r="A9" s="1" t="s">
        <v>13</v>
      </c>
      <c r="B9" s="1">
        <v>290.74</v>
      </c>
      <c r="C9" s="1">
        <v>233.2</v>
      </c>
      <c r="D9" s="1">
        <v>6.26</v>
      </c>
      <c r="E9" s="1">
        <v>0.72</v>
      </c>
      <c r="F9" s="1">
        <v>530.91999999999996</v>
      </c>
      <c r="G9" s="16">
        <f>(F9-F10)/F10</f>
        <v>0.36161263848994651</v>
      </c>
      <c r="H9" s="16">
        <f>F9/$F$74</f>
        <v>8.9069388294686601E-3</v>
      </c>
      <c r="I9" s="1">
        <v>141</v>
      </c>
    </row>
    <row r="10" spans="1:9" x14ac:dyDescent="0.3">
      <c r="A10" s="1" t="s">
        <v>11</v>
      </c>
      <c r="B10" s="1">
        <v>272.77</v>
      </c>
      <c r="C10" s="1">
        <v>116.09</v>
      </c>
      <c r="D10" s="2">
        <v>0</v>
      </c>
      <c r="E10" s="1">
        <v>1.06</v>
      </c>
      <c r="F10" s="1">
        <v>389.92</v>
      </c>
      <c r="G10" s="1"/>
      <c r="H10" s="1"/>
      <c r="I10" s="1"/>
    </row>
    <row r="11" spans="1:9" x14ac:dyDescent="0.3">
      <c r="A11" s="1" t="s">
        <v>72</v>
      </c>
      <c r="B11" s="1">
        <v>4.18</v>
      </c>
      <c r="C11" s="1">
        <v>175.68</v>
      </c>
      <c r="D11" s="2">
        <v>0</v>
      </c>
      <c r="E11" s="1">
        <v>3.19</v>
      </c>
      <c r="F11" s="1">
        <v>183.05</v>
      </c>
      <c r="G11" s="16">
        <f>(F11-F12)/F12</f>
        <v>0.37064769749157617</v>
      </c>
      <c r="H11" s="16">
        <f>F11/$F$74</f>
        <v>3.0709243440334485E-3</v>
      </c>
      <c r="I11" s="1">
        <v>49.5</v>
      </c>
    </row>
    <row r="12" spans="1:9" x14ac:dyDescent="0.3">
      <c r="A12" s="1" t="s">
        <v>11</v>
      </c>
      <c r="B12" s="1">
        <v>5.31</v>
      </c>
      <c r="C12" s="1">
        <v>105.72</v>
      </c>
      <c r="D12" s="2">
        <v>0</v>
      </c>
      <c r="E12" s="1">
        <v>22.52</v>
      </c>
      <c r="F12" s="1">
        <v>133.55000000000001</v>
      </c>
      <c r="G12" s="1"/>
      <c r="H12" s="1"/>
      <c r="I12" s="1"/>
    </row>
    <row r="13" spans="1:9" x14ac:dyDescent="0.3">
      <c r="A13" s="1" t="s">
        <v>14</v>
      </c>
      <c r="B13" s="1">
        <v>92.46</v>
      </c>
      <c r="C13" s="1">
        <v>927.38</v>
      </c>
      <c r="D13" s="1">
        <v>60.02</v>
      </c>
      <c r="E13" s="1">
        <v>4.71</v>
      </c>
      <c r="F13" s="1">
        <v>1084.57</v>
      </c>
      <c r="G13" s="16">
        <f>(F13-F14)/F14</f>
        <v>0.82142917121504722</v>
      </c>
      <c r="H13" s="16">
        <f>F13/$F$74</f>
        <v>1.8195205767868653E-2</v>
      </c>
      <c r="I13" s="1">
        <v>489.12</v>
      </c>
    </row>
    <row r="14" spans="1:9" x14ac:dyDescent="0.3">
      <c r="A14" s="1" t="s">
        <v>11</v>
      </c>
      <c r="B14" s="1">
        <v>93.27</v>
      </c>
      <c r="C14" s="1">
        <v>498.53</v>
      </c>
      <c r="D14" s="2">
        <v>0</v>
      </c>
      <c r="E14" s="1">
        <v>3.65</v>
      </c>
      <c r="F14" s="1">
        <v>595.45000000000005</v>
      </c>
      <c r="G14" s="1"/>
      <c r="H14" s="1"/>
      <c r="I14" s="1"/>
    </row>
    <row r="15" spans="1:9" x14ac:dyDescent="0.3">
      <c r="A15" s="1" t="s">
        <v>15</v>
      </c>
      <c r="B15" s="1">
        <v>31.01</v>
      </c>
      <c r="C15" s="1">
        <v>636.11</v>
      </c>
      <c r="D15" s="2">
        <v>0</v>
      </c>
      <c r="E15" s="1">
        <v>3.52</v>
      </c>
      <c r="F15" s="1">
        <v>670.64</v>
      </c>
      <c r="G15" s="16">
        <f>(F15-F16)/F16</f>
        <v>-2.8733634573050677E-2</v>
      </c>
      <c r="H15" s="16">
        <f>F15/$F$74</f>
        <v>1.1250940737954612E-2</v>
      </c>
      <c r="I15" s="1">
        <v>-19.84</v>
      </c>
    </row>
    <row r="16" spans="1:9" x14ac:dyDescent="0.3">
      <c r="A16" s="1" t="s">
        <v>11</v>
      </c>
      <c r="B16" s="1">
        <v>28.29</v>
      </c>
      <c r="C16" s="1">
        <v>657.32</v>
      </c>
      <c r="D16" s="2">
        <v>0</v>
      </c>
      <c r="E16" s="1">
        <v>4.87</v>
      </c>
      <c r="F16" s="1">
        <v>690.48</v>
      </c>
      <c r="G16" s="1"/>
      <c r="H16" s="1"/>
      <c r="I16" s="1"/>
    </row>
    <row r="17" spans="1:9" x14ac:dyDescent="0.3">
      <c r="A17" s="1" t="s">
        <v>16</v>
      </c>
      <c r="B17" s="1">
        <v>1970.67</v>
      </c>
      <c r="C17" s="1">
        <v>1050.5899999999999</v>
      </c>
      <c r="D17" s="2">
        <v>0</v>
      </c>
      <c r="E17" s="1">
        <v>21.69</v>
      </c>
      <c r="F17" s="1">
        <v>3042.95</v>
      </c>
      <c r="G17" s="16">
        <f>(F17-F18)/F18</f>
        <v>0.18624741247237037</v>
      </c>
      <c r="H17" s="16">
        <f>F17/$F$74</f>
        <v>5.1049818261002897E-2</v>
      </c>
      <c r="I17" s="1">
        <v>477.76</v>
      </c>
    </row>
    <row r="18" spans="1:9" x14ac:dyDescent="0.3">
      <c r="A18" s="1" t="s">
        <v>11</v>
      </c>
      <c r="B18" s="1">
        <v>1691.41</v>
      </c>
      <c r="C18" s="1">
        <v>852.37</v>
      </c>
      <c r="D18" s="2">
        <v>0</v>
      </c>
      <c r="E18" s="1">
        <v>21.41</v>
      </c>
      <c r="F18" s="1">
        <v>2565.19</v>
      </c>
      <c r="G18" s="1"/>
      <c r="H18" s="1"/>
      <c r="I18" s="1"/>
    </row>
    <row r="19" spans="1:9" x14ac:dyDescent="0.3">
      <c r="A19" s="1" t="s">
        <v>17</v>
      </c>
      <c r="B19" s="1">
        <v>718</v>
      </c>
      <c r="C19" s="1">
        <v>3148.09</v>
      </c>
      <c r="D19" s="2">
        <v>0</v>
      </c>
      <c r="E19" s="1">
        <v>146.1</v>
      </c>
      <c r="F19" s="1">
        <v>4012.19</v>
      </c>
      <c r="G19" s="16">
        <f>(F19-F20)/F20</f>
        <v>0.2075307586738257</v>
      </c>
      <c r="H19" s="16">
        <f>F19/$F$74</f>
        <v>6.7310199092529693E-2</v>
      </c>
      <c r="I19" s="1">
        <v>689.55</v>
      </c>
    </row>
    <row r="20" spans="1:9" x14ac:dyDescent="0.3">
      <c r="A20" s="1" t="s">
        <v>11</v>
      </c>
      <c r="B20" s="1">
        <v>560.74</v>
      </c>
      <c r="C20" s="1">
        <v>2619.87</v>
      </c>
      <c r="D20" s="2">
        <v>0</v>
      </c>
      <c r="E20" s="1">
        <v>142.03</v>
      </c>
      <c r="F20" s="1">
        <v>3322.64</v>
      </c>
      <c r="G20" s="1"/>
      <c r="H20" s="1"/>
      <c r="I20" s="1"/>
    </row>
    <row r="21" spans="1:9" x14ac:dyDescent="0.3">
      <c r="A21" s="1" t="s">
        <v>18</v>
      </c>
      <c r="B21" s="1">
        <v>132.37</v>
      </c>
      <c r="C21" s="1">
        <v>297.38</v>
      </c>
      <c r="D21" s="1">
        <v>0.95</v>
      </c>
      <c r="E21" s="1">
        <v>1.22</v>
      </c>
      <c r="F21" s="1">
        <v>431.92</v>
      </c>
      <c r="G21" s="16">
        <f>(F21-F22)/F22</f>
        <v>-0.596600354908004</v>
      </c>
      <c r="H21" s="16">
        <f>F21/$F$74</f>
        <v>7.2460728908764109E-3</v>
      </c>
      <c r="I21" s="1">
        <v>-638.78</v>
      </c>
    </row>
    <row r="22" spans="1:9" x14ac:dyDescent="0.3">
      <c r="A22" s="1" t="s">
        <v>11</v>
      </c>
      <c r="B22" s="1">
        <v>115.77</v>
      </c>
      <c r="C22" s="1">
        <v>548.82000000000005</v>
      </c>
      <c r="D22" s="1">
        <v>404.47</v>
      </c>
      <c r="E22" s="1">
        <v>1.64</v>
      </c>
      <c r="F22" s="1">
        <v>1070.7</v>
      </c>
      <c r="G22" s="1"/>
      <c r="H22" s="1"/>
      <c r="I22" s="1"/>
    </row>
    <row r="23" spans="1:9" x14ac:dyDescent="0.3">
      <c r="A23" s="1" t="s">
        <v>74</v>
      </c>
      <c r="B23" s="1">
        <v>48.98</v>
      </c>
      <c r="C23" s="1">
        <v>329.3</v>
      </c>
      <c r="D23" s="2">
        <v>0</v>
      </c>
      <c r="E23" s="1">
        <v>0.14000000000000001</v>
      </c>
      <c r="F23" s="1">
        <v>378.42</v>
      </c>
      <c r="G23" s="16">
        <f>(F23-F24)/F24</f>
        <v>0.3320895522388061</v>
      </c>
      <c r="H23" s="16">
        <f>F23/$F$74</f>
        <v>6.3485342270917103E-3</v>
      </c>
      <c r="I23" s="1">
        <v>94.34</v>
      </c>
    </row>
    <row r="24" spans="1:9" x14ac:dyDescent="0.3">
      <c r="A24" s="1" t="s">
        <v>11</v>
      </c>
      <c r="B24" s="1">
        <v>48.45</v>
      </c>
      <c r="C24" s="1">
        <v>235.63</v>
      </c>
      <c r="D24" s="2">
        <v>0</v>
      </c>
      <c r="E24" s="2">
        <v>0</v>
      </c>
      <c r="F24" s="1">
        <v>284.08</v>
      </c>
      <c r="G24" s="1"/>
      <c r="H24" s="1"/>
      <c r="I24" s="1"/>
    </row>
    <row r="25" spans="1:9" x14ac:dyDescent="0.3">
      <c r="A25" s="1" t="s">
        <v>19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 x14ac:dyDescent="0.3">
      <c r="A26" s="1" t="s">
        <v>11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/>
      <c r="H26" s="2"/>
      <c r="I26" s="2"/>
    </row>
    <row r="27" spans="1:9" x14ac:dyDescent="0.3">
      <c r="A27" s="1" t="s">
        <v>20</v>
      </c>
      <c r="B27" s="1">
        <v>29.79</v>
      </c>
      <c r="C27" s="1">
        <v>145.59</v>
      </c>
      <c r="D27" s="2">
        <v>0</v>
      </c>
      <c r="E27" s="1">
        <v>6.74</v>
      </c>
      <c r="F27" s="1">
        <v>182.12</v>
      </c>
      <c r="G27" s="16">
        <f>(F27-F28)/F28</f>
        <v>-0.13143838229683327</v>
      </c>
      <c r="H27" s="16">
        <f>F27/$F$74</f>
        <v>3.0553222700648542E-3</v>
      </c>
      <c r="I27" s="1">
        <v>-27.56</v>
      </c>
    </row>
    <row r="28" spans="1:9" x14ac:dyDescent="0.3">
      <c r="A28" s="1" t="s">
        <v>11</v>
      </c>
      <c r="B28" s="1">
        <v>33.28</v>
      </c>
      <c r="C28" s="1">
        <v>163.66</v>
      </c>
      <c r="D28" s="2">
        <v>0</v>
      </c>
      <c r="E28" s="1">
        <v>12.74</v>
      </c>
      <c r="F28" s="1">
        <v>209.68</v>
      </c>
      <c r="G28" s="1"/>
      <c r="H28" s="1"/>
      <c r="I28" s="1"/>
    </row>
    <row r="29" spans="1:9" x14ac:dyDescent="0.3">
      <c r="A29" s="1" t="s">
        <v>21</v>
      </c>
      <c r="B29" s="1">
        <v>27.43</v>
      </c>
      <c r="C29" s="1">
        <v>320.54000000000002</v>
      </c>
      <c r="D29" s="2">
        <v>0</v>
      </c>
      <c r="E29" s="2">
        <v>0</v>
      </c>
      <c r="F29" s="1">
        <v>347.97</v>
      </c>
      <c r="G29" s="16">
        <f>(F29-F30)/F30</f>
        <v>0.42295738938415001</v>
      </c>
      <c r="H29" s="16">
        <f>F29/$F$74</f>
        <v>5.8376921277974274E-3</v>
      </c>
      <c r="I29" s="1">
        <v>103.43</v>
      </c>
    </row>
    <row r="30" spans="1:9" x14ac:dyDescent="0.3">
      <c r="A30" s="1" t="s">
        <v>11</v>
      </c>
      <c r="B30" s="1">
        <v>22.53</v>
      </c>
      <c r="C30" s="1">
        <v>222.01</v>
      </c>
      <c r="D30" s="2">
        <v>0</v>
      </c>
      <c r="E30" s="2">
        <v>0</v>
      </c>
      <c r="F30" s="1">
        <v>244.54</v>
      </c>
      <c r="G30" s="1"/>
      <c r="H30" s="1"/>
      <c r="I30" s="1"/>
    </row>
    <row r="31" spans="1:9" x14ac:dyDescent="0.3">
      <c r="A31" s="1" t="s">
        <v>22</v>
      </c>
      <c r="B31" s="1">
        <v>1144.81</v>
      </c>
      <c r="C31" s="1">
        <v>1982.08</v>
      </c>
      <c r="D31" s="20">
        <v>394.97</v>
      </c>
      <c r="E31" s="20">
        <v>1.44</v>
      </c>
      <c r="F31" s="20">
        <v>3523.3</v>
      </c>
      <c r="G31" s="16">
        <f>(F31-F32)/F32</f>
        <v>-0.14062919221631948</v>
      </c>
      <c r="H31" s="16">
        <f>F31/$F$74</f>
        <v>5.9108373347899749E-2</v>
      </c>
      <c r="I31" s="20">
        <v>-576.55999999999995</v>
      </c>
    </row>
    <row r="32" spans="1:9" x14ac:dyDescent="0.3">
      <c r="A32" s="1" t="s">
        <v>11</v>
      </c>
      <c r="B32" s="1">
        <v>1083.81</v>
      </c>
      <c r="C32" s="1">
        <v>2912.83</v>
      </c>
      <c r="D32" s="20">
        <v>100.99</v>
      </c>
      <c r="E32" s="20">
        <v>2.23</v>
      </c>
      <c r="F32" s="20">
        <v>4099.8599999999997</v>
      </c>
      <c r="G32" s="20"/>
      <c r="H32" s="20"/>
      <c r="I32" s="20"/>
    </row>
    <row r="33" spans="1:9" x14ac:dyDescent="0.3">
      <c r="A33" s="1" t="s">
        <v>23</v>
      </c>
      <c r="B33" s="1">
        <v>25.5</v>
      </c>
      <c r="C33" s="1">
        <v>-0.05</v>
      </c>
      <c r="D33" s="2">
        <v>0</v>
      </c>
      <c r="E33" s="2">
        <v>0</v>
      </c>
      <c r="F33" s="1">
        <v>25.45</v>
      </c>
      <c r="G33" s="16">
        <f>(F33-F34)/F34</f>
        <v>-0.13874788494077839</v>
      </c>
      <c r="H33" s="16">
        <f>F33/$F$74</f>
        <v>4.2695998118356325E-4</v>
      </c>
      <c r="I33" s="1">
        <v>-4.0999999999999996</v>
      </c>
    </row>
    <row r="34" spans="1:9" x14ac:dyDescent="0.3">
      <c r="A34" s="1" t="s">
        <v>11</v>
      </c>
      <c r="B34" s="1">
        <v>23.26</v>
      </c>
      <c r="C34" s="1">
        <v>6.29</v>
      </c>
      <c r="D34" s="2">
        <v>0</v>
      </c>
      <c r="E34" s="2">
        <v>0</v>
      </c>
      <c r="F34" s="1">
        <v>29.55</v>
      </c>
      <c r="G34" s="1"/>
      <c r="H34" s="1"/>
      <c r="I34" s="1"/>
    </row>
    <row r="35" spans="1:9" x14ac:dyDescent="0.3">
      <c r="A35" s="1" t="s">
        <v>24</v>
      </c>
      <c r="B35" s="1">
        <v>1.57</v>
      </c>
      <c r="C35" s="1">
        <v>22.23</v>
      </c>
      <c r="D35" s="2">
        <v>0</v>
      </c>
      <c r="E35" s="2">
        <v>0</v>
      </c>
      <c r="F35" s="1">
        <v>23.8</v>
      </c>
      <c r="G35" s="16">
        <f>(F35-F36)/F36</f>
        <v>2.6503067484662579</v>
      </c>
      <c r="H35" s="16">
        <f>F35/$F$74</f>
        <v>3.9927888220702578E-4</v>
      </c>
      <c r="I35" s="1">
        <v>17.28</v>
      </c>
    </row>
    <row r="36" spans="1:9" x14ac:dyDescent="0.3">
      <c r="A36" s="1" t="s">
        <v>11</v>
      </c>
      <c r="B36" s="1">
        <v>1.67</v>
      </c>
      <c r="C36" s="1">
        <v>4.8499999999999996</v>
      </c>
      <c r="D36" s="2">
        <v>0</v>
      </c>
      <c r="E36" s="2">
        <v>0</v>
      </c>
      <c r="F36" s="1">
        <v>6.52</v>
      </c>
      <c r="G36" s="1"/>
      <c r="H36" s="1"/>
      <c r="I36" s="1"/>
    </row>
    <row r="37" spans="1:9" x14ac:dyDescent="0.3">
      <c r="A37" s="1" t="s">
        <v>25</v>
      </c>
      <c r="B37" s="1">
        <v>210.62</v>
      </c>
      <c r="C37" s="1">
        <v>818.89</v>
      </c>
      <c r="D37" s="1">
        <v>40</v>
      </c>
      <c r="E37" s="1">
        <v>66.97</v>
      </c>
      <c r="F37" s="1">
        <v>1136.48</v>
      </c>
      <c r="G37" s="16">
        <f>(F37-F38)/F38</f>
        <v>9.4094768662032854E-2</v>
      </c>
      <c r="H37" s="16">
        <f>F37/$F$74</f>
        <v>1.9066069918094144E-2</v>
      </c>
      <c r="I37" s="1">
        <v>97.74</v>
      </c>
    </row>
    <row r="38" spans="1:9" x14ac:dyDescent="0.3">
      <c r="A38" s="1" t="s">
        <v>11</v>
      </c>
      <c r="B38" s="1">
        <v>188.72</v>
      </c>
      <c r="C38" s="1">
        <v>775.6</v>
      </c>
      <c r="D38" s="1">
        <v>20</v>
      </c>
      <c r="E38" s="1">
        <v>54.42</v>
      </c>
      <c r="F38" s="1">
        <v>1038.74</v>
      </c>
      <c r="G38" s="1"/>
      <c r="H38" s="1"/>
      <c r="I38" s="1"/>
    </row>
    <row r="39" spans="1:9" x14ac:dyDescent="0.3">
      <c r="A39" s="1" t="s">
        <v>26</v>
      </c>
      <c r="B39" s="1">
        <v>96.81</v>
      </c>
      <c r="C39" s="1">
        <v>291.02999999999997</v>
      </c>
      <c r="D39" s="2">
        <v>0</v>
      </c>
      <c r="E39" s="1">
        <v>2.1800000000000002</v>
      </c>
      <c r="F39" s="1">
        <v>390.02</v>
      </c>
      <c r="G39" s="16">
        <f>(F39-F40)/F40</f>
        <v>0.49095913452349105</v>
      </c>
      <c r="H39" s="16">
        <f>F39/$F$74</f>
        <v>6.5431407411085793E-3</v>
      </c>
      <c r="I39" s="1">
        <v>128.43</v>
      </c>
    </row>
    <row r="40" spans="1:9" x14ac:dyDescent="0.3">
      <c r="A40" s="1" t="s">
        <v>11</v>
      </c>
      <c r="B40" s="1">
        <v>101.49</v>
      </c>
      <c r="C40" s="1">
        <v>158.16999999999999</v>
      </c>
      <c r="D40" s="2">
        <v>0</v>
      </c>
      <c r="E40" s="1">
        <v>1.93</v>
      </c>
      <c r="F40" s="1">
        <v>261.58999999999997</v>
      </c>
      <c r="G40" s="1"/>
      <c r="H40" s="1"/>
      <c r="I40" s="1"/>
    </row>
    <row r="41" spans="1:9" x14ac:dyDescent="0.3">
      <c r="A41" s="1" t="s">
        <v>27</v>
      </c>
      <c r="B41" s="1">
        <v>210.38</v>
      </c>
      <c r="C41" s="1">
        <v>1042.8399999999999</v>
      </c>
      <c r="D41" s="2">
        <v>0</v>
      </c>
      <c r="E41" s="1">
        <v>0.73</v>
      </c>
      <c r="F41" s="1">
        <v>1253.95</v>
      </c>
      <c r="G41" s="16">
        <f>(F41-F42)/F42</f>
        <v>7.6721621157479089E-2</v>
      </c>
      <c r="H41" s="16">
        <f>F41/$F$74</f>
        <v>2.1036796400987393E-2</v>
      </c>
      <c r="I41" s="1">
        <v>89.35</v>
      </c>
    </row>
    <row r="42" spans="1:9" x14ac:dyDescent="0.3">
      <c r="A42" s="1" t="s">
        <v>11</v>
      </c>
      <c r="B42" s="1">
        <v>284.42</v>
      </c>
      <c r="C42" s="1">
        <v>879.67</v>
      </c>
      <c r="D42" s="2">
        <v>0</v>
      </c>
      <c r="E42" s="1">
        <v>0.51</v>
      </c>
      <c r="F42" s="1">
        <v>1164.5999999999999</v>
      </c>
      <c r="G42" s="1"/>
      <c r="H42" s="1"/>
      <c r="I42" s="1"/>
    </row>
    <row r="43" spans="1:9" x14ac:dyDescent="0.3">
      <c r="A43" s="1" t="s">
        <v>28</v>
      </c>
      <c r="B43" s="1">
        <v>1.47</v>
      </c>
      <c r="C43" s="1">
        <v>0.01</v>
      </c>
      <c r="D43" s="2">
        <v>0</v>
      </c>
      <c r="E43" s="1">
        <v>0.01</v>
      </c>
      <c r="F43" s="1">
        <v>1.49</v>
      </c>
      <c r="G43" s="16">
        <f>(F43-F44)/F44</f>
        <v>7.9710144927536308E-2</v>
      </c>
      <c r="H43" s="16">
        <f>F43/$F$74</f>
        <v>2.4996871196994471E-5</v>
      </c>
      <c r="I43" s="1">
        <v>0.11</v>
      </c>
    </row>
    <row r="44" spans="1:9" x14ac:dyDescent="0.3">
      <c r="A44" s="1" t="s">
        <v>11</v>
      </c>
      <c r="B44" s="1">
        <v>1.38</v>
      </c>
      <c r="C44" s="2">
        <v>0</v>
      </c>
      <c r="D44" s="2">
        <v>0</v>
      </c>
      <c r="E44" s="2">
        <v>0</v>
      </c>
      <c r="F44" s="1">
        <v>1.38</v>
      </c>
      <c r="G44" s="1"/>
      <c r="H44" s="1"/>
      <c r="I44" s="1"/>
    </row>
    <row r="45" spans="1:9" x14ac:dyDescent="0.3">
      <c r="A45" s="1" t="s">
        <v>29</v>
      </c>
      <c r="B45" s="1">
        <v>550.75</v>
      </c>
      <c r="C45" s="1">
        <v>958.39</v>
      </c>
      <c r="D45" s="2">
        <v>0</v>
      </c>
      <c r="E45" s="1">
        <v>265.86</v>
      </c>
      <c r="F45" s="1">
        <v>1775</v>
      </c>
      <c r="G45" s="16">
        <f>(F45-F46)/F46</f>
        <v>0.2249742927930104</v>
      </c>
      <c r="H45" s="16">
        <f>F45/$F$74</f>
        <v>2.9778151929305493E-2</v>
      </c>
      <c r="I45" s="1">
        <v>325.99</v>
      </c>
    </row>
    <row r="46" spans="1:9" x14ac:dyDescent="0.3">
      <c r="A46" s="1" t="s">
        <v>11</v>
      </c>
      <c r="B46" s="1">
        <v>383.41</v>
      </c>
      <c r="C46" s="1">
        <v>878.27</v>
      </c>
      <c r="D46" s="2">
        <v>0</v>
      </c>
      <c r="E46" s="1">
        <v>187.33</v>
      </c>
      <c r="F46" s="1">
        <v>1449.01</v>
      </c>
      <c r="G46" s="1"/>
      <c r="H46" s="1"/>
      <c r="I46" s="1"/>
    </row>
    <row r="47" spans="1:9" x14ac:dyDescent="0.3">
      <c r="A47" s="1" t="s">
        <v>30</v>
      </c>
      <c r="B47" s="1">
        <v>1592.43</v>
      </c>
      <c r="C47" s="1">
        <v>7160.16</v>
      </c>
      <c r="D47" s="1">
        <v>1311.13</v>
      </c>
      <c r="E47" s="1">
        <v>4.3600000000000003</v>
      </c>
      <c r="F47" s="1">
        <v>10068.08</v>
      </c>
      <c r="G47" s="16">
        <f>(F47-F48)/F48</f>
        <v>4.4755613389534599E-2</v>
      </c>
      <c r="H47" s="16">
        <f>F47/$F$74</f>
        <v>0.16890637514163495</v>
      </c>
      <c r="I47" s="1">
        <v>431.3</v>
      </c>
    </row>
    <row r="48" spans="1:9" x14ac:dyDescent="0.3">
      <c r="A48" s="1" t="s">
        <v>11</v>
      </c>
      <c r="B48" s="1">
        <v>1413.8</v>
      </c>
      <c r="C48" s="1">
        <v>6819.21</v>
      </c>
      <c r="D48" s="1">
        <v>1399.08</v>
      </c>
      <c r="E48" s="1">
        <v>4.6900000000000004</v>
      </c>
      <c r="F48" s="1">
        <v>9636.7800000000007</v>
      </c>
      <c r="G48" s="1"/>
      <c r="H48" s="1"/>
      <c r="I48" s="1"/>
    </row>
    <row r="49" spans="1:9" x14ac:dyDescent="0.3">
      <c r="A49" s="1" t="s">
        <v>31</v>
      </c>
      <c r="B49" s="1">
        <v>875.79</v>
      </c>
      <c r="C49" s="1">
        <v>3272.98</v>
      </c>
      <c r="D49" s="1">
        <v>288.19</v>
      </c>
      <c r="E49" s="1">
        <v>2.2400000000000002</v>
      </c>
      <c r="F49" s="1">
        <v>4439.2</v>
      </c>
      <c r="G49" s="16">
        <f>(F49-F50)/F50</f>
        <v>1.7294837214951488E-2</v>
      </c>
      <c r="H49" s="16">
        <f>F49/$F$74</f>
        <v>7.4473899743421376E-2</v>
      </c>
      <c r="I49" s="1">
        <v>75.47</v>
      </c>
    </row>
    <row r="50" spans="1:9" x14ac:dyDescent="0.3">
      <c r="A50" s="1" t="s">
        <v>11</v>
      </c>
      <c r="B50" s="1">
        <v>872.7</v>
      </c>
      <c r="C50" s="1">
        <v>2942.97</v>
      </c>
      <c r="D50" s="1">
        <v>545.32000000000005</v>
      </c>
      <c r="E50" s="1">
        <v>2.74</v>
      </c>
      <c r="F50" s="1">
        <v>4363.7299999999996</v>
      </c>
      <c r="G50" s="1"/>
      <c r="H50" s="1"/>
      <c r="I50" s="1"/>
    </row>
    <row r="51" spans="1:9" x14ac:dyDescent="0.3">
      <c r="A51" s="1" t="s">
        <v>32</v>
      </c>
      <c r="B51" s="1">
        <v>831.65</v>
      </c>
      <c r="C51" s="1">
        <v>2230.6</v>
      </c>
      <c r="D51" s="1">
        <v>665.64</v>
      </c>
      <c r="E51" s="1">
        <v>2.68</v>
      </c>
      <c r="F51" s="1">
        <v>3730.57</v>
      </c>
      <c r="G51" s="16">
        <f>(F51-F52)/F52</f>
        <v>-4.0632283176579038E-3</v>
      </c>
      <c r="H51" s="16">
        <f>F51/$F$74</f>
        <v>6.2585622672061525E-2</v>
      </c>
      <c r="I51" s="1">
        <v>-15.22</v>
      </c>
    </row>
    <row r="52" spans="1:9" x14ac:dyDescent="0.3">
      <c r="A52" s="1" t="s">
        <v>11</v>
      </c>
      <c r="B52" s="1">
        <v>732.84</v>
      </c>
      <c r="C52" s="1">
        <v>2096.5700000000002</v>
      </c>
      <c r="D52" s="1">
        <v>913.56</v>
      </c>
      <c r="E52" s="1">
        <v>2.82</v>
      </c>
      <c r="F52" s="1">
        <v>3745.79</v>
      </c>
      <c r="G52" s="1"/>
      <c r="H52" s="1"/>
      <c r="I52" s="1"/>
    </row>
    <row r="53" spans="1:9" x14ac:dyDescent="0.3">
      <c r="A53" s="1" t="s">
        <v>33</v>
      </c>
      <c r="B53" s="1">
        <v>48.41</v>
      </c>
      <c r="C53" s="1">
        <v>274.79000000000002</v>
      </c>
      <c r="D53" s="1">
        <v>1.28</v>
      </c>
      <c r="E53" s="1">
        <v>10.83</v>
      </c>
      <c r="F53" s="1">
        <v>335.31</v>
      </c>
      <c r="G53" s="16">
        <f>(F53-F54)/F54</f>
        <v>0.18300169348010162</v>
      </c>
      <c r="H53" s="16">
        <f>F53/$F$74</f>
        <v>5.6253026047410849E-3</v>
      </c>
      <c r="I53" s="1">
        <v>51.87</v>
      </c>
    </row>
    <row r="54" spans="1:9" x14ac:dyDescent="0.3">
      <c r="A54" s="1" t="s">
        <v>11</v>
      </c>
      <c r="B54" s="1">
        <v>49.04</v>
      </c>
      <c r="C54" s="1">
        <v>234.39</v>
      </c>
      <c r="D54" s="2">
        <v>0</v>
      </c>
      <c r="E54" s="1">
        <v>0.01</v>
      </c>
      <c r="F54" s="1">
        <v>283.44</v>
      </c>
      <c r="G54" s="1"/>
      <c r="H54" s="1"/>
      <c r="I54" s="1"/>
    </row>
    <row r="55" spans="1:9" x14ac:dyDescent="0.3">
      <c r="A55" s="5" t="s">
        <v>34</v>
      </c>
      <c r="B55" s="7">
        <f t="shared" ref="B55:F56" si="0">SUM(B5+B7+B9+B11+B13+B15+B17+B19+B21+B23+B25+B27+B29+B31+B33+B35+B37+B39+B41+B43+B45+B47+B49+B51+B53)</f>
        <v>9507.4499999999989</v>
      </c>
      <c r="C55" s="7">
        <f t="shared" si="0"/>
        <v>27937.200000000001</v>
      </c>
      <c r="D55" s="7">
        <f t="shared" si="0"/>
        <v>3654.28</v>
      </c>
      <c r="E55" s="7">
        <f t="shared" si="0"/>
        <v>684.89</v>
      </c>
      <c r="F55" s="7">
        <f t="shared" si="0"/>
        <v>41783.82</v>
      </c>
      <c r="G55" s="17">
        <f>(F55-F56)/F56</f>
        <v>3.2799637144266085E-2</v>
      </c>
      <c r="H55" s="17">
        <f>F55/$F$74</f>
        <v>0.70098306487141038</v>
      </c>
      <c r="I55" s="7">
        <f t="shared" ref="I55" si="1">SUM(I5+I7+I9+I11+I13+I15+I17+I19+I21+I23+I25+I27+I29+I31+I33+I35+I37+I39+I41+I43+I45+I47+I49+I51+I53)</f>
        <v>1326.97</v>
      </c>
    </row>
    <row r="56" spans="1:9" x14ac:dyDescent="0.3">
      <c r="A56" s="1" t="s">
        <v>35</v>
      </c>
      <c r="B56" s="2">
        <f t="shared" si="0"/>
        <v>8477.3300000000017</v>
      </c>
      <c r="C56" s="2">
        <f t="shared" si="0"/>
        <v>25692.690000000002</v>
      </c>
      <c r="D56" s="2">
        <f t="shared" si="0"/>
        <v>5685.73</v>
      </c>
      <c r="E56" s="2">
        <f t="shared" si="0"/>
        <v>601.10000000000014</v>
      </c>
      <c r="F56" s="2">
        <f t="shared" si="0"/>
        <v>40456.85</v>
      </c>
      <c r="G56" s="1"/>
      <c r="H56" s="1"/>
      <c r="I56" s="1"/>
    </row>
    <row r="57" spans="1:9" x14ac:dyDescent="0.3">
      <c r="A57" s="1" t="s">
        <v>36</v>
      </c>
      <c r="B57" s="13">
        <f t="shared" ref="B57:F57" si="2">(B55-B56)/B56</f>
        <v>0.12151467502149815</v>
      </c>
      <c r="C57" s="13">
        <f t="shared" si="2"/>
        <v>8.7359867728914256E-2</v>
      </c>
      <c r="D57" s="13">
        <f t="shared" si="2"/>
        <v>-0.35728921352227411</v>
      </c>
      <c r="E57" s="13">
        <f t="shared" si="2"/>
        <v>0.13939444352021266</v>
      </c>
      <c r="F57" s="13">
        <f t="shared" si="2"/>
        <v>3.2799637144266085E-2</v>
      </c>
      <c r="G57" s="1"/>
      <c r="H57" s="1"/>
      <c r="I57" s="1"/>
    </row>
    <row r="58" spans="1:9" x14ac:dyDescent="0.3">
      <c r="A58" s="5" t="s">
        <v>37</v>
      </c>
      <c r="B58" s="1"/>
      <c r="C58" s="1"/>
      <c r="D58" s="1"/>
      <c r="E58" s="1"/>
      <c r="F58" s="1"/>
      <c r="G58" s="1"/>
      <c r="H58" s="1"/>
      <c r="I58" s="1"/>
    </row>
    <row r="59" spans="1:9" x14ac:dyDescent="0.3">
      <c r="A59" s="1" t="s">
        <v>38</v>
      </c>
      <c r="B59" s="1">
        <v>2201.31</v>
      </c>
      <c r="C59" s="1">
        <v>963.42</v>
      </c>
      <c r="D59" s="2">
        <v>0</v>
      </c>
      <c r="E59" s="1">
        <v>11.51</v>
      </c>
      <c r="F59" s="1">
        <v>3176.24</v>
      </c>
      <c r="G59" s="16">
        <f>(F59-F60)/F60</f>
        <v>0.32448188148951251</v>
      </c>
      <c r="H59" s="16">
        <f>F59/$F$74</f>
        <v>5.3285947765598467E-2</v>
      </c>
      <c r="I59" s="1">
        <v>778.14</v>
      </c>
    </row>
    <row r="60" spans="1:9" x14ac:dyDescent="0.3">
      <c r="A60" s="1" t="s">
        <v>11</v>
      </c>
      <c r="B60" s="1">
        <v>1665.05</v>
      </c>
      <c r="C60" s="1">
        <v>726.18</v>
      </c>
      <c r="D60" s="2">
        <v>0</v>
      </c>
      <c r="E60" s="1">
        <v>6.87</v>
      </c>
      <c r="F60" s="1">
        <v>2398.1</v>
      </c>
      <c r="G60" s="1"/>
      <c r="H60" s="1"/>
      <c r="I60" s="1"/>
    </row>
    <row r="61" spans="1:9" x14ac:dyDescent="0.3">
      <c r="A61" s="1" t="s">
        <v>39</v>
      </c>
      <c r="B61" s="1">
        <v>703.92</v>
      </c>
      <c r="C61" s="1">
        <v>1312.26</v>
      </c>
      <c r="D61" s="2">
        <v>0</v>
      </c>
      <c r="E61" s="1">
        <v>29.55</v>
      </c>
      <c r="F61" s="1">
        <v>2045.73</v>
      </c>
      <c r="G61" s="16">
        <f>(F61-F62)/F62</f>
        <v>0.39203184540010899</v>
      </c>
      <c r="H61" s="16">
        <f>F61/$F$74</f>
        <v>3.4320033096528521E-2</v>
      </c>
      <c r="I61" s="1">
        <v>576.13</v>
      </c>
    </row>
    <row r="62" spans="1:9" x14ac:dyDescent="0.3">
      <c r="A62" s="1" t="s">
        <v>11</v>
      </c>
      <c r="B62" s="1">
        <v>471.59</v>
      </c>
      <c r="C62" s="1">
        <v>979.85</v>
      </c>
      <c r="D62" s="2">
        <v>0</v>
      </c>
      <c r="E62" s="1">
        <v>18.16</v>
      </c>
      <c r="F62" s="1">
        <v>1469.6</v>
      </c>
      <c r="G62" s="1"/>
      <c r="H62" s="1"/>
      <c r="I62" s="1"/>
    </row>
    <row r="63" spans="1:9" x14ac:dyDescent="0.3">
      <c r="A63" s="1" t="s">
        <v>40</v>
      </c>
      <c r="B63" s="1">
        <v>2383.67</v>
      </c>
      <c r="C63" s="1">
        <v>1609.41</v>
      </c>
      <c r="D63" s="2">
        <v>0</v>
      </c>
      <c r="E63" s="1">
        <v>70.8</v>
      </c>
      <c r="F63" s="1">
        <v>4063.88</v>
      </c>
      <c r="G63" s="16">
        <f>(F63-F64)/F64</f>
        <v>0.32370491974150517</v>
      </c>
      <c r="H63" s="16">
        <f>F63/$F$74</f>
        <v>6.8177372429558319E-2</v>
      </c>
      <c r="I63" s="1">
        <v>993.8</v>
      </c>
    </row>
    <row r="64" spans="1:9" x14ac:dyDescent="0.3">
      <c r="A64" s="1" t="s">
        <v>11</v>
      </c>
      <c r="B64" s="1">
        <v>1706.74</v>
      </c>
      <c r="C64" s="1">
        <v>1290.71</v>
      </c>
      <c r="D64" s="2">
        <v>0</v>
      </c>
      <c r="E64" s="1">
        <v>72.63</v>
      </c>
      <c r="F64" s="1">
        <v>3070.08</v>
      </c>
      <c r="G64" s="1"/>
      <c r="H64" s="1"/>
      <c r="I64" s="1"/>
    </row>
    <row r="65" spans="1:9" x14ac:dyDescent="0.3">
      <c r="A65" s="1" t="s">
        <v>41</v>
      </c>
      <c r="B65" s="1">
        <v>390.17</v>
      </c>
      <c r="C65" s="1">
        <v>424.65</v>
      </c>
      <c r="D65" s="2">
        <v>0</v>
      </c>
      <c r="E65" s="1">
        <v>1.0900000000000001</v>
      </c>
      <c r="F65" s="1">
        <v>815.91</v>
      </c>
      <c r="G65" s="16">
        <f>(F65-F66)/F66</f>
        <v>0.11751653860377197</v>
      </c>
      <c r="H65" s="16">
        <f>F65/$F$74</f>
        <v>1.3688051797543462E-2</v>
      </c>
      <c r="I65" s="1">
        <v>85.8</v>
      </c>
    </row>
    <row r="66" spans="1:9" x14ac:dyDescent="0.3">
      <c r="A66" s="1" t="s">
        <v>11</v>
      </c>
      <c r="B66" s="1">
        <v>330.53</v>
      </c>
      <c r="C66" s="1">
        <v>398.47</v>
      </c>
      <c r="D66" s="2">
        <v>0</v>
      </c>
      <c r="E66" s="1">
        <v>1.1100000000000001</v>
      </c>
      <c r="F66" s="1">
        <v>730.11</v>
      </c>
      <c r="G66" s="1"/>
      <c r="H66" s="1"/>
      <c r="I66" s="1"/>
    </row>
    <row r="67" spans="1:9" x14ac:dyDescent="0.3">
      <c r="A67" s="1" t="s">
        <v>42</v>
      </c>
      <c r="B67" s="1">
        <v>0.12</v>
      </c>
      <c r="C67" s="2">
        <v>0</v>
      </c>
      <c r="D67" s="2">
        <v>0</v>
      </c>
      <c r="E67" s="2">
        <v>0</v>
      </c>
      <c r="F67" s="1">
        <v>0.12</v>
      </c>
      <c r="G67" s="2">
        <v>0</v>
      </c>
      <c r="H67" s="2">
        <v>0</v>
      </c>
      <c r="I67" s="1">
        <v>0.12</v>
      </c>
    </row>
    <row r="68" spans="1:9" x14ac:dyDescent="0.3">
      <c r="A68" s="1" t="s">
        <v>11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1"/>
      <c r="H68" s="1"/>
      <c r="I68" s="1"/>
    </row>
    <row r="69" spans="1:9" x14ac:dyDescent="0.3">
      <c r="A69" s="1" t="s">
        <v>43</v>
      </c>
      <c r="B69" s="1">
        <v>7033.42</v>
      </c>
      <c r="C69" s="1">
        <v>682.51</v>
      </c>
      <c r="D69" s="2">
        <v>0</v>
      </c>
      <c r="E69" s="1">
        <v>5.83</v>
      </c>
      <c r="F69" s="1">
        <v>7721.76</v>
      </c>
      <c r="G69" s="16">
        <f>(F69-F70)/F70</f>
        <v>0.17239546878297557</v>
      </c>
      <c r="H69" s="16">
        <f>F69/$F$74</f>
        <v>0.12954351686852619</v>
      </c>
      <c r="I69" s="1">
        <v>1135.45</v>
      </c>
    </row>
    <row r="70" spans="1:9" x14ac:dyDescent="0.3">
      <c r="A70" s="1" t="s">
        <v>11</v>
      </c>
      <c r="B70" s="1">
        <v>6131.59</v>
      </c>
      <c r="C70" s="1">
        <v>451.31</v>
      </c>
      <c r="D70" s="2">
        <v>0</v>
      </c>
      <c r="E70" s="1">
        <v>3.41</v>
      </c>
      <c r="F70" s="1">
        <v>6586.31</v>
      </c>
      <c r="G70" s="1"/>
      <c r="H70" s="1"/>
      <c r="I70" s="1"/>
    </row>
    <row r="71" spans="1:9" x14ac:dyDescent="0.3">
      <c r="A71" s="5" t="s">
        <v>44</v>
      </c>
      <c r="B71" s="5">
        <v>12712.61</v>
      </c>
      <c r="C71" s="5">
        <v>4992.25</v>
      </c>
      <c r="D71" s="7">
        <v>0</v>
      </c>
      <c r="E71" s="5">
        <v>118.78</v>
      </c>
      <c r="F71" s="5">
        <v>17823.64</v>
      </c>
      <c r="G71" s="17">
        <f>(F71-F72)/F72</f>
        <v>0.25041321154466745</v>
      </c>
      <c r="H71" s="17">
        <f>F71/$F$74</f>
        <v>0.29901693512858962</v>
      </c>
      <c r="I71" s="5">
        <v>3569.44</v>
      </c>
    </row>
    <row r="72" spans="1:9" x14ac:dyDescent="0.3">
      <c r="A72" s="1" t="s">
        <v>35</v>
      </c>
      <c r="B72" s="1">
        <v>10305.5</v>
      </c>
      <c r="C72" s="1">
        <v>3846.52</v>
      </c>
      <c r="D72" s="2">
        <v>0</v>
      </c>
      <c r="E72" s="1">
        <v>102.18</v>
      </c>
      <c r="F72" s="1">
        <v>14254.2</v>
      </c>
      <c r="G72" s="1"/>
      <c r="H72" s="1"/>
      <c r="I72" s="1"/>
    </row>
    <row r="73" spans="1:9" x14ac:dyDescent="0.3">
      <c r="A73" s="1" t="s">
        <v>36</v>
      </c>
      <c r="B73" s="13">
        <f t="shared" ref="B73:C73" si="3">(B71-B72)/B72</f>
        <v>0.23357527533841158</v>
      </c>
      <c r="C73" s="13">
        <f t="shared" si="3"/>
        <v>0.29786144359057021</v>
      </c>
      <c r="D73" s="2">
        <v>0</v>
      </c>
      <c r="E73" s="13">
        <f t="shared" ref="E73:F73" si="4">(E71-E72)/E72</f>
        <v>0.16245840673321582</v>
      </c>
      <c r="F73" s="13">
        <f t="shared" si="4"/>
        <v>0.25041321154466745</v>
      </c>
      <c r="G73" s="1"/>
      <c r="H73" s="1"/>
      <c r="I73" s="1"/>
    </row>
    <row r="74" spans="1:9" x14ac:dyDescent="0.3">
      <c r="A74" s="5" t="s">
        <v>45</v>
      </c>
      <c r="B74" s="14">
        <f t="shared" ref="B74:F75" si="5">SUM(B55+B71)</f>
        <v>22220.059999999998</v>
      </c>
      <c r="C74" s="14">
        <f t="shared" si="5"/>
        <v>32929.449999999997</v>
      </c>
      <c r="D74" s="14">
        <f t="shared" si="5"/>
        <v>3654.28</v>
      </c>
      <c r="E74" s="14">
        <f t="shared" si="5"/>
        <v>803.67</v>
      </c>
      <c r="F74" s="14">
        <f t="shared" si="5"/>
        <v>59607.46</v>
      </c>
      <c r="G74" s="17">
        <f>(F74-F75)/F75</f>
        <v>8.9495814830824777E-2</v>
      </c>
      <c r="H74" s="17">
        <f>F74/$F$74</f>
        <v>1</v>
      </c>
      <c r="I74" s="14">
        <f t="shared" ref="I74" si="6">SUM(I55+I71)</f>
        <v>4896.41</v>
      </c>
    </row>
    <row r="75" spans="1:9" x14ac:dyDescent="0.3">
      <c r="A75" s="1" t="s">
        <v>35</v>
      </c>
      <c r="B75" s="15">
        <f t="shared" si="5"/>
        <v>18782.830000000002</v>
      </c>
      <c r="C75" s="15">
        <f t="shared" si="5"/>
        <v>29539.210000000003</v>
      </c>
      <c r="D75" s="15">
        <f t="shared" si="5"/>
        <v>5685.73</v>
      </c>
      <c r="E75" s="15">
        <f t="shared" si="5"/>
        <v>703.2800000000002</v>
      </c>
      <c r="F75" s="15">
        <f t="shared" si="5"/>
        <v>54711.05</v>
      </c>
      <c r="G75" s="1"/>
      <c r="H75" s="1"/>
      <c r="I75" s="1"/>
    </row>
    <row r="76" spans="1:9" x14ac:dyDescent="0.3">
      <c r="A76" s="1" t="s">
        <v>36</v>
      </c>
      <c r="B76" s="16">
        <f t="shared" ref="B76:F76" si="7">(B74-B75)/B75</f>
        <v>0.18299851513323581</v>
      </c>
      <c r="C76" s="16">
        <f t="shared" si="7"/>
        <v>0.11477084187424084</v>
      </c>
      <c r="D76" s="16">
        <f t="shared" si="7"/>
        <v>-0.35728921352227411</v>
      </c>
      <c r="E76" s="16">
        <f t="shared" si="7"/>
        <v>0.14274542145375915</v>
      </c>
      <c r="F76" s="16">
        <f t="shared" si="7"/>
        <v>8.9495814830824777E-2</v>
      </c>
      <c r="G76" s="1"/>
      <c r="H76" s="1"/>
      <c r="I76" s="1"/>
    </row>
    <row r="77" spans="1:9" x14ac:dyDescent="0.3">
      <c r="A77" s="1" t="s">
        <v>46</v>
      </c>
      <c r="B77" s="16">
        <f>B74/$F$74</f>
        <v>0.37277313946945562</v>
      </c>
      <c r="C77" s="16">
        <f>C74/$F$74</f>
        <v>0.55243840284420775</v>
      </c>
      <c r="D77" s="16">
        <f>D74/$F$74</f>
        <v>6.1305749313928161E-2</v>
      </c>
      <c r="E77" s="16">
        <f>E74/$F$74</f>
        <v>1.348270837240842E-2</v>
      </c>
      <c r="F77" s="16">
        <f>F74/$F$74</f>
        <v>1</v>
      </c>
      <c r="G77" s="1"/>
      <c r="H77" s="1"/>
      <c r="I77" s="1"/>
    </row>
    <row r="78" spans="1:9" x14ac:dyDescent="0.3">
      <c r="A78" s="1" t="s">
        <v>47</v>
      </c>
      <c r="B78" s="16">
        <f>B75/$F$75</f>
        <v>0.3433096239242347</v>
      </c>
      <c r="C78" s="16">
        <f>C75/$F$75</f>
        <v>0.53991305229930697</v>
      </c>
      <c r="D78" s="16">
        <f>D75/$F$75</f>
        <v>0.10392288212344672</v>
      </c>
      <c r="E78" s="16">
        <f>E75/$F$75</f>
        <v>1.2854441653011597E-2</v>
      </c>
      <c r="F78" s="16">
        <f>F75/$F$75</f>
        <v>1</v>
      </c>
      <c r="G78" s="1"/>
      <c r="H78" s="1"/>
      <c r="I78" s="1"/>
    </row>
  </sheetData>
  <mergeCells count="1">
    <mergeCell ref="A2:I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9"/>
  <sheetViews>
    <sheetView workbookViewId="0">
      <selection activeCell="A23" sqref="A23"/>
    </sheetView>
  </sheetViews>
  <sheetFormatPr defaultRowHeight="14.4" x14ac:dyDescent="0.3"/>
  <cols>
    <col min="1" max="1" width="39.6640625" customWidth="1"/>
    <col min="2" max="2" width="16.21875" customWidth="1"/>
    <col min="3" max="3" width="12.33203125" customWidth="1"/>
    <col min="4" max="4" width="12.109375" customWidth="1"/>
    <col min="5" max="5" width="12.77734375" customWidth="1"/>
    <col min="6" max="6" width="12.5546875" customWidth="1"/>
    <col min="7" max="7" width="11.88671875" customWidth="1"/>
    <col min="8" max="8" width="11.44140625" customWidth="1"/>
    <col min="9" max="9" width="10.77734375" customWidth="1"/>
  </cols>
  <sheetData>
    <row r="2" spans="1:9" ht="49.2" customHeight="1" x14ac:dyDescent="0.3">
      <c r="A2" s="11" t="s">
        <v>0</v>
      </c>
      <c r="B2" s="11"/>
      <c r="C2" s="11"/>
      <c r="D2" s="11"/>
      <c r="E2" s="11"/>
      <c r="F2" s="11"/>
      <c r="G2" s="11"/>
      <c r="H2" s="11"/>
      <c r="I2" s="11"/>
    </row>
    <row r="3" spans="1:9" ht="37.799999999999997" customHeight="1" x14ac:dyDescent="0.3">
      <c r="A3" s="1"/>
      <c r="B3" s="8" t="s">
        <v>48</v>
      </c>
      <c r="C3" s="8" t="s">
        <v>49</v>
      </c>
      <c r="D3" s="8" t="s">
        <v>50</v>
      </c>
      <c r="E3" s="8" t="s">
        <v>51</v>
      </c>
      <c r="F3" s="8" t="s">
        <v>5</v>
      </c>
      <c r="G3" s="8" t="s">
        <v>6</v>
      </c>
      <c r="H3" s="8" t="s">
        <v>7</v>
      </c>
      <c r="I3" s="8" t="s">
        <v>8</v>
      </c>
    </row>
    <row r="4" spans="1:9" x14ac:dyDescent="0.3">
      <c r="A4" s="5" t="s">
        <v>9</v>
      </c>
      <c r="B4" s="1"/>
      <c r="C4" s="1"/>
      <c r="D4" s="1"/>
      <c r="E4" s="1"/>
      <c r="F4" s="1"/>
      <c r="G4" s="1"/>
      <c r="H4" s="1"/>
      <c r="I4" s="1"/>
    </row>
    <row r="5" spans="1:9" x14ac:dyDescent="0.3">
      <c r="A5" s="1" t="s">
        <v>10</v>
      </c>
      <c r="B5" s="2">
        <v>0</v>
      </c>
      <c r="C5" s="2">
        <v>0</v>
      </c>
      <c r="D5" s="2">
        <v>0</v>
      </c>
      <c r="E5" s="1">
        <v>42.31</v>
      </c>
      <c r="F5" s="1">
        <v>42.31</v>
      </c>
      <c r="G5" s="16">
        <f>(F5-F6)/F6</f>
        <v>-0.1187252655696729</v>
      </c>
      <c r="H5" s="16">
        <f>F5/$F$55</f>
        <v>1.3610584795133518E-2</v>
      </c>
      <c r="I5" s="1">
        <v>-5.7</v>
      </c>
    </row>
    <row r="6" spans="1:9" x14ac:dyDescent="0.3">
      <c r="A6" s="1" t="s">
        <v>11</v>
      </c>
      <c r="B6" s="2">
        <v>0</v>
      </c>
      <c r="C6" s="2">
        <v>0</v>
      </c>
      <c r="D6" s="2">
        <v>0</v>
      </c>
      <c r="E6" s="1">
        <v>48.01</v>
      </c>
      <c r="F6" s="1">
        <v>48.01</v>
      </c>
      <c r="G6" s="1"/>
      <c r="H6" s="1"/>
      <c r="I6" s="1"/>
    </row>
    <row r="7" spans="1:9" x14ac:dyDescent="0.3">
      <c r="A7" s="1" t="s">
        <v>12</v>
      </c>
      <c r="B7" s="1">
        <v>38.909999999999997</v>
      </c>
      <c r="C7" s="1">
        <v>0.33</v>
      </c>
      <c r="D7" s="1">
        <v>56.16</v>
      </c>
      <c r="E7" s="1">
        <v>329.84</v>
      </c>
      <c r="F7" s="1">
        <v>425.24</v>
      </c>
      <c r="G7" s="16">
        <f>(F7-F8)/F8</f>
        <v>0.17974753779997232</v>
      </c>
      <c r="H7" s="16">
        <f>F7/$F$55</f>
        <v>0.13679425852712307</v>
      </c>
      <c r="I7" s="1">
        <v>64.790000000000006</v>
      </c>
    </row>
    <row r="8" spans="1:9" x14ac:dyDescent="0.3">
      <c r="A8" s="1" t="s">
        <v>11</v>
      </c>
      <c r="B8" s="1">
        <v>35.590000000000003</v>
      </c>
      <c r="C8" s="1">
        <v>0.32</v>
      </c>
      <c r="D8" s="1">
        <v>50.62</v>
      </c>
      <c r="E8" s="1">
        <v>273.92</v>
      </c>
      <c r="F8" s="1">
        <v>360.45</v>
      </c>
      <c r="G8" s="1"/>
      <c r="H8" s="1"/>
      <c r="I8" s="1"/>
    </row>
    <row r="9" spans="1:9" x14ac:dyDescent="0.3">
      <c r="A9" s="1" t="s">
        <v>13</v>
      </c>
      <c r="B9" s="1">
        <v>5.76</v>
      </c>
      <c r="C9" s="1">
        <v>8.5</v>
      </c>
      <c r="D9" s="1">
        <v>1.2</v>
      </c>
      <c r="E9" s="2">
        <v>0</v>
      </c>
      <c r="F9" s="1">
        <v>15.46</v>
      </c>
      <c r="G9" s="16">
        <f>(F9-F10)/F10</f>
        <v>0.44621141253507968</v>
      </c>
      <c r="H9" s="16">
        <f>F9/$F$55</f>
        <v>4.9732838792901019E-3</v>
      </c>
      <c r="I9" s="1">
        <v>4.7699999999999996</v>
      </c>
    </row>
    <row r="10" spans="1:9" x14ac:dyDescent="0.3">
      <c r="A10" s="1" t="s">
        <v>11</v>
      </c>
      <c r="B10" s="1">
        <v>4.28</v>
      </c>
      <c r="C10" s="1">
        <v>5.41</v>
      </c>
      <c r="D10" s="1">
        <v>1</v>
      </c>
      <c r="E10" s="2">
        <v>0</v>
      </c>
      <c r="F10" s="1">
        <v>10.69</v>
      </c>
      <c r="G10" s="1"/>
      <c r="H10" s="1"/>
      <c r="I10" s="1"/>
    </row>
    <row r="11" spans="1:9" x14ac:dyDescent="0.3">
      <c r="A11" s="1" t="s">
        <v>73</v>
      </c>
      <c r="B11" s="1">
        <v>0.04</v>
      </c>
      <c r="C11" s="2">
        <v>0</v>
      </c>
      <c r="D11" s="2">
        <v>0</v>
      </c>
      <c r="E11" s="2">
        <v>0</v>
      </c>
      <c r="F11" s="1">
        <v>0.04</v>
      </c>
      <c r="G11" s="16">
        <f>(F11-F12)/F12</f>
        <v>1</v>
      </c>
      <c r="H11" s="2">
        <v>0</v>
      </c>
      <c r="I11" s="1">
        <v>0.02</v>
      </c>
    </row>
    <row r="12" spans="1:9" x14ac:dyDescent="0.3">
      <c r="A12" s="1" t="s">
        <v>11</v>
      </c>
      <c r="B12" s="1">
        <v>0.02</v>
      </c>
      <c r="C12" s="2">
        <v>0</v>
      </c>
      <c r="D12" s="2">
        <v>0</v>
      </c>
      <c r="E12" s="2">
        <v>0</v>
      </c>
      <c r="F12" s="1">
        <v>0.02</v>
      </c>
      <c r="G12" s="1"/>
      <c r="H12" s="1"/>
      <c r="I12" s="1"/>
    </row>
    <row r="13" spans="1:9" x14ac:dyDescent="0.3">
      <c r="A13" s="1" t="s">
        <v>14</v>
      </c>
      <c r="B13" s="1">
        <v>19.940000000000001</v>
      </c>
      <c r="C13" s="1">
        <v>0.1</v>
      </c>
      <c r="D13" s="1">
        <v>14.81</v>
      </c>
      <c r="E13" s="2">
        <v>0</v>
      </c>
      <c r="F13" s="1">
        <v>34.85</v>
      </c>
      <c r="G13" s="16">
        <f>(F13-F14)/F14</f>
        <v>1.436781609195525E-3</v>
      </c>
      <c r="H13" s="16">
        <f>F13/$F$55</f>
        <v>1.1210798395424323E-2</v>
      </c>
      <c r="I13" s="1">
        <v>0.05</v>
      </c>
    </row>
    <row r="14" spans="1:9" x14ac:dyDescent="0.3">
      <c r="A14" s="1" t="s">
        <v>11</v>
      </c>
      <c r="B14" s="1">
        <v>20.079999999999998</v>
      </c>
      <c r="C14" s="1">
        <v>0.1</v>
      </c>
      <c r="D14" s="1">
        <v>14.62</v>
      </c>
      <c r="E14" s="2">
        <v>0</v>
      </c>
      <c r="F14" s="1">
        <v>34.799999999999997</v>
      </c>
      <c r="G14" s="1"/>
      <c r="H14" s="1"/>
      <c r="I14" s="1"/>
    </row>
    <row r="15" spans="1:9" x14ac:dyDescent="0.3">
      <c r="A15" s="1" t="s">
        <v>15</v>
      </c>
      <c r="B15" s="1">
        <v>38.22</v>
      </c>
      <c r="C15" s="1">
        <v>0.11</v>
      </c>
      <c r="D15" s="2">
        <v>0</v>
      </c>
      <c r="E15" s="1">
        <v>37.450000000000003</v>
      </c>
      <c r="F15" s="1">
        <v>75.78</v>
      </c>
      <c r="G15" s="16">
        <f>(F15-F16)/F16</f>
        <v>0.22166693535386103</v>
      </c>
      <c r="H15" s="16">
        <f>F15/$F$55</f>
        <v>2.4377454875330135E-2</v>
      </c>
      <c r="I15" s="1">
        <v>13.75</v>
      </c>
    </row>
    <row r="16" spans="1:9" x14ac:dyDescent="0.3">
      <c r="A16" s="1" t="s">
        <v>11</v>
      </c>
      <c r="B16" s="1">
        <v>28.52</v>
      </c>
      <c r="C16" s="1">
        <v>0.08</v>
      </c>
      <c r="D16" s="2">
        <v>0</v>
      </c>
      <c r="E16" s="1">
        <v>33.43</v>
      </c>
      <c r="F16" s="1">
        <v>62.03</v>
      </c>
      <c r="G16" s="1"/>
      <c r="H16" s="1"/>
      <c r="I16" s="1"/>
    </row>
    <row r="17" spans="1:9" x14ac:dyDescent="0.3">
      <c r="A17" s="1" t="s">
        <v>16</v>
      </c>
      <c r="B17" s="1">
        <v>16.43</v>
      </c>
      <c r="C17" s="1">
        <v>1.74</v>
      </c>
      <c r="D17" s="1">
        <v>0.11</v>
      </c>
      <c r="E17" s="1">
        <v>378.63</v>
      </c>
      <c r="F17" s="1">
        <v>396.91</v>
      </c>
      <c r="G17" s="16">
        <f>(F17-F18)/F18</f>
        <v>0.11095250090967629</v>
      </c>
      <c r="H17" s="16">
        <f>F17/$F$55</f>
        <v>0.1276808605775572</v>
      </c>
      <c r="I17" s="1">
        <v>39.64</v>
      </c>
    </row>
    <row r="18" spans="1:9" x14ac:dyDescent="0.3">
      <c r="A18" s="1" t="s">
        <v>11</v>
      </c>
      <c r="B18" s="1">
        <v>13.31</v>
      </c>
      <c r="C18" s="1">
        <v>1.35</v>
      </c>
      <c r="D18" s="1">
        <v>0.17</v>
      </c>
      <c r="E18" s="1">
        <v>342.44</v>
      </c>
      <c r="F18" s="1">
        <v>357.27</v>
      </c>
      <c r="G18" s="1"/>
      <c r="H18" s="1"/>
      <c r="I18" s="1"/>
    </row>
    <row r="19" spans="1:9" x14ac:dyDescent="0.3">
      <c r="A19" s="1" t="s">
        <v>17</v>
      </c>
      <c r="B19" s="1">
        <v>87.48</v>
      </c>
      <c r="C19" s="1">
        <v>0.48</v>
      </c>
      <c r="D19" s="1">
        <v>0.05</v>
      </c>
      <c r="E19" s="1">
        <v>495.77</v>
      </c>
      <c r="F19" s="1">
        <v>583.78</v>
      </c>
      <c r="G19" s="16">
        <f>(F19-F20)/F20</f>
        <v>0.23808109942314218</v>
      </c>
      <c r="H19" s="16">
        <f>F19/$F$55</f>
        <v>0.18779454482871766</v>
      </c>
      <c r="I19" s="1">
        <v>112.26</v>
      </c>
    </row>
    <row r="20" spans="1:9" x14ac:dyDescent="0.3">
      <c r="A20" s="1" t="s">
        <v>11</v>
      </c>
      <c r="B20" s="1">
        <v>72.55</v>
      </c>
      <c r="C20" s="1">
        <v>0.41</v>
      </c>
      <c r="D20" s="1">
        <v>0</v>
      </c>
      <c r="E20" s="1">
        <v>398.56</v>
      </c>
      <c r="F20" s="1">
        <v>471.52</v>
      </c>
      <c r="G20" s="1"/>
      <c r="H20" s="1"/>
      <c r="I20" s="1"/>
    </row>
    <row r="21" spans="1:9" x14ac:dyDescent="0.3">
      <c r="A21" s="1" t="s">
        <v>18</v>
      </c>
      <c r="B21" s="1">
        <v>28.93</v>
      </c>
      <c r="C21" s="1">
        <v>30.76</v>
      </c>
      <c r="D21" s="1">
        <v>3.33</v>
      </c>
      <c r="E21" s="1">
        <v>73.05</v>
      </c>
      <c r="F21" s="1">
        <v>136.07</v>
      </c>
      <c r="G21" s="16">
        <f>(F21-F22)/F22</f>
        <v>-7.2903181849151844E-2</v>
      </c>
      <c r="H21" s="16">
        <f>F21/$F$55</f>
        <v>4.3771975255821736E-2</v>
      </c>
      <c r="I21" s="1">
        <v>-10.7</v>
      </c>
    </row>
    <row r="22" spans="1:9" x14ac:dyDescent="0.3">
      <c r="A22" s="1" t="s">
        <v>11</v>
      </c>
      <c r="B22" s="1">
        <v>28.05</v>
      </c>
      <c r="C22" s="1">
        <v>34.299999999999997</v>
      </c>
      <c r="D22" s="1">
        <v>3.54</v>
      </c>
      <c r="E22" s="1">
        <v>80.88</v>
      </c>
      <c r="F22" s="1">
        <v>146.77000000000001</v>
      </c>
      <c r="G22" s="1"/>
      <c r="H22" s="1"/>
      <c r="I22" s="1"/>
    </row>
    <row r="23" spans="1:9" x14ac:dyDescent="0.3">
      <c r="A23" s="1" t="s">
        <v>74</v>
      </c>
      <c r="B23" s="1">
        <v>0.8</v>
      </c>
      <c r="C23" s="2">
        <v>0</v>
      </c>
      <c r="D23" s="2">
        <v>0</v>
      </c>
      <c r="E23" s="1">
        <v>0.28999999999999998</v>
      </c>
      <c r="F23" s="1">
        <v>1.0900000000000001</v>
      </c>
      <c r="G23" s="16">
        <f>(F23-F24)/F24</f>
        <v>0.39743589743589747</v>
      </c>
      <c r="H23" s="16">
        <f>F23/$F$55</f>
        <v>3.5063903159289852E-4</v>
      </c>
      <c r="I23" s="1">
        <v>0.31</v>
      </c>
    </row>
    <row r="24" spans="1:9" x14ac:dyDescent="0.3">
      <c r="A24" s="1" t="s">
        <v>11</v>
      </c>
      <c r="B24" s="1">
        <v>0.67</v>
      </c>
      <c r="C24" s="2">
        <v>0</v>
      </c>
      <c r="D24" s="2">
        <v>0</v>
      </c>
      <c r="E24" s="1">
        <v>0.11</v>
      </c>
      <c r="F24" s="1">
        <v>0.78</v>
      </c>
      <c r="G24" s="1"/>
      <c r="H24" s="1"/>
      <c r="I24" s="1"/>
    </row>
    <row r="25" spans="1:9" x14ac:dyDescent="0.3">
      <c r="A25" s="1" t="s">
        <v>19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 x14ac:dyDescent="0.3">
      <c r="A26" s="1" t="s">
        <v>11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/>
      <c r="H26" s="2"/>
      <c r="I26" s="2"/>
    </row>
    <row r="27" spans="1:9" x14ac:dyDescent="0.3">
      <c r="A27" s="1" t="s">
        <v>20</v>
      </c>
      <c r="B27" s="1">
        <v>2.7</v>
      </c>
      <c r="C27" s="1">
        <v>0.01</v>
      </c>
      <c r="D27" s="2">
        <v>0</v>
      </c>
      <c r="E27" s="1">
        <v>7.55</v>
      </c>
      <c r="F27" s="1">
        <v>10.26</v>
      </c>
      <c r="G27" s="16">
        <f>(F27-F28)/F28</f>
        <v>2.3952095808383256E-2</v>
      </c>
      <c r="H27" s="16">
        <f>F27/$F$55</f>
        <v>3.3005105175625119E-3</v>
      </c>
      <c r="I27" s="1">
        <v>0.24</v>
      </c>
    </row>
    <row r="28" spans="1:9" x14ac:dyDescent="0.3">
      <c r="A28" s="1" t="s">
        <v>11</v>
      </c>
      <c r="B28" s="1">
        <v>2.85</v>
      </c>
      <c r="C28" s="1">
        <v>0.01</v>
      </c>
      <c r="D28" s="2">
        <v>0</v>
      </c>
      <c r="E28" s="1">
        <v>7.16</v>
      </c>
      <c r="F28" s="1">
        <v>10.02</v>
      </c>
      <c r="G28" s="1"/>
      <c r="H28" s="1"/>
      <c r="I28" s="1"/>
    </row>
    <row r="29" spans="1:9" x14ac:dyDescent="0.3">
      <c r="A29" s="1" t="s">
        <v>21</v>
      </c>
      <c r="B29" s="1">
        <v>4.9400000000000004</v>
      </c>
      <c r="C29" s="1">
        <v>0.02</v>
      </c>
      <c r="D29" s="1">
        <v>0.01</v>
      </c>
      <c r="E29" s="1">
        <v>36.659999999999997</v>
      </c>
      <c r="F29" s="1">
        <v>41.63</v>
      </c>
      <c r="G29" s="16">
        <f>(F29-F30)/F30</f>
        <v>0.670545746388443</v>
      </c>
      <c r="H29" s="16">
        <f>F29/$F$55</f>
        <v>1.3391837509369141E-2</v>
      </c>
      <c r="I29" s="1">
        <v>16.71</v>
      </c>
    </row>
    <row r="30" spans="1:9" x14ac:dyDescent="0.3">
      <c r="A30" s="1" t="s">
        <v>11</v>
      </c>
      <c r="B30" s="1">
        <v>1.34</v>
      </c>
      <c r="C30" s="1">
        <v>0.01</v>
      </c>
      <c r="D30" s="1">
        <v>0.01</v>
      </c>
      <c r="E30" s="1">
        <v>23.56</v>
      </c>
      <c r="F30" s="1">
        <v>24.92</v>
      </c>
      <c r="G30" s="1"/>
      <c r="H30" s="1"/>
      <c r="I30" s="1"/>
    </row>
    <row r="31" spans="1:9" x14ac:dyDescent="0.3">
      <c r="A31" s="1" t="s">
        <v>22</v>
      </c>
      <c r="B31" s="1">
        <v>26.77</v>
      </c>
      <c r="C31" s="1">
        <v>0.48</v>
      </c>
      <c r="D31" s="1">
        <v>1.83</v>
      </c>
      <c r="E31" s="1">
        <v>154.13</v>
      </c>
      <c r="F31" s="1">
        <v>183.21</v>
      </c>
      <c r="G31" s="16">
        <f>(F31-F32)/F32</f>
        <v>0.82352941176470595</v>
      </c>
      <c r="H31" s="16">
        <f>F31/$F$55</f>
        <v>5.8936309154252228E-2</v>
      </c>
      <c r="I31" s="1">
        <v>82.74</v>
      </c>
    </row>
    <row r="32" spans="1:9" x14ac:dyDescent="0.3">
      <c r="A32" s="1" t="s">
        <v>11</v>
      </c>
      <c r="B32" s="1">
        <v>25.46</v>
      </c>
      <c r="C32" s="1">
        <v>0.43</v>
      </c>
      <c r="D32" s="1">
        <v>2.5499999999999998</v>
      </c>
      <c r="E32" s="1">
        <v>72.03</v>
      </c>
      <c r="F32" s="1">
        <v>100.47</v>
      </c>
      <c r="G32" s="1"/>
      <c r="H32" s="1"/>
      <c r="I32" s="1"/>
    </row>
    <row r="33" spans="1:9" x14ac:dyDescent="0.3">
      <c r="A33" s="1" t="s">
        <v>23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 x14ac:dyDescent="0.3">
      <c r="A34" s="1" t="s">
        <v>11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/>
      <c r="H34" s="2"/>
      <c r="I34" s="2"/>
    </row>
    <row r="35" spans="1:9" x14ac:dyDescent="0.3">
      <c r="A35" s="1" t="s">
        <v>24</v>
      </c>
      <c r="B35" s="1">
        <v>2.17</v>
      </c>
      <c r="C35" s="1">
        <v>0.01</v>
      </c>
      <c r="D35" s="1">
        <v>1.84</v>
      </c>
      <c r="E35" s="1">
        <v>28.25</v>
      </c>
      <c r="F35" s="1">
        <v>32.270000000000003</v>
      </c>
      <c r="G35" s="16">
        <f>(F35-F36)/F36</f>
        <v>-0.10161469933184851</v>
      </c>
      <c r="H35" s="16">
        <f>F35/$F$55</f>
        <v>1.0380845458259482E-2</v>
      </c>
      <c r="I35" s="1">
        <v>-3.65</v>
      </c>
    </row>
    <row r="36" spans="1:9" x14ac:dyDescent="0.3">
      <c r="A36" s="1" t="s">
        <v>11</v>
      </c>
      <c r="B36" s="1">
        <v>1.2</v>
      </c>
      <c r="C36" s="1">
        <v>0.01</v>
      </c>
      <c r="D36" s="1">
        <v>2.39</v>
      </c>
      <c r="E36" s="1">
        <v>32.32</v>
      </c>
      <c r="F36" s="1">
        <v>35.92</v>
      </c>
      <c r="G36" s="1"/>
      <c r="H36" s="1"/>
      <c r="I36" s="1"/>
    </row>
    <row r="37" spans="1:9" x14ac:dyDescent="0.3">
      <c r="A37" s="1" t="s">
        <v>25</v>
      </c>
      <c r="B37" s="1">
        <v>15.73</v>
      </c>
      <c r="C37" s="1">
        <v>0.9</v>
      </c>
      <c r="D37" s="1">
        <v>0.75</v>
      </c>
      <c r="E37" s="1">
        <v>32.130000000000003</v>
      </c>
      <c r="F37" s="1">
        <v>49.51</v>
      </c>
      <c r="G37" s="16">
        <f>(F37-F38)/F38</f>
        <v>8.5507564130673064E-2</v>
      </c>
      <c r="H37" s="16">
        <f>F37/$F$55</f>
        <v>1.5926732526756332E-2</v>
      </c>
      <c r="I37" s="1">
        <v>3.9</v>
      </c>
    </row>
    <row r="38" spans="1:9" x14ac:dyDescent="0.3">
      <c r="A38" s="1" t="s">
        <v>11</v>
      </c>
      <c r="B38" s="1">
        <v>15.29</v>
      </c>
      <c r="C38" s="1">
        <v>1.35</v>
      </c>
      <c r="D38" s="1">
        <v>0.41</v>
      </c>
      <c r="E38" s="1">
        <v>28.56</v>
      </c>
      <c r="F38" s="1">
        <v>45.61</v>
      </c>
      <c r="G38" s="1"/>
      <c r="H38" s="1"/>
      <c r="I38" s="1"/>
    </row>
    <row r="39" spans="1:9" x14ac:dyDescent="0.3">
      <c r="A39" s="1" t="s">
        <v>26</v>
      </c>
      <c r="B39" s="1">
        <v>5.52</v>
      </c>
      <c r="C39" s="1">
        <v>4.3499999999999996</v>
      </c>
      <c r="D39" s="1">
        <v>0.68</v>
      </c>
      <c r="E39" s="2">
        <v>0</v>
      </c>
      <c r="F39" s="1">
        <v>10.55</v>
      </c>
      <c r="G39" s="16">
        <f>(F39-F40)/F40</f>
        <v>0.3992042440318303</v>
      </c>
      <c r="H39" s="16">
        <f>F39/$F$55</f>
        <v>3.3937998011973202E-3</v>
      </c>
      <c r="I39" s="1">
        <v>3.01</v>
      </c>
    </row>
    <row r="40" spans="1:9" x14ac:dyDescent="0.3">
      <c r="A40" s="1" t="s">
        <v>11</v>
      </c>
      <c r="B40" s="1">
        <v>3.71</v>
      </c>
      <c r="C40" s="1">
        <v>3.05</v>
      </c>
      <c r="D40" s="1">
        <v>0.78</v>
      </c>
      <c r="E40" s="2">
        <v>0</v>
      </c>
      <c r="F40" s="1">
        <v>7.54</v>
      </c>
      <c r="G40" s="1"/>
      <c r="H40" s="1"/>
      <c r="I40" s="1"/>
    </row>
    <row r="41" spans="1:9" x14ac:dyDescent="0.3">
      <c r="A41" s="1" t="s">
        <v>27</v>
      </c>
      <c r="B41" s="1">
        <v>4.99</v>
      </c>
      <c r="C41" s="1">
        <v>0.09</v>
      </c>
      <c r="D41" s="1">
        <v>0.31</v>
      </c>
      <c r="E41" s="1">
        <v>43.74</v>
      </c>
      <c r="F41" s="1">
        <v>49.13</v>
      </c>
      <c r="G41" s="16">
        <f>(F41-F42)/F42</f>
        <v>-0.24762633996937206</v>
      </c>
      <c r="H41" s="16">
        <f>F41/$F$55</f>
        <v>1.5804491396476241E-2</v>
      </c>
      <c r="I41" s="1">
        <v>-16.170000000000002</v>
      </c>
    </row>
    <row r="42" spans="1:9" x14ac:dyDescent="0.3">
      <c r="A42" s="1" t="s">
        <v>11</v>
      </c>
      <c r="B42" s="1">
        <v>3.66</v>
      </c>
      <c r="C42" s="1">
        <v>1.65</v>
      </c>
      <c r="D42" s="1">
        <v>0.39</v>
      </c>
      <c r="E42" s="1">
        <v>59.6</v>
      </c>
      <c r="F42" s="1">
        <v>65.3</v>
      </c>
      <c r="G42" s="1"/>
      <c r="H42" s="1"/>
      <c r="I42" s="1"/>
    </row>
    <row r="43" spans="1:9" x14ac:dyDescent="0.3">
      <c r="A43" s="1" t="s">
        <v>28</v>
      </c>
      <c r="B43" s="1">
        <v>3.36</v>
      </c>
      <c r="C43" s="1">
        <v>0.01</v>
      </c>
      <c r="D43" s="2">
        <v>0</v>
      </c>
      <c r="E43" s="1">
        <v>1.37</v>
      </c>
      <c r="F43" s="1">
        <v>4.74</v>
      </c>
      <c r="G43" s="16">
        <f>(F43-F44)/F44</f>
        <v>0.44072948328267481</v>
      </c>
      <c r="H43" s="16">
        <f>F43/$F$55</f>
        <v>1.5247972566516869E-3</v>
      </c>
      <c r="I43" s="1">
        <v>1.45</v>
      </c>
    </row>
    <row r="44" spans="1:9" x14ac:dyDescent="0.3">
      <c r="A44" s="1" t="s">
        <v>11</v>
      </c>
      <c r="B44" s="1">
        <v>2.36</v>
      </c>
      <c r="C44" s="1">
        <v>0.01</v>
      </c>
      <c r="D44" s="2">
        <v>0</v>
      </c>
      <c r="E44" s="1">
        <v>0.92</v>
      </c>
      <c r="F44" s="1">
        <v>3.29</v>
      </c>
      <c r="G44" s="1"/>
      <c r="H44" s="1"/>
      <c r="I44" s="1"/>
    </row>
    <row r="45" spans="1:9" x14ac:dyDescent="0.3">
      <c r="A45" s="1" t="s">
        <v>29</v>
      </c>
      <c r="B45" s="1">
        <v>38.86</v>
      </c>
      <c r="C45" s="2">
        <v>0</v>
      </c>
      <c r="D45" s="1">
        <v>7.92</v>
      </c>
      <c r="E45" s="1">
        <v>410.86</v>
      </c>
      <c r="F45" s="1">
        <v>457.64</v>
      </c>
      <c r="G45" s="16">
        <f>(F45-F46)/F46</f>
        <v>0.48990754004427645</v>
      </c>
      <c r="H45" s="16">
        <f>F45/$F$55</f>
        <v>0.14721692331942574</v>
      </c>
      <c r="I45" s="1">
        <v>150.47999999999999</v>
      </c>
    </row>
    <row r="46" spans="1:9" x14ac:dyDescent="0.3">
      <c r="A46" s="1" t="s">
        <v>11</v>
      </c>
      <c r="B46" s="1">
        <v>38.97</v>
      </c>
      <c r="C46" s="2">
        <v>0</v>
      </c>
      <c r="D46" s="1">
        <v>7.37</v>
      </c>
      <c r="E46" s="1">
        <v>260.82</v>
      </c>
      <c r="F46" s="1">
        <v>307.16000000000003</v>
      </c>
      <c r="G46" s="1"/>
      <c r="H46" s="1"/>
      <c r="I46" s="1"/>
    </row>
    <row r="47" spans="1:9" x14ac:dyDescent="0.3">
      <c r="A47" s="1" t="s">
        <v>30</v>
      </c>
      <c r="B47" s="1">
        <v>66.52</v>
      </c>
      <c r="C47" s="1">
        <v>8.84</v>
      </c>
      <c r="D47" s="1">
        <v>12.04</v>
      </c>
      <c r="E47" s="1">
        <v>220.14</v>
      </c>
      <c r="F47" s="1">
        <v>307.54000000000002</v>
      </c>
      <c r="G47" s="16">
        <f>(F47-F48)/F48</f>
        <v>0.14446263768978859</v>
      </c>
      <c r="H47" s="16">
        <f>F47/$F$55</f>
        <v>9.8931676858788994E-2</v>
      </c>
      <c r="I47" s="1">
        <v>38.82</v>
      </c>
    </row>
    <row r="48" spans="1:9" x14ac:dyDescent="0.3">
      <c r="A48" s="1" t="s">
        <v>11</v>
      </c>
      <c r="B48" s="1">
        <v>65.41</v>
      </c>
      <c r="C48" s="1">
        <v>9.1999999999999993</v>
      </c>
      <c r="D48" s="1">
        <v>10.91</v>
      </c>
      <c r="E48" s="1">
        <v>183.2</v>
      </c>
      <c r="F48" s="1">
        <v>268.72000000000003</v>
      </c>
      <c r="G48" s="1"/>
      <c r="H48" s="1"/>
      <c r="I48" s="1"/>
    </row>
    <row r="49" spans="1:9" x14ac:dyDescent="0.3">
      <c r="A49" s="1" t="s">
        <v>31</v>
      </c>
      <c r="B49" s="1">
        <v>27.21</v>
      </c>
      <c r="C49" s="1">
        <v>0.46</v>
      </c>
      <c r="D49" s="1">
        <v>6.13</v>
      </c>
      <c r="E49" s="1">
        <v>40.950000000000003</v>
      </c>
      <c r="F49" s="1">
        <v>74.75</v>
      </c>
      <c r="G49" s="16">
        <f>(F49-F50)/F50</f>
        <v>6.481481481481477E-2</v>
      </c>
      <c r="H49" s="16">
        <f>F49/$F$55</f>
        <v>2.4046117074834093E-2</v>
      </c>
      <c r="I49" s="1">
        <v>4.55</v>
      </c>
    </row>
    <row r="50" spans="1:9" x14ac:dyDescent="0.3">
      <c r="A50" s="1" t="s">
        <v>11</v>
      </c>
      <c r="B50" s="1">
        <v>28.75</v>
      </c>
      <c r="C50" s="1">
        <v>0.44</v>
      </c>
      <c r="D50" s="1">
        <v>2.37</v>
      </c>
      <c r="E50" s="1">
        <v>38.64</v>
      </c>
      <c r="F50" s="1">
        <v>70.2</v>
      </c>
      <c r="G50" s="1"/>
      <c r="H50" s="1"/>
      <c r="I50" s="1"/>
    </row>
    <row r="51" spans="1:9" x14ac:dyDescent="0.3">
      <c r="A51" s="1" t="s">
        <v>32</v>
      </c>
      <c r="B51" s="1">
        <v>34.6</v>
      </c>
      <c r="C51" s="1">
        <v>40.020000000000003</v>
      </c>
      <c r="D51" s="1">
        <v>26.63</v>
      </c>
      <c r="E51" s="1">
        <v>62.03</v>
      </c>
      <c r="F51" s="1">
        <v>163.28</v>
      </c>
      <c r="G51" s="16">
        <f>(F51-F52)/F52</f>
        <v>6.9566356609458965E-2</v>
      </c>
      <c r="H51" s="16">
        <f>F51/$F$55</f>
        <v>5.2525083558246297E-2</v>
      </c>
      <c r="I51" s="1">
        <v>10.62</v>
      </c>
    </row>
    <row r="52" spans="1:9" x14ac:dyDescent="0.3">
      <c r="A52" s="1" t="s">
        <v>11</v>
      </c>
      <c r="B52" s="1">
        <v>33.61</v>
      </c>
      <c r="C52" s="1">
        <v>41.51</v>
      </c>
      <c r="D52" s="1">
        <v>25.91</v>
      </c>
      <c r="E52" s="1">
        <v>51.63</v>
      </c>
      <c r="F52" s="1">
        <v>152.66</v>
      </c>
      <c r="G52" s="1"/>
      <c r="H52" s="1"/>
      <c r="I52" s="1"/>
    </row>
    <row r="53" spans="1:9" x14ac:dyDescent="0.3">
      <c r="A53" s="1" t="s">
        <v>33</v>
      </c>
      <c r="B53" s="1">
        <v>1.01</v>
      </c>
      <c r="C53" s="1">
        <v>0.01</v>
      </c>
      <c r="D53" s="1">
        <v>0.33</v>
      </c>
      <c r="E53" s="1">
        <v>11.22</v>
      </c>
      <c r="F53" s="1">
        <v>12.57</v>
      </c>
      <c r="G53" s="16">
        <f>(F53-F54)/F54</f>
        <v>-9.1106290672451171E-2</v>
      </c>
      <c r="H53" s="16">
        <f>F53/$F$55</f>
        <v>4.0436079147914989E-3</v>
      </c>
      <c r="I53" s="1">
        <v>-1.26</v>
      </c>
    </row>
    <row r="54" spans="1:9" x14ac:dyDescent="0.3">
      <c r="A54" s="1" t="s">
        <v>11</v>
      </c>
      <c r="B54" s="1">
        <v>0.79</v>
      </c>
      <c r="C54" s="1">
        <v>0.01</v>
      </c>
      <c r="D54" s="1">
        <v>0.3</v>
      </c>
      <c r="E54" s="1">
        <v>12.73</v>
      </c>
      <c r="F54" s="1">
        <v>13.83</v>
      </c>
      <c r="G54" s="1"/>
      <c r="H54" s="1"/>
      <c r="I54" s="1"/>
    </row>
    <row r="55" spans="1:9" x14ac:dyDescent="0.3">
      <c r="A55" s="5" t="s">
        <v>34</v>
      </c>
      <c r="B55" s="7">
        <f t="shared" ref="B55:F55" si="0">SUM(B5+B7+B9+B11+B13+B15+B17+B19+B21+B23+B25+B27+B29+B31+B33+B35+B37+B39+B41+B43+B45+B47+B49+B51+B53)</f>
        <v>470.89</v>
      </c>
      <c r="C55" s="7">
        <f t="shared" si="0"/>
        <v>97.220000000000013</v>
      </c>
      <c r="D55" s="7">
        <f t="shared" si="0"/>
        <v>134.13000000000002</v>
      </c>
      <c r="E55" s="7">
        <f t="shared" si="0"/>
        <v>2406.3699999999994</v>
      </c>
      <c r="F55" s="7">
        <f t="shared" si="0"/>
        <v>3108.6099999999997</v>
      </c>
      <c r="G55" s="17">
        <f>(F55-F56)/F56</f>
        <v>0.19654885718904694</v>
      </c>
      <c r="H55" s="17">
        <f>F55/$F$55</f>
        <v>1</v>
      </c>
      <c r="I55" s="7">
        <f t="shared" ref="I55" si="1">SUM(I5+I7+I9+I11+I13+I15+I17+I19+I21+I23+I25+I27+I29+I31+I33+I35+I37+I39+I41+I43+I45+I47+I49+I51+I53)</f>
        <v>510.63</v>
      </c>
    </row>
    <row r="56" spans="1:9" x14ac:dyDescent="0.3">
      <c r="A56" s="1" t="s">
        <v>35</v>
      </c>
      <c r="B56" s="18">
        <f>SUM(B6+B8+B10+B12+B14+B16+B18+B20+B22+B24+B26+B28+B30+B32+B34+B36+B38+B40+B42+B44+B46+B48+B50+B52+B54)</f>
        <v>426.47000000000008</v>
      </c>
      <c r="C56" s="18">
        <f t="shared" ref="C56:F56" si="2">SUM(C6+C8+C10+C12+C14+C16+C18+C20+C22+C24+C26+C28+C30+C32+C34+C36+C38+C40+C42+C44+C46+C48+C50+C52+C54)</f>
        <v>99.649999999999991</v>
      </c>
      <c r="D56" s="18">
        <f t="shared" si="2"/>
        <v>123.34</v>
      </c>
      <c r="E56" s="18">
        <f t="shared" si="2"/>
        <v>1948.5199999999998</v>
      </c>
      <c r="F56" s="18">
        <f t="shared" si="2"/>
        <v>2597.9799999999996</v>
      </c>
      <c r="G56" s="1"/>
      <c r="H56" s="1"/>
      <c r="I56" s="1"/>
    </row>
    <row r="57" spans="1:9" x14ac:dyDescent="0.3">
      <c r="A57" s="1" t="s">
        <v>36</v>
      </c>
      <c r="B57" s="16">
        <f>(B55-B56)/B56</f>
        <v>0.10415738504466877</v>
      </c>
      <c r="C57" s="16">
        <f t="shared" ref="C57:F57" si="3">(C55-C56)/C56</f>
        <v>-2.4385348720521612E-2</v>
      </c>
      <c r="D57" s="16">
        <f t="shared" si="3"/>
        <v>8.7481757742824878E-2</v>
      </c>
      <c r="E57" s="16">
        <f t="shared" si="3"/>
        <v>0.23497321043663896</v>
      </c>
      <c r="F57" s="16">
        <f t="shared" si="3"/>
        <v>0.19654885718904694</v>
      </c>
      <c r="G57" s="1"/>
      <c r="H57" s="1"/>
      <c r="I57" s="1"/>
    </row>
    <row r="58" spans="1:9" x14ac:dyDescent="0.3">
      <c r="A58" s="1" t="s">
        <v>46</v>
      </c>
      <c r="B58" s="16">
        <f>B55/$F$55</f>
        <v>0.15147927851998161</v>
      </c>
      <c r="C58" s="16">
        <f t="shared" ref="C58:F58" si="4">C55/$F$55</f>
        <v>3.1274428120606969E-2</v>
      </c>
      <c r="D58" s="16">
        <f t="shared" si="4"/>
        <v>4.3147902117023379E-2</v>
      </c>
      <c r="E58" s="16">
        <f t="shared" si="4"/>
        <v>0.774098391242388</v>
      </c>
      <c r="F58" s="16">
        <f t="shared" si="4"/>
        <v>1</v>
      </c>
      <c r="G58" s="1"/>
      <c r="H58" s="1"/>
      <c r="I58" s="1"/>
    </row>
    <row r="59" spans="1:9" x14ac:dyDescent="0.3">
      <c r="A59" s="1" t="s">
        <v>47</v>
      </c>
      <c r="B59" s="16">
        <f>B56/$F$56</f>
        <v>0.16415445846388355</v>
      </c>
      <c r="C59" s="16">
        <f t="shared" ref="C59:F59" si="5">C56/$F$56</f>
        <v>3.8356723300410324E-2</v>
      </c>
      <c r="D59" s="16">
        <f t="shared" si="5"/>
        <v>4.7475346230532962E-2</v>
      </c>
      <c r="E59" s="16">
        <f t="shared" si="5"/>
        <v>0.75001347200517332</v>
      </c>
      <c r="F59" s="16">
        <f t="shared" si="5"/>
        <v>1</v>
      </c>
      <c r="G59" s="1"/>
      <c r="H59" s="1"/>
      <c r="I59" s="1"/>
    </row>
  </sheetData>
  <mergeCells count="1">
    <mergeCell ref="A2:I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9"/>
  <sheetViews>
    <sheetView topLeftCell="A17" workbookViewId="0">
      <selection activeCell="A22" sqref="A22"/>
    </sheetView>
  </sheetViews>
  <sheetFormatPr defaultRowHeight="14.4" x14ac:dyDescent="0.3"/>
  <cols>
    <col min="1" max="1" width="38.88671875" customWidth="1"/>
    <col min="2" max="2" width="11.44140625" customWidth="1"/>
    <col min="3" max="3" width="11.77734375" customWidth="1"/>
    <col min="4" max="4" width="12.5546875" customWidth="1"/>
    <col min="5" max="5" width="12.33203125" customWidth="1"/>
    <col min="6" max="6" width="11.21875" customWidth="1"/>
    <col min="7" max="7" width="12.44140625" customWidth="1"/>
    <col min="8" max="8" width="10.88671875" customWidth="1"/>
  </cols>
  <sheetData>
    <row r="1" spans="1:8" ht="49.8" customHeight="1" x14ac:dyDescent="0.3">
      <c r="A1" s="11" t="s">
        <v>0</v>
      </c>
      <c r="B1" s="11"/>
      <c r="C1" s="11"/>
      <c r="D1" s="11"/>
      <c r="E1" s="11"/>
      <c r="F1" s="11"/>
      <c r="G1" s="11"/>
      <c r="H1" s="11"/>
    </row>
    <row r="2" spans="1:8" ht="43.2" x14ac:dyDescent="0.3">
      <c r="A2" s="1"/>
      <c r="B2" s="8" t="s">
        <v>52</v>
      </c>
      <c r="C2" s="8" t="s">
        <v>53</v>
      </c>
      <c r="D2" s="8" t="s">
        <v>54</v>
      </c>
      <c r="E2" s="8" t="s">
        <v>5</v>
      </c>
      <c r="F2" s="8" t="s">
        <v>6</v>
      </c>
      <c r="G2" s="8" t="s">
        <v>7</v>
      </c>
      <c r="H2" s="8" t="s">
        <v>8</v>
      </c>
    </row>
    <row r="3" spans="1:8" x14ac:dyDescent="0.3">
      <c r="A3" s="5" t="s">
        <v>9</v>
      </c>
      <c r="B3" s="1"/>
      <c r="C3" s="1"/>
      <c r="D3" s="1"/>
      <c r="E3" s="1"/>
      <c r="F3" s="1"/>
      <c r="G3" s="1"/>
      <c r="H3" s="1"/>
    </row>
    <row r="4" spans="1:8" x14ac:dyDescent="0.3">
      <c r="A4" s="1" t="s">
        <v>10</v>
      </c>
      <c r="B4" s="2">
        <v>0</v>
      </c>
      <c r="C4" s="2">
        <v>0</v>
      </c>
      <c r="D4" s="1">
        <v>34.72</v>
      </c>
      <c r="E4" s="1">
        <v>34.72</v>
      </c>
      <c r="F4" s="16">
        <f>(E4-E5)/E5</f>
        <v>0.47744680851063825</v>
      </c>
      <c r="G4" s="16">
        <f>E4/$E$65</f>
        <v>1.6717874788318096E-3</v>
      </c>
      <c r="H4" s="1">
        <v>11.22</v>
      </c>
    </row>
    <row r="5" spans="1:8" x14ac:dyDescent="0.3">
      <c r="A5" s="1" t="s">
        <v>11</v>
      </c>
      <c r="B5" s="2">
        <v>0</v>
      </c>
      <c r="C5" s="2">
        <v>0</v>
      </c>
      <c r="D5" s="1">
        <v>23.5</v>
      </c>
      <c r="E5" s="1">
        <v>23.5</v>
      </c>
      <c r="F5" s="1"/>
      <c r="G5" s="1"/>
      <c r="H5" s="1"/>
    </row>
    <row r="6" spans="1:8" x14ac:dyDescent="0.3">
      <c r="A6" s="1" t="s">
        <v>12</v>
      </c>
      <c r="B6" s="1">
        <v>924.96</v>
      </c>
      <c r="C6" s="1">
        <v>17.89</v>
      </c>
      <c r="D6" s="1">
        <v>519.36</v>
      </c>
      <c r="E6" s="1">
        <v>1462.21</v>
      </c>
      <c r="F6" s="16">
        <f>(E6-E7)/E7</f>
        <v>-0.12142642552424437</v>
      </c>
      <c r="G6" s="16">
        <f>E6/$E$65</f>
        <v>7.0406231838210265E-2</v>
      </c>
      <c r="H6" s="1">
        <v>-202.09</v>
      </c>
    </row>
    <row r="7" spans="1:8" x14ac:dyDescent="0.3">
      <c r="A7" s="1" t="s">
        <v>11</v>
      </c>
      <c r="B7" s="1">
        <v>1248.4100000000001</v>
      </c>
      <c r="C7" s="1">
        <v>8.9600000000000009</v>
      </c>
      <c r="D7" s="1">
        <v>406.93</v>
      </c>
      <c r="E7" s="1">
        <v>1664.3</v>
      </c>
      <c r="F7" s="1"/>
      <c r="G7" s="1"/>
      <c r="H7" s="1"/>
    </row>
    <row r="8" spans="1:8" x14ac:dyDescent="0.3">
      <c r="A8" s="1" t="s">
        <v>13</v>
      </c>
      <c r="B8" s="1">
        <v>383.47</v>
      </c>
      <c r="C8" s="2">
        <v>0</v>
      </c>
      <c r="D8" s="1">
        <v>39.9</v>
      </c>
      <c r="E8" s="1">
        <v>423.37</v>
      </c>
      <c r="F8" s="16">
        <f>(E8-E9)/E9</f>
        <v>0.26367787959287242</v>
      </c>
      <c r="G8" s="16">
        <f>E8/$E$65</f>
        <v>2.0385503021688459E-2</v>
      </c>
      <c r="H8" s="1">
        <v>88.34</v>
      </c>
    </row>
    <row r="9" spans="1:8" x14ac:dyDescent="0.3">
      <c r="A9" s="1" t="s">
        <v>11</v>
      </c>
      <c r="B9" s="1">
        <v>289.77999999999997</v>
      </c>
      <c r="C9" s="2">
        <v>0</v>
      </c>
      <c r="D9" s="1">
        <v>45.25</v>
      </c>
      <c r="E9" s="1">
        <v>335.03</v>
      </c>
      <c r="F9" s="1"/>
      <c r="G9" s="1"/>
      <c r="H9" s="1"/>
    </row>
    <row r="10" spans="1:8" x14ac:dyDescent="0.3">
      <c r="A10" s="1" t="s">
        <v>72</v>
      </c>
      <c r="B10" s="2">
        <v>0</v>
      </c>
      <c r="C10" s="2">
        <v>0</v>
      </c>
      <c r="D10" s="1">
        <v>0.85</v>
      </c>
      <c r="E10" s="1">
        <v>0.85</v>
      </c>
      <c r="F10" s="16">
        <f>(E10-E11)/E11</f>
        <v>0.39344262295081966</v>
      </c>
      <c r="G10" s="2">
        <v>0</v>
      </c>
      <c r="H10" s="1">
        <v>0.24</v>
      </c>
    </row>
    <row r="11" spans="1:8" x14ac:dyDescent="0.3">
      <c r="A11" s="1" t="s">
        <v>11</v>
      </c>
      <c r="B11" s="2">
        <v>0</v>
      </c>
      <c r="C11" s="2">
        <v>0</v>
      </c>
      <c r="D11" s="1">
        <v>0.61</v>
      </c>
      <c r="E11" s="1">
        <v>0.61</v>
      </c>
      <c r="F11" s="1"/>
      <c r="G11" s="1"/>
      <c r="H11" s="1"/>
    </row>
    <row r="12" spans="1:8" x14ac:dyDescent="0.3">
      <c r="A12" s="1" t="s">
        <v>14</v>
      </c>
      <c r="B12" s="1">
        <v>3.62</v>
      </c>
      <c r="C12" s="2">
        <v>0</v>
      </c>
      <c r="D12" s="1">
        <v>178.46</v>
      </c>
      <c r="E12" s="1">
        <v>182.08</v>
      </c>
      <c r="F12" s="16">
        <f>(E12-E13)/E13</f>
        <v>-0.39965049952190973</v>
      </c>
      <c r="G12" s="16">
        <f>E12/$E$65</f>
        <v>8.7672541516617495E-3</v>
      </c>
      <c r="H12" s="1">
        <v>-121.21</v>
      </c>
    </row>
    <row r="13" spans="1:8" x14ac:dyDescent="0.3">
      <c r="A13" s="1" t="s">
        <v>11</v>
      </c>
      <c r="B13" s="1">
        <v>149.6</v>
      </c>
      <c r="C13" s="2">
        <v>0</v>
      </c>
      <c r="D13" s="1">
        <v>153.69</v>
      </c>
      <c r="E13" s="1">
        <v>303.29000000000002</v>
      </c>
      <c r="F13" s="1"/>
      <c r="G13" s="1"/>
      <c r="H13" s="1"/>
    </row>
    <row r="14" spans="1:8" x14ac:dyDescent="0.3">
      <c r="A14" s="1" t="s">
        <v>15</v>
      </c>
      <c r="B14" s="2">
        <v>0</v>
      </c>
      <c r="C14" s="2">
        <v>0</v>
      </c>
      <c r="D14" s="1">
        <v>104.17</v>
      </c>
      <c r="E14" s="1">
        <v>104.17</v>
      </c>
      <c r="F14" s="16">
        <f>(E14-E15)/E15</f>
        <v>0.53870014771048735</v>
      </c>
      <c r="G14" s="16">
        <f>E14/$E$65</f>
        <v>5.0158439421056919E-3</v>
      </c>
      <c r="H14" s="1">
        <v>36.47</v>
      </c>
    </row>
    <row r="15" spans="1:8" x14ac:dyDescent="0.3">
      <c r="A15" s="1" t="s">
        <v>11</v>
      </c>
      <c r="B15" s="2">
        <v>0</v>
      </c>
      <c r="C15" s="2">
        <v>0</v>
      </c>
      <c r="D15" s="1">
        <v>67.7</v>
      </c>
      <c r="E15" s="1">
        <v>67.7</v>
      </c>
      <c r="F15" s="1"/>
      <c r="G15" s="1"/>
      <c r="H15" s="1"/>
    </row>
    <row r="16" spans="1:8" x14ac:dyDescent="0.3">
      <c r="A16" s="1" t="s">
        <v>16</v>
      </c>
      <c r="B16" s="1">
        <v>1748.24</v>
      </c>
      <c r="C16" s="1">
        <v>66.86</v>
      </c>
      <c r="D16" s="1">
        <v>238.76</v>
      </c>
      <c r="E16" s="1">
        <v>2053.86</v>
      </c>
      <c r="F16" s="16">
        <f>(E16-E17)/E17</f>
        <v>-3.9427931270276072E-3</v>
      </c>
      <c r="G16" s="16">
        <f>E16/$E$65</f>
        <v>9.8894511269398064E-2</v>
      </c>
      <c r="H16" s="1">
        <v>-8.1300000000000008</v>
      </c>
    </row>
    <row r="17" spans="1:8" x14ac:dyDescent="0.3">
      <c r="A17" s="1" t="s">
        <v>11</v>
      </c>
      <c r="B17" s="1">
        <v>1897.35</v>
      </c>
      <c r="C17" s="1">
        <v>51.14</v>
      </c>
      <c r="D17" s="1">
        <v>113.5</v>
      </c>
      <c r="E17" s="1">
        <v>2061.9899999999998</v>
      </c>
      <c r="F17" s="1"/>
      <c r="G17" s="1"/>
      <c r="H17" s="1"/>
    </row>
    <row r="18" spans="1:8" x14ac:dyDescent="0.3">
      <c r="A18" s="1" t="s">
        <v>17</v>
      </c>
      <c r="B18" s="1">
        <v>1222.57</v>
      </c>
      <c r="C18" s="1">
        <v>42.96</v>
      </c>
      <c r="D18" s="1">
        <v>339.23</v>
      </c>
      <c r="E18" s="1">
        <v>1604.76</v>
      </c>
      <c r="F18" s="16">
        <f>(E18-E19)/E19</f>
        <v>0.14885848671635066</v>
      </c>
      <c r="G18" s="16">
        <f>E18/$E$65</f>
        <v>7.7270094312503881E-2</v>
      </c>
      <c r="H18" s="1">
        <v>207.93</v>
      </c>
    </row>
    <row r="19" spans="1:8" x14ac:dyDescent="0.3">
      <c r="A19" s="1" t="s">
        <v>11</v>
      </c>
      <c r="B19" s="1">
        <v>1003.86</v>
      </c>
      <c r="C19" s="1">
        <v>31.35</v>
      </c>
      <c r="D19" s="1">
        <v>361.62</v>
      </c>
      <c r="E19" s="1">
        <v>1396.83</v>
      </c>
      <c r="F19" s="1"/>
      <c r="G19" s="1"/>
      <c r="H19" s="1"/>
    </row>
    <row r="20" spans="1:8" x14ac:dyDescent="0.3">
      <c r="A20" s="1" t="s">
        <v>18</v>
      </c>
      <c r="B20" s="1">
        <v>473.29</v>
      </c>
      <c r="C20" s="1">
        <v>20.54</v>
      </c>
      <c r="D20" s="1">
        <v>287.39999999999998</v>
      </c>
      <c r="E20" s="1">
        <v>781.23</v>
      </c>
      <c r="F20" s="16">
        <f>(E20-E21)/E21</f>
        <v>0.22071002218819338</v>
      </c>
      <c r="G20" s="16">
        <f>E20/$E$65</f>
        <v>3.7616662790546505E-2</v>
      </c>
      <c r="H20" s="1">
        <v>141.25</v>
      </c>
    </row>
    <row r="21" spans="1:8" x14ac:dyDescent="0.3">
      <c r="A21" s="1" t="s">
        <v>11</v>
      </c>
      <c r="B21" s="1">
        <v>361.33</v>
      </c>
      <c r="C21" s="1">
        <v>20.02</v>
      </c>
      <c r="D21" s="1">
        <v>258.63</v>
      </c>
      <c r="E21" s="1">
        <v>639.98</v>
      </c>
      <c r="F21" s="1"/>
      <c r="G21" s="1"/>
      <c r="H21" s="1"/>
    </row>
    <row r="22" spans="1:8" x14ac:dyDescent="0.3">
      <c r="A22" s="1" t="s">
        <v>74</v>
      </c>
      <c r="B22" s="2">
        <v>0</v>
      </c>
      <c r="C22" s="2">
        <v>0</v>
      </c>
      <c r="D22" s="1">
        <v>25.19</v>
      </c>
      <c r="E22" s="1">
        <v>25.19</v>
      </c>
      <c r="F22" s="16">
        <f>(E22-E23)/E23</f>
        <v>0.23905558288243992</v>
      </c>
      <c r="G22" s="16">
        <f>E22/$E$65</f>
        <v>1.2129126322515348E-3</v>
      </c>
      <c r="H22" s="1">
        <v>4.8600000000000003</v>
      </c>
    </row>
    <row r="23" spans="1:8" x14ac:dyDescent="0.3">
      <c r="A23" s="1" t="s">
        <v>11</v>
      </c>
      <c r="B23" s="2">
        <v>0</v>
      </c>
      <c r="C23" s="2">
        <v>0</v>
      </c>
      <c r="D23" s="1">
        <v>20.329999999999998</v>
      </c>
      <c r="E23" s="1">
        <v>20.329999999999998</v>
      </c>
      <c r="F23" s="1"/>
      <c r="G23" s="1"/>
      <c r="H23" s="1"/>
    </row>
    <row r="24" spans="1:8" x14ac:dyDescent="0.3">
      <c r="A24" s="1" t="s">
        <v>19</v>
      </c>
      <c r="B24" s="1">
        <v>427.18</v>
      </c>
      <c r="C24" s="2">
        <v>0</v>
      </c>
      <c r="D24" s="2">
        <v>0</v>
      </c>
      <c r="E24" s="1">
        <v>427.18</v>
      </c>
      <c r="F24" s="16">
        <f>(E24-E25)/E25</f>
        <v>0.59389575015857621</v>
      </c>
      <c r="G24" s="16">
        <f>E24/$E$65</f>
        <v>2.0568956659198515E-2</v>
      </c>
      <c r="H24" s="1">
        <v>159.16999999999999</v>
      </c>
    </row>
    <row r="25" spans="1:8" x14ac:dyDescent="0.3">
      <c r="A25" s="1" t="s">
        <v>11</v>
      </c>
      <c r="B25" s="1">
        <v>268.01</v>
      </c>
      <c r="C25" s="2">
        <v>0</v>
      </c>
      <c r="D25" s="2">
        <v>0</v>
      </c>
      <c r="E25" s="1">
        <v>268.01</v>
      </c>
      <c r="F25" s="1"/>
      <c r="G25" s="1"/>
      <c r="H25" s="1"/>
    </row>
    <row r="26" spans="1:8" x14ac:dyDescent="0.3">
      <c r="A26" s="1" t="s">
        <v>20</v>
      </c>
      <c r="B26" s="2">
        <v>0</v>
      </c>
      <c r="C26" s="2">
        <v>0</v>
      </c>
      <c r="D26" s="1">
        <v>34.32</v>
      </c>
      <c r="E26" s="1">
        <v>34.32</v>
      </c>
      <c r="F26" s="16">
        <f>(E26-E27)/E27</f>
        <v>-0.1078762672212113</v>
      </c>
      <c r="G26" s="16">
        <f>E26/$E$65</f>
        <v>1.652527254421305E-3</v>
      </c>
      <c r="H26" s="1">
        <v>-4.1500000000000004</v>
      </c>
    </row>
    <row r="27" spans="1:8" x14ac:dyDescent="0.3">
      <c r="A27" s="1" t="s">
        <v>11</v>
      </c>
      <c r="B27" s="2">
        <v>0</v>
      </c>
      <c r="C27" s="2">
        <v>0</v>
      </c>
      <c r="D27" s="1">
        <v>38.47</v>
      </c>
      <c r="E27" s="1">
        <v>38.47</v>
      </c>
      <c r="F27" s="1"/>
      <c r="G27" s="1"/>
      <c r="H27" s="1"/>
    </row>
    <row r="28" spans="1:8" x14ac:dyDescent="0.3">
      <c r="A28" s="1" t="s">
        <v>21</v>
      </c>
      <c r="B28" s="2">
        <v>0</v>
      </c>
      <c r="C28" s="2">
        <v>0</v>
      </c>
      <c r="D28" s="1">
        <v>2.76</v>
      </c>
      <c r="E28" s="1">
        <v>2.76</v>
      </c>
      <c r="F28" s="16">
        <f>(E28-E29)/E29</f>
        <v>2.2470588235294113</v>
      </c>
      <c r="G28" s="16">
        <f>E28/$E$65</f>
        <v>1.3289554843248257E-4</v>
      </c>
      <c r="H28" s="1">
        <v>1.91</v>
      </c>
    </row>
    <row r="29" spans="1:8" x14ac:dyDescent="0.3">
      <c r="A29" s="1" t="s">
        <v>11</v>
      </c>
      <c r="B29" s="2">
        <v>0</v>
      </c>
      <c r="C29" s="2">
        <v>0</v>
      </c>
      <c r="D29" s="1">
        <v>0.85</v>
      </c>
      <c r="E29" s="1">
        <v>0.85</v>
      </c>
      <c r="F29" s="1"/>
      <c r="G29" s="1"/>
      <c r="H29" s="1"/>
    </row>
    <row r="30" spans="1:8" x14ac:dyDescent="0.3">
      <c r="A30" s="1" t="s">
        <v>22</v>
      </c>
      <c r="B30" s="20">
        <v>3.98</v>
      </c>
      <c r="C30" s="2">
        <v>0</v>
      </c>
      <c r="D30" s="20">
        <v>289.49</v>
      </c>
      <c r="E30" s="20">
        <v>293.47000000000003</v>
      </c>
      <c r="F30" s="16">
        <f>(E30-E31)/E31</f>
        <v>8.9387133895096491E-2</v>
      </c>
      <c r="G30" s="16">
        <f>E30/$E$65</f>
        <v>1.4130745144377052E-2</v>
      </c>
      <c r="H30" s="20">
        <v>24.08</v>
      </c>
    </row>
    <row r="31" spans="1:8" x14ac:dyDescent="0.3">
      <c r="A31" s="1" t="s">
        <v>11</v>
      </c>
      <c r="B31" s="20">
        <v>0.81</v>
      </c>
      <c r="C31" s="2">
        <v>0</v>
      </c>
      <c r="D31" s="20">
        <v>268.58</v>
      </c>
      <c r="E31" s="20">
        <v>269.39</v>
      </c>
      <c r="F31" s="20"/>
      <c r="G31" s="20"/>
      <c r="H31" s="20"/>
    </row>
    <row r="32" spans="1:8" x14ac:dyDescent="0.3">
      <c r="A32" s="1" t="s">
        <v>23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</row>
    <row r="33" spans="1:8" x14ac:dyDescent="0.3">
      <c r="A33" s="1" t="s">
        <v>11</v>
      </c>
      <c r="B33" s="2">
        <v>0</v>
      </c>
      <c r="C33" s="2">
        <v>0</v>
      </c>
      <c r="D33" s="2">
        <v>0</v>
      </c>
      <c r="E33" s="2">
        <v>0</v>
      </c>
      <c r="F33" s="2"/>
      <c r="G33" s="2"/>
      <c r="H33" s="2"/>
    </row>
    <row r="34" spans="1:8" x14ac:dyDescent="0.3">
      <c r="A34" s="1" t="s">
        <v>24</v>
      </c>
      <c r="B34" s="2">
        <v>0</v>
      </c>
      <c r="C34" s="2">
        <v>0</v>
      </c>
      <c r="D34" s="1">
        <v>0.11</v>
      </c>
      <c r="E34" s="1">
        <v>0.11</v>
      </c>
      <c r="F34" s="2">
        <v>0</v>
      </c>
      <c r="G34" s="2">
        <v>0</v>
      </c>
      <c r="H34" s="2">
        <v>0</v>
      </c>
    </row>
    <row r="35" spans="1:8" x14ac:dyDescent="0.3">
      <c r="A35" s="1" t="s">
        <v>11</v>
      </c>
      <c r="B35" s="2">
        <v>0</v>
      </c>
      <c r="C35" s="2">
        <v>0</v>
      </c>
      <c r="D35" s="1">
        <v>0.11</v>
      </c>
      <c r="E35" s="1">
        <v>0.11</v>
      </c>
      <c r="F35" s="1"/>
      <c r="G35" s="1"/>
      <c r="H35" s="1"/>
    </row>
    <row r="36" spans="1:8" x14ac:dyDescent="0.3">
      <c r="A36" s="1" t="s">
        <v>25</v>
      </c>
      <c r="B36" s="1">
        <v>2740.23</v>
      </c>
      <c r="C36" s="2">
        <v>0</v>
      </c>
      <c r="D36" s="1">
        <v>45.81</v>
      </c>
      <c r="E36" s="1">
        <v>2786.04</v>
      </c>
      <c r="F36" s="16">
        <f>(E36-E37)/E37</f>
        <v>0.17253627823978993</v>
      </c>
      <c r="G36" s="16">
        <f>E36/$E$65</f>
        <v>0.13414938904160642</v>
      </c>
      <c r="H36" s="1">
        <v>409.96</v>
      </c>
    </row>
    <row r="37" spans="1:8" x14ac:dyDescent="0.3">
      <c r="A37" s="1" t="s">
        <v>11</v>
      </c>
      <c r="B37" s="1">
        <v>2330.06</v>
      </c>
      <c r="C37" s="2">
        <v>0</v>
      </c>
      <c r="D37" s="1">
        <v>46.02</v>
      </c>
      <c r="E37" s="1">
        <v>2376.08</v>
      </c>
      <c r="F37" s="1"/>
      <c r="G37" s="1"/>
      <c r="H37" s="1"/>
    </row>
    <row r="38" spans="1:8" x14ac:dyDescent="0.3">
      <c r="A38" s="1" t="s">
        <v>26</v>
      </c>
      <c r="B38" s="2">
        <v>0</v>
      </c>
      <c r="C38" s="2">
        <v>0</v>
      </c>
      <c r="D38" s="1">
        <v>8.3800000000000008</v>
      </c>
      <c r="E38" s="1">
        <v>8.3800000000000008</v>
      </c>
      <c r="F38" s="16">
        <f>(E38-E39)/E39</f>
        <v>0.83369803063457337</v>
      </c>
      <c r="G38" s="16">
        <f>E38/$E$65</f>
        <v>4.0350170140007394E-4</v>
      </c>
      <c r="H38" s="1">
        <v>3.81</v>
      </c>
    </row>
    <row r="39" spans="1:8" x14ac:dyDescent="0.3">
      <c r="A39" s="1" t="s">
        <v>11</v>
      </c>
      <c r="B39" s="2">
        <v>0</v>
      </c>
      <c r="C39" s="2">
        <v>0</v>
      </c>
      <c r="D39" s="1">
        <v>4.57</v>
      </c>
      <c r="E39" s="1">
        <v>4.57</v>
      </c>
      <c r="F39" s="1"/>
      <c r="G39" s="1"/>
      <c r="H39" s="1"/>
    </row>
    <row r="40" spans="1:8" x14ac:dyDescent="0.3">
      <c r="A40" s="1" t="s">
        <v>27</v>
      </c>
      <c r="B40" s="1">
        <v>1594.12</v>
      </c>
      <c r="C40" s="1">
        <v>17.32</v>
      </c>
      <c r="D40" s="1">
        <v>91.87</v>
      </c>
      <c r="E40" s="1">
        <v>1703.31</v>
      </c>
      <c r="F40" s="16">
        <f>(E40-E41)/E41</f>
        <v>-3.7661655282292969E-2</v>
      </c>
      <c r="G40" s="16">
        <f>E40/$E$65</f>
        <v>8.2015332101641983E-2</v>
      </c>
      <c r="H40" s="1">
        <v>-66.66</v>
      </c>
    </row>
    <row r="41" spans="1:8" x14ac:dyDescent="0.3">
      <c r="A41" s="1" t="s">
        <v>11</v>
      </c>
      <c r="B41" s="1">
        <v>1683.92</v>
      </c>
      <c r="C41" s="1">
        <v>20.7</v>
      </c>
      <c r="D41" s="1">
        <v>65.349999999999994</v>
      </c>
      <c r="E41" s="1">
        <v>1769.97</v>
      </c>
      <c r="F41" s="1"/>
      <c r="G41" s="1"/>
      <c r="H41" s="1"/>
    </row>
    <row r="42" spans="1:8" x14ac:dyDescent="0.3">
      <c r="A42" s="1" t="s">
        <v>28</v>
      </c>
      <c r="B42" s="2">
        <v>0</v>
      </c>
      <c r="C42" s="2">
        <v>0</v>
      </c>
      <c r="D42" s="1">
        <v>10.28</v>
      </c>
      <c r="E42" s="1">
        <v>10.28</v>
      </c>
      <c r="F42" s="16">
        <f>(E42-E43)/E43</f>
        <v>0.32645161290322572</v>
      </c>
      <c r="G42" s="16">
        <f>E42/$E$65</f>
        <v>4.9498776734997123E-4</v>
      </c>
      <c r="H42" s="1">
        <v>2.5299999999999998</v>
      </c>
    </row>
    <row r="43" spans="1:8" x14ac:dyDescent="0.3">
      <c r="A43" s="1" t="s">
        <v>11</v>
      </c>
      <c r="B43" s="2">
        <v>0</v>
      </c>
      <c r="C43" s="2">
        <v>0</v>
      </c>
      <c r="D43" s="1">
        <v>7.75</v>
      </c>
      <c r="E43" s="1">
        <v>7.75</v>
      </c>
      <c r="F43" s="1"/>
      <c r="G43" s="1"/>
      <c r="H43" s="1"/>
    </row>
    <row r="44" spans="1:8" x14ac:dyDescent="0.3">
      <c r="A44" s="1" t="s">
        <v>29</v>
      </c>
      <c r="B44" s="1">
        <v>388.54</v>
      </c>
      <c r="C44" s="1">
        <v>68.540000000000006</v>
      </c>
      <c r="D44" s="1">
        <v>215.29</v>
      </c>
      <c r="E44" s="1">
        <v>672.37</v>
      </c>
      <c r="F44" s="16">
        <f>(E44-E45)/E45</f>
        <v>0.77425058053620444</v>
      </c>
      <c r="G44" s="16">
        <f>E44/$E$65</f>
        <v>3.2374992717227644E-2</v>
      </c>
      <c r="H44" s="1">
        <v>293.41000000000003</v>
      </c>
    </row>
    <row r="45" spans="1:8" x14ac:dyDescent="0.3">
      <c r="A45" s="1" t="s">
        <v>11</v>
      </c>
      <c r="B45" s="1">
        <v>176.94</v>
      </c>
      <c r="C45" s="1">
        <v>49.59</v>
      </c>
      <c r="D45" s="1">
        <v>152.43</v>
      </c>
      <c r="E45" s="1">
        <v>378.96</v>
      </c>
      <c r="F45" s="1"/>
      <c r="G45" s="1"/>
      <c r="H45" s="1"/>
    </row>
    <row r="46" spans="1:8" x14ac:dyDescent="0.3">
      <c r="A46" s="1" t="s">
        <v>30</v>
      </c>
      <c r="B46" s="2">
        <v>0</v>
      </c>
      <c r="C46" s="1">
        <v>107.01</v>
      </c>
      <c r="D46" s="1">
        <v>760.4</v>
      </c>
      <c r="E46" s="1">
        <v>867.41</v>
      </c>
      <c r="F46" s="16">
        <f>(E46-E47)/E47</f>
        <v>0.19769962580948033</v>
      </c>
      <c r="G46" s="16">
        <f>E46/$E$65</f>
        <v>4.1766278139789746E-2</v>
      </c>
      <c r="H46" s="1">
        <v>143.18</v>
      </c>
    </row>
    <row r="47" spans="1:8" x14ac:dyDescent="0.3">
      <c r="A47" s="1" t="s">
        <v>11</v>
      </c>
      <c r="B47" s="1">
        <v>3.39</v>
      </c>
      <c r="C47" s="1">
        <v>52.93</v>
      </c>
      <c r="D47" s="1">
        <v>667.91</v>
      </c>
      <c r="E47" s="1">
        <v>724.23</v>
      </c>
      <c r="F47" s="1"/>
      <c r="G47" s="1"/>
      <c r="H47" s="1"/>
    </row>
    <row r="48" spans="1:8" x14ac:dyDescent="0.3">
      <c r="A48" s="1" t="s">
        <v>31</v>
      </c>
      <c r="B48" s="1">
        <v>726.37</v>
      </c>
      <c r="C48" s="2">
        <v>0</v>
      </c>
      <c r="D48" s="1">
        <v>257.10000000000002</v>
      </c>
      <c r="E48" s="1">
        <v>983.47</v>
      </c>
      <c r="F48" s="16">
        <f>(E48-E49)/E49</f>
        <v>0.12078907781373935</v>
      </c>
      <c r="G48" s="16">
        <f>E48/$E$65</f>
        <v>4.7354632252497697E-2</v>
      </c>
      <c r="H48" s="1">
        <v>105.99</v>
      </c>
    </row>
    <row r="49" spans="1:8" x14ac:dyDescent="0.3">
      <c r="A49" s="1" t="s">
        <v>11</v>
      </c>
      <c r="B49" s="1">
        <v>600</v>
      </c>
      <c r="C49" s="2">
        <v>0</v>
      </c>
      <c r="D49" s="1">
        <v>277.48</v>
      </c>
      <c r="E49" s="1">
        <v>877.48</v>
      </c>
      <c r="F49" s="1"/>
      <c r="G49" s="1"/>
      <c r="H49" s="1"/>
    </row>
    <row r="50" spans="1:8" x14ac:dyDescent="0.3">
      <c r="A50" s="1" t="s">
        <v>32</v>
      </c>
      <c r="B50" s="1">
        <v>607.38</v>
      </c>
      <c r="C50" s="2">
        <v>0</v>
      </c>
      <c r="D50" s="1">
        <v>306.75</v>
      </c>
      <c r="E50" s="1">
        <v>914.13</v>
      </c>
      <c r="F50" s="16">
        <f>(E50-E51)/E51</f>
        <v>0.19708497570813091</v>
      </c>
      <c r="G50" s="16">
        <f>E50/$E$65</f>
        <v>4.4015872350936701E-2</v>
      </c>
      <c r="H50" s="1">
        <v>150.5</v>
      </c>
    </row>
    <row r="51" spans="1:8" x14ac:dyDescent="0.3">
      <c r="A51" s="1" t="s">
        <v>11</v>
      </c>
      <c r="B51" s="1">
        <v>505.49</v>
      </c>
      <c r="C51" s="2">
        <v>0</v>
      </c>
      <c r="D51" s="1">
        <v>258.14</v>
      </c>
      <c r="E51" s="1">
        <v>763.63</v>
      </c>
      <c r="F51" s="1"/>
      <c r="G51" s="1"/>
      <c r="H51" s="1"/>
    </row>
    <row r="52" spans="1:8" x14ac:dyDescent="0.3">
      <c r="A52" s="1" t="s">
        <v>33</v>
      </c>
      <c r="B52" s="1">
        <v>905.95</v>
      </c>
      <c r="C52" s="1">
        <v>7.11</v>
      </c>
      <c r="D52" s="1">
        <v>30.6</v>
      </c>
      <c r="E52" s="1">
        <v>943.66</v>
      </c>
      <c r="F52" s="16">
        <f>(E52-E53)/E53</f>
        <v>5.1619230169166579E-2</v>
      </c>
      <c r="G52" s="16">
        <f>E52/$E$65</f>
        <v>4.5437758418042207E-2</v>
      </c>
      <c r="H52" s="1">
        <v>46.32</v>
      </c>
    </row>
    <row r="53" spans="1:8" x14ac:dyDescent="0.3">
      <c r="A53" s="1" t="s">
        <v>11</v>
      </c>
      <c r="B53" s="1">
        <v>869.84</v>
      </c>
      <c r="C53" s="1">
        <v>5.15</v>
      </c>
      <c r="D53" s="1">
        <v>22.35</v>
      </c>
      <c r="E53" s="1">
        <v>897.34</v>
      </c>
      <c r="F53" s="1"/>
      <c r="G53" s="1"/>
      <c r="H53" s="1"/>
    </row>
    <row r="54" spans="1:8" x14ac:dyDescent="0.3">
      <c r="A54" s="5" t="s">
        <v>34</v>
      </c>
      <c r="B54" s="7">
        <f t="shared" ref="B54:E54" si="0">SUM(B4+B6+B8+B10+B12+B14+B16+B18+B20+B22+B24+B26+B28+B30+B32+B34+B36+B38+B40+B42+B44+B46+B48+B50+B52)</f>
        <v>12149.900000000001</v>
      </c>
      <c r="C54" s="7">
        <f t="shared" si="0"/>
        <v>348.23</v>
      </c>
      <c r="D54" s="7">
        <f t="shared" si="0"/>
        <v>3821.2</v>
      </c>
      <c r="E54" s="7">
        <f t="shared" si="0"/>
        <v>16319.329999999998</v>
      </c>
      <c r="F54" s="17">
        <f>(E54-E55)/E55</f>
        <v>9.5963170902057734E-2</v>
      </c>
      <c r="G54" s="17">
        <f>E54/$E$65</f>
        <v>0.78578489507270488</v>
      </c>
      <c r="H54" s="7">
        <f t="shared" ref="H54" si="1">SUM(H4+H6+H8+H10+H12+H14+H16+H18+H20+H22+H24+H26+H28+H30+H32+H34+H36+H38+H40+H42+H44+H46+H48+H50+H52)</f>
        <v>1428.93</v>
      </c>
    </row>
    <row r="55" spans="1:8" x14ac:dyDescent="0.3">
      <c r="A55" s="1" t="s">
        <v>35</v>
      </c>
      <c r="B55" s="19">
        <f>SUM(B5+B7+B9+B11+B13+B15+B17+B19+B21+B23+B25+B27+B29+B31+B33+B35+B37+B39+B41+B43+B45+B47+B49+B51+B53)</f>
        <v>11388.79</v>
      </c>
      <c r="C55" s="19">
        <f>SUM(C5+C7+C9+C11+C13+C15+C17+C19+C21+C23+C25+C27+C29+C31+C33+C35+C37+C39+C41+C43+C45+C47+C49+C51+C53)</f>
        <v>239.84</v>
      </c>
      <c r="D55" s="19">
        <f>SUM(D5+D7+D9+D11+D13+D15+D17+D19+D21+D23+D25+D27+D29+D31+D33+D35+D37+D39+D41+D43+D45+D47+D49+D51+D53)</f>
        <v>3261.7699999999995</v>
      </c>
      <c r="E55" s="19">
        <f>SUM(E5+E7+E9+E11+E13+E15+E17+E19+E21+E23+E25+E27+E29+E31+E33+E35+E37+E39+E41+E43+E45+E47+E49+E51+E53)</f>
        <v>14890.399999999998</v>
      </c>
      <c r="F55" s="1"/>
      <c r="G55" s="1"/>
      <c r="H55" s="1"/>
    </row>
    <row r="56" spans="1:8" x14ac:dyDescent="0.3">
      <c r="A56" s="1" t="s">
        <v>36</v>
      </c>
      <c r="B56" s="13">
        <f>(B54-B55)/B55</f>
        <v>6.6829751009545399E-2</v>
      </c>
      <c r="C56" s="13">
        <f>(C54-C55)/C55</f>
        <v>0.45192628418945968</v>
      </c>
      <c r="D56" s="13">
        <f>(D54-D55)/D55</f>
        <v>0.17151117338132374</v>
      </c>
      <c r="E56" s="13">
        <f>(E54-E55)/E55</f>
        <v>9.5963170902057734E-2</v>
      </c>
      <c r="F56" s="1"/>
      <c r="G56" s="1"/>
      <c r="H56" s="1"/>
    </row>
    <row r="57" spans="1:8" x14ac:dyDescent="0.3">
      <c r="A57" s="5" t="s">
        <v>55</v>
      </c>
      <c r="B57" s="1"/>
      <c r="C57" s="1"/>
      <c r="D57" s="1"/>
      <c r="E57" s="1"/>
      <c r="F57" s="1"/>
      <c r="G57" s="1"/>
      <c r="H57" s="1"/>
    </row>
    <row r="58" spans="1:8" x14ac:dyDescent="0.3">
      <c r="A58" s="1" t="s">
        <v>56</v>
      </c>
      <c r="B58" s="1">
        <v>3789.44</v>
      </c>
      <c r="C58" s="2">
        <v>0</v>
      </c>
      <c r="D58" s="1">
        <v>42.9</v>
      </c>
      <c r="E58" s="1">
        <v>3832.34</v>
      </c>
      <c r="F58" s="16">
        <f>(E58-E59)/E59</f>
        <v>-0.31290026463184623</v>
      </c>
      <c r="G58" s="16">
        <f>E58/$E$65</f>
        <v>0.18452932104338415</v>
      </c>
      <c r="H58" s="1">
        <v>-1745.22</v>
      </c>
    </row>
    <row r="59" spans="1:8" x14ac:dyDescent="0.3">
      <c r="A59" s="1" t="s">
        <v>11</v>
      </c>
      <c r="B59" s="1">
        <v>5569.06</v>
      </c>
      <c r="C59" s="2">
        <v>0</v>
      </c>
      <c r="D59" s="1">
        <v>8.5</v>
      </c>
      <c r="E59" s="1">
        <v>5577.56</v>
      </c>
      <c r="F59" s="1"/>
      <c r="G59" s="1"/>
      <c r="H59" s="1"/>
    </row>
    <row r="60" spans="1:8" x14ac:dyDescent="0.3">
      <c r="A60" s="1" t="s">
        <v>57</v>
      </c>
      <c r="B60" s="2">
        <v>0</v>
      </c>
      <c r="C60" s="1">
        <v>616.52</v>
      </c>
      <c r="D60" s="2">
        <v>0</v>
      </c>
      <c r="E60" s="1">
        <v>616.52</v>
      </c>
      <c r="F60" s="16">
        <f>(E60-E61)/E61</f>
        <v>8.724098404020815E-2</v>
      </c>
      <c r="G60" s="16">
        <f>E60/$E$65</f>
        <v>2.9685783883910924E-2</v>
      </c>
      <c r="H60" s="1">
        <v>49.47</v>
      </c>
    </row>
    <row r="61" spans="1:8" x14ac:dyDescent="0.3">
      <c r="A61" s="1" t="s">
        <v>11</v>
      </c>
      <c r="B61" s="2">
        <v>0</v>
      </c>
      <c r="C61" s="1">
        <v>567.04999999999995</v>
      </c>
      <c r="D61" s="2">
        <v>0</v>
      </c>
      <c r="E61" s="1">
        <v>567.04999999999995</v>
      </c>
      <c r="F61" s="1"/>
      <c r="G61" s="1"/>
      <c r="H61" s="1"/>
    </row>
    <row r="62" spans="1:8" x14ac:dyDescent="0.3">
      <c r="A62" s="5" t="s">
        <v>58</v>
      </c>
      <c r="B62" s="14">
        <f>SUM(B58+B60)</f>
        <v>3789.44</v>
      </c>
      <c r="C62" s="14">
        <f>SUM(C58+C60)</f>
        <v>616.52</v>
      </c>
      <c r="D62" s="14">
        <f>SUM(D58+D60)</f>
        <v>42.9</v>
      </c>
      <c r="E62" s="14">
        <f>SUM(E58+E60)</f>
        <v>4448.8600000000006</v>
      </c>
      <c r="F62" s="17">
        <f>(E62-E63)/E63</f>
        <v>-0.27597357684214291</v>
      </c>
      <c r="G62" s="17">
        <f>E62/$E$65</f>
        <v>0.21421510492729509</v>
      </c>
      <c r="H62" s="14">
        <f>SUM(H58+H60)</f>
        <v>-1695.75</v>
      </c>
    </row>
    <row r="63" spans="1:8" x14ac:dyDescent="0.3">
      <c r="A63" s="1" t="s">
        <v>35</v>
      </c>
      <c r="B63" s="18">
        <f>B59+B61</f>
        <v>5569.06</v>
      </c>
      <c r="C63" s="18">
        <f t="shared" ref="C63:E63" si="2">C59+C61</f>
        <v>567.04999999999995</v>
      </c>
      <c r="D63" s="18">
        <f t="shared" si="2"/>
        <v>8.5</v>
      </c>
      <c r="E63" s="18">
        <f t="shared" si="2"/>
        <v>6144.6100000000006</v>
      </c>
      <c r="F63" s="1"/>
      <c r="G63" s="1"/>
      <c r="H63" s="1"/>
    </row>
    <row r="64" spans="1:8" x14ac:dyDescent="0.3">
      <c r="A64" s="1" t="s">
        <v>36</v>
      </c>
      <c r="B64" s="1">
        <v>-31.96</v>
      </c>
      <c r="C64" s="1">
        <v>8.7200000000000006</v>
      </c>
      <c r="D64" s="1">
        <v>404.71</v>
      </c>
      <c r="E64" s="1">
        <v>-27.6</v>
      </c>
      <c r="F64" s="1"/>
      <c r="G64" s="1"/>
      <c r="H64" s="1"/>
    </row>
    <row r="65" spans="1:8" x14ac:dyDescent="0.3">
      <c r="A65" s="5" t="s">
        <v>45</v>
      </c>
      <c r="B65" s="7">
        <f>SUM(B54+B62)</f>
        <v>15939.340000000002</v>
      </c>
      <c r="C65" s="7">
        <f t="shared" ref="C65:E65" si="3">SUM(C54+C62)</f>
        <v>964.75</v>
      </c>
      <c r="D65" s="7">
        <f t="shared" si="3"/>
        <v>3864.1</v>
      </c>
      <c r="E65" s="7">
        <f t="shared" si="3"/>
        <v>20768.189999999999</v>
      </c>
      <c r="F65" s="17">
        <f>(E65-E66)/E66</f>
        <v>-1.2684567299944223E-2</v>
      </c>
      <c r="G65" s="17">
        <f>E65/$E$65</f>
        <v>1</v>
      </c>
      <c r="H65" s="7">
        <f>SUM(H54+H62)</f>
        <v>-266.81999999999994</v>
      </c>
    </row>
    <row r="66" spans="1:8" x14ac:dyDescent="0.3">
      <c r="A66" s="1" t="s">
        <v>35</v>
      </c>
      <c r="B66" s="18">
        <f>SUM(B55+B63)</f>
        <v>16957.850000000002</v>
      </c>
      <c r="C66" s="18">
        <f t="shared" ref="C66:E66" si="4">SUM(C55+C63)</f>
        <v>806.89</v>
      </c>
      <c r="D66" s="18">
        <f t="shared" si="4"/>
        <v>3270.2699999999995</v>
      </c>
      <c r="E66" s="18">
        <f t="shared" si="4"/>
        <v>21035.01</v>
      </c>
      <c r="F66" s="1"/>
      <c r="G66" s="1"/>
      <c r="H66" s="1"/>
    </row>
    <row r="67" spans="1:8" x14ac:dyDescent="0.3">
      <c r="A67" s="1" t="s">
        <v>36</v>
      </c>
      <c r="B67" s="16">
        <f>(B65-B66)/B66</f>
        <v>-6.0061269559525537E-2</v>
      </c>
      <c r="C67" s="16">
        <f t="shared" ref="C67:E67" si="5">(C65-C66)/C66</f>
        <v>0.19564005006878263</v>
      </c>
      <c r="D67" s="16">
        <f t="shared" si="5"/>
        <v>0.18158439517226421</v>
      </c>
      <c r="E67" s="16">
        <f t="shared" si="5"/>
        <v>-1.2684567299944223E-2</v>
      </c>
      <c r="F67" s="1"/>
      <c r="G67" s="1"/>
      <c r="H67" s="1"/>
    </row>
    <row r="68" spans="1:8" x14ac:dyDescent="0.3">
      <c r="A68" s="1" t="s">
        <v>46</v>
      </c>
      <c r="B68" s="16">
        <f>B65/$E$65</f>
        <v>0.76748816338833581</v>
      </c>
      <c r="C68" s="16">
        <f t="shared" ref="C68:E68" si="6">C65/$E$65</f>
        <v>4.645325375008607E-2</v>
      </c>
      <c r="D68" s="16">
        <f t="shared" si="6"/>
        <v>0.18605858286157823</v>
      </c>
      <c r="E68" s="16">
        <f t="shared" si="6"/>
        <v>1</v>
      </c>
      <c r="F68" s="1"/>
      <c r="G68" s="1"/>
      <c r="H68" s="1"/>
    </row>
    <row r="69" spans="1:8" x14ac:dyDescent="0.3">
      <c r="A69" s="1" t="s">
        <v>47</v>
      </c>
      <c r="B69" s="16">
        <f>B66/$E$66</f>
        <v>0.8061726616721363</v>
      </c>
      <c r="C69" s="16">
        <f t="shared" ref="C69:E69" si="7">C66/$E$66</f>
        <v>3.8359382762356661E-2</v>
      </c>
      <c r="D69" s="16">
        <f t="shared" si="7"/>
        <v>0.15546795556550722</v>
      </c>
      <c r="E69" s="16">
        <f t="shared" si="7"/>
        <v>1</v>
      </c>
      <c r="F69" s="1"/>
      <c r="G69" s="1"/>
      <c r="H69" s="1"/>
    </row>
  </sheetData>
  <mergeCells count="1">
    <mergeCell ref="A1:H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5"/>
  <sheetViews>
    <sheetView tabSelected="1" workbookViewId="0">
      <selection activeCell="A25" sqref="A25"/>
    </sheetView>
  </sheetViews>
  <sheetFormatPr defaultRowHeight="14.4" x14ac:dyDescent="0.3"/>
  <cols>
    <col min="1" max="1" width="38.88671875" customWidth="1"/>
    <col min="2" max="2" width="10.77734375" customWidth="1"/>
    <col min="3" max="3" width="11.6640625" bestFit="1" customWidth="1"/>
    <col min="4" max="4" width="12.77734375" bestFit="1" customWidth="1"/>
    <col min="5" max="5" width="11.109375" bestFit="1" customWidth="1"/>
    <col min="6" max="6" width="10.88671875" bestFit="1" customWidth="1"/>
    <col min="7" max="7" width="11" bestFit="1" customWidth="1"/>
    <col min="8" max="8" width="11.109375" customWidth="1"/>
    <col min="9" max="9" width="11.33203125" customWidth="1"/>
    <col min="10" max="10" width="10.44140625" customWidth="1"/>
    <col min="12" max="12" width="10.33203125" customWidth="1"/>
    <col min="13" max="13" width="9.88671875" customWidth="1"/>
    <col min="14" max="14" width="11.5546875" customWidth="1"/>
    <col min="15" max="15" width="12.44140625" customWidth="1"/>
    <col min="18" max="18" width="10.6640625" customWidth="1"/>
  </cols>
  <sheetData>
    <row r="1" spans="1:18" ht="34.799999999999997" customHeigh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s="6" customFormat="1" ht="27.6" customHeight="1" x14ac:dyDescent="0.3">
      <c r="A2" s="4"/>
      <c r="B2" s="4" t="s">
        <v>59</v>
      </c>
      <c r="C2" s="4" t="s">
        <v>60</v>
      </c>
      <c r="D2" s="4" t="s">
        <v>61</v>
      </c>
      <c r="E2" s="4" t="s">
        <v>62</v>
      </c>
      <c r="F2" s="4" t="s">
        <v>63</v>
      </c>
      <c r="G2" s="4" t="s">
        <v>64</v>
      </c>
      <c r="H2" s="4" t="s">
        <v>65</v>
      </c>
      <c r="I2" s="4" t="s">
        <v>66</v>
      </c>
      <c r="J2" s="4" t="s">
        <v>67</v>
      </c>
      <c r="K2" s="4" t="s">
        <v>68</v>
      </c>
      <c r="L2" s="4" t="s">
        <v>69</v>
      </c>
      <c r="M2" s="4" t="s">
        <v>70</v>
      </c>
      <c r="N2" s="3" t="s">
        <v>71</v>
      </c>
      <c r="O2" s="4" t="s">
        <v>5</v>
      </c>
      <c r="P2" s="4" t="s">
        <v>6</v>
      </c>
      <c r="Q2" s="4" t="s">
        <v>7</v>
      </c>
      <c r="R2" s="4" t="s">
        <v>8</v>
      </c>
    </row>
    <row r="3" spans="1:18" x14ac:dyDescent="0.3">
      <c r="A3" s="5" t="s">
        <v>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3">
      <c r="A4" s="1" t="s">
        <v>10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1">
        <v>440.28</v>
      </c>
      <c r="H4" s="1">
        <v>162.24</v>
      </c>
      <c r="I4" s="1">
        <v>278.04000000000002</v>
      </c>
      <c r="J4" s="1">
        <v>520.14</v>
      </c>
      <c r="K4" s="2">
        <v>0</v>
      </c>
      <c r="L4" s="1">
        <v>42.31</v>
      </c>
      <c r="M4" s="1">
        <v>3.97</v>
      </c>
      <c r="N4" s="1">
        <v>34.72</v>
      </c>
      <c r="O4" s="1">
        <v>1041.42</v>
      </c>
      <c r="P4" s="16">
        <f>(O4-O5)/O5</f>
        <v>0.1960858629362919</v>
      </c>
      <c r="Q4" s="16">
        <f>O4/$O$81</f>
        <v>6.7663894020651202E-3</v>
      </c>
      <c r="R4" s="1">
        <v>170.73</v>
      </c>
    </row>
    <row r="5" spans="1:18" x14ac:dyDescent="0.3">
      <c r="A5" s="1" t="s">
        <v>11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1">
        <v>340.87</v>
      </c>
      <c r="H5" s="1">
        <v>125.02</v>
      </c>
      <c r="I5" s="1">
        <v>215.85</v>
      </c>
      <c r="J5" s="1">
        <v>454.2</v>
      </c>
      <c r="K5" s="2">
        <v>0</v>
      </c>
      <c r="L5" s="1">
        <v>48.01</v>
      </c>
      <c r="M5" s="1">
        <v>4.1100000000000003</v>
      </c>
      <c r="N5" s="1">
        <v>23.5</v>
      </c>
      <c r="O5" s="1">
        <v>870.69</v>
      </c>
      <c r="P5" s="1"/>
      <c r="Q5" s="1"/>
      <c r="R5" s="1"/>
    </row>
    <row r="6" spans="1:18" x14ac:dyDescent="0.3">
      <c r="A6" s="1" t="s">
        <v>12</v>
      </c>
      <c r="B6" s="1">
        <v>1493.02</v>
      </c>
      <c r="C6" s="1">
        <v>182.45</v>
      </c>
      <c r="D6" s="1">
        <v>168.47</v>
      </c>
      <c r="E6" s="1">
        <v>13.98</v>
      </c>
      <c r="F6" s="1">
        <v>232.64</v>
      </c>
      <c r="G6" s="1">
        <v>2924.95</v>
      </c>
      <c r="H6" s="1">
        <v>1526.68</v>
      </c>
      <c r="I6" s="1">
        <v>1398.26</v>
      </c>
      <c r="J6" s="1">
        <v>3696.28</v>
      </c>
      <c r="K6" s="1">
        <v>7.69</v>
      </c>
      <c r="L6" s="1">
        <v>425.24</v>
      </c>
      <c r="M6" s="1">
        <v>132.66999999999999</v>
      </c>
      <c r="N6" s="1">
        <v>1462.21</v>
      </c>
      <c r="O6" s="1">
        <v>10557.14</v>
      </c>
      <c r="P6" s="16">
        <f>(O6-O7)/O7</f>
        <v>-4.5186835926618721E-2</v>
      </c>
      <c r="Q6" s="16">
        <f>O6/$O$81</f>
        <v>6.8592614134660126E-2</v>
      </c>
      <c r="R6" s="1">
        <v>-499.62</v>
      </c>
    </row>
    <row r="7" spans="1:18" x14ac:dyDescent="0.3">
      <c r="A7" s="1" t="s">
        <v>11</v>
      </c>
      <c r="B7" s="1">
        <v>1316.65</v>
      </c>
      <c r="C7" s="1">
        <v>170.66</v>
      </c>
      <c r="D7" s="1">
        <v>157.81</v>
      </c>
      <c r="E7" s="1">
        <v>12.84</v>
      </c>
      <c r="F7" s="1">
        <v>218.41</v>
      </c>
      <c r="G7" s="1">
        <v>2769.49</v>
      </c>
      <c r="H7" s="1">
        <v>1301.75</v>
      </c>
      <c r="I7" s="1">
        <v>1467.74</v>
      </c>
      <c r="J7" s="1">
        <v>4415.43</v>
      </c>
      <c r="K7" s="1">
        <v>9.2200000000000006</v>
      </c>
      <c r="L7" s="1">
        <v>360.45</v>
      </c>
      <c r="M7" s="1">
        <v>132.16</v>
      </c>
      <c r="N7" s="1">
        <v>1664.3</v>
      </c>
      <c r="O7" s="1">
        <v>11056.76</v>
      </c>
      <c r="P7" s="1"/>
      <c r="Q7" s="1"/>
      <c r="R7" s="1"/>
    </row>
    <row r="8" spans="1:18" x14ac:dyDescent="0.3">
      <c r="A8" s="1" t="s">
        <v>13</v>
      </c>
      <c r="B8" s="1">
        <v>410.41</v>
      </c>
      <c r="C8" s="1">
        <v>85.87</v>
      </c>
      <c r="D8" s="1">
        <v>75.709999999999994</v>
      </c>
      <c r="E8" s="1">
        <v>10.16</v>
      </c>
      <c r="F8" s="1">
        <v>20.95</v>
      </c>
      <c r="G8" s="1">
        <v>2421.79</v>
      </c>
      <c r="H8" s="1">
        <v>1013.33</v>
      </c>
      <c r="I8" s="1">
        <v>1408.46</v>
      </c>
      <c r="J8" s="1">
        <v>530.91999999999996</v>
      </c>
      <c r="K8" s="2">
        <v>0</v>
      </c>
      <c r="L8" s="1">
        <v>15.46</v>
      </c>
      <c r="M8" s="1">
        <v>183.24</v>
      </c>
      <c r="N8" s="1">
        <v>423.37</v>
      </c>
      <c r="O8" s="1">
        <v>4092.01</v>
      </c>
      <c r="P8" s="16">
        <f>(O8-O9)/O9</f>
        <v>0.11490100237310956</v>
      </c>
      <c r="Q8" s="16">
        <f>O8/$O$81</f>
        <v>2.6586903552019831E-2</v>
      </c>
      <c r="R8" s="1">
        <v>421.72</v>
      </c>
    </row>
    <row r="9" spans="1:18" x14ac:dyDescent="0.3">
      <c r="A9" s="1" t="s">
        <v>11</v>
      </c>
      <c r="B9" s="1">
        <v>393.79</v>
      </c>
      <c r="C9" s="1">
        <v>75.709999999999994</v>
      </c>
      <c r="D9" s="1">
        <v>67.900000000000006</v>
      </c>
      <c r="E9" s="1">
        <v>7.82</v>
      </c>
      <c r="F9" s="1">
        <v>19.8</v>
      </c>
      <c r="G9" s="1">
        <v>2264.06</v>
      </c>
      <c r="H9" s="1">
        <v>952.8</v>
      </c>
      <c r="I9" s="1">
        <v>1311.26</v>
      </c>
      <c r="J9" s="1">
        <v>389.92</v>
      </c>
      <c r="K9" s="2">
        <v>0</v>
      </c>
      <c r="L9" s="1">
        <v>10.69</v>
      </c>
      <c r="M9" s="1">
        <v>181.28</v>
      </c>
      <c r="N9" s="1">
        <v>335.03</v>
      </c>
      <c r="O9" s="1">
        <v>3670.29</v>
      </c>
      <c r="P9" s="1"/>
      <c r="Q9" s="1"/>
      <c r="R9" s="1"/>
    </row>
    <row r="10" spans="1:18" x14ac:dyDescent="0.3">
      <c r="A10" s="1" t="s">
        <v>72</v>
      </c>
      <c r="B10" s="1">
        <v>29.79</v>
      </c>
      <c r="C10" s="1">
        <v>0.78</v>
      </c>
      <c r="D10" s="1">
        <v>0.78</v>
      </c>
      <c r="E10" s="2">
        <v>0</v>
      </c>
      <c r="F10" s="1">
        <v>1.88</v>
      </c>
      <c r="G10" s="1">
        <v>238.07</v>
      </c>
      <c r="H10" s="1">
        <v>125.7</v>
      </c>
      <c r="I10" s="1">
        <v>112.37</v>
      </c>
      <c r="J10" s="1">
        <v>183.05</v>
      </c>
      <c r="K10" s="2">
        <v>0</v>
      </c>
      <c r="L10" s="1">
        <v>0.04</v>
      </c>
      <c r="M10" s="1">
        <v>11.29</v>
      </c>
      <c r="N10" s="1">
        <v>0.85</v>
      </c>
      <c r="O10" s="1">
        <v>465.75</v>
      </c>
      <c r="P10" s="16">
        <f>(O10-O11)/O11</f>
        <v>0.40446897050841324</v>
      </c>
      <c r="Q10" s="16">
        <f>O10/$O$81</f>
        <v>3.0261046110232467E-3</v>
      </c>
      <c r="R10" s="1">
        <v>134.13</v>
      </c>
    </row>
    <row r="11" spans="1:18" x14ac:dyDescent="0.3">
      <c r="A11" s="1" t="s">
        <v>11</v>
      </c>
      <c r="B11" s="1">
        <v>20.55</v>
      </c>
      <c r="C11" s="1">
        <v>0.55000000000000004</v>
      </c>
      <c r="D11" s="1">
        <v>0.55000000000000004</v>
      </c>
      <c r="E11" s="2">
        <v>0</v>
      </c>
      <c r="F11" s="1">
        <v>1.97</v>
      </c>
      <c r="G11" s="1">
        <v>149.29</v>
      </c>
      <c r="H11" s="1">
        <v>82.3</v>
      </c>
      <c r="I11" s="1">
        <v>66.98</v>
      </c>
      <c r="J11" s="1">
        <v>133.55000000000001</v>
      </c>
      <c r="K11" s="2">
        <v>0</v>
      </c>
      <c r="L11" s="1">
        <v>0.02</v>
      </c>
      <c r="M11" s="1">
        <v>25.09</v>
      </c>
      <c r="N11" s="1">
        <v>0.61</v>
      </c>
      <c r="O11" s="1">
        <v>331.62</v>
      </c>
      <c r="P11" s="1"/>
      <c r="Q11" s="1"/>
      <c r="R11" s="1"/>
    </row>
    <row r="12" spans="1:18" x14ac:dyDescent="0.3">
      <c r="A12" s="1" t="s">
        <v>14</v>
      </c>
      <c r="B12" s="1">
        <v>318.64</v>
      </c>
      <c r="C12" s="1">
        <v>69.650000000000006</v>
      </c>
      <c r="D12" s="1">
        <v>69.650000000000006</v>
      </c>
      <c r="E12" s="2">
        <v>0</v>
      </c>
      <c r="F12" s="1">
        <v>54.03</v>
      </c>
      <c r="G12" s="1">
        <v>908.78</v>
      </c>
      <c r="H12" s="1">
        <v>395.93</v>
      </c>
      <c r="I12" s="1">
        <v>512.84</v>
      </c>
      <c r="J12" s="1">
        <v>1084.57</v>
      </c>
      <c r="K12" s="2">
        <v>0</v>
      </c>
      <c r="L12" s="1">
        <v>34.85</v>
      </c>
      <c r="M12" s="1">
        <v>62.33</v>
      </c>
      <c r="N12" s="1">
        <v>182.08</v>
      </c>
      <c r="O12" s="1">
        <v>2714.92</v>
      </c>
      <c r="P12" s="16">
        <f>(O12-O13)/O13</f>
        <v>0.19587356402847292</v>
      </c>
      <c r="Q12" s="16">
        <f>O12/$O$81</f>
        <v>1.7639574730132546E-2</v>
      </c>
      <c r="R12" s="1">
        <v>444.68</v>
      </c>
    </row>
    <row r="13" spans="1:18" x14ac:dyDescent="0.3">
      <c r="A13" s="1" t="s">
        <v>11</v>
      </c>
      <c r="B13" s="1">
        <v>292.94</v>
      </c>
      <c r="C13" s="1">
        <v>60.34</v>
      </c>
      <c r="D13" s="1">
        <v>60.34</v>
      </c>
      <c r="E13" s="2">
        <v>0</v>
      </c>
      <c r="F13" s="1">
        <v>40.14</v>
      </c>
      <c r="G13" s="1">
        <v>873.96</v>
      </c>
      <c r="H13" s="1">
        <v>406.24</v>
      </c>
      <c r="I13" s="1">
        <v>467.71</v>
      </c>
      <c r="J13" s="1">
        <v>595.45000000000005</v>
      </c>
      <c r="K13" s="2">
        <v>0</v>
      </c>
      <c r="L13" s="1">
        <v>34.799999999999997</v>
      </c>
      <c r="M13" s="1">
        <v>69.33</v>
      </c>
      <c r="N13" s="1">
        <v>303.29000000000002</v>
      </c>
      <c r="O13" s="1">
        <v>2270.2399999999998</v>
      </c>
      <c r="P13" s="1"/>
      <c r="Q13" s="1"/>
      <c r="R13" s="1"/>
    </row>
    <row r="14" spans="1:18" x14ac:dyDescent="0.3">
      <c r="A14" s="1" t="s">
        <v>15</v>
      </c>
      <c r="B14" s="1">
        <v>314.75</v>
      </c>
      <c r="C14" s="1">
        <v>33.46</v>
      </c>
      <c r="D14" s="1">
        <v>33.46</v>
      </c>
      <c r="E14" s="2">
        <v>0</v>
      </c>
      <c r="F14" s="1">
        <v>58.72</v>
      </c>
      <c r="G14" s="1">
        <v>2769.04</v>
      </c>
      <c r="H14" s="1">
        <v>1065.5999999999999</v>
      </c>
      <c r="I14" s="1">
        <v>1703.44</v>
      </c>
      <c r="J14" s="1">
        <v>670.64</v>
      </c>
      <c r="K14" s="2">
        <v>0</v>
      </c>
      <c r="L14" s="1">
        <v>75.78</v>
      </c>
      <c r="M14" s="1">
        <v>350.06</v>
      </c>
      <c r="N14" s="1">
        <v>104.17</v>
      </c>
      <c r="O14" s="1">
        <v>4376.62</v>
      </c>
      <c r="P14" s="16">
        <f>(O14-O15)/O15</f>
        <v>0.11519027659222068</v>
      </c>
      <c r="Q14" s="16">
        <f>O14/$O$81</f>
        <v>2.8436092244114999E-2</v>
      </c>
      <c r="R14" s="1">
        <v>452.07</v>
      </c>
    </row>
    <row r="15" spans="1:18" x14ac:dyDescent="0.3">
      <c r="A15" s="1" t="s">
        <v>11</v>
      </c>
      <c r="B15" s="1">
        <v>300.2</v>
      </c>
      <c r="C15" s="1">
        <v>27.36</v>
      </c>
      <c r="D15" s="1">
        <v>26.57</v>
      </c>
      <c r="E15" s="1">
        <v>0.79</v>
      </c>
      <c r="F15" s="1">
        <v>43.49</v>
      </c>
      <c r="G15" s="1">
        <v>2589.5100000000002</v>
      </c>
      <c r="H15" s="1">
        <v>889.72</v>
      </c>
      <c r="I15" s="1">
        <v>1699.79</v>
      </c>
      <c r="J15" s="1">
        <v>690.48</v>
      </c>
      <c r="K15" s="2">
        <v>0</v>
      </c>
      <c r="L15" s="1">
        <v>62.03</v>
      </c>
      <c r="M15" s="1">
        <v>143.78</v>
      </c>
      <c r="N15" s="1">
        <v>67.7</v>
      </c>
      <c r="O15" s="1">
        <v>3924.55</v>
      </c>
      <c r="P15" s="1"/>
      <c r="Q15" s="1"/>
      <c r="R15" s="1"/>
    </row>
    <row r="16" spans="1:18" x14ac:dyDescent="0.3">
      <c r="A16" s="1" t="s">
        <v>16</v>
      </c>
      <c r="B16" s="1">
        <v>1187.08</v>
      </c>
      <c r="C16" s="1">
        <v>97.76</v>
      </c>
      <c r="D16" s="1">
        <v>86.32</v>
      </c>
      <c r="E16" s="1">
        <v>11.44</v>
      </c>
      <c r="F16" s="1">
        <v>172.35</v>
      </c>
      <c r="G16" s="1">
        <v>1695.28</v>
      </c>
      <c r="H16" s="1">
        <v>1102.17</v>
      </c>
      <c r="I16" s="1">
        <v>593.11</v>
      </c>
      <c r="J16" s="1">
        <v>3042.95</v>
      </c>
      <c r="K16" s="1">
        <v>9.35</v>
      </c>
      <c r="L16" s="1">
        <v>396.91</v>
      </c>
      <c r="M16" s="1">
        <v>225.75</v>
      </c>
      <c r="N16" s="1">
        <v>2053.86</v>
      </c>
      <c r="O16" s="1">
        <v>8881.2900000000009</v>
      </c>
      <c r="P16" s="16">
        <f>(O16-O17)/O17</f>
        <v>1.829453560245517E-2</v>
      </c>
      <c r="Q16" s="16">
        <f>O16/$O$81</f>
        <v>5.7704160216499517E-2</v>
      </c>
      <c r="R16" s="1">
        <v>159.56</v>
      </c>
    </row>
    <row r="17" spans="1:18" x14ac:dyDescent="0.3">
      <c r="A17" s="1" t="s">
        <v>11</v>
      </c>
      <c r="B17" s="1">
        <v>1056.22</v>
      </c>
      <c r="C17" s="1">
        <v>115</v>
      </c>
      <c r="D17" s="1">
        <v>103.1</v>
      </c>
      <c r="E17" s="1">
        <v>11.9</v>
      </c>
      <c r="F17" s="1">
        <v>140.51</v>
      </c>
      <c r="G17" s="1">
        <v>2100</v>
      </c>
      <c r="H17" s="1">
        <v>990.26</v>
      </c>
      <c r="I17" s="1">
        <v>1109.75</v>
      </c>
      <c r="J17" s="1">
        <v>2565.19</v>
      </c>
      <c r="K17" s="1">
        <v>8.4600000000000009</v>
      </c>
      <c r="L17" s="1">
        <v>357.27</v>
      </c>
      <c r="M17" s="1">
        <v>317.08</v>
      </c>
      <c r="N17" s="1">
        <v>2061.9899999999998</v>
      </c>
      <c r="O17" s="1">
        <v>8721.73</v>
      </c>
      <c r="P17" s="1"/>
      <c r="Q17" s="1"/>
      <c r="R17" s="1"/>
    </row>
    <row r="18" spans="1:18" x14ac:dyDescent="0.3">
      <c r="A18" s="1" t="s">
        <v>17</v>
      </c>
      <c r="B18" s="1">
        <v>1884.33</v>
      </c>
      <c r="C18" s="1">
        <v>528.07000000000005</v>
      </c>
      <c r="D18" s="1">
        <v>468.4</v>
      </c>
      <c r="E18" s="1">
        <v>59.67</v>
      </c>
      <c r="F18" s="1">
        <v>526.04</v>
      </c>
      <c r="G18" s="1">
        <v>4850.53</v>
      </c>
      <c r="H18" s="1">
        <v>2483.48</v>
      </c>
      <c r="I18" s="1">
        <v>2367.0500000000002</v>
      </c>
      <c r="J18" s="1">
        <v>4012.19</v>
      </c>
      <c r="K18" s="1">
        <v>96.33</v>
      </c>
      <c r="L18" s="1">
        <v>583.78</v>
      </c>
      <c r="M18" s="1">
        <v>322.76</v>
      </c>
      <c r="N18" s="1">
        <v>1604.76</v>
      </c>
      <c r="O18" s="1">
        <v>14408.79</v>
      </c>
      <c r="P18" s="16">
        <f>(O18-O19)/O19</f>
        <v>0.15524566465878115</v>
      </c>
      <c r="Q18" s="16">
        <f>O18/$O$81</f>
        <v>9.3617833297403433E-2</v>
      </c>
      <c r="R18" s="1">
        <v>1936.3</v>
      </c>
    </row>
    <row r="19" spans="1:18" x14ac:dyDescent="0.3">
      <c r="A19" s="1" t="s">
        <v>11</v>
      </c>
      <c r="B19" s="1">
        <v>1883.23</v>
      </c>
      <c r="C19" s="1">
        <v>430.49</v>
      </c>
      <c r="D19" s="1">
        <v>395.31</v>
      </c>
      <c r="E19" s="1">
        <v>35.18</v>
      </c>
      <c r="F19" s="1">
        <v>480.6</v>
      </c>
      <c r="G19" s="1">
        <v>4013.17</v>
      </c>
      <c r="H19" s="1">
        <v>1980.17</v>
      </c>
      <c r="I19" s="1">
        <v>2033</v>
      </c>
      <c r="J19" s="1">
        <v>3322.64</v>
      </c>
      <c r="K19" s="1">
        <v>102.56</v>
      </c>
      <c r="L19" s="1">
        <v>471.52</v>
      </c>
      <c r="M19" s="1">
        <v>371.45</v>
      </c>
      <c r="N19" s="1">
        <v>1396.83</v>
      </c>
      <c r="O19" s="1">
        <v>12472.49</v>
      </c>
      <c r="P19" s="1"/>
      <c r="Q19" s="1"/>
      <c r="R19" s="1"/>
    </row>
    <row r="20" spans="1:18" x14ac:dyDescent="0.3">
      <c r="A20" s="1" t="s">
        <v>18</v>
      </c>
      <c r="B20" s="1">
        <v>551.64</v>
      </c>
      <c r="C20" s="1">
        <v>167.91</v>
      </c>
      <c r="D20" s="1">
        <v>159.33000000000001</v>
      </c>
      <c r="E20" s="1">
        <v>8.58</v>
      </c>
      <c r="F20" s="1">
        <v>141.9</v>
      </c>
      <c r="G20" s="1">
        <v>1751.93</v>
      </c>
      <c r="H20" s="1">
        <v>827.52</v>
      </c>
      <c r="I20" s="1">
        <v>924.41</v>
      </c>
      <c r="J20" s="1">
        <v>431.92</v>
      </c>
      <c r="K20" s="2">
        <v>0</v>
      </c>
      <c r="L20" s="1">
        <v>136.07</v>
      </c>
      <c r="M20" s="1">
        <v>67.89</v>
      </c>
      <c r="N20" s="1">
        <v>781.23</v>
      </c>
      <c r="O20" s="1">
        <v>4030.49</v>
      </c>
      <c r="P20" s="16">
        <f>(O20-O21)/O21</f>
        <v>-0.20761968796200192</v>
      </c>
      <c r="Q20" s="16">
        <f>O20/$O$81</f>
        <v>2.6187191355197176E-2</v>
      </c>
      <c r="R20" s="1">
        <v>-1056.07</v>
      </c>
    </row>
    <row r="21" spans="1:18" x14ac:dyDescent="0.3">
      <c r="A21" s="1" t="s">
        <v>11</v>
      </c>
      <c r="B21" s="1">
        <v>617.74</v>
      </c>
      <c r="C21" s="1">
        <v>161.53</v>
      </c>
      <c r="D21" s="1">
        <v>152.54</v>
      </c>
      <c r="E21" s="1">
        <v>8.99</v>
      </c>
      <c r="F21" s="1">
        <v>127.78</v>
      </c>
      <c r="G21" s="1">
        <v>2243.88</v>
      </c>
      <c r="H21" s="1">
        <v>1154.54</v>
      </c>
      <c r="I21" s="1">
        <v>1089.3399999999999</v>
      </c>
      <c r="J21" s="1">
        <v>1070.7</v>
      </c>
      <c r="K21" s="2">
        <v>0</v>
      </c>
      <c r="L21" s="1">
        <v>146.77000000000001</v>
      </c>
      <c r="M21" s="1">
        <v>78.180000000000007</v>
      </c>
      <c r="N21" s="1">
        <v>639.98</v>
      </c>
      <c r="O21" s="1">
        <v>5086.5600000000004</v>
      </c>
      <c r="P21" s="1"/>
      <c r="Q21" s="1"/>
      <c r="R21" s="1"/>
    </row>
    <row r="22" spans="1:18" x14ac:dyDescent="0.3">
      <c r="A22" s="1" t="s">
        <v>74</v>
      </c>
      <c r="B22" s="1">
        <v>48.24</v>
      </c>
      <c r="C22" s="1">
        <v>7.03</v>
      </c>
      <c r="D22" s="1">
        <v>7.03</v>
      </c>
      <c r="E22" s="1">
        <v>0</v>
      </c>
      <c r="F22" s="1">
        <v>6.05</v>
      </c>
      <c r="G22" s="1">
        <v>430.52</v>
      </c>
      <c r="H22" s="1">
        <v>247.41</v>
      </c>
      <c r="I22" s="1">
        <v>183.1</v>
      </c>
      <c r="J22" s="1">
        <v>378.42</v>
      </c>
      <c r="K22" s="2">
        <v>0</v>
      </c>
      <c r="L22" s="1">
        <v>1.0900000000000001</v>
      </c>
      <c r="M22" s="1">
        <v>38.700000000000003</v>
      </c>
      <c r="N22" s="1">
        <v>25.19</v>
      </c>
      <c r="O22" s="1">
        <v>935.23</v>
      </c>
      <c r="P22" s="16">
        <f>(O22-O23)/O23</f>
        <v>0.38842619397556372</v>
      </c>
      <c r="Q22" s="16">
        <f>O22/$O$81</f>
        <v>6.0764440480241995E-3</v>
      </c>
      <c r="R22" s="1">
        <v>261.64</v>
      </c>
    </row>
    <row r="23" spans="1:18" x14ac:dyDescent="0.3">
      <c r="A23" s="1" t="s">
        <v>11</v>
      </c>
      <c r="B23" s="1">
        <v>40.119999999999997</v>
      </c>
      <c r="C23" s="1">
        <v>4.17</v>
      </c>
      <c r="D23" s="1">
        <v>4.17</v>
      </c>
      <c r="E23" s="1">
        <v>0</v>
      </c>
      <c r="F23" s="1">
        <v>5.59</v>
      </c>
      <c r="G23" s="1">
        <v>288.5</v>
      </c>
      <c r="H23" s="1">
        <v>163.91</v>
      </c>
      <c r="I23" s="1">
        <v>124.58</v>
      </c>
      <c r="J23" s="1">
        <v>284.08</v>
      </c>
      <c r="K23" s="2">
        <v>0</v>
      </c>
      <c r="L23" s="1">
        <v>0.78</v>
      </c>
      <c r="M23" s="1">
        <v>30.03</v>
      </c>
      <c r="N23" s="1">
        <v>20.329999999999998</v>
      </c>
      <c r="O23" s="1">
        <v>673.59</v>
      </c>
      <c r="P23" s="1"/>
      <c r="Q23" s="1"/>
      <c r="R23" s="1"/>
    </row>
    <row r="24" spans="1:18" x14ac:dyDescent="0.3">
      <c r="A24" s="1" t="s">
        <v>19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">
        <v>427.18</v>
      </c>
      <c r="O24" s="1">
        <v>427.18</v>
      </c>
      <c r="P24" s="16">
        <f>(O24-O25)/O25</f>
        <v>0.59389575015857621</v>
      </c>
      <c r="Q24" s="16">
        <f>O24/$O$81</f>
        <v>2.7755048153234791E-3</v>
      </c>
      <c r="R24" s="1">
        <v>159.16999999999999</v>
      </c>
    </row>
    <row r="25" spans="1:18" x14ac:dyDescent="0.3">
      <c r="A25" s="1" t="s">
        <v>11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1">
        <v>268.01</v>
      </c>
      <c r="O25" s="1">
        <v>268.01</v>
      </c>
      <c r="P25" s="1"/>
      <c r="Q25" s="1"/>
      <c r="R25" s="1"/>
    </row>
    <row r="26" spans="1:18" x14ac:dyDescent="0.3">
      <c r="A26" s="1" t="s">
        <v>20</v>
      </c>
      <c r="B26" s="1">
        <v>36.049999999999997</v>
      </c>
      <c r="C26" s="1">
        <v>16.3</v>
      </c>
      <c r="D26" s="1">
        <v>16.3</v>
      </c>
      <c r="E26" s="2">
        <v>0</v>
      </c>
      <c r="F26" s="1">
        <v>19.489999999999998</v>
      </c>
      <c r="G26" s="1">
        <v>821.91</v>
      </c>
      <c r="H26" s="1">
        <v>481.79</v>
      </c>
      <c r="I26" s="1">
        <v>340.12</v>
      </c>
      <c r="J26" s="1">
        <v>182.12</v>
      </c>
      <c r="K26" s="2">
        <v>0</v>
      </c>
      <c r="L26" s="1">
        <v>10.26</v>
      </c>
      <c r="M26" s="1">
        <v>14.1</v>
      </c>
      <c r="N26" s="1">
        <v>34.32</v>
      </c>
      <c r="O26" s="1">
        <v>1134.55</v>
      </c>
      <c r="P26" s="16">
        <f>(O26-O27)/O27</f>
        <v>2.3370977052965664E-2</v>
      </c>
      <c r="Q26" s="16">
        <f>O26/$O$81</f>
        <v>7.3714803788221669E-3</v>
      </c>
      <c r="R26" s="1">
        <v>25.91</v>
      </c>
    </row>
    <row r="27" spans="1:18" x14ac:dyDescent="0.3">
      <c r="A27" s="1" t="s">
        <v>11</v>
      </c>
      <c r="B27" s="1">
        <v>58.1</v>
      </c>
      <c r="C27" s="1">
        <v>23.5</v>
      </c>
      <c r="D27" s="1">
        <v>23.5</v>
      </c>
      <c r="E27" s="2">
        <v>0</v>
      </c>
      <c r="F27" s="1">
        <v>27.5</v>
      </c>
      <c r="G27" s="1">
        <v>728.4</v>
      </c>
      <c r="H27" s="1">
        <v>435.32</v>
      </c>
      <c r="I27" s="1">
        <v>293.08</v>
      </c>
      <c r="J27" s="1">
        <v>209.68</v>
      </c>
      <c r="K27" s="2">
        <v>0</v>
      </c>
      <c r="L27" s="1">
        <v>10.02</v>
      </c>
      <c r="M27" s="1">
        <v>12.97</v>
      </c>
      <c r="N27" s="1">
        <v>38.47</v>
      </c>
      <c r="O27" s="1">
        <v>1108.6400000000001</v>
      </c>
      <c r="P27" s="1"/>
      <c r="Q27" s="1"/>
      <c r="R27" s="1"/>
    </row>
    <row r="28" spans="1:18" x14ac:dyDescent="0.3">
      <c r="A28" s="1" t="s">
        <v>21</v>
      </c>
      <c r="B28" s="1">
        <v>158.83000000000001</v>
      </c>
      <c r="C28" s="1">
        <v>21.4</v>
      </c>
      <c r="D28" s="1">
        <v>21.4</v>
      </c>
      <c r="E28" s="2">
        <v>0</v>
      </c>
      <c r="F28" s="1">
        <v>9.7799999999999994</v>
      </c>
      <c r="G28" s="1">
        <v>910.77</v>
      </c>
      <c r="H28" s="1">
        <v>255.81</v>
      </c>
      <c r="I28" s="1">
        <v>654.97</v>
      </c>
      <c r="J28" s="1">
        <v>347.97</v>
      </c>
      <c r="K28" s="2">
        <v>0</v>
      </c>
      <c r="L28" s="1">
        <v>41.63</v>
      </c>
      <c r="M28" s="1">
        <v>13.64</v>
      </c>
      <c r="N28" s="1">
        <v>2.76</v>
      </c>
      <c r="O28" s="1">
        <v>1506.79</v>
      </c>
      <c r="P28" s="16">
        <f>(O28-O29)/O29</f>
        <v>0.22460440658956615</v>
      </c>
      <c r="Q28" s="16">
        <f>O28/$O$81</f>
        <v>9.790025049583935E-3</v>
      </c>
      <c r="R28" s="1">
        <v>276.36</v>
      </c>
    </row>
    <row r="29" spans="1:18" x14ac:dyDescent="0.3">
      <c r="A29" s="1" t="s">
        <v>11</v>
      </c>
      <c r="B29" s="1">
        <v>148.43</v>
      </c>
      <c r="C29" s="1">
        <v>16.95</v>
      </c>
      <c r="D29" s="1">
        <v>16.95</v>
      </c>
      <c r="E29" s="2">
        <v>0</v>
      </c>
      <c r="F29" s="1">
        <v>6.81</v>
      </c>
      <c r="G29" s="1">
        <v>781.64</v>
      </c>
      <c r="H29" s="1">
        <v>222.03</v>
      </c>
      <c r="I29" s="1">
        <v>559.61</v>
      </c>
      <c r="J29" s="1">
        <v>244.54</v>
      </c>
      <c r="K29" s="2">
        <v>0</v>
      </c>
      <c r="L29" s="1">
        <v>24.92</v>
      </c>
      <c r="M29" s="1">
        <v>6.29</v>
      </c>
      <c r="N29" s="1">
        <v>0.85</v>
      </c>
      <c r="O29" s="1">
        <v>1230.43</v>
      </c>
      <c r="P29" s="1"/>
      <c r="Q29" s="1"/>
      <c r="R29" s="1"/>
    </row>
    <row r="30" spans="1:18" x14ac:dyDescent="0.3">
      <c r="A30" s="1" t="s">
        <v>22</v>
      </c>
      <c r="B30" s="1">
        <v>682.94</v>
      </c>
      <c r="C30" s="1">
        <v>169.03</v>
      </c>
      <c r="D30" s="1">
        <v>68.59</v>
      </c>
      <c r="E30" s="1">
        <v>100.44</v>
      </c>
      <c r="F30" s="1">
        <v>209.78</v>
      </c>
      <c r="G30" s="1">
        <v>2304.9299999999998</v>
      </c>
      <c r="H30" s="1">
        <v>742.93</v>
      </c>
      <c r="I30" s="1">
        <v>1562</v>
      </c>
      <c r="J30" s="1">
        <v>3523.3</v>
      </c>
      <c r="K30" s="1">
        <v>25.26</v>
      </c>
      <c r="L30" s="1">
        <v>183.21</v>
      </c>
      <c r="M30" s="1">
        <v>472.1</v>
      </c>
      <c r="N30" s="1">
        <v>293.47000000000003</v>
      </c>
      <c r="O30" s="1">
        <v>7864.02</v>
      </c>
      <c r="P30" s="16">
        <f>(O30-O31)/O31</f>
        <v>-5.8380500000598655E-2</v>
      </c>
      <c r="Q30" s="16">
        <f>O30/$O$81</f>
        <v>5.109467994241338E-2</v>
      </c>
      <c r="R30" s="1">
        <v>-487.57</v>
      </c>
    </row>
    <row r="31" spans="1:18" x14ac:dyDescent="0.3">
      <c r="A31" s="1" t="s">
        <v>11</v>
      </c>
      <c r="B31" s="1">
        <v>678.9</v>
      </c>
      <c r="C31" s="1">
        <v>120.96</v>
      </c>
      <c r="D31" s="1">
        <v>66.72</v>
      </c>
      <c r="E31" s="1">
        <v>54.24</v>
      </c>
      <c r="F31" s="1">
        <v>200.28</v>
      </c>
      <c r="G31" s="1">
        <v>2483.9299999999998</v>
      </c>
      <c r="H31" s="1">
        <v>827.01</v>
      </c>
      <c r="I31" s="1">
        <v>1656.92</v>
      </c>
      <c r="J31" s="1">
        <v>4099.8599999999997</v>
      </c>
      <c r="K31" s="1">
        <v>26.79</v>
      </c>
      <c r="L31" s="1">
        <v>100.47</v>
      </c>
      <c r="M31" s="1">
        <v>371.01</v>
      </c>
      <c r="N31" s="1">
        <v>269.39</v>
      </c>
      <c r="O31" s="1">
        <v>8351.59</v>
      </c>
      <c r="P31" s="1"/>
      <c r="Q31" s="1"/>
      <c r="R31" s="1"/>
    </row>
    <row r="32" spans="1:18" x14ac:dyDescent="0.3">
      <c r="A32" s="1" t="s">
        <v>23</v>
      </c>
      <c r="B32" s="1">
        <v>-0.33</v>
      </c>
      <c r="C32" s="2">
        <v>0</v>
      </c>
      <c r="D32" s="2">
        <v>0</v>
      </c>
      <c r="E32" s="2">
        <v>0</v>
      </c>
      <c r="F32" s="2">
        <v>0</v>
      </c>
      <c r="G32" s="1">
        <v>1.55</v>
      </c>
      <c r="H32" s="1">
        <v>0.03</v>
      </c>
      <c r="I32" s="1">
        <v>1.51</v>
      </c>
      <c r="J32" s="1">
        <v>25.45</v>
      </c>
      <c r="K32" s="2">
        <v>0</v>
      </c>
      <c r="L32" s="2">
        <v>0</v>
      </c>
      <c r="M32" s="1">
        <v>-0.01</v>
      </c>
      <c r="N32" s="2">
        <v>0</v>
      </c>
      <c r="O32" s="1">
        <v>26.65</v>
      </c>
      <c r="P32" s="16">
        <f>(O32-O33)/O33</f>
        <v>-0.17568821527992576</v>
      </c>
      <c r="Q32" s="16">
        <f>O32/$O$81</f>
        <v>1.7315230892918845E-4</v>
      </c>
      <c r="R32" s="1">
        <v>-5.68</v>
      </c>
    </row>
    <row r="33" spans="1:18" x14ac:dyDescent="0.3">
      <c r="A33" s="1" t="s">
        <v>11</v>
      </c>
      <c r="B33" s="1">
        <v>-0.54</v>
      </c>
      <c r="C33" s="2">
        <v>0</v>
      </c>
      <c r="D33" s="2">
        <v>0</v>
      </c>
      <c r="E33" s="2">
        <v>0</v>
      </c>
      <c r="F33" s="2">
        <v>0</v>
      </c>
      <c r="G33" s="1">
        <v>3.37</v>
      </c>
      <c r="H33" s="1">
        <v>0.4</v>
      </c>
      <c r="I33" s="1">
        <v>2.96</v>
      </c>
      <c r="J33" s="1">
        <v>29.55</v>
      </c>
      <c r="K33" s="2">
        <v>0</v>
      </c>
      <c r="L33" s="2">
        <v>0</v>
      </c>
      <c r="M33" s="1">
        <v>-0.04</v>
      </c>
      <c r="N33" s="2">
        <v>0</v>
      </c>
      <c r="O33" s="1">
        <v>32.33</v>
      </c>
      <c r="P33" s="1"/>
      <c r="Q33" s="1"/>
      <c r="R33" s="1"/>
    </row>
    <row r="34" spans="1:18" x14ac:dyDescent="0.3">
      <c r="A34" s="1" t="s">
        <v>24</v>
      </c>
      <c r="B34" s="1">
        <v>9</v>
      </c>
      <c r="C34" s="1">
        <v>7.0000000000000007E-2</v>
      </c>
      <c r="D34" s="1">
        <v>7.0000000000000007E-2</v>
      </c>
      <c r="E34" s="2">
        <v>0</v>
      </c>
      <c r="F34" s="1">
        <v>0.73</v>
      </c>
      <c r="G34" s="1">
        <v>178.3</v>
      </c>
      <c r="H34" s="1">
        <v>55.65</v>
      </c>
      <c r="I34" s="1">
        <v>122.65</v>
      </c>
      <c r="J34" s="1">
        <v>23.8</v>
      </c>
      <c r="K34" s="1">
        <v>0</v>
      </c>
      <c r="L34" s="1">
        <v>32.270000000000003</v>
      </c>
      <c r="M34" s="1">
        <v>0.28000000000000003</v>
      </c>
      <c r="N34" s="1">
        <v>0.11</v>
      </c>
      <c r="O34" s="1">
        <v>244.56</v>
      </c>
      <c r="P34" s="16">
        <f>(O34-O35)/O35</f>
        <v>1.7605824585167624</v>
      </c>
      <c r="Q34" s="16">
        <f>O34/$O$81</f>
        <v>1.5889729332728829E-3</v>
      </c>
      <c r="R34" s="1">
        <v>155.97</v>
      </c>
    </row>
    <row r="35" spans="1:18" x14ac:dyDescent="0.3">
      <c r="A35" s="1" t="s">
        <v>11</v>
      </c>
      <c r="B35" s="1">
        <v>4.34</v>
      </c>
      <c r="C35" s="2">
        <v>0</v>
      </c>
      <c r="D35" s="2">
        <v>0</v>
      </c>
      <c r="E35" s="2">
        <v>0</v>
      </c>
      <c r="F35" s="1">
        <v>0.94</v>
      </c>
      <c r="G35" s="1">
        <v>40.57</v>
      </c>
      <c r="H35" s="1">
        <v>10.69</v>
      </c>
      <c r="I35" s="1">
        <v>29.88</v>
      </c>
      <c r="J35" s="1">
        <v>6.52</v>
      </c>
      <c r="K35" s="1">
        <v>0</v>
      </c>
      <c r="L35" s="1">
        <v>35.92</v>
      </c>
      <c r="M35" s="1">
        <v>0.19</v>
      </c>
      <c r="N35" s="1">
        <v>0.11</v>
      </c>
      <c r="O35" s="1">
        <v>88.59</v>
      </c>
      <c r="P35" s="1"/>
      <c r="Q35" s="1"/>
      <c r="R35" s="1"/>
    </row>
    <row r="36" spans="1:18" x14ac:dyDescent="0.3">
      <c r="A36" s="1" t="s">
        <v>25</v>
      </c>
      <c r="B36" s="1">
        <v>806.72</v>
      </c>
      <c r="C36" s="1">
        <v>86.42</v>
      </c>
      <c r="D36" s="1">
        <v>83.1</v>
      </c>
      <c r="E36" s="1">
        <v>3.32</v>
      </c>
      <c r="F36" s="1">
        <v>242.21</v>
      </c>
      <c r="G36" s="1">
        <v>2026.8</v>
      </c>
      <c r="H36" s="1">
        <v>902.38</v>
      </c>
      <c r="I36" s="1">
        <v>1124.43</v>
      </c>
      <c r="J36" s="1">
        <v>1136.48</v>
      </c>
      <c r="K36" s="1">
        <v>12.47</v>
      </c>
      <c r="L36" s="1">
        <v>49.51</v>
      </c>
      <c r="M36" s="1">
        <v>133.21</v>
      </c>
      <c r="N36" s="1">
        <v>2786.04</v>
      </c>
      <c r="O36" s="1">
        <v>7279.87</v>
      </c>
      <c r="P36" s="16">
        <f>(O36-O37)/O37</f>
        <v>0.12883702899674365</v>
      </c>
      <c r="Q36" s="16">
        <f>O36/$O$81</f>
        <v>4.7299298281588409E-2</v>
      </c>
      <c r="R36" s="1">
        <v>830.87</v>
      </c>
    </row>
    <row r="37" spans="1:18" x14ac:dyDescent="0.3">
      <c r="A37" s="1" t="s">
        <v>11</v>
      </c>
      <c r="B37" s="1">
        <v>783.04</v>
      </c>
      <c r="C37" s="1">
        <v>77.42</v>
      </c>
      <c r="D37" s="1">
        <v>76.13</v>
      </c>
      <c r="E37" s="1">
        <v>1.28</v>
      </c>
      <c r="F37" s="1">
        <v>179.21</v>
      </c>
      <c r="G37" s="1">
        <v>1825.79</v>
      </c>
      <c r="H37" s="1">
        <v>738.15</v>
      </c>
      <c r="I37" s="1">
        <v>1087.6400000000001</v>
      </c>
      <c r="J37" s="1">
        <v>1038.74</v>
      </c>
      <c r="K37" s="1">
        <v>14.98</v>
      </c>
      <c r="L37" s="1">
        <v>45.61</v>
      </c>
      <c r="M37" s="1">
        <v>108.14</v>
      </c>
      <c r="N37" s="1">
        <v>2376.08</v>
      </c>
      <c r="O37" s="1">
        <v>6449</v>
      </c>
      <c r="P37" s="1"/>
      <c r="Q37" s="1"/>
      <c r="R37" s="1"/>
    </row>
    <row r="38" spans="1:18" x14ac:dyDescent="0.3">
      <c r="A38" s="1" t="s">
        <v>26</v>
      </c>
      <c r="B38" s="1">
        <v>175.55</v>
      </c>
      <c r="C38" s="1">
        <v>32.950000000000003</v>
      </c>
      <c r="D38" s="1">
        <v>32.950000000000003</v>
      </c>
      <c r="E38" s="2">
        <v>0</v>
      </c>
      <c r="F38" s="1">
        <v>36.36</v>
      </c>
      <c r="G38" s="1">
        <v>1228.55</v>
      </c>
      <c r="H38" s="1">
        <v>392.3</v>
      </c>
      <c r="I38" s="1">
        <v>836.26</v>
      </c>
      <c r="J38" s="1">
        <v>390.02</v>
      </c>
      <c r="K38" s="2">
        <v>0</v>
      </c>
      <c r="L38" s="1">
        <v>10.55</v>
      </c>
      <c r="M38" s="1">
        <v>39.799999999999997</v>
      </c>
      <c r="N38" s="1">
        <v>8.3800000000000008</v>
      </c>
      <c r="O38" s="1">
        <v>1922.17</v>
      </c>
      <c r="P38" s="16">
        <f>(O38-O39)/O39</f>
        <v>0.13979993002887789</v>
      </c>
      <c r="Q38" s="16">
        <f>O38/$O$81</f>
        <v>1.2488862050822445E-2</v>
      </c>
      <c r="R38" s="1">
        <v>235.76</v>
      </c>
    </row>
    <row r="39" spans="1:18" x14ac:dyDescent="0.3">
      <c r="A39" s="1" t="s">
        <v>11</v>
      </c>
      <c r="B39" s="1">
        <v>176.62</v>
      </c>
      <c r="C39" s="1">
        <v>29.09</v>
      </c>
      <c r="D39" s="1">
        <v>29.09</v>
      </c>
      <c r="E39" s="2">
        <v>0</v>
      </c>
      <c r="F39" s="1">
        <v>34.340000000000003</v>
      </c>
      <c r="G39" s="1">
        <v>1145.78</v>
      </c>
      <c r="H39" s="1">
        <v>499.22</v>
      </c>
      <c r="I39" s="1">
        <v>646.55999999999995</v>
      </c>
      <c r="J39" s="1">
        <v>261.58999999999997</v>
      </c>
      <c r="K39" s="2">
        <v>0</v>
      </c>
      <c r="L39" s="1">
        <v>7.54</v>
      </c>
      <c r="M39" s="1">
        <v>26.88</v>
      </c>
      <c r="N39" s="1">
        <v>4.57</v>
      </c>
      <c r="O39" s="1">
        <v>1686.41</v>
      </c>
      <c r="P39" s="1"/>
      <c r="Q39" s="1"/>
      <c r="R39" s="1"/>
    </row>
    <row r="40" spans="1:18" x14ac:dyDescent="0.3">
      <c r="A40" s="1" t="s">
        <v>27</v>
      </c>
      <c r="B40" s="1">
        <v>913.06</v>
      </c>
      <c r="C40" s="1">
        <v>55.05</v>
      </c>
      <c r="D40" s="1">
        <v>55.05</v>
      </c>
      <c r="E40" s="2">
        <v>0</v>
      </c>
      <c r="F40" s="1">
        <v>83.25</v>
      </c>
      <c r="G40" s="1">
        <v>1962.5</v>
      </c>
      <c r="H40" s="1">
        <v>871.99</v>
      </c>
      <c r="I40" s="1">
        <v>1090.51</v>
      </c>
      <c r="J40" s="1">
        <v>1253.95</v>
      </c>
      <c r="K40" s="1">
        <v>0.08</v>
      </c>
      <c r="L40" s="1">
        <v>49.13</v>
      </c>
      <c r="M40" s="1">
        <v>565.98</v>
      </c>
      <c r="N40" s="1">
        <v>1703.31</v>
      </c>
      <c r="O40" s="1">
        <v>6586.31</v>
      </c>
      <c r="P40" s="16">
        <f>(O40-O41)/O41</f>
        <v>0.15731829675224612</v>
      </c>
      <c r="Q40" s="16">
        <f>O40/$O$81</f>
        <v>4.2793050049658658E-2</v>
      </c>
      <c r="R40" s="1">
        <v>895.3</v>
      </c>
    </row>
    <row r="41" spans="1:18" x14ac:dyDescent="0.3">
      <c r="A41" s="1" t="s">
        <v>11</v>
      </c>
      <c r="B41" s="1">
        <v>892.52</v>
      </c>
      <c r="C41" s="1">
        <v>45.48</v>
      </c>
      <c r="D41" s="1">
        <v>45.48</v>
      </c>
      <c r="E41" s="2">
        <v>0</v>
      </c>
      <c r="F41" s="1">
        <v>69.489999999999995</v>
      </c>
      <c r="G41" s="1">
        <v>1160.5999999999999</v>
      </c>
      <c r="H41" s="1">
        <v>589.96</v>
      </c>
      <c r="I41" s="1">
        <v>570.64</v>
      </c>
      <c r="J41" s="1">
        <v>1164.5999999999999</v>
      </c>
      <c r="K41" s="2">
        <v>0</v>
      </c>
      <c r="L41" s="1">
        <v>65.3</v>
      </c>
      <c r="M41" s="1">
        <v>523.04999999999995</v>
      </c>
      <c r="N41" s="1">
        <v>1769.97</v>
      </c>
      <c r="O41" s="1">
        <v>5691.01</v>
      </c>
      <c r="P41" s="1"/>
      <c r="Q41" s="1"/>
      <c r="R41" s="1"/>
    </row>
    <row r="42" spans="1:18" x14ac:dyDescent="0.3">
      <c r="A42" s="1" t="s">
        <v>28</v>
      </c>
      <c r="B42" s="1">
        <v>51.63</v>
      </c>
      <c r="C42" s="1">
        <v>2.13</v>
      </c>
      <c r="D42" s="1">
        <v>2.13</v>
      </c>
      <c r="E42" s="2">
        <v>0</v>
      </c>
      <c r="F42" s="1">
        <v>11.88</v>
      </c>
      <c r="G42" s="1">
        <v>1458.74</v>
      </c>
      <c r="H42" s="1">
        <v>335.45</v>
      </c>
      <c r="I42" s="1">
        <v>1123.3</v>
      </c>
      <c r="J42" s="1">
        <v>1.49</v>
      </c>
      <c r="K42" s="2">
        <v>0</v>
      </c>
      <c r="L42" s="1">
        <v>4.74</v>
      </c>
      <c r="M42" s="1">
        <v>52.84</v>
      </c>
      <c r="N42" s="1">
        <v>10.28</v>
      </c>
      <c r="O42" s="1">
        <v>1593.74</v>
      </c>
      <c r="P42" s="16">
        <f>(O42-O43)/O43</f>
        <v>0.21676260860270882</v>
      </c>
      <c r="Q42" s="16">
        <f>O42/$O$81</f>
        <v>1.0354962883032075E-2</v>
      </c>
      <c r="R42" s="1">
        <v>283.92</v>
      </c>
    </row>
    <row r="43" spans="1:18" x14ac:dyDescent="0.3">
      <c r="A43" s="1" t="s">
        <v>11</v>
      </c>
      <c r="B43" s="1">
        <v>44.33</v>
      </c>
      <c r="C43" s="1">
        <v>1.29</v>
      </c>
      <c r="D43" s="1">
        <v>1.29</v>
      </c>
      <c r="E43" s="2">
        <v>0</v>
      </c>
      <c r="F43" s="1">
        <v>8.83</v>
      </c>
      <c r="G43" s="1">
        <v>1184.9100000000001</v>
      </c>
      <c r="H43" s="1">
        <v>263.14</v>
      </c>
      <c r="I43" s="1">
        <v>921.77</v>
      </c>
      <c r="J43" s="1">
        <v>1.38</v>
      </c>
      <c r="K43" s="2">
        <v>0</v>
      </c>
      <c r="L43" s="1">
        <v>3.29</v>
      </c>
      <c r="M43" s="1">
        <v>58.04</v>
      </c>
      <c r="N43" s="1">
        <v>7.75</v>
      </c>
      <c r="O43" s="1">
        <v>1309.82</v>
      </c>
      <c r="P43" s="1"/>
      <c r="Q43" s="1"/>
      <c r="R43" s="1"/>
    </row>
    <row r="44" spans="1:18" x14ac:dyDescent="0.3">
      <c r="A44" s="1" t="s">
        <v>29</v>
      </c>
      <c r="B44" s="1">
        <v>1283.23</v>
      </c>
      <c r="C44" s="1">
        <v>365.34</v>
      </c>
      <c r="D44" s="1">
        <v>360.01</v>
      </c>
      <c r="E44" s="1">
        <v>5.33</v>
      </c>
      <c r="F44" s="1">
        <v>165.22</v>
      </c>
      <c r="G44" s="1">
        <v>4004.88</v>
      </c>
      <c r="H44" s="1">
        <v>1788.88</v>
      </c>
      <c r="I44" s="1">
        <v>2216</v>
      </c>
      <c r="J44" s="1">
        <v>1775</v>
      </c>
      <c r="K44" s="1">
        <v>105.24</v>
      </c>
      <c r="L44" s="1">
        <v>457.64</v>
      </c>
      <c r="M44" s="1">
        <v>117.52</v>
      </c>
      <c r="N44" s="1">
        <v>672.37</v>
      </c>
      <c r="O44" s="1">
        <v>8946.44</v>
      </c>
      <c r="P44" s="16">
        <f>(O44-O45)/O45</f>
        <v>0.18249527804983803</v>
      </c>
      <c r="Q44" s="16">
        <f>O44/$O$81</f>
        <v>5.8127457512061866E-2</v>
      </c>
      <c r="R44" s="1">
        <v>1380.71</v>
      </c>
    </row>
    <row r="45" spans="1:18" x14ac:dyDescent="0.3">
      <c r="A45" s="1" t="s">
        <v>11</v>
      </c>
      <c r="B45" s="1">
        <v>1254.49</v>
      </c>
      <c r="C45" s="1">
        <v>339.54</v>
      </c>
      <c r="D45" s="1">
        <v>339.54</v>
      </c>
      <c r="E45" s="2">
        <v>0</v>
      </c>
      <c r="F45" s="1">
        <v>147.44999999999999</v>
      </c>
      <c r="G45" s="1">
        <v>3519.6</v>
      </c>
      <c r="H45" s="1">
        <v>1547.8</v>
      </c>
      <c r="I45" s="1">
        <v>1971.81</v>
      </c>
      <c r="J45" s="1">
        <v>1449.01</v>
      </c>
      <c r="K45" s="1">
        <v>67.599999999999994</v>
      </c>
      <c r="L45" s="1">
        <v>307.16000000000003</v>
      </c>
      <c r="M45" s="1">
        <v>101.91</v>
      </c>
      <c r="N45" s="1">
        <v>378.96</v>
      </c>
      <c r="O45" s="1">
        <v>7565.73</v>
      </c>
      <c r="P45" s="1"/>
      <c r="Q45" s="1"/>
      <c r="R45" s="1"/>
    </row>
    <row r="46" spans="1:18" x14ac:dyDescent="0.3">
      <c r="A46" s="1" t="s">
        <v>30</v>
      </c>
      <c r="B46" s="1">
        <v>2005.5</v>
      </c>
      <c r="C46" s="1">
        <v>524.5</v>
      </c>
      <c r="D46" s="1">
        <v>222.04</v>
      </c>
      <c r="E46" s="1">
        <v>302.45</v>
      </c>
      <c r="F46" s="1">
        <v>481.82</v>
      </c>
      <c r="G46" s="1">
        <v>4605.33</v>
      </c>
      <c r="H46" s="1">
        <v>1653.65</v>
      </c>
      <c r="I46" s="1">
        <v>2951.68</v>
      </c>
      <c r="J46" s="1">
        <v>10068.08</v>
      </c>
      <c r="K46" s="1">
        <v>177.72</v>
      </c>
      <c r="L46" s="1">
        <v>307.54000000000002</v>
      </c>
      <c r="M46" s="1">
        <v>353.09</v>
      </c>
      <c r="N46" s="1">
        <v>867.41</v>
      </c>
      <c r="O46" s="1">
        <v>19390.98</v>
      </c>
      <c r="P46" s="16">
        <f>(O46-O47)/O47</f>
        <v>2.9872767482521149E-2</v>
      </c>
      <c r="Q46" s="16">
        <f>O46/$O$81</f>
        <v>0.12598847877672475</v>
      </c>
      <c r="R46" s="1">
        <v>562.46</v>
      </c>
    </row>
    <row r="47" spans="1:18" x14ac:dyDescent="0.3">
      <c r="A47" s="1" t="s">
        <v>11</v>
      </c>
      <c r="B47" s="1">
        <v>2172.58</v>
      </c>
      <c r="C47" s="1">
        <v>476.48</v>
      </c>
      <c r="D47" s="1">
        <v>229.32</v>
      </c>
      <c r="E47" s="1">
        <v>247.16</v>
      </c>
      <c r="F47" s="1">
        <v>537.03</v>
      </c>
      <c r="G47" s="1">
        <v>4445.59</v>
      </c>
      <c r="H47" s="1">
        <v>1731.32</v>
      </c>
      <c r="I47" s="1">
        <v>2714.28</v>
      </c>
      <c r="J47" s="1">
        <v>9636.7800000000007</v>
      </c>
      <c r="K47" s="1">
        <v>199.48</v>
      </c>
      <c r="L47" s="1">
        <v>268.72000000000003</v>
      </c>
      <c r="M47" s="1">
        <v>367.62</v>
      </c>
      <c r="N47" s="1">
        <v>724.23</v>
      </c>
      <c r="O47" s="1">
        <v>18828.52</v>
      </c>
      <c r="P47" s="1"/>
      <c r="Q47" s="1"/>
      <c r="R47" s="1"/>
    </row>
    <row r="48" spans="1:18" x14ac:dyDescent="0.3">
      <c r="A48" s="1" t="s">
        <v>31</v>
      </c>
      <c r="B48" s="1">
        <v>946.31</v>
      </c>
      <c r="C48" s="1">
        <v>244.22</v>
      </c>
      <c r="D48" s="1">
        <v>117.83</v>
      </c>
      <c r="E48" s="1">
        <v>126.39</v>
      </c>
      <c r="F48" s="1">
        <v>209.75</v>
      </c>
      <c r="G48" s="1">
        <v>1903.04</v>
      </c>
      <c r="H48" s="1">
        <v>580.1</v>
      </c>
      <c r="I48" s="1">
        <v>1322.94</v>
      </c>
      <c r="J48" s="1">
        <v>4439.2</v>
      </c>
      <c r="K48" s="1">
        <v>84.29</v>
      </c>
      <c r="L48" s="1">
        <v>74.75</v>
      </c>
      <c r="M48" s="1">
        <v>1167.22</v>
      </c>
      <c r="N48" s="1">
        <v>983.47</v>
      </c>
      <c r="O48" s="1">
        <v>10052.25</v>
      </c>
      <c r="P48" s="16">
        <f>(O48-O49)/O49</f>
        <v>8.4948069062803833E-2</v>
      </c>
      <c r="Q48" s="16">
        <f>O48/$O$81</f>
        <v>6.5312206282680474E-2</v>
      </c>
      <c r="R48" s="1">
        <v>787.06</v>
      </c>
    </row>
    <row r="49" spans="1:18" x14ac:dyDescent="0.3">
      <c r="A49" s="1" t="s">
        <v>11</v>
      </c>
      <c r="B49" s="1">
        <v>928.52</v>
      </c>
      <c r="C49" s="1">
        <v>238.9</v>
      </c>
      <c r="D49" s="1">
        <v>120.11</v>
      </c>
      <c r="E49" s="1">
        <v>118.79</v>
      </c>
      <c r="F49" s="1">
        <v>223.72</v>
      </c>
      <c r="G49" s="1">
        <v>1788.78</v>
      </c>
      <c r="H49" s="1">
        <v>540.51</v>
      </c>
      <c r="I49" s="1">
        <v>1248.27</v>
      </c>
      <c r="J49" s="1">
        <v>4363.7299999999996</v>
      </c>
      <c r="K49" s="1">
        <v>69.28</v>
      </c>
      <c r="L49" s="1">
        <v>70.2</v>
      </c>
      <c r="M49" s="1">
        <v>704.58</v>
      </c>
      <c r="N49" s="1">
        <v>877.48</v>
      </c>
      <c r="O49" s="1">
        <v>9265.19</v>
      </c>
      <c r="P49" s="1"/>
      <c r="Q49" s="1"/>
      <c r="R49" s="1"/>
    </row>
    <row r="50" spans="1:18" x14ac:dyDescent="0.3">
      <c r="A50" s="1" t="s">
        <v>32</v>
      </c>
      <c r="B50" s="1">
        <v>970.99</v>
      </c>
      <c r="C50" s="1">
        <v>223.39</v>
      </c>
      <c r="D50" s="1">
        <v>95.52</v>
      </c>
      <c r="E50" s="1">
        <v>127.87</v>
      </c>
      <c r="F50" s="1">
        <v>293.06</v>
      </c>
      <c r="G50" s="1">
        <v>3524.05</v>
      </c>
      <c r="H50" s="1">
        <v>997.83</v>
      </c>
      <c r="I50" s="1">
        <v>2526.2199999999998</v>
      </c>
      <c r="J50" s="1">
        <v>3730.57</v>
      </c>
      <c r="K50" s="1">
        <v>18.55</v>
      </c>
      <c r="L50" s="1">
        <v>163.28</v>
      </c>
      <c r="M50" s="1">
        <v>229.68</v>
      </c>
      <c r="N50" s="1">
        <v>914.13</v>
      </c>
      <c r="O50" s="1">
        <v>10067.700000000001</v>
      </c>
      <c r="P50" s="16">
        <f>(O50-O51)/O51</f>
        <v>5.4017383220230135E-2</v>
      </c>
      <c r="Q50" s="16">
        <f>O50/$O$81</f>
        <v>6.5412589140952743E-2</v>
      </c>
      <c r="R50" s="1">
        <v>515.96</v>
      </c>
    </row>
    <row r="51" spans="1:18" x14ac:dyDescent="0.3">
      <c r="A51" s="1" t="s">
        <v>11</v>
      </c>
      <c r="B51" s="1">
        <v>1234.47</v>
      </c>
      <c r="C51" s="1">
        <v>195.9</v>
      </c>
      <c r="D51" s="1">
        <v>96.75</v>
      </c>
      <c r="E51" s="1">
        <v>99.15</v>
      </c>
      <c r="F51" s="1">
        <v>220.93</v>
      </c>
      <c r="G51" s="1">
        <v>3004.86</v>
      </c>
      <c r="H51" s="1">
        <v>876.38</v>
      </c>
      <c r="I51" s="1">
        <v>2128.48</v>
      </c>
      <c r="J51" s="1">
        <v>3745.79</v>
      </c>
      <c r="K51" s="1">
        <v>26.28</v>
      </c>
      <c r="L51" s="1">
        <v>152.66</v>
      </c>
      <c r="M51" s="1">
        <v>207.22</v>
      </c>
      <c r="N51" s="1">
        <v>763.63</v>
      </c>
      <c r="O51" s="1">
        <v>9551.74</v>
      </c>
      <c r="P51" s="1"/>
      <c r="Q51" s="1"/>
      <c r="R51" s="1"/>
    </row>
    <row r="52" spans="1:18" x14ac:dyDescent="0.3">
      <c r="A52" s="1" t="s">
        <v>33</v>
      </c>
      <c r="B52" s="1">
        <v>170.06</v>
      </c>
      <c r="C52" s="1">
        <v>54.97</v>
      </c>
      <c r="D52" s="1">
        <v>38.67</v>
      </c>
      <c r="E52" s="1">
        <v>16.3</v>
      </c>
      <c r="F52" s="1">
        <v>9.1199999999999992</v>
      </c>
      <c r="G52" s="1">
        <v>1097.72</v>
      </c>
      <c r="H52" s="1">
        <v>466.38</v>
      </c>
      <c r="I52" s="1">
        <v>631.34</v>
      </c>
      <c r="J52" s="1">
        <v>335.31</v>
      </c>
      <c r="K52" s="1">
        <v>0</v>
      </c>
      <c r="L52" s="1">
        <v>12.57</v>
      </c>
      <c r="M52" s="1">
        <v>74.03</v>
      </c>
      <c r="N52" s="1">
        <v>943.66</v>
      </c>
      <c r="O52" s="1">
        <v>2697.44</v>
      </c>
      <c r="P52" s="16">
        <f>(O52-O53)/O53</f>
        <v>6.1453525205901013E-2</v>
      </c>
      <c r="Q52" s="16">
        <f>O52/$O$81</f>
        <v>1.7526002408928709E-2</v>
      </c>
      <c r="R52" s="1">
        <v>156.16999999999999</v>
      </c>
    </row>
    <row r="53" spans="1:18" x14ac:dyDescent="0.3">
      <c r="A53" s="1" t="s">
        <v>11</v>
      </c>
      <c r="B53" s="1">
        <v>149.47</v>
      </c>
      <c r="C53" s="1">
        <v>28.66</v>
      </c>
      <c r="D53" s="1">
        <v>16.329999999999998</v>
      </c>
      <c r="E53" s="1">
        <v>12.33</v>
      </c>
      <c r="F53" s="1">
        <v>6.75</v>
      </c>
      <c r="G53" s="1">
        <v>1091.01</v>
      </c>
      <c r="H53" s="1">
        <v>458.25</v>
      </c>
      <c r="I53" s="1">
        <v>632.76</v>
      </c>
      <c r="J53" s="1">
        <v>283.44</v>
      </c>
      <c r="K53" s="1">
        <v>0</v>
      </c>
      <c r="L53" s="1">
        <v>13.83</v>
      </c>
      <c r="M53" s="1">
        <v>70.77</v>
      </c>
      <c r="N53" s="1">
        <v>897.34</v>
      </c>
      <c r="O53" s="1">
        <v>2541.27</v>
      </c>
      <c r="P53" s="1"/>
      <c r="Q53" s="1"/>
      <c r="R53" s="1"/>
    </row>
    <row r="54" spans="1:18" x14ac:dyDescent="0.3">
      <c r="A54" s="5" t="s">
        <v>34</v>
      </c>
      <c r="B54" s="21">
        <f t="shared" ref="B54:O55" si="0">SUM(B4+B6+B8+B10+B12+B14+B16+B18+B20+B22+B24+B26+B28+B30+B32+B34+B36+B38+B40+B42+B44+B46+B48+B50+B52)</f>
        <v>14447.439999999999</v>
      </c>
      <c r="C54" s="21">
        <f t="shared" si="0"/>
        <v>2968.7499999999995</v>
      </c>
      <c r="D54" s="21">
        <f t="shared" si="0"/>
        <v>2182.81</v>
      </c>
      <c r="E54" s="21">
        <f t="shared" si="0"/>
        <v>785.93</v>
      </c>
      <c r="F54" s="21">
        <f t="shared" si="0"/>
        <v>2987.01</v>
      </c>
      <c r="G54" s="21">
        <f t="shared" si="0"/>
        <v>44460.240000000005</v>
      </c>
      <c r="H54" s="21">
        <f t="shared" si="0"/>
        <v>18475.230000000003</v>
      </c>
      <c r="I54" s="21">
        <f t="shared" si="0"/>
        <v>25985.010000000002</v>
      </c>
      <c r="J54" s="21">
        <f t="shared" si="0"/>
        <v>41783.82</v>
      </c>
      <c r="K54" s="21">
        <f t="shared" si="0"/>
        <v>536.9799999999999</v>
      </c>
      <c r="L54" s="21">
        <f t="shared" si="0"/>
        <v>3108.6099999999997</v>
      </c>
      <c r="M54" s="21">
        <f t="shared" si="0"/>
        <v>4632.1400000000003</v>
      </c>
      <c r="N54" s="21">
        <f t="shared" si="0"/>
        <v>16319.329999999998</v>
      </c>
      <c r="O54" s="21">
        <f t="shared" si="0"/>
        <v>131244.31</v>
      </c>
      <c r="P54" s="17">
        <f>(O54-O55)/O55</f>
        <v>6.6621074257924462E-2</v>
      </c>
      <c r="Q54" s="17">
        <f>O54/$O$81</f>
        <v>0.85273003040593531</v>
      </c>
      <c r="R54" s="21">
        <f t="shared" ref="R54" si="1">SUM(R4+R6+R8+R10+R12+R14+R16+R18+R20+R22+R24+R26+R28+R30+R32+R34+R36+R38+R40+R42+R44+R46+R48+R50+R52)</f>
        <v>8197.5099999999984</v>
      </c>
    </row>
    <row r="55" spans="1:18" x14ac:dyDescent="0.3">
      <c r="A55" s="1" t="s">
        <v>35</v>
      </c>
      <c r="B55" s="22">
        <f t="shared" si="0"/>
        <v>14446.71</v>
      </c>
      <c r="C55" s="22">
        <f t="shared" si="0"/>
        <v>2639.9800000000005</v>
      </c>
      <c r="D55" s="22">
        <f t="shared" si="0"/>
        <v>2029.4999999999993</v>
      </c>
      <c r="E55" s="22">
        <f t="shared" si="0"/>
        <v>610.47</v>
      </c>
      <c r="F55" s="22">
        <f t="shared" si="0"/>
        <v>2741.5699999999997</v>
      </c>
      <c r="G55" s="22">
        <f t="shared" si="0"/>
        <v>40837.56</v>
      </c>
      <c r="H55" s="22">
        <f t="shared" si="0"/>
        <v>16786.89</v>
      </c>
      <c r="I55" s="22">
        <f t="shared" si="0"/>
        <v>24050.659999999996</v>
      </c>
      <c r="J55" s="22">
        <f t="shared" si="0"/>
        <v>40456.85</v>
      </c>
      <c r="K55" s="22">
        <f t="shared" si="0"/>
        <v>524.65</v>
      </c>
      <c r="L55" s="22">
        <f t="shared" si="0"/>
        <v>2597.9799999999996</v>
      </c>
      <c r="M55" s="22">
        <f t="shared" si="0"/>
        <v>3911.12</v>
      </c>
      <c r="N55" s="22">
        <f t="shared" si="0"/>
        <v>14890.399999999998</v>
      </c>
      <c r="O55" s="22">
        <f t="shared" si="0"/>
        <v>123046.80000000002</v>
      </c>
      <c r="P55" s="1"/>
      <c r="Q55" s="1"/>
      <c r="R55" s="1"/>
    </row>
    <row r="56" spans="1:18" x14ac:dyDescent="0.3">
      <c r="A56" s="1" t="s">
        <v>36</v>
      </c>
      <c r="B56" s="13">
        <f t="shared" ref="B56:O56" si="2">(B54-B55)/B55</f>
        <v>5.0530536018205081E-5</v>
      </c>
      <c r="C56" s="13">
        <f t="shared" si="2"/>
        <v>0.1245350343563205</v>
      </c>
      <c r="D56" s="13">
        <f t="shared" si="2"/>
        <v>7.5540773589554411E-2</v>
      </c>
      <c r="E56" s="13">
        <f t="shared" si="2"/>
        <v>0.28741789113306127</v>
      </c>
      <c r="F56" s="13">
        <f t="shared" si="2"/>
        <v>8.9525344966570441E-2</v>
      </c>
      <c r="G56" s="13">
        <f t="shared" si="2"/>
        <v>8.8709511537907945E-2</v>
      </c>
      <c r="H56" s="13">
        <f t="shared" si="2"/>
        <v>0.1005749129231206</v>
      </c>
      <c r="I56" s="13">
        <f t="shared" si="2"/>
        <v>8.0428146254614474E-2</v>
      </c>
      <c r="J56" s="13">
        <f t="shared" si="2"/>
        <v>3.2799637144266085E-2</v>
      </c>
      <c r="K56" s="13">
        <f t="shared" si="2"/>
        <v>2.3501381873629903E-2</v>
      </c>
      <c r="L56" s="13">
        <f t="shared" si="2"/>
        <v>0.19654885718904694</v>
      </c>
      <c r="M56" s="13">
        <f t="shared" si="2"/>
        <v>0.1843512855652602</v>
      </c>
      <c r="N56" s="13">
        <f t="shared" si="2"/>
        <v>9.5963170902057734E-2</v>
      </c>
      <c r="O56" s="13">
        <f t="shared" si="2"/>
        <v>6.6621074257924462E-2</v>
      </c>
      <c r="P56" s="1"/>
      <c r="Q56" s="1"/>
      <c r="R56" s="1"/>
    </row>
    <row r="57" spans="1:18" x14ac:dyDescent="0.3">
      <c r="A57" s="5" t="s">
        <v>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3">
      <c r="A58" s="1" t="s">
        <v>38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1">
        <v>3176.24</v>
      </c>
      <c r="K58" s="2">
        <v>0</v>
      </c>
      <c r="L58" s="2">
        <v>0</v>
      </c>
      <c r="M58" s="1">
        <v>65.27</v>
      </c>
      <c r="N58" s="2">
        <v>0</v>
      </c>
      <c r="O58" s="1">
        <v>3241.51</v>
      </c>
      <c r="P58" s="16">
        <f>(O58-O59)/O59</f>
        <v>0.33083302541363896</v>
      </c>
      <c r="Q58" s="16">
        <f>O58/$O$81</f>
        <v>2.1060973392759988E-2</v>
      </c>
      <c r="R58" s="1">
        <v>805.81</v>
      </c>
    </row>
    <row r="59" spans="1:18" x14ac:dyDescent="0.3">
      <c r="A59" s="1" t="s">
        <v>11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1">
        <v>2398.1</v>
      </c>
      <c r="K59" s="2">
        <v>0</v>
      </c>
      <c r="L59" s="2">
        <v>0</v>
      </c>
      <c r="M59" s="1">
        <v>37.6</v>
      </c>
      <c r="N59" s="2">
        <v>0</v>
      </c>
      <c r="O59" s="1">
        <v>2435.6999999999998</v>
      </c>
      <c r="P59" s="1"/>
      <c r="Q59" s="1"/>
      <c r="R59" s="1"/>
    </row>
    <row r="60" spans="1:18" x14ac:dyDescent="0.3">
      <c r="A60" s="1" t="s">
        <v>39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1">
        <v>2045.73</v>
      </c>
      <c r="K60" s="2">
        <v>0</v>
      </c>
      <c r="L60" s="2">
        <v>0</v>
      </c>
      <c r="M60" s="1">
        <v>125.07</v>
      </c>
      <c r="N60" s="2">
        <v>0</v>
      </c>
      <c r="O60" s="1">
        <v>2170.8000000000002</v>
      </c>
      <c r="P60" s="16">
        <f>(O60-O61)/O61</f>
        <v>0.39108368418017198</v>
      </c>
      <c r="Q60" s="16">
        <f>O60/$O$81</f>
        <v>1.4104278882682264E-2</v>
      </c>
      <c r="R60" s="1">
        <v>610.29</v>
      </c>
    </row>
    <row r="61" spans="1:18" x14ac:dyDescent="0.3">
      <c r="A61" s="1" t="s">
        <v>11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1">
        <v>1469.6</v>
      </c>
      <c r="K61" s="2">
        <v>0</v>
      </c>
      <c r="L61" s="2">
        <v>0</v>
      </c>
      <c r="M61" s="1">
        <v>90.91</v>
      </c>
      <c r="N61" s="2">
        <v>0</v>
      </c>
      <c r="O61" s="1">
        <v>1560.51</v>
      </c>
      <c r="P61" s="1"/>
      <c r="Q61" s="1"/>
      <c r="R61" s="1"/>
    </row>
    <row r="62" spans="1:18" x14ac:dyDescent="0.3">
      <c r="A62" s="1" t="s">
        <v>40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1">
        <v>4063.88</v>
      </c>
      <c r="K62" s="2">
        <v>0</v>
      </c>
      <c r="L62" s="2">
        <v>0</v>
      </c>
      <c r="M62" s="1">
        <v>95.97</v>
      </c>
      <c r="N62" s="2">
        <v>0</v>
      </c>
      <c r="O62" s="1">
        <v>4159.8500000000004</v>
      </c>
      <c r="P62" s="16">
        <f>(O62-O63)/O63</f>
        <v>0.30651837985879049</v>
      </c>
      <c r="Q62" s="16">
        <f>O62/$O$81</f>
        <v>2.7027678510284602E-2</v>
      </c>
      <c r="R62" s="1">
        <v>975.93</v>
      </c>
    </row>
    <row r="63" spans="1:18" x14ac:dyDescent="0.3">
      <c r="A63" s="1" t="s">
        <v>11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1">
        <v>3070.08</v>
      </c>
      <c r="K63" s="2">
        <v>0</v>
      </c>
      <c r="L63" s="2">
        <v>0</v>
      </c>
      <c r="M63" s="1">
        <v>113.84</v>
      </c>
      <c r="N63" s="2">
        <v>0</v>
      </c>
      <c r="O63" s="1">
        <v>3183.92</v>
      </c>
      <c r="P63" s="1"/>
      <c r="Q63" s="1"/>
      <c r="R63" s="1"/>
    </row>
    <row r="64" spans="1:18" x14ac:dyDescent="0.3">
      <c r="A64" s="1" t="s">
        <v>41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1">
        <v>815.91</v>
      </c>
      <c r="K64" s="2">
        <v>0</v>
      </c>
      <c r="L64" s="2">
        <v>0</v>
      </c>
      <c r="M64" s="1">
        <v>16.09</v>
      </c>
      <c r="N64" s="2">
        <v>0</v>
      </c>
      <c r="O64" s="1">
        <v>832</v>
      </c>
      <c r="P64" s="16">
        <f>(O64-O65)/O65</f>
        <v>0.11484811534390121</v>
      </c>
      <c r="Q64" s="16">
        <f>O64/$O$81</f>
        <v>5.4057306202283219E-3</v>
      </c>
      <c r="R64" s="1">
        <v>85.71</v>
      </c>
    </row>
    <row r="65" spans="1:18" x14ac:dyDescent="0.3">
      <c r="A65" s="1" t="s">
        <v>11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1">
        <v>730.11</v>
      </c>
      <c r="K65" s="2">
        <v>0</v>
      </c>
      <c r="L65" s="2">
        <v>0</v>
      </c>
      <c r="M65" s="1">
        <v>16.18</v>
      </c>
      <c r="N65" s="2">
        <v>0</v>
      </c>
      <c r="O65" s="1">
        <v>746.29</v>
      </c>
      <c r="P65" s="1"/>
      <c r="Q65" s="1"/>
      <c r="R65" s="1"/>
    </row>
    <row r="66" spans="1:18" x14ac:dyDescent="0.3">
      <c r="A66" s="1" t="s">
        <v>42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1">
        <v>0.12</v>
      </c>
      <c r="K66" s="2">
        <v>0</v>
      </c>
      <c r="L66" s="2">
        <v>0</v>
      </c>
      <c r="M66" s="2">
        <v>0</v>
      </c>
      <c r="N66" s="2">
        <v>0</v>
      </c>
      <c r="O66" s="1">
        <v>0.12</v>
      </c>
      <c r="P66" s="2">
        <v>0</v>
      </c>
      <c r="Q66" s="2">
        <v>0</v>
      </c>
      <c r="R66" s="1">
        <v>0.12</v>
      </c>
    </row>
    <row r="67" spans="1:18" x14ac:dyDescent="0.3">
      <c r="A67" s="1" t="s">
        <v>11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1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1"/>
      <c r="Q67" s="1"/>
      <c r="R67" s="1"/>
    </row>
    <row r="68" spans="1:18" x14ac:dyDescent="0.3">
      <c r="A68" s="1" t="s">
        <v>43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1">
        <v>7721.76</v>
      </c>
      <c r="K68" s="2">
        <v>0</v>
      </c>
      <c r="L68" s="2">
        <v>0</v>
      </c>
      <c r="M68" s="1">
        <v>91.38</v>
      </c>
      <c r="N68" s="1">
        <v>0.15</v>
      </c>
      <c r="O68" s="1">
        <v>7813.29</v>
      </c>
      <c r="P68" s="16">
        <f>(O68-O69)/O69</f>
        <v>0.16959816296225336</v>
      </c>
      <c r="Q68" s="16">
        <f>O68/$O$81</f>
        <v>5.0765073314571814E-2</v>
      </c>
      <c r="R68" s="1">
        <v>1132.97</v>
      </c>
    </row>
    <row r="69" spans="1:18" x14ac:dyDescent="0.3">
      <c r="A69" s="1" t="s">
        <v>11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1">
        <v>6586.31</v>
      </c>
      <c r="K69" s="2">
        <v>0</v>
      </c>
      <c r="L69" s="2">
        <v>0</v>
      </c>
      <c r="M69" s="1">
        <v>93.99</v>
      </c>
      <c r="N69" s="1">
        <v>0.02</v>
      </c>
      <c r="O69" s="1">
        <v>6680.32</v>
      </c>
      <c r="P69" s="1"/>
      <c r="Q69" s="1"/>
      <c r="R69" s="1"/>
    </row>
    <row r="70" spans="1:18" x14ac:dyDescent="0.3">
      <c r="A70" s="5" t="s">
        <v>44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f>SUM(J60+J62+J64+J66+J68+J58)</f>
        <v>17823.64</v>
      </c>
      <c r="K70" s="7">
        <f>SUM(K60+K62+K64+K66+K68+K58)</f>
        <v>0</v>
      </c>
      <c r="L70" s="7">
        <f>SUM(L60+L62+L64+L66+L68+L58)</f>
        <v>0</v>
      </c>
      <c r="M70" s="7">
        <f>SUM(M60+M62+M64+M66+M68+M58)</f>
        <v>393.78</v>
      </c>
      <c r="N70" s="7">
        <f>SUM(N60+N62+N64+N66+N68+N58)</f>
        <v>0.15</v>
      </c>
      <c r="O70" s="7">
        <f>SUM(O60+O62+O64+O66+O68+O58)</f>
        <v>18217.57</v>
      </c>
      <c r="P70" s="17">
        <f>(O70-O71)/O71</f>
        <v>0.24720300354493885</v>
      </c>
      <c r="Q70" s="17">
        <f>O70/$O$81</f>
        <v>0.11836451439321259</v>
      </c>
      <c r="R70" s="7">
        <f>SUM(R60+R62+R64+R66+R68+R58)</f>
        <v>3610.8299999999995</v>
      </c>
    </row>
    <row r="71" spans="1:18" x14ac:dyDescent="0.3">
      <c r="A71" s="1" t="s">
        <v>35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1">
        <f>SUM(J59+J61+J63+J65+J67+J69)</f>
        <v>14254.2</v>
      </c>
      <c r="K71" s="2">
        <f t="shared" ref="K71:O71" si="3">SUM(K59+K61+K63+K65+K67+K69)</f>
        <v>0</v>
      </c>
      <c r="L71" s="2">
        <f t="shared" si="3"/>
        <v>0</v>
      </c>
      <c r="M71" s="1">
        <f t="shared" si="3"/>
        <v>352.52</v>
      </c>
      <c r="N71" s="1">
        <f t="shared" si="3"/>
        <v>0.02</v>
      </c>
      <c r="O71" s="1">
        <f t="shared" si="3"/>
        <v>14606.74</v>
      </c>
      <c r="P71" s="1"/>
      <c r="Q71" s="1"/>
      <c r="R71" s="1"/>
    </row>
    <row r="72" spans="1:18" x14ac:dyDescent="0.3">
      <c r="A72" s="1" t="s">
        <v>36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13">
        <f>(J70-J71)/J71</f>
        <v>0.25041321154466745</v>
      </c>
      <c r="K72" s="2">
        <v>0</v>
      </c>
      <c r="L72" s="2">
        <v>0</v>
      </c>
      <c r="M72" s="13">
        <f>(M70-M71)/M71</f>
        <v>0.1170430046522183</v>
      </c>
      <c r="N72" s="13"/>
      <c r="O72" s="13">
        <f>(O70-O71)/O71</f>
        <v>0.24720300354493885</v>
      </c>
      <c r="P72" s="1"/>
      <c r="Q72" s="1"/>
      <c r="R72" s="1"/>
    </row>
    <row r="73" spans="1:18" x14ac:dyDescent="0.3">
      <c r="A73" s="5" t="s">
        <v>55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1"/>
      <c r="N73" s="1"/>
      <c r="O73" s="1"/>
      <c r="P73" s="1"/>
      <c r="Q73" s="1"/>
      <c r="R73" s="1"/>
    </row>
    <row r="74" spans="1:18" x14ac:dyDescent="0.3">
      <c r="A74" s="1" t="s">
        <v>56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1">
        <v>3832.34</v>
      </c>
      <c r="O74" s="1">
        <v>3832.34</v>
      </c>
      <c r="P74" s="16">
        <f>(O74-O75)/O75</f>
        <v>-0.31290026463184623</v>
      </c>
      <c r="Q74" s="16">
        <f>O74/$O$81</f>
        <v>2.4899756833083906E-2</v>
      </c>
      <c r="R74" s="1">
        <v>-1745.22</v>
      </c>
    </row>
    <row r="75" spans="1:18" x14ac:dyDescent="0.3">
      <c r="A75" s="1" t="s">
        <v>11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1">
        <v>5577.56</v>
      </c>
      <c r="O75" s="1">
        <v>5577.56</v>
      </c>
      <c r="P75" s="1"/>
      <c r="Q75" s="1"/>
      <c r="R75" s="1"/>
    </row>
    <row r="76" spans="1:18" x14ac:dyDescent="0.3">
      <c r="A76" s="1" t="s">
        <v>57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1">
        <v>616.52</v>
      </c>
      <c r="O76" s="1">
        <v>616.52</v>
      </c>
      <c r="P76" s="16">
        <f>(O76-O77)/O77</f>
        <v>8.724098404020815E-2</v>
      </c>
      <c r="Q76" s="16">
        <f>O76/$O$81</f>
        <v>4.0056983677682276E-3</v>
      </c>
      <c r="R76" s="1">
        <v>49.47</v>
      </c>
    </row>
    <row r="77" spans="1:18" x14ac:dyDescent="0.3">
      <c r="A77" s="1" t="s">
        <v>11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1">
        <v>567.04999999999995</v>
      </c>
      <c r="O77" s="1">
        <v>567.04999999999995</v>
      </c>
      <c r="P77" s="1"/>
      <c r="Q77" s="1"/>
      <c r="R77" s="1"/>
    </row>
    <row r="78" spans="1:18" x14ac:dyDescent="0.3">
      <c r="A78" s="5" t="s">
        <v>58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5">
        <f>SUM(N74+N76)</f>
        <v>4448.8600000000006</v>
      </c>
      <c r="O78" s="5">
        <f>SUM(O74+O76)</f>
        <v>4448.8600000000006</v>
      </c>
      <c r="P78" s="17">
        <f>(O78-O79)/O79</f>
        <v>-0.27597357684214291</v>
      </c>
      <c r="Q78" s="17">
        <f>O78/$O$81</f>
        <v>2.8905455200852137E-2</v>
      </c>
      <c r="R78" s="5">
        <f>SUM(R74+R76)</f>
        <v>-1695.75</v>
      </c>
    </row>
    <row r="79" spans="1:18" x14ac:dyDescent="0.3">
      <c r="A79" s="1" t="s">
        <v>35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1">
        <f>SUM(N75+N77)</f>
        <v>6144.6100000000006</v>
      </c>
      <c r="O79" s="1">
        <f>SUM(O75+O77)</f>
        <v>6144.6100000000006</v>
      </c>
      <c r="P79" s="1"/>
      <c r="Q79" s="1"/>
      <c r="R79" s="1"/>
    </row>
    <row r="80" spans="1:18" x14ac:dyDescent="0.3">
      <c r="A80" s="1" t="s">
        <v>36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1"/>
      <c r="K80" s="2"/>
      <c r="L80" s="2"/>
      <c r="M80" s="1"/>
      <c r="N80" s="17">
        <f>(N78-N79)/N79</f>
        <v>-0.27597357684214291</v>
      </c>
      <c r="O80" s="17">
        <f>(O78-O79)/O79</f>
        <v>-0.27597357684214291</v>
      </c>
      <c r="P80" s="1"/>
      <c r="Q80" s="1"/>
      <c r="R80" s="1"/>
    </row>
    <row r="81" spans="1:18" x14ac:dyDescent="0.3">
      <c r="A81" s="1" t="s">
        <v>45</v>
      </c>
      <c r="B81" s="14">
        <f t="shared" ref="B81:O82" si="4">SUM(B54+B70+B78)</f>
        <v>14447.439999999999</v>
      </c>
      <c r="C81" s="14">
        <f t="shared" si="4"/>
        <v>2968.7499999999995</v>
      </c>
      <c r="D81" s="14">
        <f t="shared" si="4"/>
        <v>2182.81</v>
      </c>
      <c r="E81" s="14">
        <f t="shared" si="4"/>
        <v>785.93</v>
      </c>
      <c r="F81" s="14">
        <f t="shared" si="4"/>
        <v>2987.01</v>
      </c>
      <c r="G81" s="14">
        <f t="shared" si="4"/>
        <v>44460.240000000005</v>
      </c>
      <c r="H81" s="14">
        <f t="shared" si="4"/>
        <v>18475.230000000003</v>
      </c>
      <c r="I81" s="14">
        <f t="shared" si="4"/>
        <v>25985.010000000002</v>
      </c>
      <c r="J81" s="14">
        <f t="shared" si="4"/>
        <v>59607.46</v>
      </c>
      <c r="K81" s="14">
        <f t="shared" si="4"/>
        <v>536.9799999999999</v>
      </c>
      <c r="L81" s="14">
        <f t="shared" si="4"/>
        <v>3108.6099999999997</v>
      </c>
      <c r="M81" s="14">
        <f t="shared" si="4"/>
        <v>5025.92</v>
      </c>
      <c r="N81" s="14">
        <f t="shared" si="4"/>
        <v>20768.339999999997</v>
      </c>
      <c r="O81" s="14">
        <f t="shared" si="4"/>
        <v>153910.74</v>
      </c>
      <c r="P81" s="17">
        <f>(O81-O82)/O82</f>
        <v>7.0324896391225938E-2</v>
      </c>
      <c r="Q81" s="17">
        <f>O81/$O$81</f>
        <v>1</v>
      </c>
      <c r="R81" s="14">
        <f t="shared" ref="R81" si="5">SUM(R54+R70+R78)</f>
        <v>10112.589999999998</v>
      </c>
    </row>
    <row r="82" spans="1:18" x14ac:dyDescent="0.3">
      <c r="A82" s="1" t="s">
        <v>35</v>
      </c>
      <c r="B82" s="15">
        <f t="shared" si="4"/>
        <v>14446.71</v>
      </c>
      <c r="C82" s="15">
        <f t="shared" si="4"/>
        <v>2639.9800000000005</v>
      </c>
      <c r="D82" s="15">
        <f t="shared" si="4"/>
        <v>2029.4999999999993</v>
      </c>
      <c r="E82" s="15">
        <f t="shared" si="4"/>
        <v>610.47</v>
      </c>
      <c r="F82" s="15">
        <f t="shared" si="4"/>
        <v>2741.5699999999997</v>
      </c>
      <c r="G82" s="15">
        <f t="shared" si="4"/>
        <v>40837.56</v>
      </c>
      <c r="H82" s="15">
        <f t="shared" si="4"/>
        <v>16786.89</v>
      </c>
      <c r="I82" s="15">
        <f t="shared" si="4"/>
        <v>24050.659999999996</v>
      </c>
      <c r="J82" s="15">
        <f t="shared" si="4"/>
        <v>54711.05</v>
      </c>
      <c r="K82" s="15">
        <f t="shared" si="4"/>
        <v>524.65</v>
      </c>
      <c r="L82" s="15">
        <f t="shared" si="4"/>
        <v>2597.9799999999996</v>
      </c>
      <c r="M82" s="15">
        <f t="shared" si="4"/>
        <v>4263.6399999999994</v>
      </c>
      <c r="N82" s="15">
        <f t="shared" si="4"/>
        <v>21035.03</v>
      </c>
      <c r="O82" s="15">
        <f t="shared" si="4"/>
        <v>143798.15000000002</v>
      </c>
      <c r="P82" s="1"/>
      <c r="Q82" s="1"/>
      <c r="R82" s="1"/>
    </row>
    <row r="83" spans="1:18" x14ac:dyDescent="0.3">
      <c r="A83" s="1" t="s">
        <v>36</v>
      </c>
      <c r="B83" s="13">
        <f t="shared" ref="B83:O83" si="6">(B81-B82)/B82</f>
        <v>5.0530536018205081E-5</v>
      </c>
      <c r="C83" s="13">
        <f t="shared" si="6"/>
        <v>0.1245350343563205</v>
      </c>
      <c r="D83" s="13">
        <f t="shared" si="6"/>
        <v>7.5540773589554411E-2</v>
      </c>
      <c r="E83" s="13">
        <f t="shared" si="6"/>
        <v>0.28741789113306127</v>
      </c>
      <c r="F83" s="13">
        <f t="shared" si="6"/>
        <v>8.9525344966570441E-2</v>
      </c>
      <c r="G83" s="13">
        <f t="shared" si="6"/>
        <v>8.8709511537907945E-2</v>
      </c>
      <c r="H83" s="13">
        <f t="shared" si="6"/>
        <v>0.1005749129231206</v>
      </c>
      <c r="I83" s="13">
        <f t="shared" si="6"/>
        <v>8.0428146254614474E-2</v>
      </c>
      <c r="J83" s="13">
        <f t="shared" si="6"/>
        <v>8.9495814830824777E-2</v>
      </c>
      <c r="K83" s="13">
        <f t="shared" si="6"/>
        <v>2.3501381873629903E-2</v>
      </c>
      <c r="L83" s="13">
        <f t="shared" si="6"/>
        <v>0.19654885718904694</v>
      </c>
      <c r="M83" s="13">
        <f t="shared" si="6"/>
        <v>0.17878620146166205</v>
      </c>
      <c r="N83" s="13">
        <f t="shared" si="6"/>
        <v>-1.26783750724388E-2</v>
      </c>
      <c r="O83" s="13">
        <f t="shared" si="6"/>
        <v>7.0324896391225938E-2</v>
      </c>
      <c r="P83" s="1"/>
      <c r="Q83" s="1"/>
      <c r="R83" s="1"/>
    </row>
    <row r="84" spans="1:18" x14ac:dyDescent="0.3">
      <c r="A84" s="1" t="s">
        <v>46</v>
      </c>
      <c r="B84" s="16">
        <f>B81/$O$81</f>
        <v>9.3868952874893594E-2</v>
      </c>
      <c r="C84" s="16">
        <f t="shared" ref="C84:O84" si="7">C81/$O$81</f>
        <v>1.9288777378368784E-2</v>
      </c>
      <c r="D84" s="16">
        <f t="shared" si="7"/>
        <v>1.4182311123967048E-2</v>
      </c>
      <c r="E84" s="16">
        <f t="shared" si="7"/>
        <v>5.1064012816779388E-3</v>
      </c>
      <c r="F84" s="16">
        <f t="shared" si="7"/>
        <v>1.940741757202909E-2</v>
      </c>
      <c r="G84" s="16">
        <f t="shared" si="7"/>
        <v>0.28887028936382225</v>
      </c>
      <c r="H84" s="16">
        <f t="shared" si="7"/>
        <v>0.12003860159466458</v>
      </c>
      <c r="I84" s="16">
        <f t="shared" si="7"/>
        <v>0.16883168776915766</v>
      </c>
      <c r="J84" s="16">
        <f t="shared" si="7"/>
        <v>0.38728590350484965</v>
      </c>
      <c r="K84" s="16">
        <f t="shared" si="7"/>
        <v>3.4889053226564953E-3</v>
      </c>
      <c r="L84" s="16">
        <f t="shared" si="7"/>
        <v>2.0197485893447071E-2</v>
      </c>
      <c r="M84" s="16">
        <f t="shared" si="7"/>
        <v>3.2654771200502322E-2</v>
      </c>
      <c r="N84" s="16">
        <f t="shared" si="7"/>
        <v>0.13493756186215464</v>
      </c>
      <c r="O84" s="16">
        <f t="shared" si="7"/>
        <v>1</v>
      </c>
      <c r="P84" s="1"/>
      <c r="Q84" s="1"/>
      <c r="R84" s="1"/>
    </row>
    <row r="85" spans="1:18" x14ac:dyDescent="0.3">
      <c r="A85" s="1" t="s">
        <v>47</v>
      </c>
      <c r="B85" s="16">
        <f>B82/$O$82</f>
        <v>0.10046520069973082</v>
      </c>
      <c r="C85" s="16">
        <f t="shared" ref="C85:O85" si="8">C82/$O$82</f>
        <v>1.8358928817929856E-2</v>
      </c>
      <c r="D85" s="16">
        <f t="shared" si="8"/>
        <v>1.411353344949152E-2</v>
      </c>
      <c r="E85" s="16">
        <f t="shared" si="8"/>
        <v>4.245325826514457E-3</v>
      </c>
      <c r="F85" s="16">
        <f t="shared" si="8"/>
        <v>1.9065405222528937E-2</v>
      </c>
      <c r="G85" s="16">
        <f t="shared" si="8"/>
        <v>0.28399224885716534</v>
      </c>
      <c r="H85" s="16">
        <f t="shared" si="8"/>
        <v>0.11673926264002699</v>
      </c>
      <c r="I85" s="16">
        <f t="shared" si="8"/>
        <v>0.16725291667521447</v>
      </c>
      <c r="J85" s="16">
        <f t="shared" si="8"/>
        <v>0.38047116739679887</v>
      </c>
      <c r="K85" s="16">
        <f t="shared" si="8"/>
        <v>3.6485170358589447E-3</v>
      </c>
      <c r="L85" s="16">
        <f t="shared" si="8"/>
        <v>1.8066852737674298E-2</v>
      </c>
      <c r="M85" s="16">
        <f t="shared" si="8"/>
        <v>2.965017282906629E-2</v>
      </c>
      <c r="N85" s="16">
        <f t="shared" si="8"/>
        <v>0.14628164548709421</v>
      </c>
      <c r="O85" s="16">
        <f t="shared" si="8"/>
        <v>1</v>
      </c>
      <c r="P85" s="1"/>
      <c r="Q85" s="1"/>
      <c r="R85" s="1"/>
    </row>
  </sheetData>
  <mergeCells count="1">
    <mergeCell ref="A1:R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Health Portfolio</vt:lpstr>
      <vt:lpstr>Liability Portfolio</vt:lpstr>
      <vt:lpstr>Miscellaneous portfolio</vt:lpstr>
      <vt:lpstr>Segmentwise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Sharad Taware</cp:lastModifiedBy>
  <dcterms:created xsi:type="dcterms:W3CDTF">2024-10-14T08:47:44Z</dcterms:created>
  <dcterms:modified xsi:type="dcterms:W3CDTF">2024-10-14T06:34:49Z</dcterms:modified>
</cp:coreProperties>
</file>