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harad\OneDrive - General Insurance Council\Desktop\"/>
    </mc:Choice>
  </mc:AlternateContent>
  <xr:revisionPtr revIDLastSave="0" documentId="13_ncr:1_{97E3861F-42C3-49C4-A852-16BA3E2C84AD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Health Portfolio" sheetId="1" r:id="rId1"/>
    <sheet name="Liability Portfolio" sheetId="2" r:id="rId2"/>
    <sheet name="Miscellaneous portfolio" sheetId="3" r:id="rId3"/>
    <sheet name="Segmentwise Repor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3" i="4" l="1"/>
  <c r="N83" i="4"/>
  <c r="M83" i="4"/>
  <c r="L83" i="4"/>
  <c r="K83" i="4"/>
  <c r="J83" i="4"/>
  <c r="I83" i="4"/>
  <c r="H83" i="4"/>
  <c r="G83" i="4"/>
  <c r="F83" i="4"/>
  <c r="E83" i="4"/>
  <c r="D83" i="4"/>
  <c r="C83" i="4"/>
  <c r="B83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B82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B81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R79" i="4"/>
  <c r="O79" i="4"/>
  <c r="Q76" i="4" s="1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O78" i="4"/>
  <c r="N78" i="4"/>
  <c r="O77" i="4"/>
  <c r="N77" i="4"/>
  <c r="R76" i="4"/>
  <c r="O76" i="4"/>
  <c r="N76" i="4"/>
  <c r="O70" i="4"/>
  <c r="M70" i="4"/>
  <c r="J70" i="4"/>
  <c r="O69" i="4"/>
  <c r="M69" i="4"/>
  <c r="J69" i="4"/>
  <c r="R68" i="4"/>
  <c r="O68" i="4"/>
  <c r="N68" i="4"/>
  <c r="M68" i="4"/>
  <c r="J68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R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Q64" i="4"/>
  <c r="Q62" i="4"/>
  <c r="Q60" i="4"/>
  <c r="Q44" i="4"/>
  <c r="Q42" i="4"/>
  <c r="Q40" i="4"/>
  <c r="Q28" i="4"/>
  <c r="Q26" i="4"/>
  <c r="Q24" i="4"/>
  <c r="Q12" i="4"/>
  <c r="Q10" i="4"/>
  <c r="Q8" i="4"/>
  <c r="P54" i="4"/>
  <c r="P74" i="4"/>
  <c r="P72" i="4"/>
  <c r="P66" i="4"/>
  <c r="P64" i="4"/>
  <c r="P62" i="4"/>
  <c r="P60" i="4"/>
  <c r="P58" i="4"/>
  <c r="P52" i="4"/>
  <c r="P50" i="4"/>
  <c r="P48" i="4"/>
  <c r="P46" i="4"/>
  <c r="P44" i="4"/>
  <c r="P42" i="4"/>
  <c r="P40" i="4"/>
  <c r="P38" i="4"/>
  <c r="P36" i="4"/>
  <c r="P34" i="4"/>
  <c r="P32" i="4"/>
  <c r="P30" i="4"/>
  <c r="P28" i="4"/>
  <c r="P26" i="4"/>
  <c r="P22" i="4"/>
  <c r="P20" i="4"/>
  <c r="P18" i="4"/>
  <c r="P16" i="4"/>
  <c r="P14" i="4"/>
  <c r="P12" i="4"/>
  <c r="P10" i="4"/>
  <c r="P8" i="4"/>
  <c r="P6" i="4"/>
  <c r="P4" i="4"/>
  <c r="E69" i="3"/>
  <c r="D69" i="3"/>
  <c r="C69" i="3"/>
  <c r="B69" i="3"/>
  <c r="E68" i="3"/>
  <c r="D68" i="3"/>
  <c r="C68" i="3"/>
  <c r="B68" i="3"/>
  <c r="E67" i="3"/>
  <c r="D67" i="3"/>
  <c r="C67" i="3"/>
  <c r="B67" i="3"/>
  <c r="H65" i="3"/>
  <c r="E65" i="3"/>
  <c r="D65" i="3"/>
  <c r="C65" i="3"/>
  <c r="B65" i="3"/>
  <c r="H62" i="3"/>
  <c r="E62" i="3"/>
  <c r="F62" i="3" s="1"/>
  <c r="D62" i="3"/>
  <c r="C62" i="3"/>
  <c r="B62" i="3"/>
  <c r="E56" i="3"/>
  <c r="D56" i="3"/>
  <c r="C56" i="3"/>
  <c r="B56" i="3"/>
  <c r="E55" i="3"/>
  <c r="F54" i="3" s="1"/>
  <c r="D55" i="3"/>
  <c r="C55" i="3"/>
  <c r="B55" i="3"/>
  <c r="H54" i="3"/>
  <c r="E54" i="3"/>
  <c r="D54" i="3"/>
  <c r="C54" i="3"/>
  <c r="B54" i="3"/>
  <c r="G65" i="3"/>
  <c r="G62" i="3"/>
  <c r="G60" i="3"/>
  <c r="G58" i="3"/>
  <c r="G54" i="3"/>
  <c r="G52" i="3"/>
  <c r="G50" i="3"/>
  <c r="G48" i="3"/>
  <c r="G46" i="3"/>
  <c r="G44" i="3"/>
  <c r="G42" i="3"/>
  <c r="G40" i="3"/>
  <c r="G38" i="3"/>
  <c r="G36" i="3"/>
  <c r="G30" i="3"/>
  <c r="G28" i="3"/>
  <c r="G26" i="3"/>
  <c r="G24" i="3"/>
  <c r="G22" i="3"/>
  <c r="G20" i="3"/>
  <c r="G18" i="3"/>
  <c r="G16" i="3"/>
  <c r="G14" i="3"/>
  <c r="G12" i="3"/>
  <c r="G10" i="3"/>
  <c r="G8" i="3"/>
  <c r="G6" i="3"/>
  <c r="G4" i="3"/>
  <c r="F65" i="3"/>
  <c r="F60" i="3"/>
  <c r="F58" i="3"/>
  <c r="F52" i="3"/>
  <c r="F50" i="3"/>
  <c r="F48" i="3"/>
  <c r="F46" i="3"/>
  <c r="F44" i="3"/>
  <c r="F42" i="3"/>
  <c r="F40" i="3"/>
  <c r="F38" i="3"/>
  <c r="F36" i="3"/>
  <c r="F34" i="3"/>
  <c r="F30" i="3"/>
  <c r="F28" i="3"/>
  <c r="F26" i="3"/>
  <c r="F22" i="3"/>
  <c r="F20" i="3"/>
  <c r="F18" i="3"/>
  <c r="F16" i="3"/>
  <c r="F14" i="3"/>
  <c r="F12" i="3"/>
  <c r="F10" i="3"/>
  <c r="F8" i="3"/>
  <c r="F6" i="3"/>
  <c r="F4" i="3"/>
  <c r="F59" i="2"/>
  <c r="E59" i="2"/>
  <c r="D59" i="2"/>
  <c r="C59" i="2"/>
  <c r="B59" i="2"/>
  <c r="F58" i="2"/>
  <c r="E58" i="2"/>
  <c r="D58" i="2"/>
  <c r="C58" i="2"/>
  <c r="B58" i="2"/>
  <c r="F57" i="2"/>
  <c r="E57" i="2"/>
  <c r="D57" i="2"/>
  <c r="C57" i="2"/>
  <c r="B57" i="2"/>
  <c r="F56" i="2"/>
  <c r="E56" i="2"/>
  <c r="D56" i="2"/>
  <c r="C56" i="2"/>
  <c r="B56" i="2"/>
  <c r="I55" i="2"/>
  <c r="F55" i="2"/>
  <c r="H43" i="2" s="1"/>
  <c r="E55" i="2"/>
  <c r="D55" i="2"/>
  <c r="C55" i="2"/>
  <c r="B55" i="2"/>
  <c r="H45" i="2"/>
  <c r="H27" i="2"/>
  <c r="H7" i="2"/>
  <c r="G53" i="2"/>
  <c r="G51" i="2"/>
  <c r="G49" i="2"/>
  <c r="G47" i="2"/>
  <c r="G45" i="2"/>
  <c r="G43" i="2"/>
  <c r="G41" i="2"/>
  <c r="G39" i="2"/>
  <c r="G37" i="2"/>
  <c r="G35" i="2"/>
  <c r="G31" i="2"/>
  <c r="G29" i="2"/>
  <c r="G27" i="2"/>
  <c r="G23" i="2"/>
  <c r="G21" i="2"/>
  <c r="G19" i="2"/>
  <c r="G17" i="2"/>
  <c r="G15" i="2"/>
  <c r="G13" i="2"/>
  <c r="G9" i="2"/>
  <c r="G7" i="2"/>
  <c r="G5" i="2"/>
  <c r="F76" i="1"/>
  <c r="E76" i="1"/>
  <c r="D76" i="1"/>
  <c r="C76" i="1"/>
  <c r="B76" i="1"/>
  <c r="F75" i="1"/>
  <c r="E75" i="1"/>
  <c r="D75" i="1"/>
  <c r="C75" i="1"/>
  <c r="B75" i="1"/>
  <c r="F74" i="1"/>
  <c r="E74" i="1"/>
  <c r="D74" i="1"/>
  <c r="C74" i="1"/>
  <c r="B74" i="1"/>
  <c r="F73" i="1"/>
  <c r="E73" i="1"/>
  <c r="D73" i="1"/>
  <c r="C73" i="1"/>
  <c r="B73" i="1"/>
  <c r="I72" i="1"/>
  <c r="F72" i="1"/>
  <c r="H59" i="1" s="1"/>
  <c r="E72" i="1"/>
  <c r="D72" i="1"/>
  <c r="C72" i="1"/>
  <c r="B72" i="1"/>
  <c r="F71" i="1"/>
  <c r="E71" i="1"/>
  <c r="C71" i="1"/>
  <c r="B71" i="1"/>
  <c r="F70" i="1"/>
  <c r="G69" i="1" s="1"/>
  <c r="E70" i="1"/>
  <c r="D70" i="1"/>
  <c r="C70" i="1"/>
  <c r="B70" i="1"/>
  <c r="F57" i="1"/>
  <c r="E57" i="1"/>
  <c r="D57" i="1"/>
  <c r="C57" i="1"/>
  <c r="B57" i="1"/>
  <c r="I69" i="1"/>
  <c r="F69" i="1"/>
  <c r="E69" i="1"/>
  <c r="D69" i="1"/>
  <c r="C69" i="1"/>
  <c r="B69" i="1"/>
  <c r="M57" i="1"/>
  <c r="F56" i="1"/>
  <c r="G55" i="1" s="1"/>
  <c r="E56" i="1"/>
  <c r="D56" i="1"/>
  <c r="C56" i="1"/>
  <c r="B56" i="1"/>
  <c r="I55" i="1"/>
  <c r="F55" i="1"/>
  <c r="E55" i="1"/>
  <c r="D55" i="1"/>
  <c r="C55" i="1"/>
  <c r="B55" i="1"/>
  <c r="H63" i="1"/>
  <c r="H61" i="1"/>
  <c r="H41" i="1"/>
  <c r="H39" i="1"/>
  <c r="H23" i="1"/>
  <c r="H21" i="1"/>
  <c r="H7" i="1"/>
  <c r="H5" i="1"/>
  <c r="G67" i="1"/>
  <c r="G65" i="1"/>
  <c r="G63" i="1"/>
  <c r="G61" i="1"/>
  <c r="G59" i="1"/>
  <c r="G53" i="1"/>
  <c r="G51" i="1"/>
  <c r="G49" i="1"/>
  <c r="G47" i="1"/>
  <c r="G45" i="1"/>
  <c r="G43" i="1"/>
  <c r="G41" i="1"/>
  <c r="G39" i="1"/>
  <c r="G37" i="1"/>
  <c r="G35" i="1"/>
  <c r="G33" i="1"/>
  <c r="G31" i="1"/>
  <c r="G29" i="1"/>
  <c r="G27" i="1"/>
  <c r="G23" i="1"/>
  <c r="G21" i="1"/>
  <c r="G19" i="1"/>
  <c r="G17" i="1"/>
  <c r="G15" i="1"/>
  <c r="G13" i="1"/>
  <c r="G11" i="1"/>
  <c r="G9" i="1"/>
  <c r="G7" i="1"/>
  <c r="G5" i="1"/>
  <c r="Q14" i="4" l="1"/>
  <c r="Q30" i="4"/>
  <c r="Q46" i="4"/>
  <c r="Q66" i="4"/>
  <c r="P79" i="4"/>
  <c r="Q16" i="4"/>
  <c r="Q32" i="4"/>
  <c r="Q48" i="4"/>
  <c r="Q72" i="4"/>
  <c r="Q54" i="4"/>
  <c r="Q18" i="4"/>
  <c r="Q50" i="4"/>
  <c r="Q4" i="4"/>
  <c r="Q20" i="4"/>
  <c r="Q36" i="4"/>
  <c r="Q52" i="4"/>
  <c r="Q79" i="4"/>
  <c r="Q34" i="4"/>
  <c r="Q74" i="4"/>
  <c r="Q6" i="4"/>
  <c r="Q22" i="4"/>
  <c r="Q38" i="4"/>
  <c r="Q58" i="4"/>
  <c r="P76" i="4"/>
  <c r="P68" i="4"/>
  <c r="Q68" i="4"/>
  <c r="H15" i="2"/>
  <c r="H35" i="2"/>
  <c r="H51" i="2"/>
  <c r="H17" i="2"/>
  <c r="H37" i="2"/>
  <c r="H53" i="2"/>
  <c r="H9" i="2"/>
  <c r="H47" i="2"/>
  <c r="H31" i="2"/>
  <c r="H39" i="2"/>
  <c r="G55" i="2"/>
  <c r="H21" i="2"/>
  <c r="H41" i="2"/>
  <c r="H29" i="2"/>
  <c r="H13" i="2"/>
  <c r="H49" i="2"/>
  <c r="H19" i="2"/>
  <c r="H55" i="2"/>
  <c r="H5" i="2"/>
  <c r="H23" i="2"/>
  <c r="H11" i="1"/>
  <c r="H29" i="1"/>
  <c r="H47" i="1"/>
  <c r="H67" i="1"/>
  <c r="H13" i="1"/>
  <c r="H31" i="1"/>
  <c r="H49" i="1"/>
  <c r="H72" i="1"/>
  <c r="H15" i="1"/>
  <c r="H51" i="1"/>
  <c r="H17" i="1"/>
  <c r="H35" i="1"/>
  <c r="H53" i="1"/>
  <c r="H69" i="1"/>
  <c r="H9" i="1"/>
  <c r="H27" i="1"/>
  <c r="H45" i="1"/>
  <c r="H65" i="1"/>
  <c r="H33" i="1"/>
  <c r="H55" i="1"/>
  <c r="G72" i="1"/>
  <c r="H19" i="1"/>
  <c r="H37" i="1"/>
</calcChain>
</file>

<file path=xl/sharedStrings.xml><?xml version="1.0" encoding="utf-8"?>
<sst xmlns="http://schemas.openxmlformats.org/spreadsheetml/2006/main" count="321" uniqueCount="75">
  <si>
    <t>GROSS DIRECT PREMIUM INCOME UNDERWRITTEN BY NON-LIFE INSURERS WITHIN INDIA  (SEGMENT WISE) : FOR THE PERIOD UPTO June 2024 (PROVISIONAL &amp; UNAUDITED ) IN FY 2024-25  (Rs. In Crs.)</t>
  </si>
  <si>
    <t>Health-Retail</t>
  </si>
  <si>
    <t>Health-Group</t>
  </si>
  <si>
    <t>Health-Government schemes</t>
  </si>
  <si>
    <t>Overseas Medical</t>
  </si>
  <si>
    <t>Grand Total</t>
  </si>
  <si>
    <t>Growth %</t>
  </si>
  <si>
    <t>Market %</t>
  </si>
  <si>
    <t>Accretion</t>
  </si>
  <si>
    <t>General Insurers</t>
  </si>
  <si>
    <t>Acko General Insurance Ltd</t>
  </si>
  <si>
    <t>Previous Year</t>
  </si>
  <si>
    <t>Bajaj Allianz General Insurance Co Ltd</t>
  </si>
  <si>
    <t>Cholamandalam MS General Insurance Co Ltd</t>
  </si>
  <si>
    <t>Future Generali India Insurance Co Ltd</t>
  </si>
  <si>
    <t>Go Digit General Insurance Ltd</t>
  </si>
  <si>
    <t>HDFC Ergo General Insurance Co Ltd</t>
  </si>
  <si>
    <t>ICICI Lombard General Insurance Co Ltd</t>
  </si>
  <si>
    <t>IFFCO-Tokio General Insurance Co Ltd</t>
  </si>
  <si>
    <t>Kotak Mahindra General Insurance Co Ltd</t>
  </si>
  <si>
    <t>Kshema General insurance</t>
  </si>
  <si>
    <t>Liberty  General Insurance Co. Ltd</t>
  </si>
  <si>
    <t>Magma HDI General Insurance Co Ltd</t>
  </si>
  <si>
    <t>National Insurance Co Ltd</t>
  </si>
  <si>
    <t>Navi General Insurance Co. Ltd</t>
  </si>
  <si>
    <t>Raheja QBE General Insurance Co Ltd</t>
  </si>
  <si>
    <t>Reliance General Insurance Co Ltd</t>
  </si>
  <si>
    <t>Royal Sundaram General Insurance Co Ltd</t>
  </si>
  <si>
    <t>SBI General Insurance Co Ltd</t>
  </si>
  <si>
    <t>Shriram General Insurance Co Ltd</t>
  </si>
  <si>
    <t>Tata AIG General Insurance Co Ltd</t>
  </si>
  <si>
    <t>The New India Assurance Co Ltd</t>
  </si>
  <si>
    <t>The Oriental Insurance Co Ltd</t>
  </si>
  <si>
    <t>United India Insurance Co Ltd</t>
  </si>
  <si>
    <t>Universal Sompo General Insurance Co Ltd</t>
  </si>
  <si>
    <t>General Insurers Sub Total</t>
  </si>
  <si>
    <t>Previous Year Sub Total</t>
  </si>
  <si>
    <t>% Growth</t>
  </si>
  <si>
    <t>Stand-alone Health Insurers</t>
  </si>
  <si>
    <t xml:space="preserve"> Niva bupa health insurance company limited</t>
  </si>
  <si>
    <t>Aditya Birla Health Insurance Co Ltd</t>
  </si>
  <si>
    <t>Care Health Insurance Ltd</t>
  </si>
  <si>
    <t>ManipalCigna Health Insurance Co Ltd</t>
  </si>
  <si>
    <t>Star Health &amp; Allied Insurance Co Ltd</t>
  </si>
  <si>
    <t>Stand-alone Health sub Total</t>
  </si>
  <si>
    <t>Industry Total</t>
  </si>
  <si>
    <t>% Market Share</t>
  </si>
  <si>
    <t>Previous Year Market Share</t>
  </si>
  <si>
    <t>Workmen's compensation/Employers' liability</t>
  </si>
  <si>
    <t>Public Liability (Act)</t>
  </si>
  <si>
    <t>Product Liability</t>
  </si>
  <si>
    <t>Other liability covers</t>
  </si>
  <si>
    <t>Crop Insurance</t>
  </si>
  <si>
    <t>Credit Guarantee</t>
  </si>
  <si>
    <t>All Other miscellaneous</t>
  </si>
  <si>
    <t>Specialised Insurers</t>
  </si>
  <si>
    <t>Agriculture Insurance Co Of India Ltd</t>
  </si>
  <si>
    <t>ECGC Ltd</t>
  </si>
  <si>
    <t>Specialised sub Total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</si>
  <si>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</si>
  <si>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</si>
  <si>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</si>
  <si>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</si>
  <si>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</si>
  <si>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</si>
  <si>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</si>
  <si>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</si>
  <si>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Health </t>
  </si>
  <si>
    <t xml:space="preserve">Aviation </t>
  </si>
  <si>
    <t>Liability</t>
  </si>
  <si>
    <t>P.A.</t>
  </si>
  <si>
    <t>All Other Misc (Crop Insurance + Credit Guarantee+All other misc)</t>
  </si>
  <si>
    <t>GROSS DIRECT PREMIUM INCOME UNDERWRITTEN BY NON-LIFE INSURERS WITHIN INDIA  (SEGMENT WISE) : FOR THE PERIOD UPTO JUNE 2024 (PROVISIONAL &amp; UNAUDITED ) IN FY 2024-25  (Rs. In Crs.)</t>
  </si>
  <si>
    <t>Zuno General Insurance Co Ltd</t>
  </si>
  <si>
    <t>Zuno  General Insurance Co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</si>
</sst>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43" fontId="3" fillId="0" borderId="1" xfId="1" applyFont="1" applyBorder="1"/>
    <xf numFmtId="43" fontId="4" fillId="0" borderId="1" xfId="1" applyFont="1" applyBorder="1"/>
    <xf numFmtId="10" fontId="2" fillId="0" borderId="1" xfId="2" applyNumberFormat="1" applyFont="1" applyBorder="1"/>
    <xf numFmtId="10" fontId="1" fillId="0" borderId="1" xfId="2" applyNumberFormat="1" applyFont="1" applyBorder="1"/>
    <xf numFmtId="43" fontId="0" fillId="0" borderId="1" xfId="1" applyFont="1" applyBorder="1"/>
    <xf numFmtId="43" fontId="2" fillId="0" borderId="1" xfId="1" applyFont="1" applyBorder="1"/>
    <xf numFmtId="10" fontId="0" fillId="0" borderId="1" xfId="2" applyNumberFormat="1" applyFont="1" applyBorder="1"/>
    <xf numFmtId="43" fontId="1" fillId="0" borderId="1" xfId="1" applyFont="1" applyBorder="1"/>
    <xf numFmtId="43" fontId="2" fillId="0" borderId="1" xfId="0" applyNumberFormat="1" applyFont="1" applyBorder="1"/>
    <xf numFmtId="43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"/>
  <sheetViews>
    <sheetView workbookViewId="0">
      <selection activeCell="M5" sqref="M5"/>
    </sheetView>
  </sheetViews>
  <sheetFormatPr defaultRowHeight="14.4" x14ac:dyDescent="0.3"/>
  <cols>
    <col min="1" max="1" width="38.88671875" customWidth="1"/>
    <col min="2" max="2" width="11.6640625" bestFit="1" customWidth="1"/>
    <col min="3" max="3" width="12" bestFit="1" customWidth="1"/>
    <col min="4" max="4" width="15.77734375" customWidth="1"/>
    <col min="5" max="5" width="9.88671875" customWidth="1"/>
    <col min="6" max="6" width="10.44140625" customWidth="1"/>
    <col min="7" max="7" width="10.21875" customWidth="1"/>
    <col min="8" max="8" width="10.33203125" customWidth="1"/>
    <col min="9" max="9" width="10.77734375" customWidth="1"/>
  </cols>
  <sheetData>
    <row r="1" spans="1:9" x14ac:dyDescent="0.3">
      <c r="A1" s="16"/>
      <c r="B1" s="16"/>
      <c r="C1" s="16"/>
      <c r="D1" s="16"/>
      <c r="E1" s="16"/>
      <c r="F1" s="16"/>
      <c r="G1" s="16"/>
      <c r="H1" s="16"/>
      <c r="I1" s="16"/>
    </row>
    <row r="2" spans="1:9" ht="37.799999999999997" customHeight="1" x14ac:dyDescent="0.3">
      <c r="A2" s="16" t="s">
        <v>72</v>
      </c>
      <c r="B2" s="16"/>
      <c r="C2" s="16"/>
      <c r="D2" s="16"/>
      <c r="E2" s="16"/>
      <c r="F2" s="16"/>
      <c r="G2" s="16"/>
      <c r="H2" s="16"/>
      <c r="I2" s="16"/>
    </row>
    <row r="3" spans="1:9" ht="43.2" x14ac:dyDescent="0.3">
      <c r="A3" s="17"/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</row>
    <row r="4" spans="1:9" x14ac:dyDescent="0.3">
      <c r="A4" s="4" t="s">
        <v>9</v>
      </c>
      <c r="B4" s="3"/>
      <c r="C4" s="3"/>
      <c r="D4" s="3"/>
      <c r="E4" s="3"/>
      <c r="F4" s="3"/>
      <c r="G4" s="3"/>
      <c r="H4" s="3"/>
      <c r="I4" s="3"/>
    </row>
    <row r="5" spans="1:9" x14ac:dyDescent="0.3">
      <c r="A5" s="3" t="s">
        <v>10</v>
      </c>
      <c r="B5" s="3">
        <v>20.47</v>
      </c>
      <c r="C5" s="3">
        <v>235.94</v>
      </c>
      <c r="D5" s="10">
        <v>0</v>
      </c>
      <c r="E5" s="3">
        <v>9.1300000000000008</v>
      </c>
      <c r="F5" s="3">
        <v>265.54000000000002</v>
      </c>
      <c r="G5" s="12">
        <f>(F5-F6)/F6</f>
        <v>0.19274131967839028</v>
      </c>
      <c r="H5" s="12">
        <f>F5/$F$72</f>
        <v>8.8762459970985232E-3</v>
      </c>
      <c r="I5" s="3">
        <v>42.91</v>
      </c>
    </row>
    <row r="6" spans="1:9" x14ac:dyDescent="0.3">
      <c r="A6" s="3" t="s">
        <v>11</v>
      </c>
      <c r="B6" s="3">
        <v>6.1</v>
      </c>
      <c r="C6" s="3">
        <v>202.9</v>
      </c>
      <c r="D6" s="10">
        <v>0</v>
      </c>
      <c r="E6" s="3">
        <v>13.63</v>
      </c>
      <c r="F6" s="3">
        <v>222.63</v>
      </c>
      <c r="G6" s="3"/>
      <c r="H6" s="3"/>
      <c r="I6" s="3"/>
    </row>
    <row r="7" spans="1:9" x14ac:dyDescent="0.3">
      <c r="A7" s="3" t="s">
        <v>12</v>
      </c>
      <c r="B7" s="3">
        <v>229.02</v>
      </c>
      <c r="C7" s="3">
        <v>913.03</v>
      </c>
      <c r="D7" s="3">
        <v>87.92</v>
      </c>
      <c r="E7" s="3">
        <v>68.510000000000005</v>
      </c>
      <c r="F7" s="3">
        <v>1298.48</v>
      </c>
      <c r="G7" s="12">
        <f>(F7-F8)/F8</f>
        <v>0.48182637771463138</v>
      </c>
      <c r="H7" s="12">
        <f>F7/$F$72</f>
        <v>4.3404488597998378E-2</v>
      </c>
      <c r="I7" s="3">
        <v>422.21</v>
      </c>
    </row>
    <row r="8" spans="1:9" x14ac:dyDescent="0.3">
      <c r="A8" s="3" t="s">
        <v>11</v>
      </c>
      <c r="B8" s="3">
        <v>203.25</v>
      </c>
      <c r="C8" s="3">
        <v>612.03</v>
      </c>
      <c r="D8" s="3">
        <v>1.88</v>
      </c>
      <c r="E8" s="3">
        <v>59.11</v>
      </c>
      <c r="F8" s="3">
        <v>876.27</v>
      </c>
      <c r="G8" s="3"/>
      <c r="H8" s="3"/>
      <c r="I8" s="3"/>
    </row>
    <row r="9" spans="1:9" x14ac:dyDescent="0.3">
      <c r="A9" s="3" t="s">
        <v>13</v>
      </c>
      <c r="B9" s="3">
        <v>144</v>
      </c>
      <c r="C9" s="3">
        <v>145.56</v>
      </c>
      <c r="D9" s="10">
        <v>0</v>
      </c>
      <c r="E9" s="3">
        <v>0.36</v>
      </c>
      <c r="F9" s="3">
        <v>289.92</v>
      </c>
      <c r="G9" s="12">
        <f>(F9-F10)/F10</f>
        <v>0.59314210352786034</v>
      </c>
      <c r="H9" s="12">
        <f>F9/$F$72</f>
        <v>9.6911999679099338E-3</v>
      </c>
      <c r="I9" s="3">
        <v>107.94</v>
      </c>
    </row>
    <row r="10" spans="1:9" x14ac:dyDescent="0.3">
      <c r="A10" s="3" t="s">
        <v>11</v>
      </c>
      <c r="B10" s="3">
        <v>132.28</v>
      </c>
      <c r="C10" s="3">
        <v>49.07</v>
      </c>
      <c r="D10" s="10">
        <v>0</v>
      </c>
      <c r="E10" s="3">
        <v>0.63</v>
      </c>
      <c r="F10" s="3">
        <v>181.98</v>
      </c>
      <c r="G10" s="3"/>
      <c r="H10" s="3"/>
      <c r="I10" s="3"/>
    </row>
    <row r="11" spans="1:9" x14ac:dyDescent="0.3">
      <c r="A11" s="3" t="s">
        <v>74</v>
      </c>
      <c r="B11" s="3">
        <v>1.71</v>
      </c>
      <c r="C11" s="3">
        <v>83.81</v>
      </c>
      <c r="D11" s="10">
        <v>0</v>
      </c>
      <c r="E11" s="3">
        <v>1.07</v>
      </c>
      <c r="F11" s="3">
        <v>86.59</v>
      </c>
      <c r="G11" s="12">
        <f>(F11-F12)/F12</f>
        <v>0.63748108925869895</v>
      </c>
      <c r="H11" s="12">
        <f>F11/$F$72</f>
        <v>2.8944571096210028E-3</v>
      </c>
      <c r="I11" s="3">
        <v>33.71</v>
      </c>
    </row>
    <row r="12" spans="1:9" x14ac:dyDescent="0.3">
      <c r="A12" s="3" t="s">
        <v>11</v>
      </c>
      <c r="B12" s="3">
        <v>3</v>
      </c>
      <c r="C12" s="3">
        <v>42.81</v>
      </c>
      <c r="D12" s="10">
        <v>0</v>
      </c>
      <c r="E12" s="3">
        <v>7.07</v>
      </c>
      <c r="F12" s="3">
        <v>52.88</v>
      </c>
      <c r="G12" s="3"/>
      <c r="H12" s="3"/>
      <c r="I12" s="3"/>
    </row>
    <row r="13" spans="1:9" x14ac:dyDescent="0.3">
      <c r="A13" s="3" t="s">
        <v>14</v>
      </c>
      <c r="B13" s="3">
        <v>42.83</v>
      </c>
      <c r="C13" s="3">
        <v>512.65</v>
      </c>
      <c r="D13" s="3">
        <v>30.34</v>
      </c>
      <c r="E13" s="3">
        <v>2.71</v>
      </c>
      <c r="F13" s="3">
        <v>588.53</v>
      </c>
      <c r="G13" s="12">
        <f>(F13-F14)/F14</f>
        <v>1.0871338392793812</v>
      </c>
      <c r="H13" s="12">
        <f>F13/$F$72</f>
        <v>1.9672881888500388E-2</v>
      </c>
      <c r="I13" s="3">
        <v>306.55</v>
      </c>
    </row>
    <row r="14" spans="1:9" x14ac:dyDescent="0.3">
      <c r="A14" s="3" t="s">
        <v>11</v>
      </c>
      <c r="B14" s="3">
        <v>42.53</v>
      </c>
      <c r="C14" s="3">
        <v>237.61</v>
      </c>
      <c r="D14" s="10">
        <v>0</v>
      </c>
      <c r="E14" s="3">
        <v>1.84</v>
      </c>
      <c r="F14" s="3">
        <v>281.98</v>
      </c>
      <c r="G14" s="3"/>
      <c r="H14" s="3"/>
      <c r="I14" s="3"/>
    </row>
    <row r="15" spans="1:9" x14ac:dyDescent="0.3">
      <c r="A15" s="3" t="s">
        <v>15</v>
      </c>
      <c r="B15" s="3">
        <v>14.55</v>
      </c>
      <c r="C15" s="3">
        <v>381.91</v>
      </c>
      <c r="D15" s="10">
        <v>0</v>
      </c>
      <c r="E15" s="3">
        <v>1.97</v>
      </c>
      <c r="F15" s="3">
        <v>398.43</v>
      </c>
      <c r="G15" s="12">
        <f>(F15-F16)/F16</f>
        <v>-1.5784793241440605E-2</v>
      </c>
      <c r="H15" s="12">
        <f>F15/$F$72</f>
        <v>1.3318380253912647E-2</v>
      </c>
      <c r="I15" s="3">
        <v>-6.39</v>
      </c>
    </row>
    <row r="16" spans="1:9" x14ac:dyDescent="0.3">
      <c r="A16" s="3" t="s">
        <v>11</v>
      </c>
      <c r="B16" s="3">
        <v>12.37</v>
      </c>
      <c r="C16" s="3">
        <v>389.85</v>
      </c>
      <c r="D16" s="10">
        <v>0</v>
      </c>
      <c r="E16" s="3">
        <v>2.6</v>
      </c>
      <c r="F16" s="3">
        <v>404.82</v>
      </c>
      <c r="G16" s="3"/>
      <c r="H16" s="3"/>
      <c r="I16" s="3"/>
    </row>
    <row r="17" spans="1:9" x14ac:dyDescent="0.3">
      <c r="A17" s="3" t="s">
        <v>16</v>
      </c>
      <c r="B17" s="3">
        <v>895.7</v>
      </c>
      <c r="C17" s="3">
        <v>558.44000000000005</v>
      </c>
      <c r="D17" s="10">
        <v>0</v>
      </c>
      <c r="E17" s="3">
        <v>9.7100000000000009</v>
      </c>
      <c r="F17" s="3">
        <v>1463.85</v>
      </c>
      <c r="G17" s="12">
        <f>(F17-F18)/F18</f>
        <v>0.18335852808743519</v>
      </c>
      <c r="H17" s="12">
        <f>F17/$F$72</f>
        <v>4.8932336758502191E-2</v>
      </c>
      <c r="I17" s="3">
        <v>226.82</v>
      </c>
    </row>
    <row r="18" spans="1:9" x14ac:dyDescent="0.3">
      <c r="A18" s="3" t="s">
        <v>11</v>
      </c>
      <c r="B18" s="3">
        <v>767.8</v>
      </c>
      <c r="C18" s="3">
        <v>460.01</v>
      </c>
      <c r="D18" s="10">
        <v>0</v>
      </c>
      <c r="E18" s="3">
        <v>9.2200000000000006</v>
      </c>
      <c r="F18" s="3">
        <v>1237.03</v>
      </c>
      <c r="G18" s="3"/>
      <c r="H18" s="3"/>
      <c r="I18" s="3"/>
    </row>
    <row r="19" spans="1:9" x14ac:dyDescent="0.3">
      <c r="A19" s="3" t="s">
        <v>17</v>
      </c>
      <c r="B19" s="3">
        <v>292.7</v>
      </c>
      <c r="C19" s="3">
        <v>2044.31</v>
      </c>
      <c r="D19" s="10">
        <v>0</v>
      </c>
      <c r="E19" s="3">
        <v>67.8</v>
      </c>
      <c r="F19" s="3">
        <v>2404.81</v>
      </c>
      <c r="G19" s="12">
        <f>(F19-F20)/F20</f>
        <v>0.27935160210883586</v>
      </c>
      <c r="H19" s="12">
        <f>F19/$F$72</f>
        <v>8.038594989938426E-2</v>
      </c>
      <c r="I19" s="3">
        <v>525.1</v>
      </c>
    </row>
    <row r="20" spans="1:9" x14ac:dyDescent="0.3">
      <c r="A20" s="3" t="s">
        <v>11</v>
      </c>
      <c r="B20" s="3">
        <v>260.02999999999997</v>
      </c>
      <c r="C20" s="3">
        <v>1558.93</v>
      </c>
      <c r="D20" s="10">
        <v>0</v>
      </c>
      <c r="E20" s="3">
        <v>60.75</v>
      </c>
      <c r="F20" s="3">
        <v>1879.71</v>
      </c>
      <c r="G20" s="3"/>
      <c r="H20" s="3"/>
      <c r="I20" s="3"/>
    </row>
    <row r="21" spans="1:9" x14ac:dyDescent="0.3">
      <c r="A21" s="3" t="s">
        <v>18</v>
      </c>
      <c r="B21" s="3">
        <v>57.84</v>
      </c>
      <c r="C21" s="3">
        <v>155.5</v>
      </c>
      <c r="D21" s="10">
        <v>0</v>
      </c>
      <c r="E21" s="3">
        <v>0.8</v>
      </c>
      <c r="F21" s="3">
        <v>214.14</v>
      </c>
      <c r="G21" s="12">
        <f>(F21-F22)/F22</f>
        <v>-0.62543291936330248</v>
      </c>
      <c r="H21" s="12">
        <f>F21/$F$72</f>
        <v>7.1580903736487064E-3</v>
      </c>
      <c r="I21" s="3">
        <v>-357.56</v>
      </c>
    </row>
    <row r="22" spans="1:9" x14ac:dyDescent="0.3">
      <c r="A22" s="3" t="s">
        <v>11</v>
      </c>
      <c r="B22" s="3">
        <v>50.06</v>
      </c>
      <c r="C22" s="3">
        <v>330.61</v>
      </c>
      <c r="D22" s="3">
        <v>190</v>
      </c>
      <c r="E22" s="3">
        <v>1.03</v>
      </c>
      <c r="F22" s="3">
        <v>571.70000000000005</v>
      </c>
      <c r="G22" s="3"/>
      <c r="H22" s="3"/>
      <c r="I22" s="3"/>
    </row>
    <row r="23" spans="1:9" x14ac:dyDescent="0.3">
      <c r="A23" s="3" t="s">
        <v>19</v>
      </c>
      <c r="B23" s="3">
        <v>20.8</v>
      </c>
      <c r="C23" s="3">
        <v>140.94</v>
      </c>
      <c r="D23" s="10">
        <v>0</v>
      </c>
      <c r="E23" s="3">
        <v>0.02</v>
      </c>
      <c r="F23" s="3">
        <v>161.76</v>
      </c>
      <c r="G23" s="12">
        <f>(F23-F24)/F24</f>
        <v>0.3031499234673326</v>
      </c>
      <c r="H23" s="12">
        <f>F23/$F$72</f>
        <v>5.4071761410358398E-3</v>
      </c>
      <c r="I23" s="3">
        <v>37.630000000000003</v>
      </c>
    </row>
    <row r="24" spans="1:9" x14ac:dyDescent="0.3">
      <c r="A24" s="3" t="s">
        <v>11</v>
      </c>
      <c r="B24" s="3">
        <v>19.84</v>
      </c>
      <c r="C24" s="3">
        <v>104.29</v>
      </c>
      <c r="D24" s="10">
        <v>0</v>
      </c>
      <c r="E24" s="3">
        <v>0</v>
      </c>
      <c r="F24" s="3">
        <v>124.13</v>
      </c>
      <c r="G24" s="3"/>
      <c r="H24" s="3"/>
      <c r="I24" s="3"/>
    </row>
    <row r="25" spans="1:9" x14ac:dyDescent="0.3">
      <c r="A25" s="3" t="s">
        <v>20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</row>
    <row r="26" spans="1:9" x14ac:dyDescent="0.3">
      <c r="A26" s="3" t="s">
        <v>11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/>
      <c r="H26" s="10"/>
      <c r="I26" s="10"/>
    </row>
    <row r="27" spans="1:9" x14ac:dyDescent="0.3">
      <c r="A27" s="3" t="s">
        <v>21</v>
      </c>
      <c r="B27" s="3">
        <v>14.18</v>
      </c>
      <c r="C27" s="3">
        <v>70.34</v>
      </c>
      <c r="D27" s="10">
        <v>0</v>
      </c>
      <c r="E27" s="3">
        <v>3.6</v>
      </c>
      <c r="F27" s="3">
        <v>88.12</v>
      </c>
      <c r="G27" s="12">
        <f>(F27-F28)/F28</f>
        <v>-0.28316928333197755</v>
      </c>
      <c r="H27" s="12">
        <f>F27/$F$72</f>
        <v>2.945600652498011E-3</v>
      </c>
      <c r="I27" s="3">
        <v>-34.81</v>
      </c>
    </row>
    <row r="28" spans="1:9" x14ac:dyDescent="0.3">
      <c r="A28" s="3" t="s">
        <v>11</v>
      </c>
      <c r="B28" s="3">
        <v>14.88</v>
      </c>
      <c r="C28" s="3">
        <v>100.85</v>
      </c>
      <c r="D28" s="10">
        <v>0</v>
      </c>
      <c r="E28" s="3">
        <v>7.2</v>
      </c>
      <c r="F28" s="3">
        <v>122.93</v>
      </c>
      <c r="G28" s="3"/>
      <c r="H28" s="3"/>
      <c r="I28" s="3"/>
    </row>
    <row r="29" spans="1:9" x14ac:dyDescent="0.3">
      <c r="A29" s="3" t="s">
        <v>22</v>
      </c>
      <c r="B29" s="3">
        <v>10.41</v>
      </c>
      <c r="C29" s="3">
        <v>197.37</v>
      </c>
      <c r="D29" s="10">
        <v>0</v>
      </c>
      <c r="E29" s="10">
        <v>0</v>
      </c>
      <c r="F29" s="3">
        <v>207.78</v>
      </c>
      <c r="G29" s="12">
        <f>(F29-F30)/F30</f>
        <v>0.60807986997910368</v>
      </c>
      <c r="H29" s="12">
        <f>F29/$F$72</f>
        <v>6.9454936856109479E-3</v>
      </c>
      <c r="I29" s="3">
        <v>78.569999999999993</v>
      </c>
    </row>
    <row r="30" spans="1:9" x14ac:dyDescent="0.3">
      <c r="A30" s="3" t="s">
        <v>11</v>
      </c>
      <c r="B30" s="3">
        <v>8.89</v>
      </c>
      <c r="C30" s="3">
        <v>120.32</v>
      </c>
      <c r="D30" s="10">
        <v>0</v>
      </c>
      <c r="E30" s="10">
        <v>0</v>
      </c>
      <c r="F30" s="3">
        <v>129.21</v>
      </c>
      <c r="G30" s="3"/>
      <c r="H30" s="3"/>
      <c r="I30" s="3"/>
    </row>
    <row r="31" spans="1:9" x14ac:dyDescent="0.3">
      <c r="A31" s="3" t="s">
        <v>23</v>
      </c>
      <c r="B31" s="3">
        <v>539.72</v>
      </c>
      <c r="C31" s="3">
        <v>887.25</v>
      </c>
      <c r="D31" s="3">
        <v>74.239999999999995</v>
      </c>
      <c r="E31" s="3">
        <v>0.89</v>
      </c>
      <c r="F31" s="3">
        <v>1502.1</v>
      </c>
      <c r="G31" s="12">
        <f>(F31-F32)/F32</f>
        <v>2.1642136191745747E-2</v>
      </c>
      <c r="H31" s="12">
        <f>F31/$F$72</f>
        <v>5.021092533042739E-2</v>
      </c>
      <c r="I31" s="3">
        <v>31.82</v>
      </c>
    </row>
    <row r="32" spans="1:9" x14ac:dyDescent="0.3">
      <c r="A32" s="3" t="s">
        <v>11</v>
      </c>
      <c r="B32" s="3">
        <v>502.55</v>
      </c>
      <c r="C32" s="3">
        <v>745.24</v>
      </c>
      <c r="D32" s="3">
        <v>221.16</v>
      </c>
      <c r="E32" s="3">
        <v>1.33</v>
      </c>
      <c r="F32" s="3">
        <v>1470.28</v>
      </c>
      <c r="G32" s="3"/>
      <c r="H32" s="3"/>
      <c r="I32" s="3"/>
    </row>
    <row r="33" spans="1:9" x14ac:dyDescent="0.3">
      <c r="A33" s="3" t="s">
        <v>24</v>
      </c>
      <c r="B33" s="3">
        <v>12.23</v>
      </c>
      <c r="C33" s="3">
        <v>-0.03</v>
      </c>
      <c r="D33" s="10">
        <v>0</v>
      </c>
      <c r="E33" s="10">
        <v>0</v>
      </c>
      <c r="F33" s="3">
        <v>12.2</v>
      </c>
      <c r="G33" s="12">
        <f>(F33-F34)/F34</f>
        <v>-0.15041782729805014</v>
      </c>
      <c r="H33" s="12">
        <f>F33/$F$72</f>
        <v>4.0781125692777723E-4</v>
      </c>
      <c r="I33" s="3">
        <v>-2.16</v>
      </c>
    </row>
    <row r="34" spans="1:9" x14ac:dyDescent="0.3">
      <c r="A34" s="3" t="s">
        <v>11</v>
      </c>
      <c r="B34" s="3">
        <v>11.47</v>
      </c>
      <c r="C34" s="3">
        <v>2.89</v>
      </c>
      <c r="D34" s="10">
        <v>0</v>
      </c>
      <c r="E34" s="10">
        <v>0</v>
      </c>
      <c r="F34" s="3">
        <v>14.36</v>
      </c>
      <c r="G34" s="3"/>
      <c r="H34" s="3"/>
      <c r="I34" s="3"/>
    </row>
    <row r="35" spans="1:9" x14ac:dyDescent="0.3">
      <c r="A35" s="3" t="s">
        <v>25</v>
      </c>
      <c r="B35" s="3">
        <v>0.66</v>
      </c>
      <c r="C35" s="3">
        <v>9.42</v>
      </c>
      <c r="D35" s="10">
        <v>0</v>
      </c>
      <c r="E35" s="10">
        <v>0</v>
      </c>
      <c r="F35" s="3">
        <v>10.08</v>
      </c>
      <c r="G35" s="12">
        <f>(F35-F36)/F36</f>
        <v>1.9217391304347824</v>
      </c>
      <c r="H35" s="12">
        <f>F35/$F$72</f>
        <v>3.3694569424852418E-4</v>
      </c>
      <c r="I35" s="3">
        <v>6.63</v>
      </c>
    </row>
    <row r="36" spans="1:9" x14ac:dyDescent="0.3">
      <c r="A36" s="3" t="s">
        <v>11</v>
      </c>
      <c r="B36" s="3">
        <v>0.69</v>
      </c>
      <c r="C36" s="3">
        <v>2.76</v>
      </c>
      <c r="D36" s="10">
        <v>0</v>
      </c>
      <c r="E36" s="10">
        <v>0</v>
      </c>
      <c r="F36" s="3">
        <v>3.45</v>
      </c>
      <c r="G36" s="3"/>
      <c r="H36" s="3"/>
      <c r="I36" s="3"/>
    </row>
    <row r="37" spans="1:9" x14ac:dyDescent="0.3">
      <c r="A37" s="3" t="s">
        <v>26</v>
      </c>
      <c r="B37" s="3">
        <v>96.3</v>
      </c>
      <c r="C37" s="3">
        <v>541.16</v>
      </c>
      <c r="D37" s="10">
        <v>0</v>
      </c>
      <c r="E37" s="3">
        <v>33.97</v>
      </c>
      <c r="F37" s="3">
        <v>671.43</v>
      </c>
      <c r="G37" s="12">
        <f>(F37-F38)/F38</f>
        <v>9.852587490387904E-2</v>
      </c>
      <c r="H37" s="12">
        <f>F37/$F$72</f>
        <v>2.244399280647684E-2</v>
      </c>
      <c r="I37" s="3">
        <v>60.22</v>
      </c>
    </row>
    <row r="38" spans="1:9" x14ac:dyDescent="0.3">
      <c r="A38" s="3" t="s">
        <v>11</v>
      </c>
      <c r="B38" s="3">
        <v>82.28</v>
      </c>
      <c r="C38" s="3">
        <v>498.86</v>
      </c>
      <c r="D38" s="10">
        <v>0</v>
      </c>
      <c r="E38" s="3">
        <v>30.07</v>
      </c>
      <c r="F38" s="3">
        <v>611.21</v>
      </c>
      <c r="G38" s="3"/>
      <c r="H38" s="3"/>
      <c r="I38" s="3"/>
    </row>
    <row r="39" spans="1:9" x14ac:dyDescent="0.3">
      <c r="A39" s="3" t="s">
        <v>27</v>
      </c>
      <c r="B39" s="3">
        <v>45</v>
      </c>
      <c r="C39" s="3">
        <v>178.27</v>
      </c>
      <c r="D39" s="10">
        <v>0</v>
      </c>
      <c r="E39" s="3">
        <v>1.27</v>
      </c>
      <c r="F39" s="3">
        <v>224.54</v>
      </c>
      <c r="G39" s="12">
        <f>(F39-F40)/F40</f>
        <v>0.79244831164684282</v>
      </c>
      <c r="H39" s="12">
        <f>F39/$F$72</f>
        <v>7.5057327566035326E-3</v>
      </c>
      <c r="I39" s="3">
        <v>99.27</v>
      </c>
    </row>
    <row r="40" spans="1:9" x14ac:dyDescent="0.3">
      <c r="A40" s="3" t="s">
        <v>11</v>
      </c>
      <c r="B40" s="3">
        <v>48.26</v>
      </c>
      <c r="C40" s="3">
        <v>75.98</v>
      </c>
      <c r="D40" s="10">
        <v>0</v>
      </c>
      <c r="E40" s="3">
        <v>1.03</v>
      </c>
      <c r="F40" s="3">
        <v>125.27</v>
      </c>
      <c r="G40" s="3"/>
      <c r="H40" s="3"/>
      <c r="I40" s="3"/>
    </row>
    <row r="41" spans="1:9" x14ac:dyDescent="0.3">
      <c r="A41" s="3" t="s">
        <v>28</v>
      </c>
      <c r="B41" s="3">
        <v>102.6</v>
      </c>
      <c r="C41" s="3">
        <v>461.12</v>
      </c>
      <c r="D41" s="10">
        <v>0</v>
      </c>
      <c r="E41" s="3">
        <v>0.42</v>
      </c>
      <c r="F41" s="3">
        <v>564.14</v>
      </c>
      <c r="G41" s="12">
        <f>(F41-F42)/F42</f>
        <v>-2.0284116564204202E-2</v>
      </c>
      <c r="H41" s="12">
        <f>F41/$F$72</f>
        <v>1.8857593646166907E-2</v>
      </c>
      <c r="I41" s="3">
        <v>-11.68</v>
      </c>
    </row>
    <row r="42" spans="1:9" x14ac:dyDescent="0.3">
      <c r="A42" s="3" t="s">
        <v>11</v>
      </c>
      <c r="B42" s="3">
        <v>124.17</v>
      </c>
      <c r="C42" s="3">
        <v>451.35</v>
      </c>
      <c r="D42" s="10">
        <v>0</v>
      </c>
      <c r="E42" s="3">
        <v>0.3</v>
      </c>
      <c r="F42" s="3">
        <v>575.82000000000005</v>
      </c>
      <c r="G42" s="3"/>
      <c r="H42" s="3"/>
      <c r="I42" s="3"/>
    </row>
    <row r="43" spans="1:9" x14ac:dyDescent="0.3">
      <c r="A43" s="3" t="s">
        <v>29</v>
      </c>
      <c r="B43" s="3">
        <v>0.74</v>
      </c>
      <c r="C43" s="10">
        <v>0</v>
      </c>
      <c r="D43" s="10">
        <v>0</v>
      </c>
      <c r="E43" s="3">
        <v>0.01</v>
      </c>
      <c r="F43" s="3">
        <v>0.75</v>
      </c>
      <c r="G43" s="12">
        <f>(F43-F44)/F44</f>
        <v>-5.0632911392405104E-2</v>
      </c>
      <c r="H43" s="10">
        <v>0</v>
      </c>
      <c r="I43" s="3">
        <v>-0.04</v>
      </c>
    </row>
    <row r="44" spans="1:9" x14ac:dyDescent="0.3">
      <c r="A44" s="3" t="s">
        <v>11</v>
      </c>
      <c r="B44" s="3">
        <v>0.79</v>
      </c>
      <c r="C44" s="10">
        <v>0</v>
      </c>
      <c r="D44" s="10">
        <v>0</v>
      </c>
      <c r="E44" s="10">
        <v>0</v>
      </c>
      <c r="F44" s="3">
        <v>0.79</v>
      </c>
      <c r="G44" s="3"/>
      <c r="H44" s="3"/>
      <c r="I44" s="3"/>
    </row>
    <row r="45" spans="1:9" x14ac:dyDescent="0.3">
      <c r="A45" s="3" t="s">
        <v>30</v>
      </c>
      <c r="B45" s="3">
        <v>226.23</v>
      </c>
      <c r="C45" s="3">
        <v>443.56</v>
      </c>
      <c r="D45" s="10">
        <v>0</v>
      </c>
      <c r="E45" s="3">
        <v>122.11</v>
      </c>
      <c r="F45" s="3">
        <v>791.9</v>
      </c>
      <c r="G45" s="12">
        <f>(F45-F46)/F46</f>
        <v>0.14426494812588508</v>
      </c>
      <c r="H45" s="12">
        <f>F45/$F$72</f>
        <v>2.6470961832877605E-2</v>
      </c>
      <c r="I45" s="3">
        <v>99.84</v>
      </c>
    </row>
    <row r="46" spans="1:9" x14ac:dyDescent="0.3">
      <c r="A46" s="3" t="s">
        <v>11</v>
      </c>
      <c r="B46" s="3">
        <v>170.14</v>
      </c>
      <c r="C46" s="3">
        <v>428.98</v>
      </c>
      <c r="D46" s="10">
        <v>0</v>
      </c>
      <c r="E46" s="3">
        <v>92.94</v>
      </c>
      <c r="F46" s="3">
        <v>692.06</v>
      </c>
      <c r="G46" s="3"/>
      <c r="H46" s="3"/>
      <c r="I46" s="3"/>
    </row>
    <row r="47" spans="1:9" x14ac:dyDescent="0.3">
      <c r="A47" s="3" t="s">
        <v>31</v>
      </c>
      <c r="B47" s="3">
        <v>741.19</v>
      </c>
      <c r="C47" s="3">
        <v>4251.42</v>
      </c>
      <c r="D47" s="3">
        <v>654.61</v>
      </c>
      <c r="E47" s="3">
        <v>2.64</v>
      </c>
      <c r="F47" s="3">
        <v>5649.86</v>
      </c>
      <c r="G47" s="12">
        <f>(F47-F48)/F48</f>
        <v>5.2589807697323514E-2</v>
      </c>
      <c r="H47" s="12">
        <f>F47/$F$72</f>
        <v>0.18885873016934193</v>
      </c>
      <c r="I47" s="3">
        <v>282.27999999999997</v>
      </c>
    </row>
    <row r="48" spans="1:9" x14ac:dyDescent="0.3">
      <c r="A48" s="3" t="s">
        <v>11</v>
      </c>
      <c r="B48" s="3">
        <v>630.79</v>
      </c>
      <c r="C48" s="3">
        <v>4039.15</v>
      </c>
      <c r="D48" s="3">
        <v>694.81</v>
      </c>
      <c r="E48" s="3">
        <v>2.83</v>
      </c>
      <c r="F48" s="3">
        <v>5367.58</v>
      </c>
      <c r="G48" s="3"/>
      <c r="H48" s="3"/>
      <c r="I48" s="3"/>
    </row>
    <row r="49" spans="1:13" x14ac:dyDescent="0.3">
      <c r="A49" s="3" t="s">
        <v>32</v>
      </c>
      <c r="B49" s="3">
        <v>412.91</v>
      </c>
      <c r="C49" s="3">
        <v>1729.67</v>
      </c>
      <c r="D49" s="3">
        <v>138.32</v>
      </c>
      <c r="E49" s="3">
        <v>1.34</v>
      </c>
      <c r="F49" s="3">
        <v>2282.2399999999998</v>
      </c>
      <c r="G49" s="12">
        <f>(F49-F50)/F50</f>
        <v>0.13833676660564903</v>
      </c>
      <c r="H49" s="12">
        <f>F49/$F$72</f>
        <v>7.6288783853348377E-2</v>
      </c>
      <c r="I49" s="3">
        <v>277.35000000000002</v>
      </c>
    </row>
    <row r="50" spans="1:13" x14ac:dyDescent="0.3">
      <c r="A50" s="3" t="s">
        <v>11</v>
      </c>
      <c r="B50" s="3">
        <v>380.86</v>
      </c>
      <c r="C50" s="3">
        <v>1327.81</v>
      </c>
      <c r="D50" s="3">
        <v>294.55</v>
      </c>
      <c r="E50" s="3">
        <v>1.67</v>
      </c>
      <c r="F50" s="3">
        <v>2004.89</v>
      </c>
      <c r="G50" s="3"/>
      <c r="H50" s="3"/>
      <c r="I50" s="3"/>
    </row>
    <row r="51" spans="1:13" x14ac:dyDescent="0.3">
      <c r="A51" s="3" t="s">
        <v>33</v>
      </c>
      <c r="B51" s="3">
        <v>426.44</v>
      </c>
      <c r="C51" s="3">
        <v>1481.05</v>
      </c>
      <c r="D51" s="3">
        <v>537.17999999999995</v>
      </c>
      <c r="E51" s="3">
        <v>1.74</v>
      </c>
      <c r="F51" s="3">
        <v>2446.41</v>
      </c>
      <c r="G51" s="12">
        <f>(F51-F52)/F52</f>
        <v>0.18044343651234049</v>
      </c>
      <c r="H51" s="12">
        <f>F51/$F$72</f>
        <v>8.1776519431203565E-2</v>
      </c>
      <c r="I51" s="3">
        <v>373.96</v>
      </c>
    </row>
    <row r="52" spans="1:13" x14ac:dyDescent="0.3">
      <c r="A52" s="3" t="s">
        <v>11</v>
      </c>
      <c r="B52" s="3">
        <v>367.97</v>
      </c>
      <c r="C52" s="3">
        <v>1136.8599999999999</v>
      </c>
      <c r="D52" s="3">
        <v>565.91</v>
      </c>
      <c r="E52" s="3">
        <v>1.71</v>
      </c>
      <c r="F52" s="3">
        <v>2072.4499999999998</v>
      </c>
      <c r="G52" s="3"/>
      <c r="H52" s="3"/>
      <c r="I52" s="3"/>
    </row>
    <row r="53" spans="1:13" x14ac:dyDescent="0.3">
      <c r="A53" s="3" t="s">
        <v>34</v>
      </c>
      <c r="B53" s="3">
        <v>21.31</v>
      </c>
      <c r="C53" s="3">
        <v>123.71</v>
      </c>
      <c r="D53" s="3">
        <v>1.28</v>
      </c>
      <c r="E53" s="3">
        <v>4.07</v>
      </c>
      <c r="F53" s="3">
        <v>150.37</v>
      </c>
      <c r="G53" s="12">
        <f>(F53-F54)/F54</f>
        <v>6.3579172801500276E-3</v>
      </c>
      <c r="H53" s="12">
        <f>F53/$F$72</f>
        <v>5.0264408773958904E-3</v>
      </c>
      <c r="I53" s="3">
        <v>0.95</v>
      </c>
    </row>
    <row r="54" spans="1:13" x14ac:dyDescent="0.3">
      <c r="A54" s="3" t="s">
        <v>11</v>
      </c>
      <c r="B54" s="3">
        <v>23.48</v>
      </c>
      <c r="C54" s="3">
        <v>125.93</v>
      </c>
      <c r="D54" s="10">
        <v>0</v>
      </c>
      <c r="E54" s="3">
        <v>0.01</v>
      </c>
      <c r="F54" s="3">
        <v>149.41999999999999</v>
      </c>
      <c r="G54" s="3"/>
      <c r="H54" s="3"/>
      <c r="I54" s="3"/>
    </row>
    <row r="55" spans="1:13" x14ac:dyDescent="0.3">
      <c r="A55" s="4" t="s">
        <v>35</v>
      </c>
      <c r="B55" s="11">
        <f t="shared" ref="B55:F56" si="0">SUM(B5+B7+B9+B11+B13+B15+B17+B19+B21+B23+B25+B27+B29+B31+B33+B35+B37+B39+B41+B43+B45+B47+B49+B51+B53)</f>
        <v>4369.54</v>
      </c>
      <c r="C55" s="11">
        <f t="shared" si="0"/>
        <v>15546.4</v>
      </c>
      <c r="D55" s="11">
        <f t="shared" si="0"/>
        <v>1523.89</v>
      </c>
      <c r="E55" s="11">
        <f t="shared" si="0"/>
        <v>334.13999999999993</v>
      </c>
      <c r="F55" s="11">
        <f t="shared" si="0"/>
        <v>21773.97</v>
      </c>
      <c r="G55" s="8">
        <f>(F55-F56)/F56</f>
        <v>0.1356668413929073</v>
      </c>
      <c r="H55" s="8">
        <f>F55/$F$72</f>
        <v>0.72784180934489462</v>
      </c>
      <c r="I55" s="11">
        <f t="shared" ref="I55" si="1">SUM(I5+I7+I9+I11+I13+I15+I17+I19+I21+I23+I25+I27+I29+I31+I33+I35+I37+I39+I41+I43+I45+I47+I49+I51+I53)</f>
        <v>2601.12</v>
      </c>
    </row>
    <row r="56" spans="1:13" x14ac:dyDescent="0.3">
      <c r="A56" s="18" t="s">
        <v>36</v>
      </c>
      <c r="B56" s="10">
        <f t="shared" si="0"/>
        <v>3864.48</v>
      </c>
      <c r="C56" s="10">
        <f t="shared" si="0"/>
        <v>13045.09</v>
      </c>
      <c r="D56" s="10">
        <f t="shared" si="0"/>
        <v>1968.31</v>
      </c>
      <c r="E56" s="10">
        <f t="shared" si="0"/>
        <v>294.96999999999997</v>
      </c>
      <c r="F56" s="10">
        <f t="shared" si="0"/>
        <v>19172.849999999999</v>
      </c>
      <c r="G56" s="18"/>
      <c r="H56" s="18"/>
      <c r="I56" s="18"/>
    </row>
    <row r="57" spans="1:13" x14ac:dyDescent="0.3">
      <c r="A57" s="4" t="s">
        <v>37</v>
      </c>
      <c r="B57" s="8">
        <f t="shared" ref="B57:F57" si="2">(B55-B56)/B56</f>
        <v>0.13069287459114809</v>
      </c>
      <c r="C57" s="8">
        <f t="shared" si="2"/>
        <v>0.19174340690635322</v>
      </c>
      <c r="D57" s="8">
        <f t="shared" si="2"/>
        <v>-0.2257876045948046</v>
      </c>
      <c r="E57" s="8">
        <f t="shared" si="2"/>
        <v>0.1327931654066514</v>
      </c>
      <c r="F57" s="8">
        <f t="shared" si="2"/>
        <v>0.1356668413929073</v>
      </c>
      <c r="G57" s="4"/>
      <c r="H57" s="4"/>
      <c r="I57" s="4"/>
      <c r="M57" s="10">
        <f t="shared" ref="M57" si="3">SUM(M7+M9+M11+M13+M15+M17+M19+M21+M23+M25+M27+M29+M31+M33+M35+M37+M39+M41+M43+M45+M47+M49+M51+M53+M55)</f>
        <v>0</v>
      </c>
    </row>
    <row r="58" spans="1:13" x14ac:dyDescent="0.3">
      <c r="A58" s="3" t="s">
        <v>38</v>
      </c>
      <c r="B58" s="3"/>
      <c r="C58" s="3"/>
      <c r="D58" s="3"/>
      <c r="E58" s="3"/>
      <c r="F58" s="3"/>
      <c r="G58" s="3"/>
      <c r="H58" s="3"/>
      <c r="I58" s="3"/>
    </row>
    <row r="59" spans="1:13" x14ac:dyDescent="0.3">
      <c r="A59" s="3" t="s">
        <v>39</v>
      </c>
      <c r="B59" s="3">
        <v>990.57</v>
      </c>
      <c r="C59" s="3">
        <v>439.81</v>
      </c>
      <c r="D59" s="10">
        <v>0</v>
      </c>
      <c r="E59" s="3">
        <v>6.61</v>
      </c>
      <c r="F59" s="3">
        <v>1436.99</v>
      </c>
      <c r="G59" s="12">
        <f>(F59-F60)/F60</f>
        <v>0.30500208874439205</v>
      </c>
      <c r="H59" s="12">
        <f>F59/$F$72</f>
        <v>4.8034483450216936E-2</v>
      </c>
      <c r="I59" s="3">
        <v>335.85</v>
      </c>
    </row>
    <row r="60" spans="1:13" x14ac:dyDescent="0.3">
      <c r="A60" s="3" t="s">
        <v>11</v>
      </c>
      <c r="B60" s="3">
        <v>750.48</v>
      </c>
      <c r="C60" s="3">
        <v>347.08</v>
      </c>
      <c r="D60" s="10">
        <v>0</v>
      </c>
      <c r="E60" s="3">
        <v>3.58</v>
      </c>
      <c r="F60" s="3">
        <v>1101.1400000000001</v>
      </c>
      <c r="G60" s="3"/>
      <c r="H60" s="3"/>
      <c r="I60" s="3"/>
    </row>
    <row r="61" spans="1:13" x14ac:dyDescent="0.3">
      <c r="A61" s="3" t="s">
        <v>40</v>
      </c>
      <c r="B61" s="3">
        <v>318.58999999999997</v>
      </c>
      <c r="C61" s="3">
        <v>649.46</v>
      </c>
      <c r="D61" s="10">
        <v>0</v>
      </c>
      <c r="E61" s="3">
        <v>15.91</v>
      </c>
      <c r="F61" s="3">
        <v>983.96</v>
      </c>
      <c r="G61" s="12">
        <f>(F61-F62)/F62</f>
        <v>0.36082759383730273</v>
      </c>
      <c r="H61" s="12">
        <f>F61/$F$72</f>
        <v>3.2890980685791452E-2</v>
      </c>
      <c r="I61" s="3">
        <v>260.89999999999998</v>
      </c>
    </row>
    <row r="62" spans="1:13" x14ac:dyDescent="0.3">
      <c r="A62" s="3" t="s">
        <v>11</v>
      </c>
      <c r="B62" s="3">
        <v>206.29</v>
      </c>
      <c r="C62" s="3">
        <v>506.01</v>
      </c>
      <c r="D62" s="10">
        <v>0</v>
      </c>
      <c r="E62" s="3">
        <v>10.76</v>
      </c>
      <c r="F62" s="3">
        <v>723.06</v>
      </c>
      <c r="G62" s="3"/>
      <c r="H62" s="3"/>
      <c r="I62" s="3"/>
    </row>
    <row r="63" spans="1:13" x14ac:dyDescent="0.3">
      <c r="A63" s="3" t="s">
        <v>41</v>
      </c>
      <c r="B63" s="3">
        <v>1072.45</v>
      </c>
      <c r="C63" s="3">
        <v>770.62</v>
      </c>
      <c r="D63" s="10">
        <v>0</v>
      </c>
      <c r="E63" s="3">
        <v>40.75</v>
      </c>
      <c r="F63" s="3">
        <v>1883.82</v>
      </c>
      <c r="G63" s="12">
        <f>(F63-F64)/F64</f>
        <v>0.34704822378582456</v>
      </c>
      <c r="H63" s="12">
        <f>F63/$F$72</f>
        <v>6.2970737870957819E-2</v>
      </c>
      <c r="I63" s="3">
        <v>485.34</v>
      </c>
    </row>
    <row r="64" spans="1:13" x14ac:dyDescent="0.3">
      <c r="A64" s="3" t="s">
        <v>11</v>
      </c>
      <c r="B64" s="3">
        <v>752.31</v>
      </c>
      <c r="C64" s="3">
        <v>604.53</v>
      </c>
      <c r="D64" s="10">
        <v>0</v>
      </c>
      <c r="E64" s="3">
        <v>41.64</v>
      </c>
      <c r="F64" s="3">
        <v>1398.48</v>
      </c>
      <c r="G64" s="3"/>
      <c r="H64" s="3"/>
      <c r="I64" s="3"/>
    </row>
    <row r="65" spans="1:9" x14ac:dyDescent="0.3">
      <c r="A65" s="3" t="s">
        <v>42</v>
      </c>
      <c r="B65" s="3">
        <v>176.82</v>
      </c>
      <c r="C65" s="3">
        <v>225.65</v>
      </c>
      <c r="D65" s="10">
        <v>0</v>
      </c>
      <c r="E65" s="3">
        <v>0.56999999999999995</v>
      </c>
      <c r="F65" s="3">
        <v>403.04</v>
      </c>
      <c r="G65" s="12">
        <f>(F65-F66)/F66</f>
        <v>0.13172156235082702</v>
      </c>
      <c r="H65" s="12">
        <f>F65/$F$72</f>
        <v>1.3472479425587816E-2</v>
      </c>
      <c r="I65" s="3">
        <v>46.91</v>
      </c>
    </row>
    <row r="66" spans="1:9" x14ac:dyDescent="0.3">
      <c r="A66" s="3" t="s">
        <v>11</v>
      </c>
      <c r="B66" s="3">
        <v>149.26</v>
      </c>
      <c r="C66" s="3">
        <v>206.46</v>
      </c>
      <c r="D66" s="10">
        <v>0</v>
      </c>
      <c r="E66" s="3">
        <v>0.41</v>
      </c>
      <c r="F66" s="3">
        <v>356.13</v>
      </c>
      <c r="G66" s="3"/>
      <c r="H66" s="3"/>
      <c r="I66" s="3"/>
    </row>
    <row r="67" spans="1:9" x14ac:dyDescent="0.3">
      <c r="A67" s="3" t="s">
        <v>43</v>
      </c>
      <c r="B67" s="3">
        <v>3099.47</v>
      </c>
      <c r="C67" s="3">
        <v>331.35</v>
      </c>
      <c r="D67" s="10">
        <v>0</v>
      </c>
      <c r="E67" s="3">
        <v>3.2</v>
      </c>
      <c r="F67" s="3">
        <v>3434.02</v>
      </c>
      <c r="G67" s="12">
        <f>(F67-F68)/F68</f>
        <v>0.1806760826812262</v>
      </c>
      <c r="H67" s="12">
        <f>F67/$F$72</f>
        <v>0.11478950922255128</v>
      </c>
      <c r="I67" s="3">
        <v>525.5</v>
      </c>
    </row>
    <row r="68" spans="1:9" x14ac:dyDescent="0.3">
      <c r="A68" s="3" t="s">
        <v>11</v>
      </c>
      <c r="B68" s="3">
        <v>2701.94</v>
      </c>
      <c r="C68" s="3">
        <v>204.67</v>
      </c>
      <c r="D68" s="10">
        <v>0</v>
      </c>
      <c r="E68" s="3">
        <v>1.91</v>
      </c>
      <c r="F68" s="3">
        <v>2908.52</v>
      </c>
      <c r="G68" s="3"/>
      <c r="H68" s="3"/>
      <c r="I68" s="3"/>
    </row>
    <row r="69" spans="1:9" x14ac:dyDescent="0.3">
      <c r="A69" s="4" t="s">
        <v>44</v>
      </c>
      <c r="B69" s="11">
        <f t="shared" ref="B69:F70" si="4">SUM(B59+B61+B63+B65+B67)</f>
        <v>5657.9</v>
      </c>
      <c r="C69" s="11">
        <f t="shared" si="4"/>
        <v>2416.89</v>
      </c>
      <c r="D69" s="11">
        <f t="shared" si="4"/>
        <v>0</v>
      </c>
      <c r="E69" s="11">
        <f t="shared" si="4"/>
        <v>67.039999999999992</v>
      </c>
      <c r="F69" s="11">
        <f t="shared" si="4"/>
        <v>8141.83</v>
      </c>
      <c r="G69" s="8">
        <f>(F69-F70)/F70</f>
        <v>0.25503558474750015</v>
      </c>
      <c r="H69" s="8">
        <f>F69/$F$72</f>
        <v>0.27215819065510533</v>
      </c>
      <c r="I69" s="11">
        <f t="shared" ref="I69" si="5">SUM(I59+I61+I63+I65+I67)</f>
        <v>1654.5</v>
      </c>
    </row>
    <row r="70" spans="1:9" x14ac:dyDescent="0.3">
      <c r="A70" s="3" t="s">
        <v>36</v>
      </c>
      <c r="B70" s="10">
        <f t="shared" si="4"/>
        <v>4560.28</v>
      </c>
      <c r="C70" s="10">
        <f t="shared" si="4"/>
        <v>1868.75</v>
      </c>
      <c r="D70" s="10">
        <f t="shared" si="4"/>
        <v>0</v>
      </c>
      <c r="E70" s="10">
        <f t="shared" si="4"/>
        <v>58.3</v>
      </c>
      <c r="F70" s="10">
        <f t="shared" si="4"/>
        <v>6487.33</v>
      </c>
      <c r="G70" s="3"/>
      <c r="H70" s="3"/>
      <c r="I70" s="3"/>
    </row>
    <row r="71" spans="1:9" x14ac:dyDescent="0.3">
      <c r="A71" s="4" t="s">
        <v>37</v>
      </c>
      <c r="B71" s="12">
        <f>(B69-B70)/B70</f>
        <v>0.24069136105677721</v>
      </c>
      <c r="C71" s="12">
        <f>(C69-C70)/C70</f>
        <v>0.29331906354515042</v>
      </c>
      <c r="D71" s="12"/>
      <c r="E71" s="12">
        <f>(E69-E70)/E70</f>
        <v>0.14991423670668946</v>
      </c>
      <c r="F71" s="12">
        <f>(F69-F70)/F70</f>
        <v>0.25503558474750015</v>
      </c>
      <c r="G71" s="4"/>
      <c r="H71" s="4"/>
      <c r="I71" s="4"/>
    </row>
    <row r="72" spans="1:9" x14ac:dyDescent="0.3">
      <c r="A72" s="4" t="s">
        <v>45</v>
      </c>
      <c r="B72" s="11">
        <f>SUM(B55+B69)</f>
        <v>10027.439999999999</v>
      </c>
      <c r="C72" s="11">
        <f>SUM(C55+C69)</f>
        <v>17963.29</v>
      </c>
      <c r="D72" s="11">
        <f>SUM(D55+D69)</f>
        <v>1523.89</v>
      </c>
      <c r="E72" s="11">
        <f>SUM(E55+E69)</f>
        <v>401.17999999999995</v>
      </c>
      <c r="F72" s="11">
        <f>SUM(F55+F69)</f>
        <v>29915.800000000003</v>
      </c>
      <c r="G72" s="8">
        <f>(F72-F73)/F73</f>
        <v>0.16584529025127659</v>
      </c>
      <c r="H72" s="8">
        <f>F72/$F$72</f>
        <v>1</v>
      </c>
      <c r="I72" s="11">
        <f>SUM(I55+I69)</f>
        <v>4255.62</v>
      </c>
    </row>
    <row r="73" spans="1:9" x14ac:dyDescent="0.3">
      <c r="A73" s="3" t="s">
        <v>36</v>
      </c>
      <c r="B73" s="15">
        <f>SUM(B56+B70)</f>
        <v>8424.76</v>
      </c>
      <c r="C73" s="15">
        <f>SUM(C56+C70)</f>
        <v>14913.84</v>
      </c>
      <c r="D73" s="15">
        <f>SUM(D56+D70)</f>
        <v>1968.31</v>
      </c>
      <c r="E73" s="15">
        <f>SUM(E56+E70)</f>
        <v>353.27</v>
      </c>
      <c r="F73" s="15">
        <f>SUM(F56+F70)</f>
        <v>25660.18</v>
      </c>
      <c r="G73" s="3"/>
      <c r="H73" s="3"/>
      <c r="I73" s="3"/>
    </row>
    <row r="74" spans="1:9" x14ac:dyDescent="0.3">
      <c r="A74" s="4" t="s">
        <v>37</v>
      </c>
      <c r="B74" s="12">
        <f t="shared" ref="B74:F74" si="6">(B72-B73)/B73</f>
        <v>0.19023449926169986</v>
      </c>
      <c r="C74" s="12">
        <f t="shared" si="6"/>
        <v>0.20447114894621377</v>
      </c>
      <c r="D74" s="12">
        <f t="shared" si="6"/>
        <v>-0.2257876045948046</v>
      </c>
      <c r="E74" s="12">
        <f t="shared" si="6"/>
        <v>0.13561864862569697</v>
      </c>
      <c r="F74" s="12">
        <f t="shared" si="6"/>
        <v>0.16584529025127659</v>
      </c>
      <c r="G74" s="4"/>
      <c r="H74" s="4"/>
      <c r="I74" s="4"/>
    </row>
    <row r="75" spans="1:9" x14ac:dyDescent="0.3">
      <c r="A75" s="3" t="s">
        <v>46</v>
      </c>
      <c r="B75" s="12">
        <f>B72/$F$72</f>
        <v>0.33518876312851398</v>
      </c>
      <c r="C75" s="12">
        <f>C72/$F$72</f>
        <v>0.6004616289719813</v>
      </c>
      <c r="D75" s="12">
        <f>D72/$F$72</f>
        <v>5.0939302977022177E-2</v>
      </c>
      <c r="E75" s="12">
        <f>E72/$F$72</f>
        <v>1.341030492248243E-2</v>
      </c>
      <c r="F75" s="12">
        <f>F72/$F$72</f>
        <v>1</v>
      </c>
      <c r="G75" s="3"/>
      <c r="H75" s="3"/>
      <c r="I75" s="3"/>
    </row>
    <row r="76" spans="1:9" x14ac:dyDescent="0.3">
      <c r="A76" s="3" t="s">
        <v>47</v>
      </c>
      <c r="B76" s="12">
        <f>B73/$F$73</f>
        <v>0.3283203781111434</v>
      </c>
      <c r="C76" s="12">
        <f>C73/$F$73</f>
        <v>0.58120558780180032</v>
      </c>
      <c r="D76" s="12">
        <f>D73/$F$73</f>
        <v>7.6706788494858569E-2</v>
      </c>
      <c r="E76" s="12">
        <f>E73/$F$73</f>
        <v>1.3767245592197715E-2</v>
      </c>
      <c r="F76" s="12">
        <f>F73/$F$73</f>
        <v>1</v>
      </c>
      <c r="G76" s="3"/>
      <c r="H76" s="3"/>
      <c r="I76" s="3"/>
    </row>
  </sheetData>
  <mergeCells count="2">
    <mergeCell ref="A2:I2"/>
    <mergeCell ref="A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9"/>
  <sheetViews>
    <sheetView workbookViewId="0">
      <selection activeCell="M7" sqref="M7"/>
    </sheetView>
  </sheetViews>
  <sheetFormatPr defaultRowHeight="14.4" x14ac:dyDescent="0.3"/>
  <cols>
    <col min="1" max="1" width="36.77734375" customWidth="1"/>
    <col min="2" max="2" width="11.109375" customWidth="1"/>
    <col min="5" max="5" width="9.5546875" customWidth="1"/>
    <col min="6" max="6" width="10.109375" customWidth="1"/>
  </cols>
  <sheetData>
    <row r="2" spans="1:9" ht="39" customHeight="1" x14ac:dyDescent="0.3">
      <c r="A2" s="19" t="s">
        <v>0</v>
      </c>
      <c r="B2" s="19"/>
      <c r="C2" s="19"/>
      <c r="D2" s="19"/>
      <c r="E2" s="19"/>
      <c r="F2" s="19"/>
      <c r="G2" s="19"/>
      <c r="H2" s="19"/>
      <c r="I2" s="19"/>
    </row>
    <row r="3" spans="1:9" ht="57.6" x14ac:dyDescent="0.3">
      <c r="A3" s="5"/>
      <c r="B3" s="5" t="s">
        <v>48</v>
      </c>
      <c r="C3" s="5" t="s">
        <v>49</v>
      </c>
      <c r="D3" s="5" t="s">
        <v>50</v>
      </c>
      <c r="E3" s="5" t="s">
        <v>51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x14ac:dyDescent="0.3">
      <c r="A4" s="4" t="s">
        <v>9</v>
      </c>
      <c r="B4" s="3"/>
      <c r="C4" s="3"/>
      <c r="D4" s="3"/>
      <c r="E4" s="3"/>
      <c r="F4" s="3"/>
      <c r="G4" s="3"/>
      <c r="H4" s="3"/>
      <c r="I4" s="3"/>
    </row>
    <row r="5" spans="1:9" x14ac:dyDescent="0.3">
      <c r="A5" s="3" t="s">
        <v>10</v>
      </c>
      <c r="B5" s="10">
        <v>0</v>
      </c>
      <c r="C5" s="10">
        <v>0</v>
      </c>
      <c r="D5" s="10">
        <v>0</v>
      </c>
      <c r="E5" s="3">
        <v>16.39</v>
      </c>
      <c r="F5" s="3">
        <v>16.39</v>
      </c>
      <c r="G5" s="12">
        <f>(F5-F6)/F6</f>
        <v>-0.41796875</v>
      </c>
      <c r="H5" s="12">
        <f>F5/$F$55</f>
        <v>9.3049925628186352E-3</v>
      </c>
      <c r="I5" s="3">
        <v>-11.77</v>
      </c>
    </row>
    <row r="6" spans="1:9" x14ac:dyDescent="0.3">
      <c r="A6" s="3" t="s">
        <v>11</v>
      </c>
      <c r="B6" s="10">
        <v>0</v>
      </c>
      <c r="C6" s="10">
        <v>0</v>
      </c>
      <c r="D6" s="10">
        <v>0</v>
      </c>
      <c r="E6" s="3">
        <v>28.16</v>
      </c>
      <c r="F6" s="3">
        <v>28.16</v>
      </c>
      <c r="G6" s="3"/>
      <c r="H6" s="3"/>
      <c r="I6" s="3"/>
    </row>
    <row r="7" spans="1:9" x14ac:dyDescent="0.3">
      <c r="A7" s="3" t="s">
        <v>12</v>
      </c>
      <c r="B7" s="3">
        <v>21.26</v>
      </c>
      <c r="C7" s="3">
        <v>0.25</v>
      </c>
      <c r="D7" s="3">
        <v>30.19</v>
      </c>
      <c r="E7" s="3">
        <v>232.95</v>
      </c>
      <c r="F7" s="3">
        <v>284.64999999999998</v>
      </c>
      <c r="G7" s="12">
        <f>(F7-F8)/F8</f>
        <v>0.218483797782629</v>
      </c>
      <c r="H7" s="12">
        <f>F7/$F$55</f>
        <v>0.16160257065322295</v>
      </c>
      <c r="I7" s="3">
        <v>51.04</v>
      </c>
    </row>
    <row r="8" spans="1:9" x14ac:dyDescent="0.3">
      <c r="A8" s="3" t="s">
        <v>11</v>
      </c>
      <c r="B8" s="3">
        <v>19.2</v>
      </c>
      <c r="C8" s="3">
        <v>0.2</v>
      </c>
      <c r="D8" s="3">
        <v>27.82</v>
      </c>
      <c r="E8" s="3">
        <v>186.39</v>
      </c>
      <c r="F8" s="3">
        <v>233.61</v>
      </c>
      <c r="G8" s="3"/>
      <c r="H8" s="3"/>
      <c r="I8" s="3"/>
    </row>
    <row r="9" spans="1:9" x14ac:dyDescent="0.3">
      <c r="A9" s="3" t="s">
        <v>13</v>
      </c>
      <c r="B9" s="3">
        <v>2.37</v>
      </c>
      <c r="C9" s="3">
        <v>5.35</v>
      </c>
      <c r="D9" s="3">
        <v>0.77</v>
      </c>
      <c r="E9" s="10">
        <v>0</v>
      </c>
      <c r="F9" s="3">
        <v>8.49</v>
      </c>
      <c r="G9" s="12">
        <f>(F9-F10)/F10</f>
        <v>0.18741258741258737</v>
      </c>
      <c r="H9" s="12">
        <f>F9/$F$55</f>
        <v>4.8199747930646863E-3</v>
      </c>
      <c r="I9" s="3">
        <v>1.34</v>
      </c>
    </row>
    <row r="10" spans="1:9" x14ac:dyDescent="0.3">
      <c r="A10" s="3" t="s">
        <v>11</v>
      </c>
      <c r="B10" s="3">
        <v>2.52</v>
      </c>
      <c r="C10" s="3">
        <v>3.93</v>
      </c>
      <c r="D10" s="3">
        <v>0.7</v>
      </c>
      <c r="E10" s="10">
        <v>0</v>
      </c>
      <c r="F10" s="3">
        <v>7.15</v>
      </c>
      <c r="G10" s="3"/>
      <c r="H10" s="3"/>
      <c r="I10" s="3"/>
    </row>
    <row r="11" spans="1:9" x14ac:dyDescent="0.3">
      <c r="A11" s="3" t="s">
        <v>73</v>
      </c>
      <c r="B11" s="3">
        <v>0.02</v>
      </c>
      <c r="C11" s="10">
        <v>0</v>
      </c>
      <c r="D11" s="10">
        <v>0</v>
      </c>
      <c r="E11" s="10">
        <v>0</v>
      </c>
      <c r="F11" s="3">
        <v>0.02</v>
      </c>
      <c r="G11" s="10">
        <v>0</v>
      </c>
      <c r="H11" s="10">
        <v>0</v>
      </c>
      <c r="I11" s="10">
        <v>0</v>
      </c>
    </row>
    <row r="12" spans="1:9" x14ac:dyDescent="0.3">
      <c r="A12" s="3" t="s">
        <v>11</v>
      </c>
      <c r="B12" s="3">
        <v>0.02</v>
      </c>
      <c r="C12" s="10">
        <v>0</v>
      </c>
      <c r="D12" s="10">
        <v>0</v>
      </c>
      <c r="E12" s="10">
        <v>0</v>
      </c>
      <c r="F12" s="3">
        <v>0.02</v>
      </c>
      <c r="G12" s="3"/>
      <c r="H12" s="3"/>
      <c r="I12" s="3"/>
    </row>
    <row r="13" spans="1:9" x14ac:dyDescent="0.3">
      <c r="A13" s="3" t="s">
        <v>14</v>
      </c>
      <c r="B13" s="3">
        <v>10.47</v>
      </c>
      <c r="C13" s="3">
        <v>0.05</v>
      </c>
      <c r="D13" s="3">
        <v>5.5</v>
      </c>
      <c r="E13" s="10">
        <v>0</v>
      </c>
      <c r="F13" s="3">
        <v>16.02</v>
      </c>
      <c r="G13" s="12">
        <f>(F13-F14)/F14</f>
        <v>-9.1321610890527483E-2</v>
      </c>
      <c r="H13" s="12">
        <f>F13/$F$55</f>
        <v>9.0949347685390196E-3</v>
      </c>
      <c r="I13" s="3">
        <v>-1.61</v>
      </c>
    </row>
    <row r="14" spans="1:9" x14ac:dyDescent="0.3">
      <c r="A14" s="3" t="s">
        <v>11</v>
      </c>
      <c r="B14" s="3">
        <v>10.7</v>
      </c>
      <c r="C14" s="3">
        <v>0.06</v>
      </c>
      <c r="D14" s="3">
        <v>6.87</v>
      </c>
      <c r="E14" s="10">
        <v>0</v>
      </c>
      <c r="F14" s="3">
        <v>17.63</v>
      </c>
      <c r="G14" s="3"/>
      <c r="H14" s="3"/>
      <c r="I14" s="3"/>
    </row>
    <row r="15" spans="1:9" x14ac:dyDescent="0.3">
      <c r="A15" s="3" t="s">
        <v>15</v>
      </c>
      <c r="B15" s="3">
        <v>18.75</v>
      </c>
      <c r="C15" s="3">
        <v>0.06</v>
      </c>
      <c r="D15" s="10">
        <v>0</v>
      </c>
      <c r="E15" s="3">
        <v>22.14</v>
      </c>
      <c r="F15" s="3">
        <v>40.950000000000003</v>
      </c>
      <c r="G15" s="12">
        <f>(F15-F16)/F16</f>
        <v>0.41499654457498275</v>
      </c>
      <c r="H15" s="12">
        <f>F15/$F$55</f>
        <v>2.3248288312838507E-2</v>
      </c>
      <c r="I15" s="3">
        <v>12.01</v>
      </c>
    </row>
    <row r="16" spans="1:9" x14ac:dyDescent="0.3">
      <c r="A16" s="3" t="s">
        <v>11</v>
      </c>
      <c r="B16" s="3">
        <v>12.97</v>
      </c>
      <c r="C16" s="3">
        <v>0.03</v>
      </c>
      <c r="D16" s="10">
        <v>0</v>
      </c>
      <c r="E16" s="3">
        <v>15.94</v>
      </c>
      <c r="F16" s="3">
        <v>28.94</v>
      </c>
      <c r="G16" s="3"/>
      <c r="H16" s="3"/>
      <c r="I16" s="3"/>
    </row>
    <row r="17" spans="1:9" x14ac:dyDescent="0.3">
      <c r="A17" s="3" t="s">
        <v>16</v>
      </c>
      <c r="B17" s="3">
        <v>8.34</v>
      </c>
      <c r="C17" s="3">
        <v>0.57999999999999996</v>
      </c>
      <c r="D17" s="3">
        <v>0.1</v>
      </c>
      <c r="E17" s="3">
        <v>206.46</v>
      </c>
      <c r="F17" s="3">
        <v>215.48</v>
      </c>
      <c r="G17" s="12">
        <f>(F17-F18)/F18</f>
        <v>0.11215483870967737</v>
      </c>
      <c r="H17" s="12">
        <f>F17/$F$55</f>
        <v>0.12233311759830136</v>
      </c>
      <c r="I17" s="3">
        <v>21.73</v>
      </c>
    </row>
    <row r="18" spans="1:9" x14ac:dyDescent="0.3">
      <c r="A18" s="3" t="s">
        <v>11</v>
      </c>
      <c r="B18" s="3">
        <v>7.25</v>
      </c>
      <c r="C18" s="3">
        <v>0.51</v>
      </c>
      <c r="D18" s="3">
        <v>0.1</v>
      </c>
      <c r="E18" s="3">
        <v>185.89</v>
      </c>
      <c r="F18" s="3">
        <v>193.75</v>
      </c>
      <c r="G18" s="3"/>
      <c r="H18" s="3"/>
      <c r="I18" s="3"/>
    </row>
    <row r="19" spans="1:9" x14ac:dyDescent="0.3">
      <c r="A19" s="3" t="s">
        <v>17</v>
      </c>
      <c r="B19" s="3">
        <v>43.92</v>
      </c>
      <c r="C19" s="3">
        <v>0.22</v>
      </c>
      <c r="D19" s="10">
        <v>0</v>
      </c>
      <c r="E19" s="3">
        <v>292.43</v>
      </c>
      <c r="F19" s="3">
        <v>336.57</v>
      </c>
      <c r="G19" s="12">
        <f>(F19-F20)/F20</f>
        <v>0.2741141732283463</v>
      </c>
      <c r="H19" s="12">
        <f>F19/$F$55</f>
        <v>0.1910787887045679</v>
      </c>
      <c r="I19" s="3">
        <v>72.41</v>
      </c>
    </row>
    <row r="20" spans="1:9" x14ac:dyDescent="0.3">
      <c r="A20" s="3" t="s">
        <v>11</v>
      </c>
      <c r="B20" s="3">
        <v>37.61</v>
      </c>
      <c r="C20" s="3">
        <v>0.23</v>
      </c>
      <c r="D20" s="10">
        <v>0</v>
      </c>
      <c r="E20" s="3">
        <v>226.32</v>
      </c>
      <c r="F20" s="3">
        <v>264.16000000000003</v>
      </c>
      <c r="G20" s="3"/>
      <c r="H20" s="3"/>
      <c r="I20" s="3"/>
    </row>
    <row r="21" spans="1:9" x14ac:dyDescent="0.3">
      <c r="A21" s="3" t="s">
        <v>18</v>
      </c>
      <c r="B21" s="3">
        <v>15.12</v>
      </c>
      <c r="C21" s="3">
        <v>16.93</v>
      </c>
      <c r="D21" s="3">
        <v>1.64</v>
      </c>
      <c r="E21" s="3">
        <v>37.4</v>
      </c>
      <c r="F21" s="3">
        <v>71.09</v>
      </c>
      <c r="G21" s="12">
        <f>(F21-F22)/F22</f>
        <v>-0.15075857125791411</v>
      </c>
      <c r="H21" s="12">
        <f>F21/$F$55</f>
        <v>4.0359482690102304E-2</v>
      </c>
      <c r="I21" s="3">
        <v>-12.62</v>
      </c>
    </row>
    <row r="22" spans="1:9" x14ac:dyDescent="0.3">
      <c r="A22" s="3" t="s">
        <v>11</v>
      </c>
      <c r="B22" s="3">
        <v>13.89</v>
      </c>
      <c r="C22" s="3">
        <v>21.27</v>
      </c>
      <c r="D22" s="3">
        <v>2.0099999999999998</v>
      </c>
      <c r="E22" s="3">
        <v>46.54</v>
      </c>
      <c r="F22" s="3">
        <v>83.71</v>
      </c>
      <c r="G22" s="3"/>
      <c r="H22" s="3"/>
      <c r="I22" s="3"/>
    </row>
    <row r="23" spans="1:9" x14ac:dyDescent="0.3">
      <c r="A23" s="3" t="s">
        <v>19</v>
      </c>
      <c r="B23" s="3">
        <v>0.34</v>
      </c>
      <c r="C23" s="10">
        <v>0</v>
      </c>
      <c r="D23" s="10">
        <v>0</v>
      </c>
      <c r="E23" s="3">
        <v>0.1</v>
      </c>
      <c r="F23" s="3">
        <v>0.44</v>
      </c>
      <c r="G23" s="12">
        <f>(F23-F24)/F24</f>
        <v>0.25714285714285723</v>
      </c>
      <c r="H23" s="12">
        <f>F23/$F$55</f>
        <v>2.4979845806224522E-4</v>
      </c>
      <c r="I23" s="3">
        <v>0.09</v>
      </c>
    </row>
    <row r="24" spans="1:9" x14ac:dyDescent="0.3">
      <c r="A24" s="3" t="s">
        <v>11</v>
      </c>
      <c r="B24" s="3">
        <v>0.31</v>
      </c>
      <c r="C24" s="10">
        <v>0</v>
      </c>
      <c r="D24" s="10">
        <v>0</v>
      </c>
      <c r="E24" s="3">
        <v>0.04</v>
      </c>
      <c r="F24" s="3">
        <v>0.35</v>
      </c>
      <c r="G24" s="3"/>
      <c r="H24" s="3"/>
      <c r="I24" s="3"/>
    </row>
    <row r="25" spans="1:9" x14ac:dyDescent="0.3">
      <c r="A25" s="3" t="s">
        <v>20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</row>
    <row r="26" spans="1:9" x14ac:dyDescent="0.3">
      <c r="A26" s="3" t="s">
        <v>11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/>
      <c r="H26" s="10"/>
      <c r="I26" s="10"/>
    </row>
    <row r="27" spans="1:9" x14ac:dyDescent="0.3">
      <c r="A27" s="3" t="s">
        <v>21</v>
      </c>
      <c r="B27" s="3">
        <v>1.22</v>
      </c>
      <c r="C27" s="10">
        <v>0</v>
      </c>
      <c r="D27" s="10">
        <v>0</v>
      </c>
      <c r="E27" s="3">
        <v>2.29</v>
      </c>
      <c r="F27" s="3">
        <v>3.51</v>
      </c>
      <c r="G27" s="12">
        <f>(F27-F28)/F28</f>
        <v>-0.25477707006369432</v>
      </c>
      <c r="H27" s="12">
        <f>F27/$F$55</f>
        <v>1.9927104268147289E-3</v>
      </c>
      <c r="I27" s="3">
        <v>-1.2</v>
      </c>
    </row>
    <row r="28" spans="1:9" x14ac:dyDescent="0.3">
      <c r="A28" s="3" t="s">
        <v>11</v>
      </c>
      <c r="B28" s="3">
        <v>1.39</v>
      </c>
      <c r="C28" s="3">
        <v>0.01</v>
      </c>
      <c r="D28" s="10">
        <v>0</v>
      </c>
      <c r="E28" s="3">
        <v>3.31</v>
      </c>
      <c r="F28" s="3">
        <v>4.71</v>
      </c>
      <c r="G28" s="3"/>
      <c r="H28" s="3"/>
      <c r="I28" s="3"/>
    </row>
    <row r="29" spans="1:9" x14ac:dyDescent="0.3">
      <c r="A29" s="3" t="s">
        <v>22</v>
      </c>
      <c r="B29" s="3">
        <v>2.4700000000000002</v>
      </c>
      <c r="C29" s="3">
        <v>0.01</v>
      </c>
      <c r="D29" s="3">
        <v>0.01</v>
      </c>
      <c r="E29" s="3">
        <v>18.149999999999999</v>
      </c>
      <c r="F29" s="3">
        <v>20.64</v>
      </c>
      <c r="G29" s="12">
        <f>(F29-F30)/F30</f>
        <v>1.1344364012409516</v>
      </c>
      <c r="H29" s="12">
        <f>F29/$F$55</f>
        <v>1.1717818578192594E-2</v>
      </c>
      <c r="I29" s="3">
        <v>10.97</v>
      </c>
    </row>
    <row r="30" spans="1:9" x14ac:dyDescent="0.3">
      <c r="A30" s="3" t="s">
        <v>11</v>
      </c>
      <c r="B30" s="3">
        <v>0.55000000000000004</v>
      </c>
      <c r="C30" s="3">
        <v>0</v>
      </c>
      <c r="D30" s="3">
        <v>0.01</v>
      </c>
      <c r="E30" s="3">
        <v>9.11</v>
      </c>
      <c r="F30" s="3">
        <v>9.67</v>
      </c>
      <c r="G30" s="3"/>
      <c r="H30" s="3"/>
      <c r="I30" s="3"/>
    </row>
    <row r="31" spans="1:9" x14ac:dyDescent="0.3">
      <c r="A31" s="3" t="s">
        <v>23</v>
      </c>
      <c r="B31" s="3">
        <v>14.22</v>
      </c>
      <c r="C31" s="3">
        <v>0.25</v>
      </c>
      <c r="D31" s="3">
        <v>0.78</v>
      </c>
      <c r="E31" s="3">
        <v>54.31</v>
      </c>
      <c r="F31" s="3">
        <v>69.56</v>
      </c>
      <c r="G31" s="12">
        <f>(F31-F32)/F32</f>
        <v>0.39847205468435865</v>
      </c>
      <c r="H31" s="12">
        <f>F31/$F$55</f>
        <v>3.9490865324567678E-2</v>
      </c>
      <c r="I31" s="3">
        <v>19.82</v>
      </c>
    </row>
    <row r="32" spans="1:9" x14ac:dyDescent="0.3">
      <c r="A32" s="3" t="s">
        <v>11</v>
      </c>
      <c r="B32" s="3">
        <v>14.25</v>
      </c>
      <c r="C32" s="3">
        <v>0.2</v>
      </c>
      <c r="D32" s="3">
        <v>0.93</v>
      </c>
      <c r="E32" s="3">
        <v>34.36</v>
      </c>
      <c r="F32" s="3">
        <v>49.74</v>
      </c>
      <c r="G32" s="3"/>
      <c r="H32" s="3"/>
      <c r="I32" s="3"/>
    </row>
    <row r="33" spans="1:9" x14ac:dyDescent="0.3">
      <c r="A33" s="3" t="s">
        <v>24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</row>
    <row r="34" spans="1:9" x14ac:dyDescent="0.3">
      <c r="A34" s="3" t="s">
        <v>11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/>
      <c r="H34" s="10"/>
      <c r="I34" s="10"/>
    </row>
    <row r="35" spans="1:9" x14ac:dyDescent="0.3">
      <c r="A35" s="3" t="s">
        <v>25</v>
      </c>
      <c r="B35" s="3">
        <v>1.1599999999999999</v>
      </c>
      <c r="C35" s="3">
        <v>0</v>
      </c>
      <c r="D35" s="3">
        <v>1.52</v>
      </c>
      <c r="E35" s="3">
        <v>14.76</v>
      </c>
      <c r="F35" s="3">
        <v>17.440000000000001</v>
      </c>
      <c r="G35" s="12">
        <f>(F35-F36)/F36</f>
        <v>3.1952662721893656E-2</v>
      </c>
      <c r="H35" s="12">
        <f>F35/$F$55</f>
        <v>9.9011025195580842E-3</v>
      </c>
      <c r="I35" s="3">
        <v>0.54</v>
      </c>
    </row>
    <row r="36" spans="1:9" x14ac:dyDescent="0.3">
      <c r="A36" s="3" t="s">
        <v>11</v>
      </c>
      <c r="B36" s="3">
        <v>0.63</v>
      </c>
      <c r="C36" s="3">
        <v>0.01</v>
      </c>
      <c r="D36" s="3">
        <v>1.23</v>
      </c>
      <c r="E36" s="3">
        <v>15.03</v>
      </c>
      <c r="F36" s="3">
        <v>16.899999999999999</v>
      </c>
      <c r="G36" s="3"/>
      <c r="H36" s="3"/>
      <c r="I36" s="3"/>
    </row>
    <row r="37" spans="1:9" x14ac:dyDescent="0.3">
      <c r="A37" s="3" t="s">
        <v>26</v>
      </c>
      <c r="B37" s="3">
        <v>8.4499999999999993</v>
      </c>
      <c r="C37" s="3">
        <v>0.56000000000000005</v>
      </c>
      <c r="D37" s="3">
        <v>0.71</v>
      </c>
      <c r="E37" s="3">
        <v>17.54</v>
      </c>
      <c r="F37" s="3">
        <v>27.26</v>
      </c>
      <c r="G37" s="12">
        <f>(F37-F38)/F38</f>
        <v>9.8307816277195856E-2</v>
      </c>
      <c r="H37" s="12">
        <f>F37/$F$55</f>
        <v>1.5476149924492739E-2</v>
      </c>
      <c r="I37" s="3">
        <v>2.44</v>
      </c>
    </row>
    <row r="38" spans="1:9" x14ac:dyDescent="0.3">
      <c r="A38" s="3" t="s">
        <v>11</v>
      </c>
      <c r="B38" s="3">
        <v>8.35</v>
      </c>
      <c r="C38" s="3">
        <v>1.08</v>
      </c>
      <c r="D38" s="3">
        <v>0.06</v>
      </c>
      <c r="E38" s="3">
        <v>15.33</v>
      </c>
      <c r="F38" s="3">
        <v>24.82</v>
      </c>
      <c r="G38" s="3"/>
      <c r="H38" s="3"/>
      <c r="I38" s="3"/>
    </row>
    <row r="39" spans="1:9" x14ac:dyDescent="0.3">
      <c r="A39" s="3" t="s">
        <v>27</v>
      </c>
      <c r="B39" s="3">
        <v>2.4700000000000002</v>
      </c>
      <c r="C39" s="3">
        <v>1.68</v>
      </c>
      <c r="D39" s="3">
        <v>0.12</v>
      </c>
      <c r="E39" s="3">
        <v>0</v>
      </c>
      <c r="F39" s="3">
        <v>4.2699999999999996</v>
      </c>
      <c r="G39" s="12">
        <f>(F39-F40)/F40</f>
        <v>0.18941504178272972</v>
      </c>
      <c r="H39" s="12">
        <f>F39/$F$55</f>
        <v>2.424180490740425E-3</v>
      </c>
      <c r="I39" s="3">
        <v>0.68</v>
      </c>
    </row>
    <row r="40" spans="1:9" x14ac:dyDescent="0.3">
      <c r="A40" s="3" t="s">
        <v>11</v>
      </c>
      <c r="B40" s="3">
        <v>1.95</v>
      </c>
      <c r="C40" s="3">
        <v>1.55</v>
      </c>
      <c r="D40" s="3">
        <v>0.09</v>
      </c>
      <c r="E40" s="3">
        <v>0</v>
      </c>
      <c r="F40" s="3">
        <v>3.59</v>
      </c>
      <c r="G40" s="3"/>
      <c r="H40" s="3"/>
      <c r="I40" s="3"/>
    </row>
    <row r="41" spans="1:9" x14ac:dyDescent="0.3">
      <c r="A41" s="3" t="s">
        <v>28</v>
      </c>
      <c r="B41" s="3">
        <v>2.21</v>
      </c>
      <c r="C41" s="3">
        <v>0.05</v>
      </c>
      <c r="D41" s="3">
        <v>0.27</v>
      </c>
      <c r="E41" s="3">
        <v>22.94</v>
      </c>
      <c r="F41" s="3">
        <v>25.47</v>
      </c>
      <c r="G41" s="12">
        <f>(F41-F42)/F42</f>
        <v>-0.45437017994858614</v>
      </c>
      <c r="H41" s="12">
        <f>F41/$F$55</f>
        <v>1.4459924379194059E-2</v>
      </c>
      <c r="I41" s="3">
        <v>-21.21</v>
      </c>
    </row>
    <row r="42" spans="1:9" x14ac:dyDescent="0.3">
      <c r="A42" s="3" t="s">
        <v>11</v>
      </c>
      <c r="B42" s="3">
        <v>1.6</v>
      </c>
      <c r="C42" s="3">
        <v>0.05</v>
      </c>
      <c r="D42" s="3">
        <v>0.37</v>
      </c>
      <c r="E42" s="3">
        <v>44.66</v>
      </c>
      <c r="F42" s="3">
        <v>46.68</v>
      </c>
      <c r="G42" s="3"/>
      <c r="H42" s="3"/>
      <c r="I42" s="3"/>
    </row>
    <row r="43" spans="1:9" x14ac:dyDescent="0.3">
      <c r="A43" s="3" t="s">
        <v>29</v>
      </c>
      <c r="B43" s="3">
        <v>1.71</v>
      </c>
      <c r="C43" s="3">
        <v>0.01</v>
      </c>
      <c r="D43" s="10">
        <v>0</v>
      </c>
      <c r="E43" s="3">
        <v>0.66</v>
      </c>
      <c r="F43" s="3">
        <v>2.38</v>
      </c>
      <c r="G43" s="12">
        <f>(F43-F44)/F44</f>
        <v>0.64137931034482754</v>
      </c>
      <c r="H43" s="12">
        <f>F43/$F$55</f>
        <v>1.3511825686094172E-3</v>
      </c>
      <c r="I43" s="3">
        <v>0.93</v>
      </c>
    </row>
    <row r="44" spans="1:9" x14ac:dyDescent="0.3">
      <c r="A44" s="3" t="s">
        <v>11</v>
      </c>
      <c r="B44" s="3">
        <v>0.99</v>
      </c>
      <c r="C44" s="10">
        <v>0</v>
      </c>
      <c r="D44" s="10">
        <v>0</v>
      </c>
      <c r="E44" s="3">
        <v>0.46</v>
      </c>
      <c r="F44" s="3">
        <v>1.45</v>
      </c>
      <c r="G44" s="3"/>
      <c r="H44" s="3"/>
      <c r="I44" s="3"/>
    </row>
    <row r="45" spans="1:9" x14ac:dyDescent="0.3">
      <c r="A45" s="3" t="s">
        <v>30</v>
      </c>
      <c r="B45" s="3">
        <v>20.149999999999999</v>
      </c>
      <c r="C45" s="10">
        <v>0</v>
      </c>
      <c r="D45" s="3">
        <v>5.42</v>
      </c>
      <c r="E45" s="3">
        <v>269.95999999999998</v>
      </c>
      <c r="F45" s="3">
        <v>295.52999999999997</v>
      </c>
      <c r="G45" s="12">
        <f>(F45-F46)/F46</f>
        <v>0.49764354127603483</v>
      </c>
      <c r="H45" s="12">
        <f>F45/$F$55</f>
        <v>0.16777940525258028</v>
      </c>
      <c r="I45" s="3">
        <v>98.2</v>
      </c>
    </row>
    <row r="46" spans="1:9" x14ac:dyDescent="0.3">
      <c r="A46" s="3" t="s">
        <v>11</v>
      </c>
      <c r="B46" s="3">
        <v>18.649999999999999</v>
      </c>
      <c r="C46" s="10">
        <v>0</v>
      </c>
      <c r="D46" s="3">
        <v>5.25</v>
      </c>
      <c r="E46" s="3">
        <v>173.43</v>
      </c>
      <c r="F46" s="3">
        <v>197.33</v>
      </c>
      <c r="G46" s="3"/>
      <c r="H46" s="3"/>
      <c r="I46" s="3"/>
    </row>
    <row r="47" spans="1:9" x14ac:dyDescent="0.3">
      <c r="A47" s="3" t="s">
        <v>31</v>
      </c>
      <c r="B47" s="3">
        <v>33.299999999999997</v>
      </c>
      <c r="C47" s="3">
        <v>4.87</v>
      </c>
      <c r="D47" s="3">
        <v>2.0499999999999998</v>
      </c>
      <c r="E47" s="3">
        <v>126.29</v>
      </c>
      <c r="F47" s="3">
        <v>166.51</v>
      </c>
      <c r="G47" s="12">
        <f>(F47-F48)/F48</f>
        <v>7.9201503661935319E-2</v>
      </c>
      <c r="H47" s="12">
        <f>F47/$F$55</f>
        <v>9.4531684663510113E-2</v>
      </c>
      <c r="I47" s="3">
        <v>12.22</v>
      </c>
    </row>
    <row r="48" spans="1:9" x14ac:dyDescent="0.3">
      <c r="A48" s="3" t="s">
        <v>11</v>
      </c>
      <c r="B48" s="3">
        <v>33.369999999999997</v>
      </c>
      <c r="C48" s="3">
        <v>5.03</v>
      </c>
      <c r="D48" s="3">
        <v>8.5399999999999991</v>
      </c>
      <c r="E48" s="3">
        <v>107.35</v>
      </c>
      <c r="F48" s="3">
        <v>154.29</v>
      </c>
      <c r="G48" s="3"/>
      <c r="H48" s="3"/>
      <c r="I48" s="3"/>
    </row>
    <row r="49" spans="1:9" x14ac:dyDescent="0.3">
      <c r="A49" s="3" t="s">
        <v>32</v>
      </c>
      <c r="B49" s="3">
        <v>13.99</v>
      </c>
      <c r="C49" s="3">
        <v>0.27</v>
      </c>
      <c r="D49" s="3">
        <v>2.2200000000000002</v>
      </c>
      <c r="E49" s="3">
        <v>22.91</v>
      </c>
      <c r="F49" s="3">
        <v>39.39</v>
      </c>
      <c r="G49" s="12">
        <f>(F49-F50)/F50</f>
        <v>6.6612510154346077E-2</v>
      </c>
      <c r="H49" s="12">
        <f>F49/$F$55</f>
        <v>2.2362639234254182E-2</v>
      </c>
      <c r="I49" s="3">
        <v>2.46</v>
      </c>
    </row>
    <row r="50" spans="1:9" x14ac:dyDescent="0.3">
      <c r="A50" s="3" t="s">
        <v>11</v>
      </c>
      <c r="B50" s="3">
        <v>14.95</v>
      </c>
      <c r="C50" s="3">
        <v>0.24</v>
      </c>
      <c r="D50" s="3">
        <v>0.47</v>
      </c>
      <c r="E50" s="3">
        <v>21.27</v>
      </c>
      <c r="F50" s="3">
        <v>36.93</v>
      </c>
      <c r="G50" s="3"/>
      <c r="H50" s="3"/>
      <c r="I50" s="3"/>
    </row>
    <row r="51" spans="1:9" x14ac:dyDescent="0.3">
      <c r="A51" s="3" t="s">
        <v>33</v>
      </c>
      <c r="B51" s="3">
        <v>17.82</v>
      </c>
      <c r="C51" s="3">
        <v>33.92</v>
      </c>
      <c r="D51" s="3">
        <v>11.88</v>
      </c>
      <c r="E51" s="3">
        <v>27.95</v>
      </c>
      <c r="F51" s="3">
        <v>91.57</v>
      </c>
      <c r="G51" s="12">
        <f>(F51-F52)/F52</f>
        <v>7.3882960009381937E-2</v>
      </c>
      <c r="H51" s="12">
        <f>F51/$F$55</f>
        <v>5.1986465465363167E-2</v>
      </c>
      <c r="I51" s="3">
        <v>6.3</v>
      </c>
    </row>
    <row r="52" spans="1:9" x14ac:dyDescent="0.3">
      <c r="A52" s="3" t="s">
        <v>11</v>
      </c>
      <c r="B52" s="3">
        <v>17.34</v>
      </c>
      <c r="C52" s="3">
        <v>31.33</v>
      </c>
      <c r="D52" s="3">
        <v>9.75</v>
      </c>
      <c r="E52" s="3">
        <v>26.85</v>
      </c>
      <c r="F52" s="3">
        <v>85.27</v>
      </c>
      <c r="G52" s="3"/>
      <c r="H52" s="3"/>
      <c r="I52" s="3"/>
    </row>
    <row r="53" spans="1:9" x14ac:dyDescent="0.3">
      <c r="A53" s="3" t="s">
        <v>34</v>
      </c>
      <c r="B53" s="3">
        <v>0.59</v>
      </c>
      <c r="C53" s="3">
        <v>0.01</v>
      </c>
      <c r="D53" s="3">
        <v>0.2</v>
      </c>
      <c r="E53" s="3">
        <v>6.99</v>
      </c>
      <c r="F53" s="3">
        <v>7.79</v>
      </c>
      <c r="G53" s="12">
        <f>(F53-F54)/F54</f>
        <v>6.4599483204134138E-3</v>
      </c>
      <c r="H53" s="12">
        <f>F53/$F$55</f>
        <v>4.4225681552383872E-3</v>
      </c>
      <c r="I53" s="3">
        <v>0.05</v>
      </c>
    </row>
    <row r="54" spans="1:9" x14ac:dyDescent="0.3">
      <c r="A54" s="3" t="s">
        <v>11</v>
      </c>
      <c r="B54" s="3">
        <v>0.52</v>
      </c>
      <c r="C54" s="10">
        <v>0</v>
      </c>
      <c r="D54" s="3">
        <v>0.16</v>
      </c>
      <c r="E54" s="3">
        <v>7.06</v>
      </c>
      <c r="F54" s="3">
        <v>7.74</v>
      </c>
      <c r="G54" s="3"/>
      <c r="H54" s="3"/>
      <c r="I54" s="3"/>
    </row>
    <row r="55" spans="1:9" x14ac:dyDescent="0.3">
      <c r="A55" s="4" t="s">
        <v>35</v>
      </c>
      <c r="B55" s="11">
        <f t="shared" ref="B55:F55" si="0">SUM(B5+B7+B9+B11+B13+B15+B17+B19+B21+B23+B25+B27+B29+B31+B33+B35+B37+B39+B41+B43+B45+B47+B49+B51+B53)</f>
        <v>240.35000000000005</v>
      </c>
      <c r="C55" s="11">
        <f t="shared" si="0"/>
        <v>65.070000000000007</v>
      </c>
      <c r="D55" s="11">
        <f t="shared" si="0"/>
        <v>63.38000000000001</v>
      </c>
      <c r="E55" s="11">
        <f t="shared" si="0"/>
        <v>1392.62</v>
      </c>
      <c r="F55" s="11">
        <f t="shared" si="0"/>
        <v>1761.42</v>
      </c>
      <c r="G55" s="8">
        <f>(F55-F56)/F56</f>
        <v>0.17694774822931975</v>
      </c>
      <c r="H55" s="8">
        <f>F55/$F$55</f>
        <v>1</v>
      </c>
      <c r="I55" s="11">
        <f t="shared" ref="I55" si="1">SUM(I5+I7+I9+I11+I13+I15+I17+I19+I21+I23+I25+I27+I29+I31+I33+I35+I37+I39+I41+I43+I45+I47+I49+I51+I53)</f>
        <v>264.82</v>
      </c>
    </row>
    <row r="56" spans="1:9" x14ac:dyDescent="0.3">
      <c r="A56" s="3" t="s">
        <v>36</v>
      </c>
      <c r="B56" s="10">
        <f>SUM(B6+B8+B10+B12+B14+B16+B18+B20+B22+B24+B26+B28+B30+B32+B34+B36+B38+B40+B42+B44+B46+B48+B50+B52+B54)</f>
        <v>219.01</v>
      </c>
      <c r="C56" s="10">
        <f>SUM(C6+C8+C10+C12+C14+C16+C18+C20+C22+C24+C26+C28+C30+C32+C34+C36+C38+C40+C42+C44+C46+C48+C50+C52+C54)</f>
        <v>65.73</v>
      </c>
      <c r="D56" s="10">
        <f>SUM(D6+D8+D10+D12+D14+D16+D18+D20+D22+D24+D26+D28+D30+D32+D34+D36+D38+D40+D42+D44+D46+D48+D50+D52+D54)</f>
        <v>64.359999999999985</v>
      </c>
      <c r="E56" s="10">
        <f>SUM(E6+E8+E10+E12+E14+E16+E18+E20+E22+E24+E26+E28+E30+E32+E34+E36+E38+E40+E42+E44+E46+E48+E50+E52+E54)</f>
        <v>1147.4999999999998</v>
      </c>
      <c r="F56" s="10">
        <f>SUM(F6+F8+F10+F12+F14+F16+F18+F20+F22+F24+F26+F28+F30+F32+F34+F36+F38+F40+F42+F44+F46+F48+F50+F52+F54)</f>
        <v>1496.6000000000001</v>
      </c>
      <c r="G56" s="3"/>
      <c r="H56" s="3"/>
      <c r="I56" s="3"/>
    </row>
    <row r="57" spans="1:9" x14ac:dyDescent="0.3">
      <c r="A57" s="3" t="s">
        <v>37</v>
      </c>
      <c r="B57" s="12">
        <f>(B55-B56)/B56</f>
        <v>9.7438473129081146E-2</v>
      </c>
      <c r="C57" s="12">
        <f>(C55-C56)/C56</f>
        <v>-1.0041077133728838E-2</v>
      </c>
      <c r="D57" s="12">
        <f>(D55-D56)/D56</f>
        <v>-1.5226848974517959E-2</v>
      </c>
      <c r="E57" s="12">
        <f>(E55-E56)/E56</f>
        <v>0.21361220043572998</v>
      </c>
      <c r="F57" s="12">
        <f>(F55-F56)/F56</f>
        <v>0.17694774822931975</v>
      </c>
      <c r="G57" s="3"/>
      <c r="H57" s="3"/>
      <c r="I57" s="3"/>
    </row>
    <row r="58" spans="1:9" x14ac:dyDescent="0.3">
      <c r="A58" s="3" t="s">
        <v>46</v>
      </c>
      <c r="B58" s="12">
        <f>B55/$F$55</f>
        <v>0.13645240771650149</v>
      </c>
      <c r="C58" s="12">
        <f>C55/$F$55</f>
        <v>3.6941785604796135E-2</v>
      </c>
      <c r="D58" s="12">
        <f>D55/$F$55</f>
        <v>3.5982332436329784E-2</v>
      </c>
      <c r="E58" s="12">
        <f>E55/$F$55</f>
        <v>0.79062347424237256</v>
      </c>
      <c r="F58" s="12">
        <f>F55/$F$55</f>
        <v>1</v>
      </c>
      <c r="G58" s="3"/>
      <c r="H58" s="3"/>
      <c r="I58" s="3"/>
    </row>
    <row r="59" spans="1:9" x14ac:dyDescent="0.3">
      <c r="A59" s="3" t="s">
        <v>47</v>
      </c>
      <c r="B59" s="12">
        <f>B56/$F$56</f>
        <v>0.14633836696512093</v>
      </c>
      <c r="C59" s="12">
        <f>C56/$F$56</f>
        <v>4.3919550982226378E-2</v>
      </c>
      <c r="D59" s="12">
        <f>D56/$F$56</f>
        <v>4.3004142723506604E-2</v>
      </c>
      <c r="E59" s="12">
        <f>E56/$F$56</f>
        <v>0.7667379393291458</v>
      </c>
      <c r="F59" s="12">
        <f>F56/$F$56</f>
        <v>1</v>
      </c>
      <c r="G59" s="3"/>
      <c r="H59" s="3"/>
      <c r="I59" s="3"/>
    </row>
  </sheetData>
  <mergeCells count="1">
    <mergeCell ref="A2:I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9"/>
  <sheetViews>
    <sheetView workbookViewId="0">
      <selection activeCell="O11" sqref="O11"/>
    </sheetView>
  </sheetViews>
  <sheetFormatPr defaultRowHeight="14.4" x14ac:dyDescent="0.3"/>
  <cols>
    <col min="1" max="1" width="39.6640625" customWidth="1"/>
    <col min="2" max="2" width="11.77734375" customWidth="1"/>
    <col min="3" max="3" width="10" customWidth="1"/>
    <col min="4" max="4" width="13.5546875" customWidth="1"/>
    <col min="5" max="5" width="10.6640625" customWidth="1"/>
    <col min="6" max="6" width="11.33203125" customWidth="1"/>
    <col min="7" max="7" width="13" customWidth="1"/>
    <col min="8" max="8" width="13.33203125" customWidth="1"/>
  </cols>
  <sheetData>
    <row r="1" spans="1:8" s="2" customFormat="1" ht="30.6" customHeight="1" x14ac:dyDescent="0.3">
      <c r="A1" s="20" t="s">
        <v>0</v>
      </c>
      <c r="B1" s="20"/>
      <c r="C1" s="20"/>
      <c r="D1" s="20"/>
      <c r="E1" s="20"/>
      <c r="F1" s="20"/>
      <c r="G1" s="20"/>
      <c r="H1" s="20"/>
    </row>
    <row r="2" spans="1:8" ht="28.8" x14ac:dyDescent="0.3">
      <c r="A2" s="3"/>
      <c r="B2" s="5" t="s">
        <v>52</v>
      </c>
      <c r="C2" s="5" t="s">
        <v>53</v>
      </c>
      <c r="D2" s="5" t="s">
        <v>54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x14ac:dyDescent="0.3">
      <c r="A3" s="4" t="s">
        <v>9</v>
      </c>
      <c r="B3" s="3"/>
      <c r="C3" s="3"/>
      <c r="D3" s="3"/>
      <c r="E3" s="3"/>
      <c r="F3" s="3"/>
      <c r="G3" s="3"/>
      <c r="H3" s="3"/>
    </row>
    <row r="4" spans="1:8" x14ac:dyDescent="0.3">
      <c r="A4" s="3" t="s">
        <v>10</v>
      </c>
      <c r="B4" s="10">
        <v>0</v>
      </c>
      <c r="C4" s="10">
        <v>0</v>
      </c>
      <c r="D4" s="3">
        <v>17.39</v>
      </c>
      <c r="E4" s="3">
        <v>17.39</v>
      </c>
      <c r="F4" s="12">
        <f>(E4-E5)/E5</f>
        <v>0.45889261744966447</v>
      </c>
      <c r="G4" s="12">
        <f>E4/$E$65</f>
        <v>3.9140837240289631E-3</v>
      </c>
      <c r="H4" s="3">
        <v>5.47</v>
      </c>
    </row>
    <row r="5" spans="1:8" x14ac:dyDescent="0.3">
      <c r="A5" s="3" t="s">
        <v>11</v>
      </c>
      <c r="B5" s="10">
        <v>0</v>
      </c>
      <c r="C5" s="10">
        <v>0</v>
      </c>
      <c r="D5" s="3">
        <v>11.92</v>
      </c>
      <c r="E5" s="3">
        <v>11.92</v>
      </c>
      <c r="F5" s="3"/>
      <c r="G5" s="3"/>
      <c r="H5" s="3"/>
    </row>
    <row r="6" spans="1:8" x14ac:dyDescent="0.3">
      <c r="A6" s="3" t="s">
        <v>12</v>
      </c>
      <c r="B6" s="3">
        <v>10.99</v>
      </c>
      <c r="C6" s="3">
        <v>5.22</v>
      </c>
      <c r="D6" s="3">
        <v>318.51</v>
      </c>
      <c r="E6" s="3">
        <v>334.72</v>
      </c>
      <c r="F6" s="12">
        <f>(E6-E7)/E7</f>
        <v>0.76651889381465088</v>
      </c>
      <c r="G6" s="12">
        <f>E6/$E$65</f>
        <v>7.5337671311499405E-2</v>
      </c>
      <c r="H6" s="3">
        <v>145.24</v>
      </c>
    </row>
    <row r="7" spans="1:8" x14ac:dyDescent="0.3">
      <c r="A7" s="3" t="s">
        <v>11</v>
      </c>
      <c r="B7" s="3">
        <v>7.0000000000000007E-2</v>
      </c>
      <c r="C7" s="3">
        <v>5.04</v>
      </c>
      <c r="D7" s="3">
        <v>184.37</v>
      </c>
      <c r="E7" s="3">
        <v>189.48</v>
      </c>
      <c r="F7" s="3"/>
      <c r="G7" s="3"/>
      <c r="H7" s="3"/>
    </row>
    <row r="8" spans="1:8" x14ac:dyDescent="0.3">
      <c r="A8" s="3" t="s">
        <v>13</v>
      </c>
      <c r="B8" s="3">
        <v>60.03</v>
      </c>
      <c r="C8" s="10">
        <v>0</v>
      </c>
      <c r="D8" s="3">
        <v>20.14</v>
      </c>
      <c r="E8" s="3">
        <v>80.17</v>
      </c>
      <c r="F8" s="12">
        <f>(E8-E9)/E9</f>
        <v>2.3404166666666666</v>
      </c>
      <c r="G8" s="12">
        <f>E8/$E$65</f>
        <v>1.8044398628832777E-2</v>
      </c>
      <c r="H8" s="3">
        <v>56.17</v>
      </c>
    </row>
    <row r="9" spans="1:8" x14ac:dyDescent="0.3">
      <c r="A9" s="3" t="s">
        <v>11</v>
      </c>
      <c r="B9" s="10">
        <v>0</v>
      </c>
      <c r="C9" s="10">
        <v>0</v>
      </c>
      <c r="D9" s="3">
        <v>24</v>
      </c>
      <c r="E9" s="3">
        <v>24</v>
      </c>
      <c r="F9" s="3"/>
      <c r="G9" s="3"/>
      <c r="H9" s="3"/>
    </row>
    <row r="10" spans="1:8" x14ac:dyDescent="0.3">
      <c r="A10" s="3" t="s">
        <v>74</v>
      </c>
      <c r="B10" s="10">
        <v>0</v>
      </c>
      <c r="C10" s="10">
        <v>0</v>
      </c>
      <c r="D10" s="3">
        <v>0.33</v>
      </c>
      <c r="E10" s="3">
        <v>0.33</v>
      </c>
      <c r="F10" s="12">
        <f>(E10-E11)/E11</f>
        <v>0.43478260869565216</v>
      </c>
      <c r="G10" s="12">
        <f>E10/$E$65</f>
        <v>7.4275309311647953E-5</v>
      </c>
      <c r="H10" s="3">
        <v>0.1</v>
      </c>
    </row>
    <row r="11" spans="1:8" x14ac:dyDescent="0.3">
      <c r="A11" s="3" t="s">
        <v>11</v>
      </c>
      <c r="B11" s="10">
        <v>0</v>
      </c>
      <c r="C11" s="10">
        <v>0</v>
      </c>
      <c r="D11" s="3">
        <v>0.23</v>
      </c>
      <c r="E11" s="3">
        <v>0.23</v>
      </c>
      <c r="F11" s="3"/>
      <c r="G11" s="3"/>
      <c r="H11" s="3"/>
    </row>
    <row r="12" spans="1:8" x14ac:dyDescent="0.3">
      <c r="A12" s="3" t="s">
        <v>14</v>
      </c>
      <c r="B12" s="3">
        <v>0.56999999999999995</v>
      </c>
      <c r="C12" s="10">
        <v>0</v>
      </c>
      <c r="D12" s="3">
        <v>85.76</v>
      </c>
      <c r="E12" s="3">
        <v>86.33</v>
      </c>
      <c r="F12" s="12">
        <f>(E12-E13)/E13</f>
        <v>-0.27380551816958276</v>
      </c>
      <c r="G12" s="12">
        <f>E12/$E$65</f>
        <v>1.9430871069316871E-2</v>
      </c>
      <c r="H12" s="3">
        <v>-32.549999999999997</v>
      </c>
    </row>
    <row r="13" spans="1:8" x14ac:dyDescent="0.3">
      <c r="A13" s="3" t="s">
        <v>11</v>
      </c>
      <c r="B13" s="3">
        <v>48.11</v>
      </c>
      <c r="C13" s="10">
        <v>0</v>
      </c>
      <c r="D13" s="3">
        <v>70.77</v>
      </c>
      <c r="E13" s="3">
        <v>118.88</v>
      </c>
      <c r="F13" s="3"/>
      <c r="G13" s="3"/>
      <c r="H13" s="3"/>
    </row>
    <row r="14" spans="1:8" x14ac:dyDescent="0.3">
      <c r="A14" s="3" t="s">
        <v>15</v>
      </c>
      <c r="B14" s="10">
        <v>0</v>
      </c>
      <c r="C14" s="10">
        <v>0</v>
      </c>
      <c r="D14" s="3">
        <v>74.819999999999993</v>
      </c>
      <c r="E14" s="3">
        <v>74.819999999999993</v>
      </c>
      <c r="F14" s="12">
        <f>(E14-E15)/E15</f>
        <v>0.66488651535380505</v>
      </c>
      <c r="G14" s="12">
        <f>E14/$E$65</f>
        <v>1.6840238311204545E-2</v>
      </c>
      <c r="H14" s="3">
        <v>29.88</v>
      </c>
    </row>
    <row r="15" spans="1:8" x14ac:dyDescent="0.3">
      <c r="A15" s="3" t="s">
        <v>11</v>
      </c>
      <c r="B15" s="10">
        <v>0</v>
      </c>
      <c r="C15" s="10">
        <v>0</v>
      </c>
      <c r="D15" s="3">
        <v>44.94</v>
      </c>
      <c r="E15" s="3">
        <v>44.94</v>
      </c>
      <c r="F15" s="3"/>
      <c r="G15" s="3"/>
      <c r="H15" s="3"/>
    </row>
    <row r="16" spans="1:8" x14ac:dyDescent="0.3">
      <c r="A16" s="3" t="s">
        <v>16</v>
      </c>
      <c r="B16" s="3">
        <v>-14.56</v>
      </c>
      <c r="C16" s="3">
        <v>37.659999999999997</v>
      </c>
      <c r="D16" s="3">
        <v>108.58</v>
      </c>
      <c r="E16" s="3">
        <v>131.68</v>
      </c>
      <c r="F16" s="12">
        <f>(E16-E17)/E17</f>
        <v>0.29478859390363821</v>
      </c>
      <c r="G16" s="12">
        <f>E16/$E$65</f>
        <v>2.9638099182296374E-2</v>
      </c>
      <c r="H16" s="3">
        <v>29.98</v>
      </c>
    </row>
    <row r="17" spans="1:8" x14ac:dyDescent="0.3">
      <c r="A17" s="3" t="s">
        <v>11</v>
      </c>
      <c r="B17" s="3">
        <v>35.659999999999997</v>
      </c>
      <c r="C17" s="3">
        <v>29.87</v>
      </c>
      <c r="D17" s="3">
        <v>36.17</v>
      </c>
      <c r="E17" s="3">
        <v>101.7</v>
      </c>
      <c r="F17" s="3"/>
      <c r="G17" s="3"/>
      <c r="H17" s="3"/>
    </row>
    <row r="18" spans="1:8" x14ac:dyDescent="0.3">
      <c r="A18" s="3" t="s">
        <v>17</v>
      </c>
      <c r="B18" s="3">
        <v>228.01</v>
      </c>
      <c r="C18" s="3">
        <v>21.34</v>
      </c>
      <c r="D18" s="3">
        <v>167.99</v>
      </c>
      <c r="E18" s="3">
        <v>417.34</v>
      </c>
      <c r="F18" s="12">
        <f>(E18-E19)/E19</f>
        <v>0.24828762001615168</v>
      </c>
      <c r="G18" s="12">
        <f>E18/$E$65</f>
        <v>9.3933507842797442E-2</v>
      </c>
      <c r="H18" s="3">
        <v>83.01</v>
      </c>
    </row>
    <row r="19" spans="1:8" x14ac:dyDescent="0.3">
      <c r="A19" s="3" t="s">
        <v>11</v>
      </c>
      <c r="B19" s="3">
        <v>152.85</v>
      </c>
      <c r="C19" s="3">
        <v>15.43</v>
      </c>
      <c r="D19" s="3">
        <v>166.05</v>
      </c>
      <c r="E19" s="3">
        <v>334.33</v>
      </c>
      <c r="F19" s="3"/>
      <c r="G19" s="3"/>
      <c r="H19" s="3"/>
    </row>
    <row r="20" spans="1:8" x14ac:dyDescent="0.3">
      <c r="A20" s="3" t="s">
        <v>18</v>
      </c>
      <c r="B20" s="3">
        <v>1.67</v>
      </c>
      <c r="C20" s="3">
        <v>10.46</v>
      </c>
      <c r="D20" s="3">
        <v>154.29</v>
      </c>
      <c r="E20" s="3">
        <v>166.42</v>
      </c>
      <c r="F20" s="12">
        <f>(E20-E21)/E21</f>
        <v>-0.5025854081358162</v>
      </c>
      <c r="G20" s="12">
        <f>E20/$E$65</f>
        <v>3.7457263562558941E-2</v>
      </c>
      <c r="H20" s="3">
        <v>-168.15</v>
      </c>
    </row>
    <row r="21" spans="1:8" x14ac:dyDescent="0.3">
      <c r="A21" s="3" t="s">
        <v>11</v>
      </c>
      <c r="B21" s="3">
        <v>185.38</v>
      </c>
      <c r="C21" s="3">
        <v>8.9700000000000006</v>
      </c>
      <c r="D21" s="3">
        <v>140.22</v>
      </c>
      <c r="E21" s="3">
        <v>334.57</v>
      </c>
      <c r="F21" s="3"/>
      <c r="G21" s="3"/>
      <c r="H21" s="3"/>
    </row>
    <row r="22" spans="1:8" x14ac:dyDescent="0.3">
      <c r="A22" s="3" t="s">
        <v>19</v>
      </c>
      <c r="B22" s="10">
        <v>0</v>
      </c>
      <c r="C22" s="10">
        <v>0</v>
      </c>
      <c r="D22" s="3">
        <v>10.92</v>
      </c>
      <c r="E22" s="3">
        <v>10.92</v>
      </c>
      <c r="F22" s="12">
        <f>(E22-E23)/E23</f>
        <v>0.11770726714431938</v>
      </c>
      <c r="G22" s="12">
        <f>E22/$E$65</f>
        <v>2.4578375081308959E-3</v>
      </c>
      <c r="H22" s="3">
        <v>1.1499999999999999</v>
      </c>
    </row>
    <row r="23" spans="1:8" x14ac:dyDescent="0.3">
      <c r="A23" s="3" t="s">
        <v>11</v>
      </c>
      <c r="B23" s="10">
        <v>0</v>
      </c>
      <c r="C23" s="10">
        <v>0</v>
      </c>
      <c r="D23" s="3">
        <v>9.77</v>
      </c>
      <c r="E23" s="3">
        <v>9.77</v>
      </c>
      <c r="F23" s="3"/>
      <c r="G23" s="3"/>
      <c r="H23" s="3"/>
    </row>
    <row r="24" spans="1:8" x14ac:dyDescent="0.3">
      <c r="A24" s="3" t="s">
        <v>20</v>
      </c>
      <c r="B24" s="3">
        <v>296.2</v>
      </c>
      <c r="C24" s="10">
        <v>0</v>
      </c>
      <c r="D24" s="10">
        <v>0</v>
      </c>
      <c r="E24" s="3">
        <v>296.2</v>
      </c>
      <c r="F24" s="10">
        <v>0</v>
      </c>
      <c r="G24" s="12">
        <f>E24/$E$65</f>
        <v>6.6667717024576134E-2</v>
      </c>
      <c r="H24" s="3">
        <v>296.2</v>
      </c>
    </row>
    <row r="25" spans="1:8" x14ac:dyDescent="0.3">
      <c r="A25" s="3" t="s">
        <v>11</v>
      </c>
      <c r="B25" s="10">
        <v>0</v>
      </c>
      <c r="C25" s="10">
        <v>0</v>
      </c>
      <c r="D25" s="10">
        <v>0</v>
      </c>
      <c r="E25" s="10">
        <v>0</v>
      </c>
      <c r="F25" s="3"/>
      <c r="G25" s="3"/>
      <c r="H25" s="3"/>
    </row>
    <row r="26" spans="1:8" x14ac:dyDescent="0.3">
      <c r="A26" s="3" t="s">
        <v>21</v>
      </c>
      <c r="B26" s="10">
        <v>0</v>
      </c>
      <c r="C26" s="10">
        <v>0</v>
      </c>
      <c r="D26" s="3">
        <v>26.12</v>
      </c>
      <c r="E26" s="3">
        <v>26.12</v>
      </c>
      <c r="F26" s="12">
        <f>(E26-E27)/E27</f>
        <v>0.14360770577933454</v>
      </c>
      <c r="G26" s="12">
        <f>E26/$E$65</f>
        <v>5.8790032703643774E-3</v>
      </c>
      <c r="H26" s="3">
        <v>3.28</v>
      </c>
    </row>
    <row r="27" spans="1:8" x14ac:dyDescent="0.3">
      <c r="A27" s="3" t="s">
        <v>11</v>
      </c>
      <c r="B27" s="10">
        <v>0</v>
      </c>
      <c r="C27" s="10">
        <v>0</v>
      </c>
      <c r="D27" s="3">
        <v>22.84</v>
      </c>
      <c r="E27" s="3">
        <v>22.84</v>
      </c>
      <c r="F27" s="3"/>
      <c r="G27" s="3"/>
      <c r="H27" s="3"/>
    </row>
    <row r="28" spans="1:8" x14ac:dyDescent="0.3">
      <c r="A28" s="3" t="s">
        <v>22</v>
      </c>
      <c r="B28" s="10">
        <v>0</v>
      </c>
      <c r="C28" s="10">
        <v>0</v>
      </c>
      <c r="D28" s="3">
        <v>1.33</v>
      </c>
      <c r="E28" s="3">
        <v>1.33</v>
      </c>
      <c r="F28" s="12">
        <f>(E28-E29)/E29</f>
        <v>18</v>
      </c>
      <c r="G28" s="12">
        <f>E28/$E$65</f>
        <v>2.9935200419542966E-4</v>
      </c>
      <c r="H28" s="3">
        <v>1.26</v>
      </c>
    </row>
    <row r="29" spans="1:8" x14ac:dyDescent="0.3">
      <c r="A29" s="3" t="s">
        <v>11</v>
      </c>
      <c r="B29" s="10">
        <v>0</v>
      </c>
      <c r="C29" s="10">
        <v>0</v>
      </c>
      <c r="D29" s="3">
        <v>7.0000000000000007E-2</v>
      </c>
      <c r="E29" s="3">
        <v>7.0000000000000007E-2</v>
      </c>
      <c r="F29" s="3"/>
      <c r="G29" s="3"/>
      <c r="H29" s="3"/>
    </row>
    <row r="30" spans="1:8" x14ac:dyDescent="0.3">
      <c r="A30" s="3" t="s">
        <v>23</v>
      </c>
      <c r="B30" s="3">
        <v>0.01</v>
      </c>
      <c r="C30" s="10">
        <v>0</v>
      </c>
      <c r="D30" s="3">
        <v>203.75</v>
      </c>
      <c r="E30" s="3">
        <v>203.76</v>
      </c>
      <c r="F30" s="12">
        <f>(E30-E31)/E31</f>
        <v>0.30406399999999995</v>
      </c>
      <c r="G30" s="12">
        <f>E30/$E$65</f>
        <v>4.5861627349519353E-2</v>
      </c>
      <c r="H30" s="3">
        <v>47.51</v>
      </c>
    </row>
    <row r="31" spans="1:8" x14ac:dyDescent="0.3">
      <c r="A31" s="3" t="s">
        <v>11</v>
      </c>
      <c r="B31" s="10">
        <v>0</v>
      </c>
      <c r="C31" s="10">
        <v>0</v>
      </c>
      <c r="D31" s="3">
        <v>156.25</v>
      </c>
      <c r="E31" s="3">
        <v>156.25</v>
      </c>
      <c r="F31" s="3"/>
      <c r="G31" s="3"/>
      <c r="H31" s="3"/>
    </row>
    <row r="32" spans="1:8" x14ac:dyDescent="0.3">
      <c r="A32" s="3" t="s">
        <v>24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</row>
    <row r="33" spans="1:8" x14ac:dyDescent="0.3">
      <c r="A33" s="3" t="s">
        <v>11</v>
      </c>
      <c r="B33" s="10">
        <v>0</v>
      </c>
      <c r="C33" s="10">
        <v>0</v>
      </c>
      <c r="D33" s="10">
        <v>0</v>
      </c>
      <c r="E33" s="10">
        <v>0</v>
      </c>
      <c r="F33" s="10"/>
      <c r="G33" s="10"/>
      <c r="H33" s="10"/>
    </row>
    <row r="34" spans="1:8" x14ac:dyDescent="0.3">
      <c r="A34" s="3" t="s">
        <v>25</v>
      </c>
      <c r="B34" s="10">
        <v>0</v>
      </c>
      <c r="C34" s="10">
        <v>0</v>
      </c>
      <c r="D34" s="3">
        <v>0.04</v>
      </c>
      <c r="E34" s="3">
        <v>0.04</v>
      </c>
      <c r="F34" s="12">
        <f>(E34-E35)/E35</f>
        <v>-0.33333333333333331</v>
      </c>
      <c r="G34" s="10">
        <v>0</v>
      </c>
      <c r="H34" s="3">
        <v>-0.02</v>
      </c>
    </row>
    <row r="35" spans="1:8" x14ac:dyDescent="0.3">
      <c r="A35" s="3" t="s">
        <v>11</v>
      </c>
      <c r="B35" s="10">
        <v>0</v>
      </c>
      <c r="C35" s="10">
        <v>0</v>
      </c>
      <c r="D35" s="3">
        <v>0.06</v>
      </c>
      <c r="E35" s="3">
        <v>0.06</v>
      </c>
      <c r="F35" s="3"/>
      <c r="G35" s="3"/>
      <c r="H35" s="3"/>
    </row>
    <row r="36" spans="1:8" x14ac:dyDescent="0.3">
      <c r="A36" s="3" t="s">
        <v>26</v>
      </c>
      <c r="B36" s="3">
        <v>736.92</v>
      </c>
      <c r="C36" s="10">
        <v>0</v>
      </c>
      <c r="D36" s="3">
        <v>22.18</v>
      </c>
      <c r="E36" s="3">
        <v>759.1</v>
      </c>
      <c r="F36" s="12">
        <f>(E36-E37)/E37</f>
        <v>0.20989464624408291</v>
      </c>
      <c r="G36" s="12">
        <f>E36/$E$65</f>
        <v>0.17085571908627867</v>
      </c>
      <c r="H36" s="3">
        <v>131.69</v>
      </c>
    </row>
    <row r="37" spans="1:8" x14ac:dyDescent="0.3">
      <c r="A37" s="3" t="s">
        <v>11</v>
      </c>
      <c r="B37" s="3">
        <v>601.27</v>
      </c>
      <c r="C37" s="10">
        <v>0</v>
      </c>
      <c r="D37" s="3">
        <v>26.14</v>
      </c>
      <c r="E37" s="3">
        <v>627.41</v>
      </c>
      <c r="F37" s="3"/>
      <c r="G37" s="3"/>
      <c r="H37" s="3"/>
    </row>
    <row r="38" spans="1:8" x14ac:dyDescent="0.3">
      <c r="A38" s="3" t="s">
        <v>27</v>
      </c>
      <c r="B38" s="10">
        <v>0</v>
      </c>
      <c r="C38" s="10">
        <v>0</v>
      </c>
      <c r="D38" s="3">
        <v>4.91</v>
      </c>
      <c r="E38" s="3">
        <v>4.91</v>
      </c>
      <c r="F38" s="12">
        <f>(E38-E39)/E39</f>
        <v>0.48338368580060426</v>
      </c>
      <c r="G38" s="12">
        <f>E38/$E$65</f>
        <v>1.105126571879368E-3</v>
      </c>
      <c r="H38" s="3">
        <v>1.6</v>
      </c>
    </row>
    <row r="39" spans="1:8" x14ac:dyDescent="0.3">
      <c r="A39" s="3" t="s">
        <v>11</v>
      </c>
      <c r="B39" s="10">
        <v>0</v>
      </c>
      <c r="C39" s="10">
        <v>0</v>
      </c>
      <c r="D39" s="3">
        <v>3.31</v>
      </c>
      <c r="E39" s="3">
        <v>3.31</v>
      </c>
      <c r="F39" s="3"/>
      <c r="G39" s="3"/>
      <c r="H39" s="3"/>
    </row>
    <row r="40" spans="1:8" x14ac:dyDescent="0.3">
      <c r="A40" s="3" t="s">
        <v>28</v>
      </c>
      <c r="B40" s="3">
        <v>155.24</v>
      </c>
      <c r="C40" s="3">
        <v>4.32</v>
      </c>
      <c r="D40" s="3">
        <v>42.36</v>
      </c>
      <c r="E40" s="3">
        <v>201.92</v>
      </c>
      <c r="F40" s="12">
        <f>(E40-E41)/E41</f>
        <v>0.12596888418000321</v>
      </c>
      <c r="G40" s="12">
        <f>E40/$E$65</f>
        <v>4.5447486230933191E-2</v>
      </c>
      <c r="H40" s="3">
        <v>22.59</v>
      </c>
    </row>
    <row r="41" spans="1:8" x14ac:dyDescent="0.3">
      <c r="A41" s="3" t="s">
        <v>11</v>
      </c>
      <c r="B41" s="3">
        <v>148.49</v>
      </c>
      <c r="C41" s="3">
        <v>6.57</v>
      </c>
      <c r="D41" s="3">
        <v>24.27</v>
      </c>
      <c r="E41" s="3">
        <v>179.33</v>
      </c>
      <c r="F41" s="3"/>
      <c r="G41" s="3"/>
      <c r="H41" s="3"/>
    </row>
    <row r="42" spans="1:8" x14ac:dyDescent="0.3">
      <c r="A42" s="3" t="s">
        <v>29</v>
      </c>
      <c r="B42" s="10">
        <v>0</v>
      </c>
      <c r="C42" s="10">
        <v>0</v>
      </c>
      <c r="D42" s="3">
        <v>4.71</v>
      </c>
      <c r="E42" s="3">
        <v>4.71</v>
      </c>
      <c r="F42" s="12">
        <f>(E42-E43)/E43</f>
        <v>0.30110497237569056</v>
      </c>
      <c r="G42" s="12">
        <f>E42/$E$65</f>
        <v>1.0601112329026118E-3</v>
      </c>
      <c r="H42" s="3">
        <v>1.0900000000000001</v>
      </c>
    </row>
    <row r="43" spans="1:8" x14ac:dyDescent="0.3">
      <c r="A43" s="3" t="s">
        <v>11</v>
      </c>
      <c r="B43" s="10">
        <v>0</v>
      </c>
      <c r="C43" s="10">
        <v>0</v>
      </c>
      <c r="D43" s="3">
        <v>3.62</v>
      </c>
      <c r="E43" s="3">
        <v>3.62</v>
      </c>
      <c r="F43" s="3"/>
      <c r="G43" s="3"/>
      <c r="H43" s="3"/>
    </row>
    <row r="44" spans="1:8" x14ac:dyDescent="0.3">
      <c r="A44" s="3" t="s">
        <v>30</v>
      </c>
      <c r="B44" s="10">
        <v>0</v>
      </c>
      <c r="C44" s="3">
        <v>36.159999999999997</v>
      </c>
      <c r="D44" s="3">
        <v>101.15</v>
      </c>
      <c r="E44" s="3">
        <v>137.31</v>
      </c>
      <c r="F44" s="12">
        <f>(E44-E45)/E45</f>
        <v>0.52940521274225882</v>
      </c>
      <c r="G44" s="12">
        <f>E44/$E$65</f>
        <v>3.0905280974492064E-2</v>
      </c>
      <c r="H44" s="3">
        <v>47.53</v>
      </c>
    </row>
    <row r="45" spans="1:8" x14ac:dyDescent="0.3">
      <c r="A45" s="3" t="s">
        <v>11</v>
      </c>
      <c r="B45" s="10">
        <v>0</v>
      </c>
      <c r="C45" s="3">
        <v>23.36</v>
      </c>
      <c r="D45" s="3">
        <v>66.42</v>
      </c>
      <c r="E45" s="3">
        <v>89.78</v>
      </c>
      <c r="F45" s="3"/>
      <c r="G45" s="3"/>
      <c r="H45" s="3"/>
    </row>
    <row r="46" spans="1:8" x14ac:dyDescent="0.3">
      <c r="A46" s="3" t="s">
        <v>31</v>
      </c>
      <c r="B46" s="10">
        <v>0</v>
      </c>
      <c r="C46" s="3">
        <v>60.69</v>
      </c>
      <c r="D46" s="3">
        <v>436.27</v>
      </c>
      <c r="E46" s="3">
        <v>496.96</v>
      </c>
      <c r="F46" s="12">
        <f>(E46-E47)/E47</f>
        <v>0.41616322808617334</v>
      </c>
      <c r="G46" s="12">
        <f>E46/$E$65</f>
        <v>0.11185411428944414</v>
      </c>
      <c r="H46" s="3">
        <v>146.04</v>
      </c>
    </row>
    <row r="47" spans="1:8" x14ac:dyDescent="0.3">
      <c r="A47" s="3" t="s">
        <v>11</v>
      </c>
      <c r="B47" s="10">
        <v>0</v>
      </c>
      <c r="C47" s="3">
        <v>27.24</v>
      </c>
      <c r="D47" s="3">
        <v>323.68</v>
      </c>
      <c r="E47" s="3">
        <v>350.92</v>
      </c>
      <c r="F47" s="3"/>
      <c r="G47" s="3"/>
      <c r="H47" s="3"/>
    </row>
    <row r="48" spans="1:8" x14ac:dyDescent="0.3">
      <c r="A48" s="3" t="s">
        <v>32</v>
      </c>
      <c r="B48" s="3">
        <v>1.39</v>
      </c>
      <c r="C48" s="10">
        <v>0</v>
      </c>
      <c r="D48" s="3">
        <v>126.77</v>
      </c>
      <c r="E48" s="3">
        <v>128.16</v>
      </c>
      <c r="F48" s="12">
        <f>(E48-E49)/E49</f>
        <v>-0.10987637171829417</v>
      </c>
      <c r="G48" s="12">
        <f>E48/$E$65</f>
        <v>2.884582921630546E-2</v>
      </c>
      <c r="H48" s="3">
        <v>-15.82</v>
      </c>
    </row>
    <row r="49" spans="1:8" x14ac:dyDescent="0.3">
      <c r="A49" s="3" t="s">
        <v>11</v>
      </c>
      <c r="B49" s="10">
        <v>0</v>
      </c>
      <c r="C49" s="10">
        <v>0</v>
      </c>
      <c r="D49" s="3">
        <v>143.97999999999999</v>
      </c>
      <c r="E49" s="3">
        <v>143.97999999999999</v>
      </c>
      <c r="F49" s="3"/>
      <c r="G49" s="3"/>
      <c r="H49" s="3"/>
    </row>
    <row r="50" spans="1:8" x14ac:dyDescent="0.3">
      <c r="A50" s="3" t="s">
        <v>33</v>
      </c>
      <c r="B50" s="3">
        <v>0.47</v>
      </c>
      <c r="C50" s="10">
        <v>0</v>
      </c>
      <c r="D50" s="3">
        <v>181.42</v>
      </c>
      <c r="E50" s="3">
        <v>181.89</v>
      </c>
      <c r="F50" s="12">
        <f>(E50-E51)/E51</f>
        <v>0.23945485519591131</v>
      </c>
      <c r="G50" s="12">
        <f>E50/$E$65</f>
        <v>4.0939200032411048E-2</v>
      </c>
      <c r="H50" s="3">
        <v>35.14</v>
      </c>
    </row>
    <row r="51" spans="1:8" x14ac:dyDescent="0.3">
      <c r="A51" s="3" t="s">
        <v>11</v>
      </c>
      <c r="B51" s="3">
        <v>0.44</v>
      </c>
      <c r="C51" s="10">
        <v>0</v>
      </c>
      <c r="D51" s="3">
        <v>146.31</v>
      </c>
      <c r="E51" s="3">
        <v>146.75</v>
      </c>
      <c r="F51" s="3"/>
      <c r="G51" s="3"/>
      <c r="H51" s="3"/>
    </row>
    <row r="52" spans="1:8" x14ac:dyDescent="0.3">
      <c r="A52" s="3" t="s">
        <v>34</v>
      </c>
      <c r="B52" s="3">
        <v>166.37</v>
      </c>
      <c r="C52" s="3">
        <v>6.88</v>
      </c>
      <c r="D52" s="3">
        <v>16.79</v>
      </c>
      <c r="E52" s="3">
        <v>190.04</v>
      </c>
      <c r="F52" s="12">
        <f>(E52-E53)/E53</f>
        <v>-0.15717580273194962</v>
      </c>
      <c r="G52" s="12">
        <f>E52/$E$65</f>
        <v>4.2773575095713869E-2</v>
      </c>
      <c r="H52" s="3">
        <v>-35.44</v>
      </c>
    </row>
    <row r="53" spans="1:8" x14ac:dyDescent="0.3">
      <c r="A53" s="3" t="s">
        <v>11</v>
      </c>
      <c r="B53" s="3">
        <v>208.38</v>
      </c>
      <c r="C53" s="3">
        <v>4.72</v>
      </c>
      <c r="D53" s="3">
        <v>12.38</v>
      </c>
      <c r="E53" s="3">
        <v>225.48</v>
      </c>
      <c r="F53" s="3"/>
      <c r="G53" s="3"/>
      <c r="H53" s="3"/>
    </row>
    <row r="54" spans="1:8" x14ac:dyDescent="0.3">
      <c r="A54" s="4" t="s">
        <v>35</v>
      </c>
      <c r="B54" s="11">
        <f t="shared" ref="B54:E54" si="0">SUM(B4+B6+B8+B10+B12+B14+B16+B18+B20+B22+B24+B26+B28+B30+B32+B34+B36+B38+B40+B42+B44+B46+B48+B50+B52)</f>
        <v>1643.31</v>
      </c>
      <c r="C54" s="11">
        <f t="shared" si="0"/>
        <v>182.73</v>
      </c>
      <c r="D54" s="11">
        <f t="shared" si="0"/>
        <v>2126.5299999999997</v>
      </c>
      <c r="E54" s="11">
        <f t="shared" si="0"/>
        <v>3952.5699999999997</v>
      </c>
      <c r="F54" s="8">
        <f>(E54-E55)/E55</f>
        <v>0.26700367352433946</v>
      </c>
      <c r="G54" s="8">
        <f>E54/$E$65</f>
        <v>0.88963139189678886</v>
      </c>
      <c r="H54" s="11">
        <f t="shared" ref="H54" si="1">SUM(H4+H6+H8+H10+H12+H14+H16+H18+H20+H22+H24+H26+H28+H30+H32+H34+H36+H38+H40+H42+H44+H46+H48+H50+H52)</f>
        <v>832.95</v>
      </c>
    </row>
    <row r="55" spans="1:8" x14ac:dyDescent="0.3">
      <c r="A55" s="3" t="s">
        <v>36</v>
      </c>
      <c r="B55" s="13">
        <f>SUM(B5+B7+B9+B11+B13+B15+B17+B19+B21+B23+B25+B27+B29+B31+B33+B35+B37+B39+B41+B43+B45+B47+B49+B51+B53)</f>
        <v>1380.65</v>
      </c>
      <c r="C55" s="13">
        <f>SUM(C5+C7+C9+C11+C13+C15+C17+C19+C21+C23+C25+C27+C29+C31+C33+C35+C37+C39+C41+C43+C45+C47+C49+C51+C53)</f>
        <v>121.19999999999999</v>
      </c>
      <c r="D55" s="13">
        <f>SUM(D5+D7+D9+D11+D13+D15+D17+D19+D21+D23+D25+D27+D29+D31+D33+D35+D37+D39+D41+D43+D45+D47+D49+D51+D53)</f>
        <v>1617.77</v>
      </c>
      <c r="E55" s="13">
        <f>SUM(E5+E7+E9+E11+E13+E15+E17+E19+E21+E23+E25+E27+E29+E31+E33+E35+E37+E39+E41+E43+E45+E47+E49+E51+E53)</f>
        <v>3119.62</v>
      </c>
      <c r="F55" s="3"/>
      <c r="G55" s="3"/>
      <c r="H55" s="3"/>
    </row>
    <row r="56" spans="1:8" x14ac:dyDescent="0.3">
      <c r="A56" s="3" t="s">
        <v>37</v>
      </c>
      <c r="B56" s="9">
        <f>(B54-B55)/B55</f>
        <v>0.19024372578133475</v>
      </c>
      <c r="C56" s="9">
        <f>(C54-C55)/C55</f>
        <v>0.50767326732673268</v>
      </c>
      <c r="D56" s="9">
        <f>(D54-D55)/D55</f>
        <v>0.31448228116481314</v>
      </c>
      <c r="E56" s="9">
        <f>(E54-E55)/E55</f>
        <v>0.26700367352433946</v>
      </c>
      <c r="F56" s="3"/>
      <c r="G56" s="3"/>
      <c r="H56" s="3"/>
    </row>
    <row r="57" spans="1:8" x14ac:dyDescent="0.3">
      <c r="A57" s="4" t="s">
        <v>55</v>
      </c>
      <c r="B57" s="3"/>
      <c r="C57" s="3"/>
      <c r="D57" s="3"/>
      <c r="E57" s="3"/>
      <c r="F57" s="3"/>
      <c r="G57" s="3"/>
      <c r="H57" s="3"/>
    </row>
    <row r="58" spans="1:8" x14ac:dyDescent="0.3">
      <c r="A58" s="3" t="s">
        <v>56</v>
      </c>
      <c r="B58" s="3">
        <v>175.16</v>
      </c>
      <c r="C58" s="10">
        <v>0</v>
      </c>
      <c r="D58" s="3">
        <v>6.56</v>
      </c>
      <c r="E58" s="3">
        <v>181.72</v>
      </c>
      <c r="F58" s="12">
        <f>(E58-E59)/E59</f>
        <v>-0.54372661762121177</v>
      </c>
      <c r="G58" s="12">
        <f>E58/$E$65</f>
        <v>4.0900936994280809E-2</v>
      </c>
      <c r="H58" s="3">
        <v>-216.55</v>
      </c>
    </row>
    <row r="59" spans="1:8" x14ac:dyDescent="0.3">
      <c r="A59" s="3" t="s">
        <v>11</v>
      </c>
      <c r="B59" s="3">
        <v>395.64</v>
      </c>
      <c r="C59" s="10">
        <v>0</v>
      </c>
      <c r="D59" s="3">
        <v>2.63</v>
      </c>
      <c r="E59" s="3">
        <v>398.27</v>
      </c>
      <c r="F59" s="3"/>
      <c r="G59" s="3"/>
      <c r="H59" s="3"/>
    </row>
    <row r="60" spans="1:8" x14ac:dyDescent="0.3">
      <c r="A60" s="3" t="s">
        <v>57</v>
      </c>
      <c r="B60" s="10">
        <v>0</v>
      </c>
      <c r="C60" s="3">
        <v>308.64</v>
      </c>
      <c r="D60" s="10">
        <v>0</v>
      </c>
      <c r="E60" s="3">
        <v>308.64</v>
      </c>
      <c r="F60" s="12">
        <f>(E60-E61)/E61</f>
        <v>0.1905110896817743</v>
      </c>
      <c r="G60" s="12">
        <f>E60/$E$65</f>
        <v>6.9467671108930373E-2</v>
      </c>
      <c r="H60" s="3">
        <v>49.39</v>
      </c>
    </row>
    <row r="61" spans="1:8" x14ac:dyDescent="0.3">
      <c r="A61" s="3" t="s">
        <v>11</v>
      </c>
      <c r="B61" s="10">
        <v>0</v>
      </c>
      <c r="C61" s="3">
        <v>259.25</v>
      </c>
      <c r="D61" s="10">
        <v>0</v>
      </c>
      <c r="E61" s="3">
        <v>259.25</v>
      </c>
      <c r="F61" s="3"/>
      <c r="G61" s="3"/>
      <c r="H61" s="3"/>
    </row>
    <row r="62" spans="1:8" x14ac:dyDescent="0.3">
      <c r="A62" s="4" t="s">
        <v>58</v>
      </c>
      <c r="B62" s="14">
        <f>SUM(B58+B60)</f>
        <v>175.16</v>
      </c>
      <c r="C62" s="14">
        <f>SUM(C58+C60)</f>
        <v>308.64</v>
      </c>
      <c r="D62" s="14">
        <f>SUM(D58+D60)</f>
        <v>6.56</v>
      </c>
      <c r="E62" s="14">
        <f>SUM(E58+E60)</f>
        <v>490.36</v>
      </c>
      <c r="F62" s="8">
        <f>(E62-E63)/E63</f>
        <v>-0.25422800827351255</v>
      </c>
      <c r="G62" s="8">
        <f>E62/$E$65</f>
        <v>0.11036860810321118</v>
      </c>
      <c r="H62" s="14">
        <f>SUM(H58+H60)</f>
        <v>-167.16000000000003</v>
      </c>
    </row>
    <row r="63" spans="1:8" x14ac:dyDescent="0.3">
      <c r="A63" s="3" t="s">
        <v>36</v>
      </c>
      <c r="B63" s="3">
        <v>395.64</v>
      </c>
      <c r="C63" s="3">
        <v>259.25</v>
      </c>
      <c r="D63" s="3">
        <v>2.63</v>
      </c>
      <c r="E63" s="3">
        <v>657.52</v>
      </c>
      <c r="F63" s="3"/>
      <c r="G63" s="3"/>
      <c r="H63" s="3"/>
    </row>
    <row r="64" spans="1:8" x14ac:dyDescent="0.3">
      <c r="A64" s="3" t="s">
        <v>37</v>
      </c>
      <c r="B64" s="3">
        <v>-55.73</v>
      </c>
      <c r="C64" s="3">
        <v>19.05</v>
      </c>
      <c r="D64" s="3">
        <v>149.43</v>
      </c>
      <c r="E64" s="3">
        <v>-25.42</v>
      </c>
      <c r="F64" s="3"/>
      <c r="G64" s="3"/>
      <c r="H64" s="3"/>
    </row>
    <row r="65" spans="1:8" x14ac:dyDescent="0.3">
      <c r="A65" s="4" t="s">
        <v>45</v>
      </c>
      <c r="B65" s="11">
        <f>SUM(B54+B62)</f>
        <v>1818.47</v>
      </c>
      <c r="C65" s="11">
        <f>SUM(C54+C62)</f>
        <v>491.37</v>
      </c>
      <c r="D65" s="11">
        <f>SUM(D54+D62)</f>
        <v>2133.0899999999997</v>
      </c>
      <c r="E65" s="11">
        <f>SUM(E54+E62)</f>
        <v>4442.9299999999994</v>
      </c>
      <c r="F65" s="8">
        <f>(E65-E66)/E66</f>
        <v>0.17626828764620839</v>
      </c>
      <c r="G65" s="8">
        <f>E65/$E$65</f>
        <v>1</v>
      </c>
      <c r="H65" s="11">
        <f>SUM(H54+H62)</f>
        <v>665.79</v>
      </c>
    </row>
    <row r="66" spans="1:8" x14ac:dyDescent="0.3">
      <c r="A66" s="3" t="s">
        <v>36</v>
      </c>
      <c r="B66" s="3">
        <v>1776.29</v>
      </c>
      <c r="C66" s="3">
        <v>380.45</v>
      </c>
      <c r="D66" s="3">
        <v>1620.4</v>
      </c>
      <c r="E66" s="3">
        <v>3777.14</v>
      </c>
      <c r="F66" s="3"/>
      <c r="G66" s="3"/>
      <c r="H66" s="3"/>
    </row>
    <row r="67" spans="1:8" x14ac:dyDescent="0.3">
      <c r="A67" s="3" t="s">
        <v>37</v>
      </c>
      <c r="B67" s="12">
        <f>(B65-B66)/B66</f>
        <v>2.3746122536297602E-2</v>
      </c>
      <c r="C67" s="12">
        <f>(C65-C66)/C66</f>
        <v>0.29154948087790777</v>
      </c>
      <c r="D67" s="12">
        <f>(D65-D66)/D66</f>
        <v>0.31639718588002935</v>
      </c>
      <c r="E67" s="12">
        <f>(E65-E66)/E66</f>
        <v>0.17626828764620839</v>
      </c>
      <c r="F67" s="3"/>
      <c r="G67" s="3"/>
      <c r="H67" s="3"/>
    </row>
    <row r="68" spans="1:8" x14ac:dyDescent="0.3">
      <c r="A68" s="3" t="s">
        <v>46</v>
      </c>
      <c r="B68" s="12">
        <f>B65/$E$65</f>
        <v>0.40929521734531049</v>
      </c>
      <c r="C68" s="12">
        <f>C65/$E$65</f>
        <v>0.11059593556504381</v>
      </c>
      <c r="D68" s="12">
        <f>D65/$E$65</f>
        <v>0.4801088470896458</v>
      </c>
      <c r="E68" s="12">
        <f>E65/$E$65</f>
        <v>1</v>
      </c>
      <c r="F68" s="3"/>
      <c r="G68" s="3"/>
      <c r="H68" s="3"/>
    </row>
    <row r="69" spans="1:8" x14ac:dyDescent="0.3">
      <c r="A69" s="3" t="s">
        <v>47</v>
      </c>
      <c r="B69" s="12">
        <f>B66/$E$66</f>
        <v>0.47027380504826405</v>
      </c>
      <c r="C69" s="12">
        <f>C66/$E$66</f>
        <v>0.10072435758272132</v>
      </c>
      <c r="D69" s="12">
        <f>D66/$E$66</f>
        <v>0.4290018373690147</v>
      </c>
      <c r="E69" s="12">
        <f>E66/$E$66</f>
        <v>1</v>
      </c>
      <c r="F69" s="3"/>
      <c r="G69" s="3"/>
      <c r="H69" s="3"/>
    </row>
  </sheetData>
  <mergeCells count="1">
    <mergeCell ref="A1:H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3"/>
  <sheetViews>
    <sheetView tabSelected="1" workbookViewId="0">
      <selection activeCell="E3" sqref="E3"/>
    </sheetView>
  </sheetViews>
  <sheetFormatPr defaultRowHeight="14.4" x14ac:dyDescent="0.3"/>
  <cols>
    <col min="1" max="1" width="32.21875" customWidth="1"/>
    <col min="2" max="2" width="10" customWidth="1"/>
    <col min="3" max="4" width="9.6640625" customWidth="1"/>
    <col min="5" max="5" width="10.33203125" customWidth="1"/>
    <col min="6" max="6" width="12.21875" customWidth="1"/>
    <col min="7" max="7" width="10.77734375" customWidth="1"/>
    <col min="8" max="9" width="10.21875" customWidth="1"/>
    <col min="10" max="10" width="10.44140625" customWidth="1"/>
    <col min="11" max="11" width="10.109375" customWidth="1"/>
    <col min="12" max="12" width="9.21875" customWidth="1"/>
    <col min="13" max="14" width="10.21875" customWidth="1"/>
    <col min="15" max="15" width="11.109375" customWidth="1"/>
    <col min="16" max="16" width="9.88671875" customWidth="1"/>
    <col min="18" max="18" width="10.88671875" customWidth="1"/>
  </cols>
  <sheetData>
    <row r="1" spans="1:18" ht="37.799999999999997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42" customHeight="1" x14ac:dyDescent="0.3">
      <c r="A2" s="3"/>
      <c r="B2" s="5" t="s">
        <v>59</v>
      </c>
      <c r="C2" s="5" t="s">
        <v>60</v>
      </c>
      <c r="D2" s="5" t="s">
        <v>61</v>
      </c>
      <c r="E2" s="5" t="s">
        <v>62</v>
      </c>
      <c r="F2" s="5" t="s">
        <v>63</v>
      </c>
      <c r="G2" s="5" t="s">
        <v>64</v>
      </c>
      <c r="H2" s="5" t="s">
        <v>65</v>
      </c>
      <c r="I2" s="5" t="s">
        <v>66</v>
      </c>
      <c r="J2" s="5" t="s">
        <v>67</v>
      </c>
      <c r="K2" s="5" t="s">
        <v>68</v>
      </c>
      <c r="L2" s="5" t="s">
        <v>69</v>
      </c>
      <c r="M2" s="5" t="s">
        <v>70</v>
      </c>
      <c r="N2" s="5" t="s">
        <v>71</v>
      </c>
      <c r="O2" s="5" t="s">
        <v>5</v>
      </c>
      <c r="P2" s="5" t="s">
        <v>6</v>
      </c>
      <c r="Q2" s="5" t="s">
        <v>7</v>
      </c>
      <c r="R2" s="5" t="s">
        <v>8</v>
      </c>
    </row>
    <row r="3" spans="1:18" x14ac:dyDescent="0.3">
      <c r="A3" s="4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3">
      <c r="A4" s="3" t="s">
        <v>10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3">
        <v>203.84</v>
      </c>
      <c r="H4" s="3">
        <v>74.680000000000007</v>
      </c>
      <c r="I4" s="3">
        <v>129.16</v>
      </c>
      <c r="J4" s="3">
        <v>265.54000000000002</v>
      </c>
      <c r="K4" s="10">
        <v>0</v>
      </c>
      <c r="L4" s="3">
        <v>16.39</v>
      </c>
      <c r="M4" s="3">
        <v>1.9</v>
      </c>
      <c r="N4" s="3">
        <v>17.39</v>
      </c>
      <c r="O4" s="3">
        <v>505.06</v>
      </c>
      <c r="P4" s="12">
        <f>(O4-O5)/O5</f>
        <v>0.20295343575086333</v>
      </c>
      <c r="Q4" s="12">
        <f>O4/$O$79</f>
        <v>6.9416316614051687E-3</v>
      </c>
      <c r="R4" s="3">
        <v>85.21</v>
      </c>
    </row>
    <row r="5" spans="1:18" x14ac:dyDescent="0.3">
      <c r="A5" s="3" t="s">
        <v>11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3">
        <v>154.59</v>
      </c>
      <c r="H5" s="3">
        <v>55.91</v>
      </c>
      <c r="I5" s="3">
        <v>98.68</v>
      </c>
      <c r="J5" s="3">
        <v>222.63</v>
      </c>
      <c r="K5" s="10">
        <v>0</v>
      </c>
      <c r="L5" s="3">
        <v>28.16</v>
      </c>
      <c r="M5" s="3">
        <v>2.5499999999999998</v>
      </c>
      <c r="N5" s="3">
        <v>11.92</v>
      </c>
      <c r="O5" s="3">
        <v>419.85</v>
      </c>
      <c r="P5" s="3"/>
      <c r="Q5" s="3"/>
      <c r="R5" s="3"/>
    </row>
    <row r="6" spans="1:18" x14ac:dyDescent="0.3">
      <c r="A6" s="3" t="s">
        <v>12</v>
      </c>
      <c r="B6" s="3">
        <v>1040.25</v>
      </c>
      <c r="C6" s="3">
        <v>104.36</v>
      </c>
      <c r="D6" s="3">
        <v>100.32</v>
      </c>
      <c r="E6" s="3">
        <v>4.05</v>
      </c>
      <c r="F6" s="3">
        <v>129.47999999999999</v>
      </c>
      <c r="G6" s="3">
        <v>1440.52</v>
      </c>
      <c r="H6" s="3">
        <v>772.38</v>
      </c>
      <c r="I6" s="3">
        <v>668.14</v>
      </c>
      <c r="J6" s="3">
        <v>1298.48</v>
      </c>
      <c r="K6" s="3">
        <v>3.51</v>
      </c>
      <c r="L6" s="3">
        <v>284.64999999999998</v>
      </c>
      <c r="M6" s="3">
        <v>80.25</v>
      </c>
      <c r="N6" s="3">
        <v>334.72</v>
      </c>
      <c r="O6" s="3">
        <v>4716.2299999999996</v>
      </c>
      <c r="P6" s="12">
        <f>(O6-O7)/O7</f>
        <v>0.24459803238541586</v>
      </c>
      <c r="Q6" s="12">
        <f>O6/$O$79</f>
        <v>6.4820677722387227E-2</v>
      </c>
      <c r="R6" s="3">
        <v>926.87</v>
      </c>
    </row>
    <row r="7" spans="1:18" x14ac:dyDescent="0.3">
      <c r="A7" s="3" t="s">
        <v>11</v>
      </c>
      <c r="B7" s="3">
        <v>843.6</v>
      </c>
      <c r="C7" s="3">
        <v>105.42</v>
      </c>
      <c r="D7" s="3">
        <v>100.37</v>
      </c>
      <c r="E7" s="3">
        <v>5.0599999999999996</v>
      </c>
      <c r="F7" s="3">
        <v>129.04</v>
      </c>
      <c r="G7" s="3">
        <v>1342.61</v>
      </c>
      <c r="H7" s="3">
        <v>634.79999999999995</v>
      </c>
      <c r="I7" s="3">
        <v>707.81</v>
      </c>
      <c r="J7" s="3">
        <v>876.27</v>
      </c>
      <c r="K7" s="3">
        <v>5.17</v>
      </c>
      <c r="L7" s="3">
        <v>233.61</v>
      </c>
      <c r="M7" s="3">
        <v>64.150000000000006</v>
      </c>
      <c r="N7" s="3">
        <v>189.48</v>
      </c>
      <c r="O7" s="3">
        <v>3789.36</v>
      </c>
      <c r="P7" s="3"/>
      <c r="Q7" s="3"/>
      <c r="R7" s="3"/>
    </row>
    <row r="8" spans="1:18" x14ac:dyDescent="0.3">
      <c r="A8" s="3" t="s">
        <v>13</v>
      </c>
      <c r="B8" s="3">
        <v>242.24</v>
      </c>
      <c r="C8" s="3">
        <v>45.05</v>
      </c>
      <c r="D8" s="3">
        <v>40.799999999999997</v>
      </c>
      <c r="E8" s="3">
        <v>4.25</v>
      </c>
      <c r="F8" s="3">
        <v>11.11</v>
      </c>
      <c r="G8" s="3">
        <v>1145.77</v>
      </c>
      <c r="H8" s="3">
        <v>487.55</v>
      </c>
      <c r="I8" s="3">
        <v>658.22</v>
      </c>
      <c r="J8" s="3">
        <v>289.92</v>
      </c>
      <c r="K8" s="10">
        <v>0</v>
      </c>
      <c r="L8" s="3">
        <v>8.49</v>
      </c>
      <c r="M8" s="3">
        <v>97.8</v>
      </c>
      <c r="N8" s="3">
        <v>80.17</v>
      </c>
      <c r="O8" s="3">
        <v>1920.55</v>
      </c>
      <c r="P8" s="12">
        <f>(O8-O9)/O9</f>
        <v>0.14242970418354545</v>
      </c>
      <c r="Q8" s="12">
        <f>O8/$O$79</f>
        <v>2.6396370109119105E-2</v>
      </c>
      <c r="R8" s="3">
        <v>239.44</v>
      </c>
    </row>
    <row r="9" spans="1:18" x14ac:dyDescent="0.3">
      <c r="A9" s="3" t="s">
        <v>11</v>
      </c>
      <c r="B9" s="3">
        <v>217.91</v>
      </c>
      <c r="C9" s="3">
        <v>38.51</v>
      </c>
      <c r="D9" s="3">
        <v>35.69</v>
      </c>
      <c r="E9" s="3">
        <v>2.82</v>
      </c>
      <c r="F9" s="3">
        <v>10.7</v>
      </c>
      <c r="G9" s="3">
        <v>1110.23</v>
      </c>
      <c r="H9" s="3">
        <v>479.63</v>
      </c>
      <c r="I9" s="3">
        <v>630.6</v>
      </c>
      <c r="J9" s="3">
        <v>181.98</v>
      </c>
      <c r="K9" s="10">
        <v>0</v>
      </c>
      <c r="L9" s="3">
        <v>7.15</v>
      </c>
      <c r="M9" s="3">
        <v>90.63</v>
      </c>
      <c r="N9" s="3">
        <v>24</v>
      </c>
      <c r="O9" s="3">
        <v>1681.11</v>
      </c>
      <c r="P9" s="3"/>
      <c r="Q9" s="3"/>
      <c r="R9" s="3"/>
    </row>
    <row r="10" spans="1:18" x14ac:dyDescent="0.3">
      <c r="A10" s="3" t="s">
        <v>73</v>
      </c>
      <c r="B10" s="3">
        <v>18.87</v>
      </c>
      <c r="C10" s="3">
        <v>0.2</v>
      </c>
      <c r="D10" s="3">
        <v>0.2</v>
      </c>
      <c r="E10" s="10">
        <v>0</v>
      </c>
      <c r="F10" s="3">
        <v>0.95</v>
      </c>
      <c r="G10" s="3">
        <v>113.02</v>
      </c>
      <c r="H10" s="3">
        <v>60.19</v>
      </c>
      <c r="I10" s="3">
        <v>52.83</v>
      </c>
      <c r="J10" s="3">
        <v>86.59</v>
      </c>
      <c r="K10" s="10">
        <v>0</v>
      </c>
      <c r="L10" s="3">
        <v>0.02</v>
      </c>
      <c r="M10" s="3">
        <v>6.1</v>
      </c>
      <c r="N10" s="3">
        <v>0.33</v>
      </c>
      <c r="O10" s="3">
        <v>226.08</v>
      </c>
      <c r="P10" s="12">
        <f>(O10-O11)/O11</f>
        <v>0.56435095488513698</v>
      </c>
      <c r="Q10" s="12">
        <f>O10/$O$79</f>
        <v>3.1072824733902518E-3</v>
      </c>
      <c r="R10" s="3">
        <v>81.56</v>
      </c>
    </row>
    <row r="11" spans="1:18" x14ac:dyDescent="0.3">
      <c r="A11" s="3" t="s">
        <v>11</v>
      </c>
      <c r="B11" s="3">
        <v>14.42</v>
      </c>
      <c r="C11" s="3">
        <v>0.12</v>
      </c>
      <c r="D11" s="3">
        <v>0.12</v>
      </c>
      <c r="E11" s="10">
        <v>0</v>
      </c>
      <c r="F11" s="3">
        <v>1.47</v>
      </c>
      <c r="G11" s="3">
        <v>62.4</v>
      </c>
      <c r="H11" s="3">
        <v>35.9</v>
      </c>
      <c r="I11" s="3">
        <v>26.5</v>
      </c>
      <c r="J11" s="3">
        <v>52.88</v>
      </c>
      <c r="K11" s="10">
        <v>0</v>
      </c>
      <c r="L11" s="3">
        <v>0.02</v>
      </c>
      <c r="M11" s="3">
        <v>12.98</v>
      </c>
      <c r="N11" s="3">
        <v>0.23</v>
      </c>
      <c r="O11" s="3">
        <v>144.52000000000001</v>
      </c>
      <c r="P11" s="3"/>
      <c r="Q11" s="3"/>
      <c r="R11" s="3"/>
    </row>
    <row r="12" spans="1:18" x14ac:dyDescent="0.3">
      <c r="A12" s="3" t="s">
        <v>14</v>
      </c>
      <c r="B12" s="3">
        <v>216.04</v>
      </c>
      <c r="C12" s="3">
        <v>37.270000000000003</v>
      </c>
      <c r="D12" s="3">
        <v>37.270000000000003</v>
      </c>
      <c r="E12" s="10">
        <v>0</v>
      </c>
      <c r="F12" s="3">
        <v>26.24</v>
      </c>
      <c r="G12" s="3">
        <v>453.14</v>
      </c>
      <c r="H12" s="3">
        <v>194.98</v>
      </c>
      <c r="I12" s="3">
        <v>258.16000000000003</v>
      </c>
      <c r="J12" s="3">
        <v>588.53</v>
      </c>
      <c r="K12" s="10">
        <v>0</v>
      </c>
      <c r="L12" s="3">
        <v>16.02</v>
      </c>
      <c r="M12" s="3">
        <v>34.68</v>
      </c>
      <c r="N12" s="3">
        <v>86.33</v>
      </c>
      <c r="O12" s="3">
        <v>1458.25</v>
      </c>
      <c r="P12" s="12">
        <f>(O12-O13)/O13</f>
        <v>0.2506861298843871</v>
      </c>
      <c r="Q12" s="12">
        <f>O12/$O$79</f>
        <v>2.0042439255225294E-2</v>
      </c>
      <c r="R12" s="3">
        <v>292.29000000000002</v>
      </c>
    </row>
    <row r="13" spans="1:18" x14ac:dyDescent="0.3">
      <c r="A13" s="3" t="s">
        <v>11</v>
      </c>
      <c r="B13" s="3">
        <v>183.94</v>
      </c>
      <c r="C13" s="3">
        <v>31.72</v>
      </c>
      <c r="D13" s="3">
        <v>31.72</v>
      </c>
      <c r="E13" s="10">
        <v>0</v>
      </c>
      <c r="F13" s="3">
        <v>21.83</v>
      </c>
      <c r="G13" s="3">
        <v>474.1</v>
      </c>
      <c r="H13" s="3">
        <v>212.52</v>
      </c>
      <c r="I13" s="3">
        <v>261.58</v>
      </c>
      <c r="J13" s="3">
        <v>281.98</v>
      </c>
      <c r="K13" s="3">
        <v>-0.01</v>
      </c>
      <c r="L13" s="3">
        <v>17.63</v>
      </c>
      <c r="M13" s="3">
        <v>35.89</v>
      </c>
      <c r="N13" s="3">
        <v>118.88</v>
      </c>
      <c r="O13" s="3">
        <v>1165.96</v>
      </c>
      <c r="P13" s="3"/>
      <c r="Q13" s="3"/>
      <c r="R13" s="3"/>
    </row>
    <row r="14" spans="1:18" x14ac:dyDescent="0.3">
      <c r="A14" s="3" t="s">
        <v>15</v>
      </c>
      <c r="B14" s="3">
        <v>224.98</v>
      </c>
      <c r="C14" s="3">
        <v>26.37</v>
      </c>
      <c r="D14" s="3">
        <v>26.37</v>
      </c>
      <c r="E14" s="10">
        <v>0</v>
      </c>
      <c r="F14" s="3">
        <v>24.49</v>
      </c>
      <c r="G14" s="3">
        <v>1277.79</v>
      </c>
      <c r="H14" s="3">
        <v>512.61</v>
      </c>
      <c r="I14" s="3">
        <v>765.18</v>
      </c>
      <c r="J14" s="3">
        <v>398.43</v>
      </c>
      <c r="K14" s="10">
        <v>0</v>
      </c>
      <c r="L14" s="3">
        <v>40.950000000000003</v>
      </c>
      <c r="M14" s="3">
        <v>269.66000000000003</v>
      </c>
      <c r="N14" s="3">
        <v>74.819999999999993</v>
      </c>
      <c r="O14" s="3">
        <v>2337.4899999999998</v>
      </c>
      <c r="P14" s="12">
        <f>(O14-O15)/O15</f>
        <v>0.17538593050736648</v>
      </c>
      <c r="Q14" s="12">
        <f>O14/$O$79</f>
        <v>3.2126865307523789E-2</v>
      </c>
      <c r="R14" s="3">
        <v>348.79</v>
      </c>
    </row>
    <row r="15" spans="1:18" x14ac:dyDescent="0.3">
      <c r="A15" s="3" t="s">
        <v>11</v>
      </c>
      <c r="B15" s="3">
        <v>207.18</v>
      </c>
      <c r="C15" s="3">
        <v>20.97</v>
      </c>
      <c r="D15" s="3">
        <v>20.18</v>
      </c>
      <c r="E15" s="3">
        <v>0.79</v>
      </c>
      <c r="F15" s="3">
        <v>23.25</v>
      </c>
      <c r="G15" s="3">
        <v>1185.27</v>
      </c>
      <c r="H15" s="3">
        <v>403.55</v>
      </c>
      <c r="I15" s="3">
        <v>781.72</v>
      </c>
      <c r="J15" s="3">
        <v>404.82</v>
      </c>
      <c r="K15" s="10">
        <v>0</v>
      </c>
      <c r="L15" s="3">
        <v>28.94</v>
      </c>
      <c r="M15" s="3">
        <v>73.33</v>
      </c>
      <c r="N15" s="3">
        <v>44.94</v>
      </c>
      <c r="O15" s="3">
        <v>1988.7</v>
      </c>
      <c r="P15" s="3"/>
      <c r="Q15" s="3"/>
      <c r="R15" s="3"/>
    </row>
    <row r="16" spans="1:18" x14ac:dyDescent="0.3">
      <c r="A16" s="3" t="s">
        <v>16</v>
      </c>
      <c r="B16" s="3">
        <v>774.46</v>
      </c>
      <c r="C16" s="3">
        <v>60.67</v>
      </c>
      <c r="D16" s="3">
        <v>57.95</v>
      </c>
      <c r="E16" s="3">
        <v>2.72</v>
      </c>
      <c r="F16" s="3">
        <v>86.77</v>
      </c>
      <c r="G16" s="3">
        <v>902.37</v>
      </c>
      <c r="H16" s="3">
        <v>589.38</v>
      </c>
      <c r="I16" s="3">
        <v>312.98</v>
      </c>
      <c r="J16" s="3">
        <v>1463.85</v>
      </c>
      <c r="K16" s="3">
        <v>4.5999999999999996</v>
      </c>
      <c r="L16" s="3">
        <v>215.48</v>
      </c>
      <c r="M16" s="3">
        <v>111.86</v>
      </c>
      <c r="N16" s="3">
        <v>131.68</v>
      </c>
      <c r="O16" s="3">
        <v>3751.73</v>
      </c>
      <c r="P16" s="12">
        <f>(O16-O17)/O17</f>
        <v>9.625982526371149E-2</v>
      </c>
      <c r="Q16" s="12">
        <f>O16/$O$79</f>
        <v>5.1564423539863805E-2</v>
      </c>
      <c r="R16" s="3">
        <v>329.43</v>
      </c>
    </row>
    <row r="17" spans="1:18" x14ac:dyDescent="0.3">
      <c r="A17" s="3" t="s">
        <v>11</v>
      </c>
      <c r="B17" s="3">
        <v>622.61</v>
      </c>
      <c r="C17" s="3">
        <v>72.489999999999995</v>
      </c>
      <c r="D17" s="3">
        <v>68.63</v>
      </c>
      <c r="E17" s="3">
        <v>3.86</v>
      </c>
      <c r="F17" s="3">
        <v>70.91</v>
      </c>
      <c r="G17" s="3">
        <v>905.52</v>
      </c>
      <c r="H17" s="3">
        <v>415.8</v>
      </c>
      <c r="I17" s="3">
        <v>489.72</v>
      </c>
      <c r="J17" s="3">
        <v>1237.03</v>
      </c>
      <c r="K17" s="3">
        <v>3.88</v>
      </c>
      <c r="L17" s="3">
        <v>193.75</v>
      </c>
      <c r="M17" s="3">
        <v>214.41</v>
      </c>
      <c r="N17" s="3">
        <v>101.7</v>
      </c>
      <c r="O17" s="3">
        <v>3422.3</v>
      </c>
      <c r="P17" s="3"/>
      <c r="Q17" s="3"/>
      <c r="R17" s="3"/>
    </row>
    <row r="18" spans="1:18" x14ac:dyDescent="0.3">
      <c r="A18" s="3" t="s">
        <v>17</v>
      </c>
      <c r="B18" s="3">
        <v>1331.23</v>
      </c>
      <c r="C18" s="3">
        <v>331.53</v>
      </c>
      <c r="D18" s="3">
        <v>286.7</v>
      </c>
      <c r="E18" s="3">
        <v>44.83</v>
      </c>
      <c r="F18" s="3">
        <v>273.93</v>
      </c>
      <c r="G18" s="3">
        <v>2368.9</v>
      </c>
      <c r="H18" s="3">
        <v>1202.94</v>
      </c>
      <c r="I18" s="3">
        <v>1165.96</v>
      </c>
      <c r="J18" s="3">
        <v>2404.81</v>
      </c>
      <c r="K18" s="3">
        <v>45.06</v>
      </c>
      <c r="L18" s="3">
        <v>336.57</v>
      </c>
      <c r="M18" s="3">
        <v>178.26</v>
      </c>
      <c r="N18" s="3">
        <v>417.34</v>
      </c>
      <c r="O18" s="3">
        <v>7687.63</v>
      </c>
      <c r="P18" s="12">
        <f>(O18-O19)/O19</f>
        <v>0.20369549798095737</v>
      </c>
      <c r="Q18" s="12">
        <f>O18/$O$79</f>
        <v>0.10566011129206078</v>
      </c>
      <c r="R18" s="3">
        <v>1300.94</v>
      </c>
    </row>
    <row r="19" spans="1:18" x14ac:dyDescent="0.3">
      <c r="A19" s="3" t="s">
        <v>11</v>
      </c>
      <c r="B19" s="3">
        <v>1256.97</v>
      </c>
      <c r="C19" s="3">
        <v>256.2</v>
      </c>
      <c r="D19" s="3">
        <v>241.71</v>
      </c>
      <c r="E19" s="3">
        <v>14.49</v>
      </c>
      <c r="F19" s="3">
        <v>278.17</v>
      </c>
      <c r="G19" s="3">
        <v>1875.42</v>
      </c>
      <c r="H19" s="3">
        <v>919.88</v>
      </c>
      <c r="I19" s="3">
        <v>955.54</v>
      </c>
      <c r="J19" s="3">
        <v>1879.71</v>
      </c>
      <c r="K19" s="3">
        <v>48.6</v>
      </c>
      <c r="L19" s="3">
        <v>264.16000000000003</v>
      </c>
      <c r="M19" s="3">
        <v>193.13</v>
      </c>
      <c r="N19" s="3">
        <v>334.33</v>
      </c>
      <c r="O19" s="3">
        <v>6386.69</v>
      </c>
      <c r="P19" s="3"/>
      <c r="Q19" s="3"/>
      <c r="R19" s="3"/>
    </row>
    <row r="20" spans="1:18" x14ac:dyDescent="0.3">
      <c r="A20" s="3" t="s">
        <v>18</v>
      </c>
      <c r="B20" s="3">
        <v>352.54</v>
      </c>
      <c r="C20" s="3">
        <v>87.39</v>
      </c>
      <c r="D20" s="3">
        <v>85.35</v>
      </c>
      <c r="E20" s="3">
        <v>2.04</v>
      </c>
      <c r="F20" s="3">
        <v>68.41</v>
      </c>
      <c r="G20" s="3">
        <v>859.35</v>
      </c>
      <c r="H20" s="3">
        <v>414.64</v>
      </c>
      <c r="I20" s="3">
        <v>444.71</v>
      </c>
      <c r="J20" s="3">
        <v>214.14</v>
      </c>
      <c r="K20" s="10">
        <v>0</v>
      </c>
      <c r="L20" s="3">
        <v>71.09</v>
      </c>
      <c r="M20" s="3">
        <v>29.03</v>
      </c>
      <c r="N20" s="3">
        <v>166.42</v>
      </c>
      <c r="O20" s="3">
        <v>1848.37</v>
      </c>
      <c r="P20" s="12">
        <f>(O20-O21)/O21</f>
        <v>-0.29643797865375537</v>
      </c>
      <c r="Q20" s="12">
        <f>O20/$O$79</f>
        <v>2.5404315752566964E-2</v>
      </c>
      <c r="R20" s="3">
        <v>-778.79</v>
      </c>
    </row>
    <row r="21" spans="1:18" x14ac:dyDescent="0.3">
      <c r="A21" s="3" t="s">
        <v>11</v>
      </c>
      <c r="B21" s="3">
        <v>383</v>
      </c>
      <c r="C21" s="3">
        <v>87.17</v>
      </c>
      <c r="D21" s="3">
        <v>81.03</v>
      </c>
      <c r="E21" s="3">
        <v>6.14</v>
      </c>
      <c r="F21" s="3">
        <v>55.84</v>
      </c>
      <c r="G21" s="3">
        <v>1075.5</v>
      </c>
      <c r="H21" s="3">
        <v>563.67999999999995</v>
      </c>
      <c r="I21" s="3">
        <v>511.82</v>
      </c>
      <c r="J21" s="3">
        <v>571.70000000000005</v>
      </c>
      <c r="K21" s="10">
        <v>0</v>
      </c>
      <c r="L21" s="3">
        <v>83.71</v>
      </c>
      <c r="M21" s="3">
        <v>35.67</v>
      </c>
      <c r="N21" s="3">
        <v>334.57</v>
      </c>
      <c r="O21" s="3">
        <v>2627.16</v>
      </c>
      <c r="P21" s="3"/>
      <c r="Q21" s="3"/>
      <c r="R21" s="3"/>
    </row>
    <row r="22" spans="1:18" x14ac:dyDescent="0.3">
      <c r="A22" s="3" t="s">
        <v>19</v>
      </c>
      <c r="B22" s="3">
        <v>28.53</v>
      </c>
      <c r="C22" s="3">
        <v>3.86</v>
      </c>
      <c r="D22" s="3">
        <v>3.86</v>
      </c>
      <c r="E22" s="10">
        <v>0</v>
      </c>
      <c r="F22" s="3">
        <v>2.75</v>
      </c>
      <c r="G22" s="3">
        <v>211.46</v>
      </c>
      <c r="H22" s="3">
        <v>119.55</v>
      </c>
      <c r="I22" s="3">
        <v>91.9</v>
      </c>
      <c r="J22" s="3">
        <v>161.76</v>
      </c>
      <c r="K22" s="10">
        <v>0</v>
      </c>
      <c r="L22" s="3">
        <v>0.44</v>
      </c>
      <c r="M22" s="3">
        <v>16.850000000000001</v>
      </c>
      <c r="N22" s="3">
        <v>10.92</v>
      </c>
      <c r="O22" s="3">
        <v>436.56</v>
      </c>
      <c r="P22" s="12">
        <f>(O22-O23)/O23</f>
        <v>0.37707400164027516</v>
      </c>
      <c r="Q22" s="12">
        <f>O22/$O$79</f>
        <v>6.0001558589138724E-3</v>
      </c>
      <c r="R22" s="3">
        <v>119.54</v>
      </c>
    </row>
    <row r="23" spans="1:18" x14ac:dyDescent="0.3">
      <c r="A23" s="3" t="s">
        <v>11</v>
      </c>
      <c r="B23" s="3">
        <v>22.74</v>
      </c>
      <c r="C23" s="3">
        <v>2.29</v>
      </c>
      <c r="D23" s="3">
        <v>2.29</v>
      </c>
      <c r="E23" s="10">
        <v>0</v>
      </c>
      <c r="F23" s="3">
        <v>2.52</v>
      </c>
      <c r="G23" s="3">
        <v>140.82</v>
      </c>
      <c r="H23" s="3">
        <v>76.22</v>
      </c>
      <c r="I23" s="3">
        <v>64.59</v>
      </c>
      <c r="J23" s="3">
        <v>124.13</v>
      </c>
      <c r="K23" s="10">
        <v>0</v>
      </c>
      <c r="L23" s="3">
        <v>0.35</v>
      </c>
      <c r="M23" s="3">
        <v>14.41</v>
      </c>
      <c r="N23" s="3">
        <v>9.77</v>
      </c>
      <c r="O23" s="3">
        <v>317.02</v>
      </c>
      <c r="P23" s="3"/>
      <c r="Q23" s="3"/>
      <c r="R23" s="3"/>
    </row>
    <row r="24" spans="1:18" x14ac:dyDescent="0.3">
      <c r="A24" s="3" t="s">
        <v>20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3">
        <v>296.2</v>
      </c>
      <c r="O24" s="3">
        <v>296.2</v>
      </c>
      <c r="P24" s="10">
        <v>0</v>
      </c>
      <c r="Q24" s="12">
        <f>O24/$O$79</f>
        <v>4.0710238350061588E-3</v>
      </c>
      <c r="R24" s="3">
        <v>296.2</v>
      </c>
    </row>
    <row r="25" spans="1:18" x14ac:dyDescent="0.3">
      <c r="A25" s="3" t="s">
        <v>11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3"/>
      <c r="Q25" s="3"/>
      <c r="R25" s="3"/>
    </row>
    <row r="26" spans="1:18" x14ac:dyDescent="0.3">
      <c r="A26" s="3" t="s">
        <v>21</v>
      </c>
      <c r="B26" s="3">
        <v>19.68</v>
      </c>
      <c r="C26" s="3">
        <v>7.8</v>
      </c>
      <c r="D26" s="3">
        <v>7.8</v>
      </c>
      <c r="E26" s="10">
        <v>0</v>
      </c>
      <c r="F26" s="3">
        <v>8.84</v>
      </c>
      <c r="G26" s="3">
        <v>393.28</v>
      </c>
      <c r="H26" s="3">
        <v>235.57</v>
      </c>
      <c r="I26" s="3">
        <v>157.71</v>
      </c>
      <c r="J26" s="3">
        <v>88.12</v>
      </c>
      <c r="K26" s="10">
        <v>0</v>
      </c>
      <c r="L26" s="3">
        <v>3.51</v>
      </c>
      <c r="M26" s="3">
        <v>5.32</v>
      </c>
      <c r="N26" s="3">
        <v>26.12</v>
      </c>
      <c r="O26" s="3">
        <v>552.66999999999996</v>
      </c>
      <c r="P26" s="12">
        <f>(O26-O27)/O27</f>
        <v>-1.2330896938720965E-2</v>
      </c>
      <c r="Q26" s="12">
        <f>O26/$O$79</f>
        <v>7.5959917045673661E-3</v>
      </c>
      <c r="R26" s="3">
        <v>-6.9</v>
      </c>
    </row>
    <row r="27" spans="1:18" x14ac:dyDescent="0.3">
      <c r="A27" s="3" t="s">
        <v>11</v>
      </c>
      <c r="B27" s="3">
        <v>38.35</v>
      </c>
      <c r="C27" s="3">
        <v>13.45</v>
      </c>
      <c r="D27" s="3">
        <v>13.45</v>
      </c>
      <c r="E27" s="10">
        <v>0</v>
      </c>
      <c r="F27" s="3">
        <v>14.57</v>
      </c>
      <c r="G27" s="3">
        <v>334.62</v>
      </c>
      <c r="H27" s="3">
        <v>195.32</v>
      </c>
      <c r="I27" s="3">
        <v>139.29</v>
      </c>
      <c r="J27" s="3">
        <v>122.93</v>
      </c>
      <c r="K27" s="10">
        <v>0</v>
      </c>
      <c r="L27" s="3">
        <v>4.71</v>
      </c>
      <c r="M27" s="3">
        <v>8.11</v>
      </c>
      <c r="N27" s="3">
        <v>22.84</v>
      </c>
      <c r="O27" s="3">
        <v>559.57000000000005</v>
      </c>
      <c r="P27" s="3"/>
      <c r="Q27" s="3"/>
      <c r="R27" s="3"/>
    </row>
    <row r="28" spans="1:18" x14ac:dyDescent="0.3">
      <c r="A28" s="3" t="s">
        <v>22</v>
      </c>
      <c r="B28" s="3">
        <v>104.53</v>
      </c>
      <c r="C28" s="3">
        <v>6.92</v>
      </c>
      <c r="D28" s="3">
        <v>6.92</v>
      </c>
      <c r="E28" s="10">
        <v>0</v>
      </c>
      <c r="F28" s="3">
        <v>2.23</v>
      </c>
      <c r="G28" s="3">
        <v>481.2</v>
      </c>
      <c r="H28" s="3">
        <v>154.76</v>
      </c>
      <c r="I28" s="3">
        <v>326.45</v>
      </c>
      <c r="J28" s="3">
        <v>207.78</v>
      </c>
      <c r="K28" s="10">
        <v>0</v>
      </c>
      <c r="L28" s="3">
        <v>20.64</v>
      </c>
      <c r="M28" s="3">
        <v>8.5299999999999994</v>
      </c>
      <c r="N28" s="3">
        <v>1.33</v>
      </c>
      <c r="O28" s="3">
        <v>833.17</v>
      </c>
      <c r="P28" s="12">
        <f>(O28-O29)/O29</f>
        <v>0.38965891084980403</v>
      </c>
      <c r="Q28" s="12">
        <f>O28/$O$79</f>
        <v>1.1451232034476981E-2</v>
      </c>
      <c r="R28" s="3">
        <v>233.62</v>
      </c>
    </row>
    <row r="29" spans="1:18" x14ac:dyDescent="0.3">
      <c r="A29" s="3" t="s">
        <v>11</v>
      </c>
      <c r="B29" s="3">
        <v>93.58</v>
      </c>
      <c r="C29" s="3">
        <v>7.51</v>
      </c>
      <c r="D29" s="3">
        <v>7.51</v>
      </c>
      <c r="E29" s="10">
        <v>0</v>
      </c>
      <c r="F29" s="3">
        <v>4.58</v>
      </c>
      <c r="G29" s="3">
        <v>351.67</v>
      </c>
      <c r="H29" s="3">
        <v>97.99</v>
      </c>
      <c r="I29" s="3">
        <v>253.68</v>
      </c>
      <c r="J29" s="3">
        <v>129.21</v>
      </c>
      <c r="K29" s="10">
        <v>0</v>
      </c>
      <c r="L29" s="3">
        <v>9.67</v>
      </c>
      <c r="M29" s="3">
        <v>3.26</v>
      </c>
      <c r="N29" s="3">
        <v>7.0000000000000007E-2</v>
      </c>
      <c r="O29" s="3">
        <v>599.54999999999995</v>
      </c>
      <c r="P29" s="3"/>
      <c r="Q29" s="3"/>
      <c r="R29" s="3"/>
    </row>
    <row r="30" spans="1:18" x14ac:dyDescent="0.3">
      <c r="A30" s="3" t="s">
        <v>23</v>
      </c>
      <c r="B30" s="3">
        <v>405.93</v>
      </c>
      <c r="C30" s="3">
        <v>85.77</v>
      </c>
      <c r="D30" s="3">
        <v>35.99</v>
      </c>
      <c r="E30" s="3">
        <v>49.78</v>
      </c>
      <c r="F30" s="3">
        <v>97.5</v>
      </c>
      <c r="G30" s="3">
        <v>1044.44</v>
      </c>
      <c r="H30" s="3">
        <v>328.06</v>
      </c>
      <c r="I30" s="3">
        <v>716.38</v>
      </c>
      <c r="J30" s="3">
        <v>1502.1</v>
      </c>
      <c r="K30" s="3">
        <v>11.47</v>
      </c>
      <c r="L30" s="3">
        <v>69.56</v>
      </c>
      <c r="M30" s="3">
        <v>58.32</v>
      </c>
      <c r="N30" s="3">
        <v>203.76</v>
      </c>
      <c r="O30" s="3">
        <v>3478.85</v>
      </c>
      <c r="P30" s="12">
        <f>(O30-O31)/O31</f>
        <v>-2.1486594435256093E-2</v>
      </c>
      <c r="Q30" s="12">
        <f>O30/$O$79</f>
        <v>4.7813913802873656E-2</v>
      </c>
      <c r="R30" s="3">
        <v>-76.39</v>
      </c>
    </row>
    <row r="31" spans="1:18" x14ac:dyDescent="0.3">
      <c r="A31" s="3" t="s">
        <v>11</v>
      </c>
      <c r="B31" s="3">
        <v>412.61</v>
      </c>
      <c r="C31" s="3">
        <v>48.15</v>
      </c>
      <c r="D31" s="3">
        <v>35.82</v>
      </c>
      <c r="E31" s="3">
        <v>12.33</v>
      </c>
      <c r="F31" s="3">
        <v>97.08</v>
      </c>
      <c r="G31" s="3">
        <v>1261.45</v>
      </c>
      <c r="H31" s="3">
        <v>440.94</v>
      </c>
      <c r="I31" s="3">
        <v>820.51</v>
      </c>
      <c r="J31" s="3">
        <v>1470.28</v>
      </c>
      <c r="K31" s="3">
        <v>13.67</v>
      </c>
      <c r="L31" s="3">
        <v>49.74</v>
      </c>
      <c r="M31" s="3">
        <v>46.01</v>
      </c>
      <c r="N31" s="3">
        <v>156.25</v>
      </c>
      <c r="O31" s="3">
        <v>3555.24</v>
      </c>
      <c r="P31" s="3"/>
      <c r="Q31" s="3"/>
      <c r="R31" s="3"/>
    </row>
    <row r="32" spans="1:18" x14ac:dyDescent="0.3">
      <c r="A32" s="3" t="s">
        <v>24</v>
      </c>
      <c r="B32" s="3">
        <v>-0.19</v>
      </c>
      <c r="C32" s="10">
        <v>0</v>
      </c>
      <c r="D32" s="10">
        <v>0</v>
      </c>
      <c r="E32" s="10">
        <v>0</v>
      </c>
      <c r="F32" s="10">
        <v>0</v>
      </c>
      <c r="G32" s="3">
        <v>0.54</v>
      </c>
      <c r="H32" s="3">
        <v>0.02</v>
      </c>
      <c r="I32" s="3">
        <v>0.52</v>
      </c>
      <c r="J32" s="3">
        <v>12.2</v>
      </c>
      <c r="K32" s="10">
        <v>0</v>
      </c>
      <c r="L32" s="3">
        <v>0</v>
      </c>
      <c r="M32" s="3">
        <v>-0.01</v>
      </c>
      <c r="N32" s="3">
        <v>0</v>
      </c>
      <c r="O32" s="3">
        <v>12.54</v>
      </c>
      <c r="P32" s="12">
        <f>(O32-O33)/O33</f>
        <v>-0.17716535433070874</v>
      </c>
      <c r="Q32" s="12">
        <f>O32/$O$79</f>
        <v>1.7235192063125334E-4</v>
      </c>
      <c r="R32" s="3">
        <v>-2.7</v>
      </c>
    </row>
    <row r="33" spans="1:18" x14ac:dyDescent="0.3">
      <c r="A33" s="3" t="s">
        <v>11</v>
      </c>
      <c r="B33" s="3">
        <v>-0.31</v>
      </c>
      <c r="C33" s="10">
        <v>0</v>
      </c>
      <c r="D33" s="10">
        <v>0</v>
      </c>
      <c r="E33" s="10">
        <v>0</v>
      </c>
      <c r="F33" s="10">
        <v>0</v>
      </c>
      <c r="G33" s="3">
        <v>1.21</v>
      </c>
      <c r="H33" s="3">
        <v>0.19</v>
      </c>
      <c r="I33" s="3">
        <v>1.02</v>
      </c>
      <c r="J33" s="3">
        <v>14.36</v>
      </c>
      <c r="K33" s="10">
        <v>0</v>
      </c>
      <c r="L33" s="3">
        <v>0</v>
      </c>
      <c r="M33" s="3">
        <v>-0.02</v>
      </c>
      <c r="N33" s="3">
        <v>0</v>
      </c>
      <c r="O33" s="3">
        <v>15.24</v>
      </c>
      <c r="P33" s="3"/>
      <c r="Q33" s="3"/>
      <c r="R33" s="3"/>
    </row>
    <row r="34" spans="1:18" x14ac:dyDescent="0.3">
      <c r="A34" s="3" t="s">
        <v>25</v>
      </c>
      <c r="B34" s="3">
        <v>6.25</v>
      </c>
      <c r="C34" s="3">
        <v>0.04</v>
      </c>
      <c r="D34" s="3">
        <v>0.04</v>
      </c>
      <c r="E34" s="10">
        <v>0</v>
      </c>
      <c r="F34" s="3">
        <v>0.3</v>
      </c>
      <c r="G34" s="3">
        <v>80.819999999999993</v>
      </c>
      <c r="H34" s="3">
        <v>26.33</v>
      </c>
      <c r="I34" s="3">
        <v>54.48</v>
      </c>
      <c r="J34" s="3">
        <v>10.08</v>
      </c>
      <c r="K34" s="10">
        <v>0</v>
      </c>
      <c r="L34" s="3">
        <v>17.440000000000001</v>
      </c>
      <c r="M34" s="3">
        <v>0.13</v>
      </c>
      <c r="N34" s="3">
        <v>0.04</v>
      </c>
      <c r="O34" s="3">
        <v>115.09</v>
      </c>
      <c r="P34" s="12">
        <f>(O34-O35)/O35</f>
        <v>2.2085308056872037</v>
      </c>
      <c r="Q34" s="12">
        <f>O34/$O$79</f>
        <v>1.581816789908369E-3</v>
      </c>
      <c r="R34" s="3">
        <v>79.22</v>
      </c>
    </row>
    <row r="35" spans="1:18" x14ac:dyDescent="0.3">
      <c r="A35" s="3" t="s">
        <v>11</v>
      </c>
      <c r="B35" s="3">
        <v>1.64</v>
      </c>
      <c r="C35" s="10">
        <v>0</v>
      </c>
      <c r="D35" s="10">
        <v>0</v>
      </c>
      <c r="E35" s="10">
        <v>0</v>
      </c>
      <c r="F35" s="3">
        <v>0.43</v>
      </c>
      <c r="G35" s="3">
        <v>13.31</v>
      </c>
      <c r="H35" s="3">
        <v>3.26</v>
      </c>
      <c r="I35" s="3">
        <v>10.050000000000001</v>
      </c>
      <c r="J35" s="3">
        <v>3.45</v>
      </c>
      <c r="K35" s="10">
        <v>0</v>
      </c>
      <c r="L35" s="3">
        <v>16.899999999999999</v>
      </c>
      <c r="M35" s="3">
        <v>0.08</v>
      </c>
      <c r="N35" s="3">
        <v>0.06</v>
      </c>
      <c r="O35" s="3">
        <v>35.869999999999997</v>
      </c>
      <c r="P35" s="3"/>
      <c r="Q35" s="3"/>
      <c r="R35" s="3"/>
    </row>
    <row r="36" spans="1:18" x14ac:dyDescent="0.3">
      <c r="A36" s="3" t="s">
        <v>26</v>
      </c>
      <c r="B36" s="3">
        <v>591.82000000000005</v>
      </c>
      <c r="C36" s="3">
        <v>56.77</v>
      </c>
      <c r="D36" s="3">
        <v>53.46</v>
      </c>
      <c r="E36" s="3">
        <v>3.31</v>
      </c>
      <c r="F36" s="3">
        <v>145.07</v>
      </c>
      <c r="G36" s="3">
        <v>980.88</v>
      </c>
      <c r="H36" s="3">
        <v>434.02</v>
      </c>
      <c r="I36" s="3">
        <v>546.86</v>
      </c>
      <c r="J36" s="3">
        <v>671.43</v>
      </c>
      <c r="K36" s="3">
        <v>11.96</v>
      </c>
      <c r="L36" s="3">
        <v>27.26</v>
      </c>
      <c r="M36" s="3">
        <v>69.819999999999993</v>
      </c>
      <c r="N36" s="3">
        <v>759.1</v>
      </c>
      <c r="O36" s="3">
        <v>3314.11</v>
      </c>
      <c r="P36" s="12">
        <f>(O36-O37)/O37</f>
        <v>0.16442678303520922</v>
      </c>
      <c r="Q36" s="12">
        <f>O36/$O$79</f>
        <v>4.5549698858312844E-2</v>
      </c>
      <c r="R36" s="3">
        <v>467.98</v>
      </c>
    </row>
    <row r="37" spans="1:18" x14ac:dyDescent="0.3">
      <c r="A37" s="3" t="s">
        <v>11</v>
      </c>
      <c r="B37" s="3">
        <v>530.65</v>
      </c>
      <c r="C37" s="3">
        <v>48.07</v>
      </c>
      <c r="D37" s="3">
        <v>47.24</v>
      </c>
      <c r="E37" s="3">
        <v>0.83</v>
      </c>
      <c r="F37" s="3">
        <v>118.91</v>
      </c>
      <c r="G37" s="3">
        <v>816.26</v>
      </c>
      <c r="H37" s="3">
        <v>334.02</v>
      </c>
      <c r="I37" s="3">
        <v>482.25</v>
      </c>
      <c r="J37" s="3">
        <v>611.21</v>
      </c>
      <c r="K37" s="3">
        <v>14.47</v>
      </c>
      <c r="L37" s="3">
        <v>24.82</v>
      </c>
      <c r="M37" s="3">
        <v>54.32</v>
      </c>
      <c r="N37" s="3">
        <v>627.41</v>
      </c>
      <c r="O37" s="3">
        <v>2846.13</v>
      </c>
      <c r="P37" s="3"/>
      <c r="Q37" s="3"/>
      <c r="R37" s="3"/>
    </row>
    <row r="38" spans="1:18" x14ac:dyDescent="0.3">
      <c r="A38" s="3" t="s">
        <v>27</v>
      </c>
      <c r="B38" s="3">
        <v>130.19</v>
      </c>
      <c r="C38" s="3">
        <v>19.04</v>
      </c>
      <c r="D38" s="3">
        <v>19.04</v>
      </c>
      <c r="E38" s="10">
        <v>0</v>
      </c>
      <c r="F38" s="3">
        <v>19.95</v>
      </c>
      <c r="G38" s="3">
        <v>583.13</v>
      </c>
      <c r="H38" s="3">
        <v>180.42</v>
      </c>
      <c r="I38" s="3">
        <v>402.7</v>
      </c>
      <c r="J38" s="3">
        <v>224.54</v>
      </c>
      <c r="K38" s="10">
        <v>0</v>
      </c>
      <c r="L38" s="3">
        <v>4.2699999999999996</v>
      </c>
      <c r="M38" s="3">
        <v>19.05</v>
      </c>
      <c r="N38" s="3">
        <v>4.91</v>
      </c>
      <c r="O38" s="3">
        <v>1005.07</v>
      </c>
      <c r="P38" s="12">
        <f>(O38-O39)/O39</f>
        <v>0.24157823868760123</v>
      </c>
      <c r="Q38" s="12">
        <f>O38/$O$79</f>
        <v>1.3813855252699665E-2</v>
      </c>
      <c r="R38" s="3">
        <v>195.56</v>
      </c>
    </row>
    <row r="39" spans="1:18" x14ac:dyDescent="0.3">
      <c r="A39" s="3" t="s">
        <v>11</v>
      </c>
      <c r="B39" s="3">
        <v>112.82</v>
      </c>
      <c r="C39" s="3">
        <v>18.149999999999999</v>
      </c>
      <c r="D39" s="3">
        <v>18.149999999999999</v>
      </c>
      <c r="E39" s="10">
        <v>0</v>
      </c>
      <c r="F39" s="3">
        <v>17.11</v>
      </c>
      <c r="G39" s="3">
        <v>516.61</v>
      </c>
      <c r="H39" s="3">
        <v>236.27</v>
      </c>
      <c r="I39" s="3">
        <v>280.33999999999997</v>
      </c>
      <c r="J39" s="3">
        <v>125.27</v>
      </c>
      <c r="K39" s="10">
        <v>0</v>
      </c>
      <c r="L39" s="3">
        <v>3.59</v>
      </c>
      <c r="M39" s="3">
        <v>12.65</v>
      </c>
      <c r="N39" s="3">
        <v>3.31</v>
      </c>
      <c r="O39" s="3">
        <v>809.51</v>
      </c>
      <c r="P39" s="3"/>
      <c r="Q39" s="3"/>
      <c r="R39" s="3"/>
    </row>
    <row r="40" spans="1:18" x14ac:dyDescent="0.3">
      <c r="A40" s="3" t="s">
        <v>28</v>
      </c>
      <c r="B40" s="3">
        <v>551.35</v>
      </c>
      <c r="C40" s="3">
        <v>32.54</v>
      </c>
      <c r="D40" s="3">
        <v>32.54</v>
      </c>
      <c r="E40" s="10">
        <v>0</v>
      </c>
      <c r="F40" s="3">
        <v>40.79</v>
      </c>
      <c r="G40" s="3">
        <v>944.06</v>
      </c>
      <c r="H40" s="3">
        <v>436.5</v>
      </c>
      <c r="I40" s="3">
        <v>507.56</v>
      </c>
      <c r="J40" s="3">
        <v>564.14</v>
      </c>
      <c r="K40" s="3">
        <v>0.04</v>
      </c>
      <c r="L40" s="3">
        <v>25.47</v>
      </c>
      <c r="M40" s="3">
        <v>242.38</v>
      </c>
      <c r="N40" s="3">
        <v>201.92</v>
      </c>
      <c r="O40" s="3">
        <v>2602.69</v>
      </c>
      <c r="P40" s="12">
        <f>(O40-O41)/O41</f>
        <v>0.32199455494829238</v>
      </c>
      <c r="Q40" s="12">
        <f>O40/$O$79</f>
        <v>3.5771819801256523E-2</v>
      </c>
      <c r="R40" s="3">
        <v>633.92999999999995</v>
      </c>
    </row>
    <row r="41" spans="1:18" x14ac:dyDescent="0.3">
      <c r="A41" s="3" t="s">
        <v>11</v>
      </c>
      <c r="B41" s="3">
        <v>465.66</v>
      </c>
      <c r="C41" s="3">
        <v>23.98</v>
      </c>
      <c r="D41" s="3">
        <v>23.98</v>
      </c>
      <c r="E41" s="10">
        <v>0</v>
      </c>
      <c r="F41" s="3">
        <v>38.15</v>
      </c>
      <c r="G41" s="3">
        <v>441.47</v>
      </c>
      <c r="H41" s="3">
        <v>218.17</v>
      </c>
      <c r="I41" s="3">
        <v>223.3</v>
      </c>
      <c r="J41" s="3">
        <v>575.82000000000005</v>
      </c>
      <c r="K41" s="10">
        <v>0</v>
      </c>
      <c r="L41" s="3">
        <v>46.68</v>
      </c>
      <c r="M41" s="3">
        <v>197.67</v>
      </c>
      <c r="N41" s="3">
        <v>179.33</v>
      </c>
      <c r="O41" s="3">
        <v>1968.76</v>
      </c>
      <c r="P41" s="3"/>
      <c r="Q41" s="3"/>
      <c r="R41" s="3"/>
    </row>
    <row r="42" spans="1:18" x14ac:dyDescent="0.3">
      <c r="A42" s="3" t="s">
        <v>29</v>
      </c>
      <c r="B42" s="3">
        <v>28.32</v>
      </c>
      <c r="C42" s="3">
        <v>0.56999999999999995</v>
      </c>
      <c r="D42" s="3">
        <v>0.56999999999999995</v>
      </c>
      <c r="E42" s="10">
        <v>0</v>
      </c>
      <c r="F42" s="3">
        <v>5.96</v>
      </c>
      <c r="G42" s="3">
        <v>663.86</v>
      </c>
      <c r="H42" s="3">
        <v>154.63999999999999</v>
      </c>
      <c r="I42" s="3">
        <v>509.21</v>
      </c>
      <c r="J42" s="3">
        <v>0.75</v>
      </c>
      <c r="K42" s="10">
        <v>0</v>
      </c>
      <c r="L42" s="3">
        <v>2.38</v>
      </c>
      <c r="M42" s="3">
        <v>26.59</v>
      </c>
      <c r="N42" s="3">
        <v>4.71</v>
      </c>
      <c r="O42" s="3">
        <v>733.13</v>
      </c>
      <c r="P42" s="12">
        <f>(O42-O43)/O43</f>
        <v>0.31014332177704695</v>
      </c>
      <c r="Q42" s="12">
        <f>O42/$O$79</f>
        <v>1.0076265037670715E-2</v>
      </c>
      <c r="R42" s="3">
        <v>173.55</v>
      </c>
    </row>
    <row r="43" spans="1:18" x14ac:dyDescent="0.3">
      <c r="A43" s="3" t="s">
        <v>11</v>
      </c>
      <c r="B43" s="3">
        <v>23.84</v>
      </c>
      <c r="C43" s="3">
        <v>0.72</v>
      </c>
      <c r="D43" s="3">
        <v>0.72</v>
      </c>
      <c r="E43" s="10">
        <v>0</v>
      </c>
      <c r="F43" s="3">
        <v>4.3499999999999996</v>
      </c>
      <c r="G43" s="3">
        <v>496.72</v>
      </c>
      <c r="H43" s="3">
        <v>110.51</v>
      </c>
      <c r="I43" s="3">
        <v>386.21</v>
      </c>
      <c r="J43" s="3">
        <v>0.79</v>
      </c>
      <c r="K43" s="10">
        <v>0</v>
      </c>
      <c r="L43" s="3">
        <v>1.45</v>
      </c>
      <c r="M43" s="3">
        <v>28.09</v>
      </c>
      <c r="N43" s="3">
        <v>3.62</v>
      </c>
      <c r="O43" s="3">
        <v>559.58000000000004</v>
      </c>
      <c r="P43" s="3"/>
      <c r="Q43" s="3"/>
      <c r="R43" s="3"/>
    </row>
    <row r="44" spans="1:18" x14ac:dyDescent="0.3">
      <c r="A44" s="3" t="s">
        <v>30</v>
      </c>
      <c r="B44" s="3">
        <v>847.97</v>
      </c>
      <c r="C44" s="3">
        <v>209.56</v>
      </c>
      <c r="D44" s="3">
        <v>210.16</v>
      </c>
      <c r="E44" s="3">
        <v>-0.6</v>
      </c>
      <c r="F44" s="3">
        <v>73.92</v>
      </c>
      <c r="G44" s="3">
        <v>1869.8</v>
      </c>
      <c r="H44" s="3">
        <v>822.19</v>
      </c>
      <c r="I44" s="3">
        <v>1047.6099999999999</v>
      </c>
      <c r="J44" s="3">
        <v>791.9</v>
      </c>
      <c r="K44" s="3">
        <v>61.23</v>
      </c>
      <c r="L44" s="3">
        <v>295.52999999999997</v>
      </c>
      <c r="M44" s="3">
        <v>52.46</v>
      </c>
      <c r="N44" s="3">
        <v>137.31</v>
      </c>
      <c r="O44" s="3">
        <v>4339.68</v>
      </c>
      <c r="P44" s="12">
        <f>(O44-O45)/O45</f>
        <v>0.12195575962522887</v>
      </c>
      <c r="Q44" s="12">
        <f>O44/$O$79</f>
        <v>5.9645309643144941E-2</v>
      </c>
      <c r="R44" s="3">
        <v>471.72</v>
      </c>
    </row>
    <row r="45" spans="1:18" x14ac:dyDescent="0.3">
      <c r="A45" s="3" t="s">
        <v>11</v>
      </c>
      <c r="B45" s="3">
        <v>799.07</v>
      </c>
      <c r="C45" s="3">
        <v>192.38</v>
      </c>
      <c r="D45" s="3">
        <v>192.38</v>
      </c>
      <c r="E45" s="10">
        <v>0</v>
      </c>
      <c r="F45" s="3">
        <v>71.7</v>
      </c>
      <c r="G45" s="3">
        <v>1763.05</v>
      </c>
      <c r="H45" s="3">
        <v>738.38</v>
      </c>
      <c r="I45" s="3">
        <v>1024.67</v>
      </c>
      <c r="J45" s="3">
        <v>692.06</v>
      </c>
      <c r="K45" s="3">
        <v>11.89</v>
      </c>
      <c r="L45" s="3">
        <v>197.33</v>
      </c>
      <c r="M45" s="3">
        <v>50.7</v>
      </c>
      <c r="N45" s="3">
        <v>89.78</v>
      </c>
      <c r="O45" s="3">
        <v>3867.96</v>
      </c>
      <c r="P45" s="3"/>
      <c r="Q45" s="3"/>
      <c r="R45" s="3"/>
    </row>
    <row r="46" spans="1:18" x14ac:dyDescent="0.3">
      <c r="A46" s="3" t="s">
        <v>31</v>
      </c>
      <c r="B46" s="3">
        <v>1388.25</v>
      </c>
      <c r="C46" s="3">
        <v>256.02</v>
      </c>
      <c r="D46" s="3">
        <v>119.15</v>
      </c>
      <c r="E46" s="3">
        <v>136.87</v>
      </c>
      <c r="F46" s="3">
        <v>221.9</v>
      </c>
      <c r="G46" s="3">
        <v>2163.15</v>
      </c>
      <c r="H46" s="3">
        <v>769.38</v>
      </c>
      <c r="I46" s="3">
        <v>1393.76</v>
      </c>
      <c r="J46" s="3">
        <v>5649.86</v>
      </c>
      <c r="K46" s="3">
        <v>97.18</v>
      </c>
      <c r="L46" s="3">
        <v>166.51</v>
      </c>
      <c r="M46" s="3">
        <v>230.65</v>
      </c>
      <c r="N46" s="3">
        <v>496.96</v>
      </c>
      <c r="O46" s="3">
        <v>10670.47</v>
      </c>
      <c r="P46" s="12">
        <f>(O46-O47)/O47</f>
        <v>2.823027874702112E-2</v>
      </c>
      <c r="Q46" s="12">
        <f>O46/$O$79</f>
        <v>0.14665677819283651</v>
      </c>
      <c r="R46" s="3">
        <v>292.95999999999998</v>
      </c>
    </row>
    <row r="47" spans="1:18" x14ac:dyDescent="0.3">
      <c r="A47" s="3" t="s">
        <v>11</v>
      </c>
      <c r="B47" s="3">
        <v>1485.75</v>
      </c>
      <c r="C47" s="3">
        <v>264.83999999999997</v>
      </c>
      <c r="D47" s="3">
        <v>126.26</v>
      </c>
      <c r="E47" s="3">
        <v>138.57</v>
      </c>
      <c r="F47" s="3">
        <v>300.38</v>
      </c>
      <c r="G47" s="3">
        <v>2102.1999999999998</v>
      </c>
      <c r="H47" s="3">
        <v>818.77</v>
      </c>
      <c r="I47" s="3">
        <v>1283.43</v>
      </c>
      <c r="J47" s="3">
        <v>5367.58</v>
      </c>
      <c r="K47" s="3">
        <v>131.97999999999999</v>
      </c>
      <c r="L47" s="3">
        <v>154.29</v>
      </c>
      <c r="M47" s="3">
        <v>219.58</v>
      </c>
      <c r="N47" s="3">
        <v>350.92</v>
      </c>
      <c r="O47" s="3">
        <v>10377.51</v>
      </c>
      <c r="P47" s="3"/>
      <c r="Q47" s="3"/>
      <c r="R47" s="3"/>
    </row>
    <row r="48" spans="1:18" x14ac:dyDescent="0.3">
      <c r="A48" s="3" t="s">
        <v>32</v>
      </c>
      <c r="B48" s="3">
        <v>590.99</v>
      </c>
      <c r="C48" s="3">
        <v>130.34</v>
      </c>
      <c r="D48" s="3">
        <v>71.19</v>
      </c>
      <c r="E48" s="3">
        <v>59.15</v>
      </c>
      <c r="F48" s="3">
        <v>98.35</v>
      </c>
      <c r="G48" s="3">
        <v>918.04</v>
      </c>
      <c r="H48" s="3">
        <v>287.24</v>
      </c>
      <c r="I48" s="3">
        <v>630.79999999999995</v>
      </c>
      <c r="J48" s="3">
        <v>2282.2399999999998</v>
      </c>
      <c r="K48" s="3">
        <v>41.74</v>
      </c>
      <c r="L48" s="3">
        <v>39.39</v>
      </c>
      <c r="M48" s="3">
        <v>467.69</v>
      </c>
      <c r="N48" s="3">
        <v>128.16</v>
      </c>
      <c r="O48" s="3">
        <v>4696.9399999999996</v>
      </c>
      <c r="P48" s="12">
        <f>(O48-O49)/O49</f>
        <v>0.13318809425581843</v>
      </c>
      <c r="Q48" s="12">
        <f>O48/$O$79</f>
        <v>6.455555263873676E-2</v>
      </c>
      <c r="R48" s="3">
        <v>552.04999999999995</v>
      </c>
    </row>
    <row r="49" spans="1:18" x14ac:dyDescent="0.3">
      <c r="A49" s="3" t="s">
        <v>11</v>
      </c>
      <c r="B49" s="3">
        <v>568.98</v>
      </c>
      <c r="C49" s="3">
        <v>124.4</v>
      </c>
      <c r="D49" s="3">
        <v>71.959999999999994</v>
      </c>
      <c r="E49" s="3">
        <v>52.44</v>
      </c>
      <c r="F49" s="3">
        <v>118.88</v>
      </c>
      <c r="G49" s="3">
        <v>823.97</v>
      </c>
      <c r="H49" s="3">
        <v>246.63</v>
      </c>
      <c r="I49" s="3">
        <v>577.34</v>
      </c>
      <c r="J49" s="3">
        <v>2004.89</v>
      </c>
      <c r="K49" s="3">
        <v>28.99</v>
      </c>
      <c r="L49" s="3">
        <v>36.93</v>
      </c>
      <c r="M49" s="3">
        <v>293.87</v>
      </c>
      <c r="N49" s="3">
        <v>143.97999999999999</v>
      </c>
      <c r="O49" s="3">
        <v>4144.8900000000003</v>
      </c>
      <c r="P49" s="3"/>
      <c r="Q49" s="3"/>
      <c r="R49" s="3"/>
    </row>
    <row r="50" spans="1:18" x14ac:dyDescent="0.3">
      <c r="A50" s="3" t="s">
        <v>33</v>
      </c>
      <c r="B50" s="3">
        <v>582.21</v>
      </c>
      <c r="C50" s="3">
        <v>88.74</v>
      </c>
      <c r="D50" s="3">
        <v>53.02</v>
      </c>
      <c r="E50" s="3">
        <v>35.72</v>
      </c>
      <c r="F50" s="3">
        <v>123.86</v>
      </c>
      <c r="G50" s="3">
        <v>1684.48</v>
      </c>
      <c r="H50" s="3">
        <v>490.41</v>
      </c>
      <c r="I50" s="3">
        <v>1194.07</v>
      </c>
      <c r="J50" s="3">
        <v>2446.41</v>
      </c>
      <c r="K50" s="3">
        <v>10.35</v>
      </c>
      <c r="L50" s="3">
        <v>91.57</v>
      </c>
      <c r="M50" s="3">
        <v>77.19</v>
      </c>
      <c r="N50" s="3">
        <v>181.89</v>
      </c>
      <c r="O50" s="3">
        <v>5286.7</v>
      </c>
      <c r="P50" s="12">
        <f>(O50-O51)/O51</f>
        <v>0.15109934374687006</v>
      </c>
      <c r="Q50" s="12">
        <f>O50/$O$79</f>
        <v>7.2661315693879347E-2</v>
      </c>
      <c r="R50" s="3">
        <v>693.96</v>
      </c>
    </row>
    <row r="51" spans="1:18" x14ac:dyDescent="0.3">
      <c r="A51" s="3" t="s">
        <v>11</v>
      </c>
      <c r="B51" s="3">
        <v>619.87</v>
      </c>
      <c r="C51" s="3">
        <v>81.38</v>
      </c>
      <c r="D51" s="3">
        <v>51.84</v>
      </c>
      <c r="E51" s="3">
        <v>29.54</v>
      </c>
      <c r="F51" s="3">
        <v>114.39</v>
      </c>
      <c r="G51" s="3">
        <v>1380.83</v>
      </c>
      <c r="H51" s="3">
        <v>400.21</v>
      </c>
      <c r="I51" s="3">
        <v>980.62</v>
      </c>
      <c r="J51" s="3">
        <v>2072.4499999999998</v>
      </c>
      <c r="K51" s="3">
        <v>8.8699999999999992</v>
      </c>
      <c r="L51" s="3">
        <v>85.27</v>
      </c>
      <c r="M51" s="3">
        <v>82.93</v>
      </c>
      <c r="N51" s="3">
        <v>146.75</v>
      </c>
      <c r="O51" s="3">
        <v>4592.74</v>
      </c>
      <c r="P51" s="3"/>
      <c r="Q51" s="3"/>
      <c r="R51" s="3"/>
    </row>
    <row r="52" spans="1:18" x14ac:dyDescent="0.3">
      <c r="A52" s="3" t="s">
        <v>34</v>
      </c>
      <c r="B52" s="3">
        <v>120.21</v>
      </c>
      <c r="C52" s="3">
        <v>29.72</v>
      </c>
      <c r="D52" s="3">
        <v>21.86</v>
      </c>
      <c r="E52" s="3">
        <v>7.86</v>
      </c>
      <c r="F52" s="3">
        <v>3</v>
      </c>
      <c r="G52" s="3">
        <v>564.21</v>
      </c>
      <c r="H52" s="3">
        <v>235.5</v>
      </c>
      <c r="I52" s="3">
        <v>328.71</v>
      </c>
      <c r="J52" s="3">
        <v>150.37</v>
      </c>
      <c r="K52" s="3">
        <v>0</v>
      </c>
      <c r="L52" s="3">
        <v>7.79</v>
      </c>
      <c r="M52" s="3">
        <v>58.46</v>
      </c>
      <c r="N52" s="3">
        <v>190.04</v>
      </c>
      <c r="O52" s="3">
        <v>1123.8</v>
      </c>
      <c r="P52" s="12">
        <f>(O52-O53)/O53</f>
        <v>0.11514646344367703</v>
      </c>
      <c r="Q52" s="12">
        <f>O52/$O$79</f>
        <v>1.5445700829776914E-2</v>
      </c>
      <c r="R52" s="3">
        <v>116.04</v>
      </c>
    </row>
    <row r="53" spans="1:18" x14ac:dyDescent="0.3">
      <c r="A53" s="3" t="s">
        <v>11</v>
      </c>
      <c r="B53" s="3">
        <v>111.44</v>
      </c>
      <c r="C53" s="3">
        <v>16.22</v>
      </c>
      <c r="D53" s="3">
        <v>9.25</v>
      </c>
      <c r="E53" s="3">
        <v>6.97</v>
      </c>
      <c r="F53" s="3">
        <v>3.37</v>
      </c>
      <c r="G53" s="3">
        <v>439.35</v>
      </c>
      <c r="H53" s="3">
        <v>200.35</v>
      </c>
      <c r="I53" s="3">
        <v>239</v>
      </c>
      <c r="J53" s="3">
        <v>149.41999999999999</v>
      </c>
      <c r="K53" s="3">
        <v>0</v>
      </c>
      <c r="L53" s="3">
        <v>7.74</v>
      </c>
      <c r="M53" s="3">
        <v>54.74</v>
      </c>
      <c r="N53" s="3">
        <v>225.48</v>
      </c>
      <c r="O53" s="3">
        <v>1007.76</v>
      </c>
      <c r="P53" s="3"/>
      <c r="Q53" s="3"/>
      <c r="R53" s="3"/>
    </row>
    <row r="54" spans="1:18" x14ac:dyDescent="0.3">
      <c r="A54" s="4" t="s">
        <v>35</v>
      </c>
      <c r="B54" s="6">
        <f t="shared" ref="B54:O55" si="0">SUM(B4+B6+B8+B10+B12+B14+B16+B18+B20+B22+B24+B26+B28+B30+B32+B34+B36+B38+B40+B42+B44+B46+B48+B50+B52)</f>
        <v>9596.6500000000015</v>
      </c>
      <c r="C54" s="6">
        <f t="shared" si="0"/>
        <v>1620.5299999999997</v>
      </c>
      <c r="D54" s="6">
        <f t="shared" si="0"/>
        <v>1270.56</v>
      </c>
      <c r="E54" s="6">
        <f t="shared" si="0"/>
        <v>349.98</v>
      </c>
      <c r="F54" s="6">
        <f t="shared" si="0"/>
        <v>1465.7999999999997</v>
      </c>
      <c r="G54" s="6">
        <f t="shared" si="0"/>
        <v>21348.05</v>
      </c>
      <c r="H54" s="6">
        <f t="shared" si="0"/>
        <v>8983.9400000000023</v>
      </c>
      <c r="I54" s="6">
        <f t="shared" si="0"/>
        <v>12364.059999999998</v>
      </c>
      <c r="J54" s="6">
        <f t="shared" si="0"/>
        <v>21773.97</v>
      </c>
      <c r="K54" s="6">
        <f t="shared" si="0"/>
        <v>287.14000000000004</v>
      </c>
      <c r="L54" s="6">
        <f t="shared" si="0"/>
        <v>1761.42</v>
      </c>
      <c r="M54" s="6">
        <f t="shared" si="0"/>
        <v>2142.9699999999998</v>
      </c>
      <c r="N54" s="6">
        <f t="shared" si="0"/>
        <v>3952.5699999999997</v>
      </c>
      <c r="O54" s="6">
        <f t="shared" si="0"/>
        <v>63949.06</v>
      </c>
      <c r="P54" s="8">
        <f>(O54-O55)/O55</f>
        <v>0.12422134002121553</v>
      </c>
      <c r="Q54" s="8">
        <f>O54/$O$79</f>
        <v>0.87892689900823429</v>
      </c>
      <c r="R54" s="6">
        <f t="shared" ref="R54" si="1">SUM(R4+R6+R8+R10+R12+R14+R16+R18+R20+R22+R24+R26+R28+R30+R32+R34+R36+R38+R40+R42+R44+R46+R48+R50+R52)</f>
        <v>7066.0800000000008</v>
      </c>
    </row>
    <row r="55" spans="1:18" x14ac:dyDescent="0.3">
      <c r="A55" s="3" t="s">
        <v>36</v>
      </c>
      <c r="B55" s="7">
        <f t="shared" si="0"/>
        <v>9016.32</v>
      </c>
      <c r="C55" s="7">
        <f t="shared" si="0"/>
        <v>1454.14</v>
      </c>
      <c r="D55" s="7">
        <f t="shared" si="0"/>
        <v>1180.3000000000002</v>
      </c>
      <c r="E55" s="7">
        <f t="shared" si="0"/>
        <v>273.84000000000003</v>
      </c>
      <c r="F55" s="7">
        <f t="shared" si="0"/>
        <v>1497.6299999999999</v>
      </c>
      <c r="G55" s="7">
        <f t="shared" si="0"/>
        <v>19069.18</v>
      </c>
      <c r="H55" s="7">
        <f t="shared" si="0"/>
        <v>7838.9</v>
      </c>
      <c r="I55" s="7">
        <f t="shared" si="0"/>
        <v>11230.270000000002</v>
      </c>
      <c r="J55" s="7">
        <f t="shared" si="0"/>
        <v>19172.849999999999</v>
      </c>
      <c r="K55" s="7">
        <f t="shared" si="0"/>
        <v>267.51</v>
      </c>
      <c r="L55" s="7">
        <f t="shared" si="0"/>
        <v>1496.6000000000001</v>
      </c>
      <c r="M55" s="7">
        <f t="shared" si="0"/>
        <v>1789.1399999999999</v>
      </c>
      <c r="N55" s="7">
        <f t="shared" si="0"/>
        <v>3119.62</v>
      </c>
      <c r="O55" s="7">
        <f t="shared" si="0"/>
        <v>56882.979999999996</v>
      </c>
      <c r="P55" s="3"/>
      <c r="Q55" s="3"/>
      <c r="R55" s="3"/>
    </row>
    <row r="56" spans="1:18" x14ac:dyDescent="0.3">
      <c r="A56" s="3" t="s">
        <v>37</v>
      </c>
      <c r="B56" s="9">
        <f t="shared" ref="B56:O56" si="2">(B54-B55)/B55</f>
        <v>6.4364397004543064E-2</v>
      </c>
      <c r="C56" s="9">
        <f t="shared" si="2"/>
        <v>0.11442502097459642</v>
      </c>
      <c r="D56" s="9">
        <f t="shared" si="2"/>
        <v>7.6472083368634883E-2</v>
      </c>
      <c r="E56" s="9">
        <f t="shared" si="2"/>
        <v>0.27804557405784391</v>
      </c>
      <c r="F56" s="9">
        <f t="shared" si="2"/>
        <v>-2.1253580657438858E-2</v>
      </c>
      <c r="G56" s="9">
        <f t="shared" si="2"/>
        <v>0.11950540086149478</v>
      </c>
      <c r="H56" s="9">
        <f t="shared" si="2"/>
        <v>0.1460715151360526</v>
      </c>
      <c r="I56" s="9">
        <f t="shared" si="2"/>
        <v>0.10095839191755809</v>
      </c>
      <c r="J56" s="9">
        <f t="shared" si="2"/>
        <v>0.1356668413929073</v>
      </c>
      <c r="K56" s="9">
        <f t="shared" si="2"/>
        <v>7.3380434376285192E-2</v>
      </c>
      <c r="L56" s="9">
        <f t="shared" si="2"/>
        <v>0.17694774822931975</v>
      </c>
      <c r="M56" s="9">
        <f t="shared" si="2"/>
        <v>0.19776540684351138</v>
      </c>
      <c r="N56" s="9">
        <f t="shared" si="2"/>
        <v>0.26700367352433946</v>
      </c>
      <c r="O56" s="9">
        <f t="shared" si="2"/>
        <v>0.12422134002121553</v>
      </c>
      <c r="P56" s="3"/>
      <c r="Q56" s="3"/>
      <c r="R56" s="3"/>
    </row>
    <row r="57" spans="1:18" x14ac:dyDescent="0.3">
      <c r="A57" s="4" t="s">
        <v>38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3">
      <c r="A58" s="3" t="s">
        <v>39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3">
        <v>1436.99</v>
      </c>
      <c r="K58" s="10">
        <v>0</v>
      </c>
      <c r="L58" s="10">
        <v>0</v>
      </c>
      <c r="M58" s="3">
        <v>27.18</v>
      </c>
      <c r="N58" s="10">
        <v>0</v>
      </c>
      <c r="O58" s="3">
        <v>1464.17</v>
      </c>
      <c r="P58" s="12">
        <f>(O58-O59)/O59</f>
        <v>0.3084161424077782</v>
      </c>
      <c r="Q58" s="12">
        <f>O58/$O$79</f>
        <v>2.0123804755236223E-2</v>
      </c>
      <c r="R58" s="3">
        <v>345.13</v>
      </c>
    </row>
    <row r="59" spans="1:18" x14ac:dyDescent="0.3">
      <c r="A59" s="3" t="s">
        <v>11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3">
        <v>1101.1400000000001</v>
      </c>
      <c r="K59" s="10">
        <v>0</v>
      </c>
      <c r="L59" s="10">
        <v>0</v>
      </c>
      <c r="M59" s="3">
        <v>17.899999999999999</v>
      </c>
      <c r="N59" s="10">
        <v>0</v>
      </c>
      <c r="O59" s="3">
        <v>1119.04</v>
      </c>
      <c r="P59" s="3"/>
      <c r="Q59" s="3"/>
      <c r="R59" s="3"/>
    </row>
    <row r="60" spans="1:18" x14ac:dyDescent="0.3">
      <c r="A60" s="3" t="s">
        <v>40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3">
        <v>983.96</v>
      </c>
      <c r="K60" s="10">
        <v>0</v>
      </c>
      <c r="L60" s="10">
        <v>0</v>
      </c>
      <c r="M60" s="3">
        <v>56.64</v>
      </c>
      <c r="N60" s="10">
        <v>0</v>
      </c>
      <c r="O60" s="3">
        <v>1040.5999999999999</v>
      </c>
      <c r="P60" s="12">
        <f>(O60-O61)/O61</f>
        <v>0.34836410754778091</v>
      </c>
      <c r="Q60" s="12">
        <f>O60/$O$79</f>
        <v>1.4302185694488214E-2</v>
      </c>
      <c r="R60" s="3">
        <v>268.85000000000002</v>
      </c>
    </row>
    <row r="61" spans="1:18" x14ac:dyDescent="0.3">
      <c r="A61" s="3" t="s">
        <v>11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3">
        <v>723.06</v>
      </c>
      <c r="K61" s="10">
        <v>0</v>
      </c>
      <c r="L61" s="10">
        <v>0</v>
      </c>
      <c r="M61" s="3">
        <v>48.69</v>
      </c>
      <c r="N61" s="10">
        <v>0</v>
      </c>
      <c r="O61" s="3">
        <v>771.75</v>
      </c>
      <c r="P61" s="3"/>
      <c r="Q61" s="3"/>
      <c r="R61" s="3"/>
    </row>
    <row r="62" spans="1:18" x14ac:dyDescent="0.3">
      <c r="A62" s="3" t="s">
        <v>41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3">
        <v>1883.82</v>
      </c>
      <c r="K62" s="10">
        <v>0</v>
      </c>
      <c r="L62" s="10">
        <v>0</v>
      </c>
      <c r="M62" s="3">
        <v>45.74</v>
      </c>
      <c r="N62" s="10">
        <v>0</v>
      </c>
      <c r="O62" s="3">
        <v>1929.56</v>
      </c>
      <c r="P62" s="12">
        <f>(O62-O63)/O63</f>
        <v>0.32736228055693128</v>
      </c>
      <c r="Q62" s="12">
        <f>O62/$O$79</f>
        <v>2.6520205101534383E-2</v>
      </c>
      <c r="R62" s="3">
        <v>475.88</v>
      </c>
    </row>
    <row r="63" spans="1:18" x14ac:dyDescent="0.3">
      <c r="A63" s="3" t="s">
        <v>11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3">
        <v>1398.48</v>
      </c>
      <c r="K63" s="10">
        <v>0</v>
      </c>
      <c r="L63" s="10">
        <v>0</v>
      </c>
      <c r="M63" s="3">
        <v>55.2</v>
      </c>
      <c r="N63" s="10">
        <v>0</v>
      </c>
      <c r="O63" s="3">
        <v>1453.68</v>
      </c>
      <c r="P63" s="3"/>
      <c r="Q63" s="3"/>
      <c r="R63" s="3"/>
    </row>
    <row r="64" spans="1:18" x14ac:dyDescent="0.3">
      <c r="A64" s="3" t="s">
        <v>42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3">
        <v>403.04</v>
      </c>
      <c r="K64" s="10">
        <v>0</v>
      </c>
      <c r="L64" s="10">
        <v>0</v>
      </c>
      <c r="M64" s="3">
        <v>7.01</v>
      </c>
      <c r="N64" s="10">
        <v>0</v>
      </c>
      <c r="O64" s="3">
        <v>410.05</v>
      </c>
      <c r="P64" s="12">
        <f>(O64-O65)/O65</f>
        <v>0.12512004390176987</v>
      </c>
      <c r="Q64" s="12">
        <f>O64/$O$79</f>
        <v>5.6357978512635914E-3</v>
      </c>
      <c r="R64" s="3">
        <v>45.6</v>
      </c>
    </row>
    <row r="65" spans="1:18" x14ac:dyDescent="0.3">
      <c r="A65" s="3" t="s">
        <v>11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3">
        <v>356.13</v>
      </c>
      <c r="K65" s="10">
        <v>0</v>
      </c>
      <c r="L65" s="10">
        <v>0</v>
      </c>
      <c r="M65" s="3">
        <v>8.32</v>
      </c>
      <c r="N65" s="10">
        <v>0</v>
      </c>
      <c r="O65" s="3">
        <v>364.45</v>
      </c>
      <c r="P65" s="3"/>
      <c r="Q65" s="3"/>
      <c r="R65" s="3"/>
    </row>
    <row r="66" spans="1:18" x14ac:dyDescent="0.3">
      <c r="A66" s="3" t="s">
        <v>43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3">
        <v>3434.02</v>
      </c>
      <c r="K66" s="10">
        <v>0</v>
      </c>
      <c r="L66" s="10">
        <v>0</v>
      </c>
      <c r="M66" s="3">
        <v>40.17</v>
      </c>
      <c r="N66" s="3">
        <v>0.12</v>
      </c>
      <c r="O66" s="3">
        <v>3474.31</v>
      </c>
      <c r="P66" s="12">
        <f>(O66-O67)/O67</f>
        <v>0.17828340037034276</v>
      </c>
      <c r="Q66" s="12">
        <f>O66/$O$79</f>
        <v>4.7751515260635549E-2</v>
      </c>
      <c r="R66" s="3">
        <v>525.69000000000005</v>
      </c>
    </row>
    <row r="67" spans="1:18" x14ac:dyDescent="0.3">
      <c r="A67" s="3" t="s">
        <v>11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3">
        <v>2908.52</v>
      </c>
      <c r="K67" s="10">
        <v>0</v>
      </c>
      <c r="L67" s="10">
        <v>0</v>
      </c>
      <c r="M67" s="3">
        <v>40.1</v>
      </c>
      <c r="N67" s="10">
        <v>0</v>
      </c>
      <c r="O67" s="3">
        <v>2948.62</v>
      </c>
      <c r="P67" s="3"/>
      <c r="Q67" s="3"/>
      <c r="R67" s="3"/>
    </row>
    <row r="68" spans="1:18" x14ac:dyDescent="0.3">
      <c r="A68" s="4" t="s">
        <v>44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f t="shared" ref="J68" si="3">SUM(J58+J60+J62+J64+J66)</f>
        <v>8141.83</v>
      </c>
      <c r="K68" s="11">
        <v>0</v>
      </c>
      <c r="L68" s="11">
        <v>0</v>
      </c>
      <c r="M68" s="11">
        <f t="shared" ref="M68:O68" si="4">SUM(M58+M60+M62+M64+M66)</f>
        <v>176.74</v>
      </c>
      <c r="N68" s="11">
        <f t="shared" si="4"/>
        <v>0.12</v>
      </c>
      <c r="O68" s="11">
        <f t="shared" si="4"/>
        <v>8318.69</v>
      </c>
      <c r="P68" s="8">
        <f>(O68-O69)/O69</f>
        <v>0.24951408478206674</v>
      </c>
      <c r="Q68" s="8">
        <f>O68/$O$79</f>
        <v>0.11433350866315797</v>
      </c>
      <c r="R68" s="11">
        <f t="shared" ref="R68" si="5">SUM(R58+R60+R62+R64+R66)</f>
        <v>1661.15</v>
      </c>
    </row>
    <row r="69" spans="1:18" x14ac:dyDescent="0.3">
      <c r="A69" s="3" t="s">
        <v>36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f t="shared" ref="J69" si="6">SUM(J59+J61+J63+J65+J67)</f>
        <v>6487.33</v>
      </c>
      <c r="K69" s="10">
        <v>0</v>
      </c>
      <c r="L69" s="10">
        <v>0</v>
      </c>
      <c r="M69" s="10">
        <f t="shared" ref="M69" si="7">SUM(M59+M61+M63+M65+M67)</f>
        <v>170.21</v>
      </c>
      <c r="N69" s="10">
        <v>0</v>
      </c>
      <c r="O69" s="10">
        <f t="shared" ref="O69" si="8">SUM(O59+O61+O63+O65+O67)</f>
        <v>6657.54</v>
      </c>
      <c r="P69" s="3"/>
      <c r="Q69" s="3"/>
      <c r="R69" s="3"/>
    </row>
    <row r="70" spans="1:18" x14ac:dyDescent="0.3">
      <c r="A70" s="3" t="s">
        <v>37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9">
        <f>(J68-J69)/J69</f>
        <v>0.25503558474750015</v>
      </c>
      <c r="K70" s="10">
        <v>0</v>
      </c>
      <c r="L70" s="10">
        <v>0</v>
      </c>
      <c r="M70" s="9">
        <f>(M68-M69)/M69</f>
        <v>3.8364373421068097E-2</v>
      </c>
      <c r="N70" s="10">
        <v>0</v>
      </c>
      <c r="O70" s="9">
        <f>(O68-O69)/O69</f>
        <v>0.24951408478206674</v>
      </c>
      <c r="P70" s="3"/>
      <c r="Q70" s="3"/>
      <c r="R70" s="3"/>
    </row>
    <row r="71" spans="1:18" x14ac:dyDescent="0.3">
      <c r="A71" s="4" t="s">
        <v>55</v>
      </c>
      <c r="B71" s="10"/>
      <c r="C71" s="10"/>
      <c r="D71" s="10"/>
      <c r="E71" s="10"/>
      <c r="F71" s="10"/>
      <c r="G71" s="10"/>
      <c r="H71" s="10"/>
      <c r="I71" s="10"/>
      <c r="J71" s="3"/>
      <c r="K71" s="10"/>
      <c r="L71" s="10"/>
      <c r="M71" s="10"/>
      <c r="N71" s="3"/>
      <c r="O71" s="3"/>
      <c r="P71" s="3"/>
      <c r="Q71" s="3"/>
      <c r="R71" s="3"/>
    </row>
    <row r="72" spans="1:18" x14ac:dyDescent="0.3">
      <c r="A72" s="3" t="s">
        <v>56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3">
        <v>181.72</v>
      </c>
      <c r="O72" s="3">
        <v>181.72</v>
      </c>
      <c r="P72" s="12">
        <f>(O72-O73)/O73</f>
        <v>-0.54372661762121177</v>
      </c>
      <c r="Q72" s="12">
        <f>O72/$O$79</f>
        <v>2.4975909902002678E-3</v>
      </c>
      <c r="R72" s="3">
        <v>-216.55</v>
      </c>
    </row>
    <row r="73" spans="1:18" x14ac:dyDescent="0.3">
      <c r="A73" s="3" t="s">
        <v>11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3">
        <v>398.27</v>
      </c>
      <c r="O73" s="3">
        <v>398.27</v>
      </c>
      <c r="P73" s="3"/>
      <c r="Q73" s="3"/>
      <c r="R73" s="3"/>
    </row>
    <row r="74" spans="1:18" x14ac:dyDescent="0.3">
      <c r="A74" s="3" t="s">
        <v>57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3">
        <v>308.64</v>
      </c>
      <c r="O74" s="3">
        <v>308.64</v>
      </c>
      <c r="P74" s="12">
        <f>(O74-O75)/O75</f>
        <v>0.1905110896817743</v>
      </c>
      <c r="Q74" s="12">
        <f>O74/$O$79</f>
        <v>4.2420013384074987E-3</v>
      </c>
      <c r="R74" s="3">
        <v>49.39</v>
      </c>
    </row>
    <row r="75" spans="1:18" x14ac:dyDescent="0.3">
      <c r="A75" s="3" t="s">
        <v>11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3">
        <v>259.25</v>
      </c>
      <c r="O75" s="3">
        <v>259.25</v>
      </c>
      <c r="P75" s="3"/>
      <c r="Q75" s="3"/>
      <c r="R75" s="3"/>
    </row>
    <row r="76" spans="1:18" x14ac:dyDescent="0.3">
      <c r="A76" s="4" t="s">
        <v>58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f>SUM(N72+N74)</f>
        <v>490.36</v>
      </c>
      <c r="O76" s="11">
        <f>SUM(O72+O74)</f>
        <v>490.36</v>
      </c>
      <c r="P76" s="8">
        <f>(O76-O77)/O77</f>
        <v>-0.25422800827351255</v>
      </c>
      <c r="Q76" s="8">
        <f>O76/$O$79</f>
        <v>6.739592328607766E-3</v>
      </c>
      <c r="R76" s="11">
        <f>SUM(R72+R74)</f>
        <v>-167.16000000000003</v>
      </c>
    </row>
    <row r="77" spans="1:18" x14ac:dyDescent="0.3">
      <c r="A77" s="3" t="s">
        <v>36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f>+SUM(N73+N75)</f>
        <v>657.52</v>
      </c>
      <c r="O77" s="10">
        <f>+SUM(O73+O75)</f>
        <v>657.52</v>
      </c>
      <c r="P77" s="3"/>
      <c r="Q77" s="3"/>
      <c r="R77" s="3"/>
    </row>
    <row r="78" spans="1:18" x14ac:dyDescent="0.3">
      <c r="A78" s="3" t="s">
        <v>37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3"/>
      <c r="K78" s="10"/>
      <c r="L78" s="10"/>
      <c r="M78" s="3"/>
      <c r="N78" s="8">
        <f>(N76-N77)/N77</f>
        <v>-0.25422800827351255</v>
      </c>
      <c r="O78" s="8">
        <f>(O76-O77)/O77</f>
        <v>-0.25422800827351255</v>
      </c>
      <c r="P78" s="3"/>
      <c r="Q78" s="3"/>
      <c r="R78" s="3"/>
    </row>
    <row r="79" spans="1:18" x14ac:dyDescent="0.3">
      <c r="A79" s="4" t="s">
        <v>45</v>
      </c>
      <c r="B79" s="11">
        <f t="shared" ref="B79:O79" si="9">SUM(B54+B68+B76)</f>
        <v>9596.6500000000015</v>
      </c>
      <c r="C79" s="11">
        <f t="shared" si="9"/>
        <v>1620.5299999999997</v>
      </c>
      <c r="D79" s="11">
        <f t="shared" si="9"/>
        <v>1270.56</v>
      </c>
      <c r="E79" s="11">
        <f t="shared" si="9"/>
        <v>349.98</v>
      </c>
      <c r="F79" s="11">
        <f t="shared" si="9"/>
        <v>1465.7999999999997</v>
      </c>
      <c r="G79" s="11">
        <f t="shared" si="9"/>
        <v>21348.05</v>
      </c>
      <c r="H79" s="11">
        <f t="shared" si="9"/>
        <v>8983.9400000000023</v>
      </c>
      <c r="I79" s="11">
        <f t="shared" si="9"/>
        <v>12364.059999999998</v>
      </c>
      <c r="J79" s="11">
        <f t="shared" si="9"/>
        <v>29915.800000000003</v>
      </c>
      <c r="K79" s="11">
        <f t="shared" si="9"/>
        <v>287.14000000000004</v>
      </c>
      <c r="L79" s="11">
        <f t="shared" si="9"/>
        <v>1761.42</v>
      </c>
      <c r="M79" s="11">
        <f t="shared" si="9"/>
        <v>2319.71</v>
      </c>
      <c r="N79" s="11">
        <f t="shared" si="9"/>
        <v>4443.0499999999993</v>
      </c>
      <c r="O79" s="11">
        <f t="shared" si="9"/>
        <v>72758.11</v>
      </c>
      <c r="P79" s="8">
        <f>(O79-O80)/O80</f>
        <v>0.13333849444624801</v>
      </c>
      <c r="Q79" s="8">
        <f>O79/$O$79</f>
        <v>1</v>
      </c>
      <c r="R79" s="11">
        <f t="shared" ref="R79" si="10">SUM(R54+R68+R76)</f>
        <v>8560.0700000000015</v>
      </c>
    </row>
    <row r="80" spans="1:18" x14ac:dyDescent="0.3">
      <c r="A80" s="3" t="s">
        <v>36</v>
      </c>
      <c r="B80" s="10">
        <f t="shared" ref="B80:O80" si="11">SUM(B55+B69+B77)</f>
        <v>9016.32</v>
      </c>
      <c r="C80" s="10">
        <f t="shared" si="11"/>
        <v>1454.14</v>
      </c>
      <c r="D80" s="10">
        <f t="shared" si="11"/>
        <v>1180.3000000000002</v>
      </c>
      <c r="E80" s="10">
        <f t="shared" si="11"/>
        <v>273.84000000000003</v>
      </c>
      <c r="F80" s="10">
        <f t="shared" si="11"/>
        <v>1497.6299999999999</v>
      </c>
      <c r="G80" s="10">
        <f t="shared" si="11"/>
        <v>19069.18</v>
      </c>
      <c r="H80" s="10">
        <f t="shared" si="11"/>
        <v>7838.9</v>
      </c>
      <c r="I80" s="10">
        <f t="shared" si="11"/>
        <v>11230.270000000002</v>
      </c>
      <c r="J80" s="10">
        <f t="shared" si="11"/>
        <v>25660.18</v>
      </c>
      <c r="K80" s="10">
        <f t="shared" si="11"/>
        <v>267.51</v>
      </c>
      <c r="L80" s="10">
        <f t="shared" si="11"/>
        <v>1496.6000000000001</v>
      </c>
      <c r="M80" s="10">
        <f t="shared" si="11"/>
        <v>1959.35</v>
      </c>
      <c r="N80" s="10">
        <f t="shared" si="11"/>
        <v>3777.14</v>
      </c>
      <c r="O80" s="10">
        <f t="shared" si="11"/>
        <v>64198.039999999994</v>
      </c>
      <c r="P80" s="3"/>
      <c r="Q80" s="3"/>
      <c r="R80" s="3"/>
    </row>
    <row r="81" spans="1:18" x14ac:dyDescent="0.3">
      <c r="A81" s="3" t="s">
        <v>37</v>
      </c>
      <c r="B81" s="9">
        <f t="shared" ref="B81:O81" si="12">(B79-B80)/B80</f>
        <v>6.4364397004543064E-2</v>
      </c>
      <c r="C81" s="9">
        <f t="shared" si="12"/>
        <v>0.11442502097459642</v>
      </c>
      <c r="D81" s="9">
        <f t="shared" si="12"/>
        <v>7.6472083368634883E-2</v>
      </c>
      <c r="E81" s="9">
        <f t="shared" si="12"/>
        <v>0.27804557405784391</v>
      </c>
      <c r="F81" s="9">
        <f t="shared" si="12"/>
        <v>-2.1253580657438858E-2</v>
      </c>
      <c r="G81" s="9">
        <f t="shared" si="12"/>
        <v>0.11950540086149478</v>
      </c>
      <c r="H81" s="9">
        <f t="shared" si="12"/>
        <v>0.1460715151360526</v>
      </c>
      <c r="I81" s="9">
        <f t="shared" si="12"/>
        <v>0.10095839191755809</v>
      </c>
      <c r="J81" s="9">
        <f t="shared" si="12"/>
        <v>0.16584529025127659</v>
      </c>
      <c r="K81" s="9">
        <f t="shared" si="12"/>
        <v>7.3380434376285192E-2</v>
      </c>
      <c r="L81" s="9">
        <f t="shared" si="12"/>
        <v>0.17694774822931975</v>
      </c>
      <c r="M81" s="9">
        <f t="shared" si="12"/>
        <v>0.18391813611656935</v>
      </c>
      <c r="N81" s="9">
        <f t="shared" si="12"/>
        <v>0.17630005771562596</v>
      </c>
      <c r="O81" s="9">
        <f t="shared" si="12"/>
        <v>0.13333849444624801</v>
      </c>
      <c r="P81" s="3"/>
      <c r="Q81" s="3"/>
      <c r="R81" s="3"/>
    </row>
    <row r="82" spans="1:18" x14ac:dyDescent="0.3">
      <c r="A82" s="3" t="s">
        <v>46</v>
      </c>
      <c r="B82" s="12">
        <f t="shared" ref="B82:O82" si="13">B79/$O$79</f>
        <v>0.13189801109457078</v>
      </c>
      <c r="C82" s="12">
        <f t="shared" si="13"/>
        <v>2.2272843535930217E-2</v>
      </c>
      <c r="D82" s="12">
        <f t="shared" si="13"/>
        <v>1.7462795556399142E-2</v>
      </c>
      <c r="E82" s="12">
        <f t="shared" si="13"/>
        <v>4.8101854212540705E-3</v>
      </c>
      <c r="F82" s="12">
        <f t="shared" si="13"/>
        <v>2.014620775608382E-2</v>
      </c>
      <c r="G82" s="12">
        <f t="shared" si="13"/>
        <v>0.29341127745071993</v>
      </c>
      <c r="H82" s="12">
        <f t="shared" si="13"/>
        <v>0.12347681928516288</v>
      </c>
      <c r="I82" s="12">
        <f t="shared" si="13"/>
        <v>0.16993377095694209</v>
      </c>
      <c r="J82" s="12">
        <f t="shared" si="13"/>
        <v>0.41116790966670247</v>
      </c>
      <c r="K82" s="12">
        <f t="shared" si="13"/>
        <v>3.9465016339759245E-3</v>
      </c>
      <c r="L82" s="12">
        <f t="shared" si="13"/>
        <v>2.4209259971156482E-2</v>
      </c>
      <c r="M82" s="12">
        <f t="shared" si="13"/>
        <v>3.1882493924045033E-2</v>
      </c>
      <c r="N82" s="12">
        <f t="shared" si="13"/>
        <v>6.1066044733707338E-2</v>
      </c>
      <c r="O82" s="12">
        <f t="shared" si="13"/>
        <v>1</v>
      </c>
      <c r="P82" s="3"/>
      <c r="Q82" s="3"/>
      <c r="R82" s="3"/>
    </row>
    <row r="83" spans="1:18" x14ac:dyDescent="0.3">
      <c r="A83" s="3" t="s">
        <v>47</v>
      </c>
      <c r="B83" s="12">
        <f t="shared" ref="B83:O83" si="14">B80/$O$80</f>
        <v>0.14044540923679291</v>
      </c>
      <c r="C83" s="12">
        <f t="shared" si="14"/>
        <v>2.2650847284434231E-2</v>
      </c>
      <c r="D83" s="12">
        <f t="shared" si="14"/>
        <v>1.8385296498148546E-2</v>
      </c>
      <c r="E83" s="12">
        <f t="shared" si="14"/>
        <v>4.2655507862856884E-3</v>
      </c>
      <c r="F83" s="12">
        <f t="shared" si="14"/>
        <v>2.3328282296468866E-2</v>
      </c>
      <c r="G83" s="12">
        <f t="shared" si="14"/>
        <v>0.29703679426973162</v>
      </c>
      <c r="H83" s="12">
        <f t="shared" si="14"/>
        <v>0.12210497392132222</v>
      </c>
      <c r="I83" s="12">
        <f t="shared" si="14"/>
        <v>0.17493166458041404</v>
      </c>
      <c r="J83" s="12">
        <f t="shared" si="14"/>
        <v>0.39970348004393907</v>
      </c>
      <c r="K83" s="12">
        <f t="shared" si="14"/>
        <v>4.1669496451916602E-3</v>
      </c>
      <c r="L83" s="12">
        <f t="shared" si="14"/>
        <v>2.3312238192941721E-2</v>
      </c>
      <c r="M83" s="12">
        <f t="shared" si="14"/>
        <v>3.0520402180502709E-2</v>
      </c>
      <c r="N83" s="12">
        <f t="shared" si="14"/>
        <v>5.8835752617992704E-2</v>
      </c>
      <c r="O83" s="12">
        <f t="shared" si="14"/>
        <v>1</v>
      </c>
      <c r="P83" s="3"/>
      <c r="Q83" s="3"/>
      <c r="R83" s="3"/>
    </row>
  </sheetData>
  <mergeCells count="1">
    <mergeCell ref="A1:R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Health Portfolio</vt:lpstr>
      <vt:lpstr>Liability Portfolio</vt:lpstr>
      <vt:lpstr>Miscellaneous portfolio</vt:lpstr>
      <vt:lpstr>Segmentwise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Sharad Taware</cp:lastModifiedBy>
  <dcterms:created xsi:type="dcterms:W3CDTF">2024-07-16T17:47:37Z</dcterms:created>
  <dcterms:modified xsi:type="dcterms:W3CDTF">2024-07-17T07:26:12Z</dcterms:modified>
</cp:coreProperties>
</file>