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Sharad\OneDrive - General Insurance Council\Desktop\"/>
    </mc:Choice>
  </mc:AlternateContent>
  <xr:revisionPtr revIDLastSave="0" documentId="13_ncr:1_{6780B65B-41D9-41D6-A29C-4662F9B267D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siness Result" sheetId="1" r:id="rId1"/>
    <sheet name="Profit &amp; Ratios" sheetId="2" r:id="rId2"/>
    <sheet name="Industry Infrastructure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3" l="1"/>
  <c r="H43" i="3"/>
  <c r="G43" i="3"/>
  <c r="F43" i="3"/>
  <c r="E43" i="3"/>
  <c r="D43" i="3"/>
  <c r="C43" i="3"/>
  <c r="B43" i="3"/>
  <c r="I37" i="3"/>
  <c r="I39" i="3" s="1"/>
  <c r="I45" i="3" s="1"/>
  <c r="I47" i="3" s="1"/>
  <c r="H37" i="3"/>
  <c r="H39" i="3" s="1"/>
  <c r="H45" i="3" s="1"/>
  <c r="H47" i="3" s="1"/>
  <c r="G37" i="3"/>
  <c r="F37" i="3"/>
  <c r="E37" i="3"/>
  <c r="D37" i="3"/>
  <c r="D39" i="3" s="1"/>
  <c r="D45" i="3" s="1"/>
  <c r="D47" i="3" s="1"/>
  <c r="C37" i="3"/>
  <c r="B37" i="3"/>
  <c r="B29" i="3"/>
  <c r="I29" i="3"/>
  <c r="H29" i="3"/>
  <c r="G29" i="3"/>
  <c r="F29" i="3"/>
  <c r="F39" i="3" s="1"/>
  <c r="F45" i="3" s="1"/>
  <c r="F47" i="3" s="1"/>
  <c r="E29" i="3"/>
  <c r="D29" i="3"/>
  <c r="C29" i="3"/>
  <c r="L46" i="2"/>
  <c r="L44" i="2"/>
  <c r="M44" i="2" s="1"/>
  <c r="L43" i="2"/>
  <c r="L42" i="2"/>
  <c r="L41" i="2"/>
  <c r="K46" i="2"/>
  <c r="K44" i="2"/>
  <c r="K43" i="2"/>
  <c r="K42" i="2"/>
  <c r="K41" i="2"/>
  <c r="J46" i="2"/>
  <c r="M46" i="2" s="1"/>
  <c r="J44" i="2"/>
  <c r="J43" i="2"/>
  <c r="M43" i="2" s="1"/>
  <c r="J42" i="2"/>
  <c r="M42" i="2" s="1"/>
  <c r="J41" i="2"/>
  <c r="M41" i="2" s="1"/>
  <c r="I46" i="2"/>
  <c r="I44" i="2"/>
  <c r="I43" i="2"/>
  <c r="I42" i="2"/>
  <c r="I41" i="2"/>
  <c r="H46" i="2"/>
  <c r="H44" i="2"/>
  <c r="H43" i="2"/>
  <c r="H42" i="2"/>
  <c r="H41" i="2"/>
  <c r="G43" i="2"/>
  <c r="F43" i="2"/>
  <c r="E43" i="2"/>
  <c r="D43" i="2"/>
  <c r="C43" i="2"/>
  <c r="B43" i="2"/>
  <c r="L38" i="2"/>
  <c r="L37" i="2"/>
  <c r="L36" i="2"/>
  <c r="L35" i="2"/>
  <c r="L34" i="2"/>
  <c r="L33" i="2"/>
  <c r="L32" i="2"/>
  <c r="K38" i="2"/>
  <c r="K37" i="2"/>
  <c r="K36" i="2"/>
  <c r="K35" i="2"/>
  <c r="K34" i="2"/>
  <c r="K33" i="2"/>
  <c r="K32" i="2"/>
  <c r="J38" i="2"/>
  <c r="M38" i="2" s="1"/>
  <c r="J37" i="2"/>
  <c r="M37" i="2" s="1"/>
  <c r="J36" i="2"/>
  <c r="M36" i="2" s="1"/>
  <c r="J35" i="2"/>
  <c r="M35" i="2" s="1"/>
  <c r="J34" i="2"/>
  <c r="M34" i="2" s="1"/>
  <c r="J33" i="2"/>
  <c r="M33" i="2" s="1"/>
  <c r="J32" i="2"/>
  <c r="M32" i="2" s="1"/>
  <c r="I38" i="2"/>
  <c r="I37" i="2"/>
  <c r="I36" i="2"/>
  <c r="I35" i="2"/>
  <c r="I34" i="2"/>
  <c r="I33" i="2"/>
  <c r="I32" i="2"/>
  <c r="H38" i="2"/>
  <c r="H37" i="2"/>
  <c r="H36" i="2"/>
  <c r="H35" i="2"/>
  <c r="H34" i="2"/>
  <c r="H33" i="2"/>
  <c r="H32" i="2"/>
  <c r="G37" i="2"/>
  <c r="F37" i="2"/>
  <c r="E37" i="2"/>
  <c r="D37" i="2"/>
  <c r="C37" i="2"/>
  <c r="B37" i="2"/>
  <c r="L30" i="2"/>
  <c r="M30" i="2" s="1"/>
  <c r="K30" i="2"/>
  <c r="J30" i="2"/>
  <c r="I30" i="2"/>
  <c r="H30" i="2"/>
  <c r="M28" i="2"/>
  <c r="M12" i="2"/>
  <c r="M4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  <c r="L6" i="2"/>
  <c r="L5" i="2"/>
  <c r="L4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J28" i="2"/>
  <c r="J27" i="2"/>
  <c r="M27" i="2" s="1"/>
  <c r="J26" i="2"/>
  <c r="M26" i="2" s="1"/>
  <c r="J25" i="2"/>
  <c r="M25" i="2" s="1"/>
  <c r="J24" i="2"/>
  <c r="M24" i="2" s="1"/>
  <c r="J23" i="2"/>
  <c r="M23" i="2" s="1"/>
  <c r="J22" i="2"/>
  <c r="M22" i="2" s="1"/>
  <c r="J21" i="2"/>
  <c r="M21" i="2" s="1"/>
  <c r="J20" i="2"/>
  <c r="M20" i="2" s="1"/>
  <c r="J19" i="2"/>
  <c r="M19" i="2" s="1"/>
  <c r="J18" i="2"/>
  <c r="M18" i="2" s="1"/>
  <c r="J17" i="2"/>
  <c r="M17" i="2" s="1"/>
  <c r="J16" i="2"/>
  <c r="M16" i="2" s="1"/>
  <c r="J15" i="2"/>
  <c r="M15" i="2" s="1"/>
  <c r="J14" i="2"/>
  <c r="M14" i="2" s="1"/>
  <c r="J13" i="2"/>
  <c r="M13" i="2" s="1"/>
  <c r="J12" i="2"/>
  <c r="J11" i="2"/>
  <c r="M11" i="2" s="1"/>
  <c r="J10" i="2"/>
  <c r="M10" i="2" s="1"/>
  <c r="J9" i="2"/>
  <c r="M9" i="2" s="1"/>
  <c r="J8" i="2"/>
  <c r="M8" i="2" s="1"/>
  <c r="J7" i="2"/>
  <c r="M7" i="2" s="1"/>
  <c r="J6" i="2"/>
  <c r="M6" i="2" s="1"/>
  <c r="J5" i="2"/>
  <c r="M5" i="2" s="1"/>
  <c r="J4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G29" i="2"/>
  <c r="G39" i="2" s="1"/>
  <c r="G45" i="2" s="1"/>
  <c r="G47" i="2" s="1"/>
  <c r="F29" i="2"/>
  <c r="E29" i="2"/>
  <c r="E39" i="2" s="1"/>
  <c r="E45" i="2" s="1"/>
  <c r="E47" i="2" s="1"/>
  <c r="D29" i="2"/>
  <c r="D39" i="2" s="1"/>
  <c r="D45" i="2" s="1"/>
  <c r="D47" i="2" s="1"/>
  <c r="C29" i="2"/>
  <c r="C39" i="2" s="1"/>
  <c r="C45" i="2" s="1"/>
  <c r="C47" i="2" s="1"/>
  <c r="B29" i="2"/>
  <c r="B39" i="2" s="1"/>
  <c r="B45" i="2" s="1"/>
  <c r="B47" i="2" s="1"/>
  <c r="M44" i="1"/>
  <c r="L44" i="1"/>
  <c r="K44" i="1"/>
  <c r="J44" i="1"/>
  <c r="I44" i="1"/>
  <c r="H44" i="1"/>
  <c r="G44" i="1"/>
  <c r="F44" i="1"/>
  <c r="E44" i="1"/>
  <c r="D44" i="1"/>
  <c r="C44" i="1"/>
  <c r="B44" i="1"/>
  <c r="M38" i="1"/>
  <c r="L38" i="1"/>
  <c r="K38" i="1"/>
  <c r="J38" i="1"/>
  <c r="I38" i="1"/>
  <c r="H38" i="1"/>
  <c r="G38" i="1"/>
  <c r="F38" i="1"/>
  <c r="E38" i="1"/>
  <c r="D38" i="1"/>
  <c r="C38" i="1"/>
  <c r="B38" i="1"/>
  <c r="M30" i="1"/>
  <c r="M40" i="1" s="1"/>
  <c r="M46" i="1" s="1"/>
  <c r="M48" i="1" s="1"/>
  <c r="L30" i="1"/>
  <c r="L40" i="1" s="1"/>
  <c r="L46" i="1" s="1"/>
  <c r="L48" i="1" s="1"/>
  <c r="K30" i="1"/>
  <c r="K40" i="1" s="1"/>
  <c r="K46" i="1" s="1"/>
  <c r="K48" i="1" s="1"/>
  <c r="J30" i="1"/>
  <c r="J40" i="1" s="1"/>
  <c r="J46" i="1" s="1"/>
  <c r="J48" i="1" s="1"/>
  <c r="I30" i="1"/>
  <c r="I40" i="1" s="1"/>
  <c r="H30" i="1"/>
  <c r="H40" i="1" s="1"/>
  <c r="G30" i="1"/>
  <c r="F30" i="1"/>
  <c r="E30" i="1"/>
  <c r="E40" i="1" s="1"/>
  <c r="E46" i="1" s="1"/>
  <c r="E48" i="1" s="1"/>
  <c r="D30" i="1"/>
  <c r="D40" i="1" s="1"/>
  <c r="C30" i="1"/>
  <c r="C40" i="1" s="1"/>
  <c r="C46" i="1" s="1"/>
  <c r="C48" i="1" s="1"/>
  <c r="B30" i="1"/>
  <c r="B40" i="1" s="1"/>
  <c r="B46" i="1" s="1"/>
  <c r="B48" i="1" s="1"/>
  <c r="H29" i="2" l="1"/>
  <c r="J29" i="2"/>
  <c r="I29" i="2"/>
  <c r="K39" i="2"/>
  <c r="H46" i="1"/>
  <c r="I46" i="1"/>
  <c r="L39" i="2"/>
  <c r="D46" i="1"/>
  <c r="I39" i="2"/>
  <c r="F40" i="1"/>
  <c r="K29" i="2"/>
  <c r="G40" i="1"/>
  <c r="L29" i="2"/>
  <c r="F39" i="2"/>
  <c r="F45" i="2" s="1"/>
  <c r="F47" i="2" s="1"/>
  <c r="E39" i="3"/>
  <c r="E45" i="3" s="1"/>
  <c r="E47" i="3" s="1"/>
  <c r="C39" i="3"/>
  <c r="C45" i="3" s="1"/>
  <c r="C47" i="3" s="1"/>
  <c r="G39" i="3"/>
  <c r="G45" i="3" s="1"/>
  <c r="G47" i="3" s="1"/>
  <c r="B39" i="3"/>
  <c r="B45" i="3" s="1"/>
  <c r="B47" i="3" s="1"/>
  <c r="M29" i="2" l="1"/>
  <c r="J39" i="2"/>
  <c r="M39" i="2" s="1"/>
  <c r="G46" i="1"/>
  <c r="H48" i="1"/>
  <c r="K45" i="2"/>
  <c r="I45" i="2"/>
  <c r="D48" i="1"/>
  <c r="L45" i="2"/>
  <c r="I48" i="1"/>
  <c r="H39" i="2"/>
  <c r="F46" i="1"/>
  <c r="H45" i="2" l="1"/>
  <c r="F48" i="1"/>
  <c r="J45" i="2"/>
  <c r="M45" i="2" s="1"/>
  <c r="G48" i="1"/>
</calcChain>
</file>

<file path=xl/sharedStrings.xml><?xml version="1.0" encoding="utf-8"?>
<sst xmlns="http://schemas.openxmlformats.org/spreadsheetml/2006/main" count="176" uniqueCount="79">
  <si>
    <t>(All figures in Rs Cr)</t>
  </si>
  <si>
    <t>Particulars</t>
  </si>
  <si>
    <t>Gross Direct Premium (in India)</t>
  </si>
  <si>
    <t>Gross Written Premium</t>
  </si>
  <si>
    <t>Net Premium</t>
  </si>
  <si>
    <t>Net Earned Premium</t>
  </si>
  <si>
    <t>Gross Incurred Claims</t>
  </si>
  <si>
    <t>Net Incurred Claims</t>
  </si>
  <si>
    <t>Commission Net</t>
  </si>
  <si>
    <t>Mgmt. Expenses</t>
  </si>
  <si>
    <t>Premium deficiency</t>
  </si>
  <si>
    <t>Exchange loss/gain &amp; Other income /Outgo</t>
  </si>
  <si>
    <t>Other income/outgo (Revenue a/c)</t>
  </si>
  <si>
    <t>Pure Underwriting results</t>
  </si>
  <si>
    <t>General Insurers</t>
  </si>
  <si>
    <t>Acko General Insurance Ltd</t>
  </si>
  <si>
    <t>Bajaj Allianz General Insurance Co Ltd</t>
  </si>
  <si>
    <t>Cholamandalam MS General Insurance Co Ltd</t>
  </si>
  <si>
    <t>Edelweiss General Insurance Co Ltd</t>
  </si>
  <si>
    <t>Future Generali India Insurance Co Ltd</t>
  </si>
  <si>
    <t>Go Digit General Insurance Ltd</t>
  </si>
  <si>
    <t>HDFC Ergo General Insurance Co Ltd</t>
  </si>
  <si>
    <t>ICICI Lombard General Insurance Co Ltd</t>
  </si>
  <si>
    <t>IFFCO-Tokio General Insurance Co Ltd</t>
  </si>
  <si>
    <t>Kotak Mahindra General Insurance Co Ltd</t>
  </si>
  <si>
    <t>Kshema General insurance</t>
  </si>
  <si>
    <t>Liberty  General Insurance Co. Ltd</t>
  </si>
  <si>
    <t>Magma HDI General Insurance Co Ltd</t>
  </si>
  <si>
    <t>National Insurance Co Ltd</t>
  </si>
  <si>
    <t>Navi General Insurance Co. Ltd</t>
  </si>
  <si>
    <t>Raheja QBE General Insurance Co Ltd</t>
  </si>
  <si>
    <t>Reliance General Insurance Co Ltd</t>
  </si>
  <si>
    <t>Royal Sundaram General Insurance Co Ltd</t>
  </si>
  <si>
    <t>SBI General Insurance Co Ltd</t>
  </si>
  <si>
    <t>Shriram General Insurance Co Ltd</t>
  </si>
  <si>
    <t>Tata AIG General Insurance Co Ltd</t>
  </si>
  <si>
    <t>The New India Assurance Co Ltd</t>
  </si>
  <si>
    <t>The Oriental Insurance Co Ltd</t>
  </si>
  <si>
    <t>United India Insurance Co Ltd</t>
  </si>
  <si>
    <t>Universal Sompo General Insurance Co Ltd</t>
  </si>
  <si>
    <t>General Insurers  Sub Total</t>
  </si>
  <si>
    <t>Previous period as on 31.03.2023</t>
  </si>
  <si>
    <t>Stand-alone Health Insurers</t>
  </si>
  <si>
    <t xml:space="preserve"> Niva bupa health insurance company limited</t>
  </si>
  <si>
    <t>Aditya Birla Health Insurance Co Ltd</t>
  </si>
  <si>
    <t>Care Health Insurance Ltd</t>
  </si>
  <si>
    <t>ManipalCigna Health Insurance Co Ltd</t>
  </si>
  <si>
    <t>Star Health &amp; Allied Insurance Co Ltd</t>
  </si>
  <si>
    <t>Stand Alone Health Cos Sub Total</t>
  </si>
  <si>
    <t>Grand Total with Health Companies</t>
  </si>
  <si>
    <t>Specialized Companies</t>
  </si>
  <si>
    <t>Agriculture Insurance Co Of India Ltd</t>
  </si>
  <si>
    <t>ECGC Ltd</t>
  </si>
  <si>
    <t>Total - Specialized companies</t>
  </si>
  <si>
    <t>Grand Total include.all companies</t>
  </si>
  <si>
    <t>% Change over previous period</t>
  </si>
  <si>
    <t>Note:</t>
  </si>
  <si>
    <t>Investment Income allocated to Policyholders' fund</t>
  </si>
  <si>
    <t>Operating Profit</t>
  </si>
  <si>
    <t>Balance Investment Income after adjusting allocation to Policyholders' fund</t>
  </si>
  <si>
    <t>Other Income/Outgo (P&amp;L a/c)</t>
  </si>
  <si>
    <t>Profit/ (Loss)  Before Tax</t>
  </si>
  <si>
    <t>Profit/ (Loss) After Tax</t>
  </si>
  <si>
    <t>Gross Incurred Claims Ratio (%)</t>
  </si>
  <si>
    <t>Net retention (NP/GWP) - in %tage</t>
  </si>
  <si>
    <t>Net Incurred Claims/NEP (%)</t>
  </si>
  <si>
    <t>Commission/NWP</t>
  </si>
  <si>
    <t>Expenses of Mgmt. / NWP</t>
  </si>
  <si>
    <t>Combined Ratio (IRDAI circular Ref: IRDA/F&amp;I/CIR/F&amp;A/231/10/2012)</t>
  </si>
  <si>
    <t>FINANCIAL HIGHLIGHTS FOR THE PERIOD ENDED</t>
  </si>
  <si>
    <t>No. of Employees</t>
  </si>
  <si>
    <t>No.of Agents</t>
  </si>
  <si>
    <t>No. of Offices</t>
  </si>
  <si>
    <t>No.of Policies</t>
  </si>
  <si>
    <t>No.of Point of Sale Personnel</t>
  </si>
  <si>
    <t>FDI (Rs Cr)</t>
  </si>
  <si>
    <t xml:space="preserve"> Capital &amp; Free Reserves (*) </t>
  </si>
  <si>
    <t>Investments in infrastructure/ social Sectors</t>
  </si>
  <si>
    <t>FINANCIAL HIGHLIGHTS FOR THE PERIOD ENDED 31.03.2024 (PROVISIONAL)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</si>
</sst>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43" fontId="2" fillId="0" borderId="1" xfId="1" applyFont="1" applyBorder="1"/>
    <xf numFmtId="43" fontId="0" fillId="0" borderId="1" xfId="1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0" fontId="2" fillId="0" borderId="1" xfId="2" applyNumberFormat="1" applyFont="1" applyBorder="1"/>
    <xf numFmtId="10" fontId="0" fillId="0" borderId="1" xfId="2" applyNumberFormat="1" applyFont="1" applyBorder="1"/>
    <xf numFmtId="10" fontId="0" fillId="0" borderId="1" xfId="0" applyNumberFormat="1" applyBorder="1"/>
    <xf numFmtId="10" fontId="2" fillId="0" borderId="1" xfId="0" applyNumberFormat="1" applyFont="1" applyBorder="1"/>
    <xf numFmtId="10" fontId="1" fillId="0" borderId="1" xfId="2" applyNumberFormat="1" applyFont="1" applyBorder="1"/>
    <xf numFmtId="10" fontId="1" fillId="0" borderId="8" xfId="2" applyNumberFormat="1" applyFont="1" applyBorder="1"/>
    <xf numFmtId="164" fontId="0" fillId="0" borderId="1" xfId="1" applyNumberFormat="1" applyFont="1" applyBorder="1"/>
    <xf numFmtId="164" fontId="2" fillId="0" borderId="1" xfId="1" applyNumberFormat="1" applyFont="1" applyBorder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164" fontId="0" fillId="2" borderId="1" xfId="1" applyNumberFormat="1" applyFont="1" applyFill="1" applyBorder="1"/>
    <xf numFmtId="43" fontId="0" fillId="2" borderId="1" xfId="1" applyFont="1" applyFill="1" applyBorder="1"/>
    <xf numFmtId="43" fontId="0" fillId="0" borderId="0" xfId="1" applyFont="1"/>
    <xf numFmtId="0" fontId="0" fillId="2" borderId="1" xfId="0" applyFill="1" applyBorder="1"/>
    <xf numFmtId="0" fontId="0" fillId="2" borderId="0" xfId="0" applyFill="1"/>
    <xf numFmtId="10" fontId="0" fillId="2" borderId="1" xfId="2" applyNumberFormat="1" applyFont="1" applyFill="1" applyBorder="1"/>
    <xf numFmtId="10" fontId="0" fillId="2" borderId="1" xfId="0" applyNumberForma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workbookViewId="0">
      <selection activeCell="D15" sqref="D15"/>
    </sheetView>
  </sheetViews>
  <sheetFormatPr defaultRowHeight="14.4" x14ac:dyDescent="0.3"/>
  <cols>
    <col min="1" max="1" width="42.21875" customWidth="1"/>
    <col min="2" max="2" width="12.6640625" customWidth="1"/>
    <col min="3" max="3" width="11.33203125" customWidth="1"/>
    <col min="4" max="4" width="12.33203125" customWidth="1"/>
    <col min="5" max="6" width="12.77734375" customWidth="1"/>
    <col min="7" max="7" width="12.33203125" customWidth="1"/>
    <col min="8" max="8" width="11" customWidth="1"/>
    <col min="9" max="9" width="11.33203125" customWidth="1"/>
    <col min="10" max="10" width="10.88671875" customWidth="1"/>
    <col min="11" max="11" width="12.44140625" customWidth="1"/>
    <col min="12" max="12" width="11" customWidth="1"/>
    <col min="13" max="13" width="12" customWidth="1"/>
  </cols>
  <sheetData>
    <row r="1" spans="1:15" ht="15.6" x14ac:dyDescent="0.3">
      <c r="A1" s="17" t="s">
        <v>78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9"/>
    </row>
    <row r="2" spans="1:15" x14ac:dyDescent="0.3">
      <c r="A2" s="7"/>
      <c r="B2" s="8"/>
      <c r="C2" s="8"/>
      <c r="D2" s="8"/>
      <c r="E2" s="8"/>
      <c r="F2" s="8"/>
      <c r="G2" s="8"/>
      <c r="H2" s="8"/>
      <c r="I2" s="8"/>
      <c r="J2" s="8"/>
      <c r="K2" s="8"/>
      <c r="N2" s="20" t="s">
        <v>0</v>
      </c>
      <c r="O2" s="21"/>
    </row>
    <row r="3" spans="1:15" ht="63" customHeight="1" x14ac:dyDescent="0.3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</row>
    <row r="4" spans="1:15" x14ac:dyDescent="0.3">
      <c r="A4" s="4" t="s">
        <v>14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x14ac:dyDescent="0.3">
      <c r="A5" s="1" t="s">
        <v>15</v>
      </c>
      <c r="B5" s="1">
        <v>1870.28</v>
      </c>
      <c r="C5" s="1">
        <v>1870.28</v>
      </c>
      <c r="D5" s="1">
        <v>1530.59</v>
      </c>
      <c r="E5" s="1">
        <v>1222.1300000000001</v>
      </c>
      <c r="F5" s="1">
        <v>1105.78</v>
      </c>
      <c r="G5" s="1">
        <v>850.19</v>
      </c>
      <c r="H5" s="1">
        <v>167.08</v>
      </c>
      <c r="I5" s="1">
        <v>829.29</v>
      </c>
      <c r="J5" s="6">
        <v>0</v>
      </c>
      <c r="K5" s="1">
        <v>0.05</v>
      </c>
      <c r="L5" s="1">
        <v>0.05</v>
      </c>
      <c r="M5" s="1">
        <v>-624.48</v>
      </c>
    </row>
    <row r="6" spans="1:15" x14ac:dyDescent="0.3">
      <c r="A6" s="1" t="s">
        <v>16</v>
      </c>
      <c r="B6" s="1">
        <v>20472.68</v>
      </c>
      <c r="C6" s="1">
        <v>20630</v>
      </c>
      <c r="D6" s="1">
        <v>9568.39</v>
      </c>
      <c r="E6" s="1">
        <v>8883.86</v>
      </c>
      <c r="F6" s="1">
        <v>12944.12</v>
      </c>
      <c r="G6" s="1">
        <v>6555.93</v>
      </c>
      <c r="H6" s="1">
        <v>643.89</v>
      </c>
      <c r="I6" s="1">
        <v>1849.54</v>
      </c>
      <c r="J6" s="6">
        <v>0</v>
      </c>
      <c r="K6" s="1">
        <v>49.900000000000013</v>
      </c>
      <c r="L6" s="1">
        <v>49.9</v>
      </c>
      <c r="M6" s="1">
        <v>-215.4</v>
      </c>
    </row>
    <row r="7" spans="1:15" x14ac:dyDescent="0.3">
      <c r="A7" s="1" t="s">
        <v>17</v>
      </c>
      <c r="B7" s="1">
        <v>7532.89</v>
      </c>
      <c r="C7" s="1">
        <v>7597.9</v>
      </c>
      <c r="D7" s="1">
        <v>5507.8</v>
      </c>
      <c r="E7" s="1">
        <v>5079.04</v>
      </c>
      <c r="F7" s="1">
        <v>5529.66</v>
      </c>
      <c r="G7" s="1">
        <v>3741.42</v>
      </c>
      <c r="H7" s="1">
        <v>1151.6500000000001</v>
      </c>
      <c r="I7" s="1">
        <v>844.66</v>
      </c>
      <c r="J7" s="6">
        <v>0</v>
      </c>
      <c r="K7" s="1">
        <v>83.31</v>
      </c>
      <c r="L7" s="1">
        <v>83.31</v>
      </c>
      <c r="M7" s="1">
        <v>-742</v>
      </c>
    </row>
    <row r="8" spans="1:15" x14ac:dyDescent="0.3">
      <c r="A8" s="1" t="s">
        <v>18</v>
      </c>
      <c r="B8" s="1">
        <v>833.8</v>
      </c>
      <c r="C8" s="1">
        <v>850.97</v>
      </c>
      <c r="D8" s="1">
        <v>524.65</v>
      </c>
      <c r="E8" s="1">
        <v>404.23</v>
      </c>
      <c r="F8" s="1">
        <v>490.88</v>
      </c>
      <c r="G8" s="1">
        <v>334.07</v>
      </c>
      <c r="H8" s="1">
        <v>57.75</v>
      </c>
      <c r="I8" s="1">
        <v>220.52</v>
      </c>
      <c r="J8" s="6">
        <v>0</v>
      </c>
      <c r="K8" s="1">
        <v>-2.38</v>
      </c>
      <c r="L8" s="1">
        <v>-2.38</v>
      </c>
      <c r="M8" s="1">
        <v>-205.73</v>
      </c>
    </row>
    <row r="9" spans="1:15" x14ac:dyDescent="0.3">
      <c r="A9" s="1" t="s">
        <v>19</v>
      </c>
      <c r="B9" s="1">
        <v>4910.8999999999996</v>
      </c>
      <c r="C9" s="1">
        <v>5002.8</v>
      </c>
      <c r="D9" s="1">
        <v>3585.77</v>
      </c>
      <c r="E9" s="1">
        <v>3338.22</v>
      </c>
      <c r="F9" s="1">
        <v>2855.11</v>
      </c>
      <c r="G9" s="1">
        <v>2398.5700000000002</v>
      </c>
      <c r="H9" s="1">
        <v>622.77</v>
      </c>
      <c r="I9" s="1">
        <v>599.55999999999995</v>
      </c>
      <c r="J9" s="6">
        <v>0</v>
      </c>
      <c r="K9" s="6">
        <v>0</v>
      </c>
      <c r="L9" s="6">
        <v>0</v>
      </c>
      <c r="M9" s="1">
        <v>-282.68</v>
      </c>
    </row>
    <row r="10" spans="1:15" x14ac:dyDescent="0.3">
      <c r="A10" s="1" t="s">
        <v>20</v>
      </c>
      <c r="B10" s="1">
        <v>7941.1</v>
      </c>
      <c r="C10" s="1">
        <v>9015.59</v>
      </c>
      <c r="D10" s="1">
        <v>7730.92</v>
      </c>
      <c r="E10" s="1">
        <v>7096.4</v>
      </c>
      <c r="F10" s="1">
        <v>5885.52</v>
      </c>
      <c r="G10" s="1">
        <v>4990.2</v>
      </c>
      <c r="H10" s="1">
        <v>1888.46</v>
      </c>
      <c r="I10" s="1">
        <v>1080.17</v>
      </c>
      <c r="J10" s="6">
        <v>0</v>
      </c>
      <c r="K10" s="1">
        <v>-0.25</v>
      </c>
      <c r="L10" s="1">
        <v>-0.25</v>
      </c>
      <c r="M10" s="1">
        <v>-862.18</v>
      </c>
    </row>
    <row r="11" spans="1:15" x14ac:dyDescent="0.3">
      <c r="A11" s="1" t="s">
        <v>21</v>
      </c>
      <c r="B11" s="1">
        <v>18567.560000000001</v>
      </c>
      <c r="C11" s="1">
        <v>18801.7</v>
      </c>
      <c r="D11" s="1">
        <v>10438.6</v>
      </c>
      <c r="E11" s="1">
        <v>9573.58</v>
      </c>
      <c r="F11" s="1">
        <v>13426.06</v>
      </c>
      <c r="G11" s="1">
        <v>8396.44</v>
      </c>
      <c r="H11" s="1">
        <v>915.31</v>
      </c>
      <c r="I11" s="1">
        <v>1635.32</v>
      </c>
      <c r="J11" s="6">
        <v>0</v>
      </c>
      <c r="K11" s="6">
        <v>0</v>
      </c>
      <c r="L11" s="6">
        <v>0</v>
      </c>
      <c r="M11" s="1">
        <v>-1373.49</v>
      </c>
    </row>
    <row r="12" spans="1:15" x14ac:dyDescent="0.3">
      <c r="A12" s="1" t="s">
        <v>22</v>
      </c>
      <c r="B12" s="1">
        <v>24776.11</v>
      </c>
      <c r="C12" s="1">
        <v>25594.16</v>
      </c>
      <c r="D12" s="1">
        <v>18165.61</v>
      </c>
      <c r="E12" s="1">
        <v>16866.47</v>
      </c>
      <c r="F12" s="1">
        <v>16115.49</v>
      </c>
      <c r="G12" s="1">
        <v>11939.47</v>
      </c>
      <c r="H12" s="1">
        <v>3089.01</v>
      </c>
      <c r="I12" s="1">
        <v>2817.73</v>
      </c>
      <c r="J12" s="6">
        <v>0</v>
      </c>
      <c r="K12" s="1">
        <v>-25.18</v>
      </c>
      <c r="L12" s="1">
        <v>-25.18</v>
      </c>
      <c r="M12" s="1">
        <v>-954.56</v>
      </c>
    </row>
    <row r="13" spans="1:15" x14ac:dyDescent="0.3">
      <c r="A13" s="1" t="s">
        <v>23</v>
      </c>
      <c r="B13" s="1">
        <v>9835.08</v>
      </c>
      <c r="C13" s="1">
        <v>10020.620000000001</v>
      </c>
      <c r="D13" s="1">
        <v>6402.83</v>
      </c>
      <c r="E13" s="1">
        <v>6914.63</v>
      </c>
      <c r="F13" s="1">
        <v>8625.19</v>
      </c>
      <c r="G13" s="1">
        <v>5969.15</v>
      </c>
      <c r="H13" s="1">
        <v>894.13</v>
      </c>
      <c r="I13" s="1">
        <v>918.14</v>
      </c>
      <c r="J13" s="6">
        <v>0</v>
      </c>
      <c r="K13" s="1">
        <v>2.6</v>
      </c>
      <c r="L13" s="1">
        <v>2.6</v>
      </c>
      <c r="M13" s="1">
        <v>-869.39</v>
      </c>
    </row>
    <row r="14" spans="1:15" x14ac:dyDescent="0.3">
      <c r="A14" s="1" t="s">
        <v>24</v>
      </c>
      <c r="B14" s="1">
        <v>1587.11</v>
      </c>
      <c r="C14" s="1">
        <v>1598.36</v>
      </c>
      <c r="D14" s="1">
        <v>1106.08</v>
      </c>
      <c r="E14" s="1">
        <v>878.46</v>
      </c>
      <c r="F14" s="1">
        <v>866.27</v>
      </c>
      <c r="G14" s="1">
        <v>575.9</v>
      </c>
      <c r="H14" s="1">
        <v>218.16</v>
      </c>
      <c r="I14" s="1">
        <v>308.91000000000003</v>
      </c>
      <c r="J14" s="1">
        <v>-0.09</v>
      </c>
      <c r="K14" s="1">
        <v>158.22</v>
      </c>
      <c r="L14" s="1">
        <v>158.13</v>
      </c>
      <c r="M14" s="1">
        <v>-382.64</v>
      </c>
    </row>
    <row r="15" spans="1:15" x14ac:dyDescent="0.3">
      <c r="A15" s="1" t="s">
        <v>25</v>
      </c>
      <c r="B15" s="1">
        <v>568.5</v>
      </c>
      <c r="C15" s="1">
        <v>568.5</v>
      </c>
      <c r="D15" s="1">
        <v>390.35</v>
      </c>
      <c r="E15" s="1">
        <v>390.35</v>
      </c>
      <c r="F15" s="1">
        <v>387.78</v>
      </c>
      <c r="G15" s="1">
        <v>271.45</v>
      </c>
      <c r="H15" s="1">
        <v>-0.82</v>
      </c>
      <c r="I15" s="1">
        <v>69.56</v>
      </c>
      <c r="J15" s="6">
        <v>0</v>
      </c>
      <c r="K15" s="6">
        <v>0</v>
      </c>
      <c r="L15" s="6">
        <v>0</v>
      </c>
      <c r="M15" s="1">
        <v>50.16</v>
      </c>
    </row>
    <row r="16" spans="1:15" x14ac:dyDescent="0.3">
      <c r="A16" s="1" t="s">
        <v>26</v>
      </c>
      <c r="B16" s="1">
        <v>2155.0300000000002</v>
      </c>
      <c r="C16" s="1">
        <v>2186.73</v>
      </c>
      <c r="D16" s="1">
        <v>1933.42</v>
      </c>
      <c r="E16" s="1">
        <v>1891.84</v>
      </c>
      <c r="F16" s="1">
        <v>1532.2</v>
      </c>
      <c r="G16" s="1">
        <v>1424.3</v>
      </c>
      <c r="H16" s="1">
        <v>385.24</v>
      </c>
      <c r="I16" s="1">
        <v>337.57</v>
      </c>
      <c r="J16" s="6">
        <v>0</v>
      </c>
      <c r="K16" s="1">
        <v>97.46</v>
      </c>
      <c r="L16" s="1">
        <v>97.46</v>
      </c>
      <c r="M16" s="1">
        <v>-352.73</v>
      </c>
    </row>
    <row r="17" spans="1:13" x14ac:dyDescent="0.3">
      <c r="A17" s="1" t="s">
        <v>27</v>
      </c>
      <c r="B17" s="1">
        <v>3044.19</v>
      </c>
      <c r="C17" s="1">
        <v>3295.12</v>
      </c>
      <c r="D17" s="1">
        <v>2748.99</v>
      </c>
      <c r="E17" s="1">
        <v>2266.39</v>
      </c>
      <c r="F17" s="1">
        <v>2090.13</v>
      </c>
      <c r="G17" s="1">
        <v>1810.48</v>
      </c>
      <c r="H17" s="1">
        <v>659.97</v>
      </c>
      <c r="I17" s="1">
        <v>347.22</v>
      </c>
      <c r="J17" s="1">
        <v>0.19</v>
      </c>
      <c r="K17" s="1">
        <v>-83.94</v>
      </c>
      <c r="L17" s="1">
        <v>-83.75</v>
      </c>
      <c r="M17" s="1">
        <v>-467.53</v>
      </c>
    </row>
    <row r="18" spans="1:13" x14ac:dyDescent="0.3">
      <c r="A18" s="1" t="s">
        <v>28</v>
      </c>
      <c r="B18" s="1">
        <v>15113.55</v>
      </c>
      <c r="C18" s="1">
        <v>15753.48</v>
      </c>
      <c r="D18" s="1">
        <v>13654.1</v>
      </c>
      <c r="E18" s="1">
        <v>13653.16</v>
      </c>
      <c r="F18" s="1">
        <v>14477.8</v>
      </c>
      <c r="G18" s="1">
        <v>13094.56</v>
      </c>
      <c r="H18" s="1">
        <v>1200.17</v>
      </c>
      <c r="I18" s="1">
        <v>3044.49</v>
      </c>
      <c r="J18" s="1">
        <v>40.520000000000003</v>
      </c>
      <c r="K18" s="6">
        <v>0</v>
      </c>
      <c r="L18" s="1">
        <v>40.520000000000003</v>
      </c>
      <c r="M18" s="1">
        <v>-3726.58</v>
      </c>
    </row>
    <row r="19" spans="1:13" x14ac:dyDescent="0.3">
      <c r="A19" s="1" t="s">
        <v>29</v>
      </c>
      <c r="B19" s="1">
        <v>70.48</v>
      </c>
      <c r="C19" s="1">
        <v>72.14</v>
      </c>
      <c r="D19" s="1">
        <v>62.48</v>
      </c>
      <c r="E19" s="1">
        <v>80.73</v>
      </c>
      <c r="F19" s="1">
        <v>52.85</v>
      </c>
      <c r="G19" s="1">
        <v>42.31</v>
      </c>
      <c r="H19" s="1">
        <v>6.75</v>
      </c>
      <c r="I19" s="1">
        <v>31.16</v>
      </c>
      <c r="J19" s="6">
        <v>0</v>
      </c>
      <c r="K19" s="6">
        <v>0</v>
      </c>
      <c r="L19" s="6">
        <v>0</v>
      </c>
      <c r="M19" s="1">
        <v>0.51</v>
      </c>
    </row>
    <row r="20" spans="1:13" x14ac:dyDescent="0.3">
      <c r="A20" s="1" t="s">
        <v>30</v>
      </c>
      <c r="B20" s="1">
        <v>295.89</v>
      </c>
      <c r="C20" s="1">
        <v>315.69</v>
      </c>
      <c r="D20" s="1">
        <v>245.94</v>
      </c>
      <c r="E20" s="1">
        <v>224.48</v>
      </c>
      <c r="F20" s="1">
        <v>269.19</v>
      </c>
      <c r="G20" s="1">
        <v>174.91</v>
      </c>
      <c r="H20" s="1">
        <v>75.33</v>
      </c>
      <c r="I20" s="1">
        <v>70.209999999999994</v>
      </c>
      <c r="J20" s="6">
        <v>0</v>
      </c>
      <c r="K20" s="1">
        <v>54.57</v>
      </c>
      <c r="L20" s="1">
        <v>54.57</v>
      </c>
      <c r="M20" s="1">
        <v>-150.54</v>
      </c>
    </row>
    <row r="21" spans="1:13" x14ac:dyDescent="0.3">
      <c r="A21" s="27" t="s">
        <v>31</v>
      </c>
      <c r="B21">
        <v>11688.82</v>
      </c>
      <c r="C21">
        <v>11829.68</v>
      </c>
      <c r="D21">
        <v>6770.77</v>
      </c>
      <c r="E21">
        <v>6687.24</v>
      </c>
      <c r="F21">
        <v>8652.58</v>
      </c>
      <c r="G21">
        <v>5420.94</v>
      </c>
      <c r="H21">
        <v>863.62</v>
      </c>
      <c r="I21">
        <v>1425.15</v>
      </c>
      <c r="J21">
        <v>0</v>
      </c>
      <c r="K21">
        <v>-2.65</v>
      </c>
      <c r="L21">
        <v>-2.65</v>
      </c>
      <c r="M21">
        <v>-1019.82</v>
      </c>
    </row>
    <row r="22" spans="1:13" x14ac:dyDescent="0.3">
      <c r="A22" s="1" t="s">
        <v>32</v>
      </c>
      <c r="B22" s="1">
        <v>3637.1</v>
      </c>
      <c r="C22" s="1">
        <v>3824.53</v>
      </c>
      <c r="D22" s="1">
        <v>2948.61</v>
      </c>
      <c r="E22" s="1">
        <v>2821.52</v>
      </c>
      <c r="F22" s="1">
        <v>2769.76</v>
      </c>
      <c r="G22" s="1">
        <v>2190.17</v>
      </c>
      <c r="H22" s="1">
        <v>685.59</v>
      </c>
      <c r="I22" s="1">
        <v>412.45</v>
      </c>
      <c r="J22" s="6">
        <v>0</v>
      </c>
      <c r="K22" s="1">
        <v>61.18</v>
      </c>
      <c r="L22" s="1">
        <v>61.18</v>
      </c>
      <c r="M22" s="1">
        <v>-527.87</v>
      </c>
    </row>
    <row r="23" spans="1:13" x14ac:dyDescent="0.3">
      <c r="A23" s="1" t="s">
        <v>33</v>
      </c>
      <c r="B23" s="1">
        <v>12553.57</v>
      </c>
      <c r="C23" s="1">
        <v>12730.76</v>
      </c>
      <c r="D23" s="1">
        <v>8499.4699999999993</v>
      </c>
      <c r="E23" s="1">
        <v>7050</v>
      </c>
      <c r="F23" s="1">
        <v>9386.36</v>
      </c>
      <c r="G23" s="1">
        <v>6056.05</v>
      </c>
      <c r="H23" s="1">
        <v>720.41</v>
      </c>
      <c r="I23" s="1">
        <v>1177.3399999999999</v>
      </c>
      <c r="J23" s="6">
        <v>0</v>
      </c>
      <c r="K23" s="1">
        <v>2.23</v>
      </c>
      <c r="L23" s="1">
        <v>2.23</v>
      </c>
      <c r="M23" s="1">
        <v>-906.03</v>
      </c>
    </row>
    <row r="24" spans="1:13" x14ac:dyDescent="0.3">
      <c r="A24" s="1" t="s">
        <v>34</v>
      </c>
      <c r="B24" s="1">
        <v>3036.05</v>
      </c>
      <c r="C24" s="1">
        <v>3051.92</v>
      </c>
      <c r="D24" s="1">
        <v>2806.2</v>
      </c>
      <c r="E24" s="1">
        <v>2374.15</v>
      </c>
      <c r="F24" s="1">
        <v>1621.27</v>
      </c>
      <c r="G24" s="1">
        <v>1495.69</v>
      </c>
      <c r="H24" s="1">
        <v>659.27</v>
      </c>
      <c r="I24" s="1">
        <v>361.07</v>
      </c>
      <c r="J24" s="6">
        <v>0</v>
      </c>
      <c r="K24" s="1">
        <v>136.82</v>
      </c>
      <c r="L24" s="1">
        <v>136.82</v>
      </c>
      <c r="M24" s="1">
        <v>-278.7</v>
      </c>
    </row>
    <row r="25" spans="1:13" x14ac:dyDescent="0.3">
      <c r="A25" s="1" t="s">
        <v>35</v>
      </c>
      <c r="B25" s="1">
        <v>15090.9</v>
      </c>
      <c r="C25" s="1">
        <v>15422.56</v>
      </c>
      <c r="D25" s="1">
        <v>9991.73</v>
      </c>
      <c r="E25" s="1">
        <v>9296.85</v>
      </c>
      <c r="F25" s="1">
        <v>9480.8799999999992</v>
      </c>
      <c r="G25" s="1">
        <v>6641.17</v>
      </c>
      <c r="H25" s="1">
        <v>2017.4</v>
      </c>
      <c r="I25" s="1">
        <v>1770.5</v>
      </c>
      <c r="J25" s="6">
        <v>0</v>
      </c>
      <c r="K25" s="1">
        <v>8.5</v>
      </c>
      <c r="L25" s="1">
        <v>8.5</v>
      </c>
      <c r="M25" s="1">
        <v>-1140.72</v>
      </c>
    </row>
    <row r="26" spans="1:13" x14ac:dyDescent="0.3">
      <c r="A26" s="1" t="s">
        <v>36</v>
      </c>
      <c r="B26" s="1">
        <v>40363.83</v>
      </c>
      <c r="C26" s="1">
        <v>41996.46</v>
      </c>
      <c r="D26" s="1">
        <v>34407.4</v>
      </c>
      <c r="E26" s="1">
        <v>34028.269999999997</v>
      </c>
      <c r="F26" s="1">
        <v>37402.269999999997</v>
      </c>
      <c r="G26" s="1">
        <v>33128.26</v>
      </c>
      <c r="H26" s="1">
        <v>3007.82</v>
      </c>
      <c r="I26" s="1">
        <v>5081.8100000000004</v>
      </c>
      <c r="J26" s="6">
        <v>0</v>
      </c>
      <c r="K26" s="1">
        <v>-1.86</v>
      </c>
      <c r="L26" s="1">
        <v>-1.86</v>
      </c>
      <c r="M26" s="1">
        <v>-7187.76</v>
      </c>
    </row>
    <row r="27" spans="1:13" x14ac:dyDescent="0.3">
      <c r="A27" s="1" t="s">
        <v>37</v>
      </c>
      <c r="B27" s="1">
        <v>18794.13</v>
      </c>
      <c r="C27" s="1">
        <v>19242.11</v>
      </c>
      <c r="D27" s="1">
        <v>16192.71</v>
      </c>
      <c r="E27" s="1">
        <v>15896.84</v>
      </c>
      <c r="F27" s="1">
        <v>17392.95</v>
      </c>
      <c r="G27" s="1">
        <v>15719.62</v>
      </c>
      <c r="H27" s="1">
        <v>880.49</v>
      </c>
      <c r="I27" s="1">
        <v>2764.77</v>
      </c>
      <c r="J27" s="6">
        <v>0</v>
      </c>
      <c r="K27" s="6">
        <v>0</v>
      </c>
      <c r="L27" s="6">
        <v>0</v>
      </c>
      <c r="M27" s="1">
        <v>-3468.04</v>
      </c>
    </row>
    <row r="28" spans="1:13" x14ac:dyDescent="0.3">
      <c r="A28" s="1" t="s">
        <v>38</v>
      </c>
      <c r="B28" s="1">
        <v>19852.96</v>
      </c>
      <c r="C28" s="1">
        <v>20194.16</v>
      </c>
      <c r="D28" s="1">
        <v>17499.87</v>
      </c>
      <c r="E28" s="1">
        <v>16614.490000000002</v>
      </c>
      <c r="F28" s="1">
        <v>17037.71</v>
      </c>
      <c r="G28" s="1">
        <v>16033.69</v>
      </c>
      <c r="H28" s="1">
        <v>1339.72</v>
      </c>
      <c r="I28" s="1">
        <v>3760.93</v>
      </c>
      <c r="J28" s="6">
        <v>0</v>
      </c>
      <c r="K28" s="6">
        <v>0</v>
      </c>
      <c r="L28" s="6">
        <v>0</v>
      </c>
      <c r="M28" s="1">
        <v>-4519.8500000000004</v>
      </c>
    </row>
    <row r="29" spans="1:13" x14ac:dyDescent="0.3">
      <c r="A29" s="1" t="s">
        <v>39</v>
      </c>
      <c r="B29" s="1">
        <v>4622.1899999999996</v>
      </c>
      <c r="C29" s="1">
        <v>4637.8900000000003</v>
      </c>
      <c r="D29" s="1">
        <v>2109.33</v>
      </c>
      <c r="E29" s="1">
        <v>2209</v>
      </c>
      <c r="F29" s="1">
        <v>3586.47</v>
      </c>
      <c r="G29" s="1">
        <v>1805.68</v>
      </c>
      <c r="H29" s="1">
        <v>20.170000000000002</v>
      </c>
      <c r="I29" s="1">
        <v>380.43</v>
      </c>
      <c r="J29" s="6">
        <v>0</v>
      </c>
      <c r="K29" s="1">
        <v>-3.42</v>
      </c>
      <c r="L29" s="1">
        <v>-3.42</v>
      </c>
      <c r="M29" s="1">
        <v>6.14</v>
      </c>
    </row>
    <row r="30" spans="1:13" x14ac:dyDescent="0.3">
      <c r="A30" s="4" t="s">
        <v>40</v>
      </c>
      <c r="B30" s="5">
        <f>SUM(B5:B29)</f>
        <v>249214.69999999998</v>
      </c>
      <c r="C30" s="5">
        <f t="shared" ref="C30:I30" si="0">SUM(C5:C29)</f>
        <v>256104.11000000002</v>
      </c>
      <c r="D30" s="5">
        <f t="shared" si="0"/>
        <v>184822.61</v>
      </c>
      <c r="E30" s="5">
        <f t="shared" si="0"/>
        <v>175742.33</v>
      </c>
      <c r="F30" s="5">
        <f t="shared" si="0"/>
        <v>193984.28000000003</v>
      </c>
      <c r="G30" s="5">
        <f t="shared" si="0"/>
        <v>151060.62</v>
      </c>
      <c r="H30" s="5">
        <f t="shared" si="0"/>
        <v>22169.34</v>
      </c>
      <c r="I30" s="5">
        <f t="shared" si="0"/>
        <v>32138.5</v>
      </c>
      <c r="J30" s="5">
        <f t="shared" ref="J30" si="1">SUM(J5:J29)</f>
        <v>40.620000000000005</v>
      </c>
      <c r="K30" s="5">
        <f t="shared" ref="K30" si="2">SUM(K5:K29)</f>
        <v>535.16000000000008</v>
      </c>
      <c r="L30" s="5">
        <f t="shared" ref="L30" si="3">SUM(L5:L29)</f>
        <v>575.78</v>
      </c>
      <c r="M30" s="5">
        <f t="shared" ref="M30" si="4">SUM(M5:M29)</f>
        <v>-30201.910000000003</v>
      </c>
    </row>
    <row r="31" spans="1:13" x14ac:dyDescent="0.3">
      <c r="A31" s="1" t="s">
        <v>41</v>
      </c>
      <c r="B31" s="6">
        <v>217831.08</v>
      </c>
      <c r="C31" s="6">
        <v>224522.2</v>
      </c>
      <c r="D31" s="6">
        <v>161173.78</v>
      </c>
      <c r="E31" s="6">
        <v>151602.65</v>
      </c>
      <c r="F31" s="6">
        <v>162698.48000000001</v>
      </c>
      <c r="G31" s="6">
        <v>130784.41</v>
      </c>
      <c r="H31" s="6">
        <v>6685.91</v>
      </c>
      <c r="I31" s="6">
        <v>48037</v>
      </c>
      <c r="J31" s="6">
        <v>-54.08</v>
      </c>
      <c r="K31" s="6">
        <v>-1631.3</v>
      </c>
      <c r="L31" s="6">
        <v>-1685.38</v>
      </c>
      <c r="M31" s="6">
        <v>-32219.29</v>
      </c>
    </row>
    <row r="32" spans="1:13" x14ac:dyDescent="0.3">
      <c r="A32" s="4" t="s">
        <v>42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x14ac:dyDescent="0.3">
      <c r="A33" s="1" t="s">
        <v>43</v>
      </c>
      <c r="B33" s="1">
        <v>5607.57</v>
      </c>
      <c r="C33" s="1">
        <v>5607.57</v>
      </c>
      <c r="D33" s="1">
        <v>4420.95</v>
      </c>
      <c r="E33" s="1">
        <v>3811.25</v>
      </c>
      <c r="F33" s="1">
        <v>2775.26</v>
      </c>
      <c r="G33" s="1">
        <v>2249.54</v>
      </c>
      <c r="H33" s="1">
        <v>748.18</v>
      </c>
      <c r="I33" s="1">
        <v>1008.63</v>
      </c>
      <c r="J33" s="6">
        <v>0</v>
      </c>
      <c r="K33" s="1">
        <v>216.45</v>
      </c>
      <c r="L33" s="1">
        <v>216.45</v>
      </c>
      <c r="M33" s="1">
        <v>-411.5499999999999</v>
      </c>
    </row>
    <row r="34" spans="1:13" x14ac:dyDescent="0.3">
      <c r="A34" s="1" t="s">
        <v>44</v>
      </c>
      <c r="B34" s="1">
        <v>3701.32</v>
      </c>
      <c r="C34" s="1">
        <v>3701.32</v>
      </c>
      <c r="D34" s="1">
        <v>2930.9</v>
      </c>
      <c r="E34" s="1">
        <v>2600.12</v>
      </c>
      <c r="F34" s="1">
        <v>2100.39</v>
      </c>
      <c r="G34" s="1">
        <v>1776.11</v>
      </c>
      <c r="H34" s="1">
        <v>449.08</v>
      </c>
      <c r="I34" s="1">
        <v>772.49</v>
      </c>
      <c r="J34" s="6">
        <v>0</v>
      </c>
      <c r="K34" s="1">
        <v>-0.03</v>
      </c>
      <c r="L34" s="1">
        <v>-0.03</v>
      </c>
      <c r="M34" s="1">
        <v>-397.53</v>
      </c>
    </row>
    <row r="35" spans="1:13" x14ac:dyDescent="0.3">
      <c r="A35" s="1" t="s">
        <v>45</v>
      </c>
      <c r="B35" s="1">
        <v>6864.46</v>
      </c>
      <c r="C35" s="1">
        <v>7021.93</v>
      </c>
      <c r="D35" s="1">
        <v>6046.67</v>
      </c>
      <c r="E35" s="1">
        <v>5328.67</v>
      </c>
      <c r="F35" s="1">
        <v>3649.72</v>
      </c>
      <c r="G35" s="1">
        <v>3074.27</v>
      </c>
      <c r="H35" s="1">
        <v>1070.24</v>
      </c>
      <c r="I35" s="1">
        <v>1176.95</v>
      </c>
      <c r="J35" s="6">
        <v>0</v>
      </c>
      <c r="K35" s="1">
        <v>0.24</v>
      </c>
      <c r="L35" s="1">
        <v>0.24</v>
      </c>
      <c r="M35" s="1">
        <v>6.9700000000000362</v>
      </c>
    </row>
    <row r="36" spans="1:13" x14ac:dyDescent="0.3">
      <c r="A36" s="1" t="s">
        <v>46</v>
      </c>
      <c r="B36" s="1">
        <v>1691.49</v>
      </c>
      <c r="C36" s="1">
        <v>1691.49</v>
      </c>
      <c r="D36" s="1">
        <v>1617.9</v>
      </c>
      <c r="E36" s="1">
        <v>1459.24</v>
      </c>
      <c r="F36" s="1">
        <v>972.16</v>
      </c>
      <c r="G36" s="1">
        <v>930.74</v>
      </c>
      <c r="H36" s="1">
        <v>343.44</v>
      </c>
      <c r="I36" s="1">
        <v>410.73</v>
      </c>
      <c r="J36" s="6">
        <v>0</v>
      </c>
      <c r="K36" s="1">
        <v>0.04</v>
      </c>
      <c r="L36" s="1">
        <v>0.04</v>
      </c>
      <c r="M36" s="1">
        <v>-225.71</v>
      </c>
    </row>
    <row r="37" spans="1:13" x14ac:dyDescent="0.3">
      <c r="A37" s="1" t="s">
        <v>47</v>
      </c>
      <c r="B37" s="1">
        <v>15254.45</v>
      </c>
      <c r="C37" s="1">
        <v>15254.45</v>
      </c>
      <c r="D37" s="1">
        <v>14067.36</v>
      </c>
      <c r="E37" s="1">
        <v>12938.27</v>
      </c>
      <c r="F37" s="1">
        <v>8994.83</v>
      </c>
      <c r="G37" s="1">
        <v>8599.94</v>
      </c>
      <c r="H37" s="1">
        <v>1853.65</v>
      </c>
      <c r="I37" s="1">
        <v>2394.42</v>
      </c>
      <c r="J37" s="6">
        <v>0</v>
      </c>
      <c r="K37" s="6">
        <v>0</v>
      </c>
      <c r="L37" s="6">
        <v>0</v>
      </c>
      <c r="M37" s="1">
        <v>90.259999999999764</v>
      </c>
    </row>
    <row r="38" spans="1:13" x14ac:dyDescent="0.3">
      <c r="A38" s="4" t="s">
        <v>48</v>
      </c>
      <c r="B38" s="5">
        <f t="shared" ref="B38:M38" si="5">SUM(B33:B37)</f>
        <v>33119.29</v>
      </c>
      <c r="C38" s="5">
        <f t="shared" si="5"/>
        <v>33276.76</v>
      </c>
      <c r="D38" s="5">
        <f t="shared" si="5"/>
        <v>29083.78</v>
      </c>
      <c r="E38" s="5">
        <f t="shared" si="5"/>
        <v>26137.550000000003</v>
      </c>
      <c r="F38" s="5">
        <f t="shared" si="5"/>
        <v>18492.36</v>
      </c>
      <c r="G38" s="5">
        <f t="shared" si="5"/>
        <v>16630.599999999999</v>
      </c>
      <c r="H38" s="5">
        <f t="shared" si="5"/>
        <v>4464.59</v>
      </c>
      <c r="I38" s="5">
        <f t="shared" si="5"/>
        <v>5763.2199999999993</v>
      </c>
      <c r="J38" s="5">
        <f t="shared" si="5"/>
        <v>0</v>
      </c>
      <c r="K38" s="5">
        <f t="shared" si="5"/>
        <v>216.7</v>
      </c>
      <c r="L38" s="5">
        <f t="shared" si="5"/>
        <v>216.7</v>
      </c>
      <c r="M38" s="5">
        <f t="shared" si="5"/>
        <v>-937.56000000000017</v>
      </c>
    </row>
    <row r="39" spans="1:13" x14ac:dyDescent="0.3">
      <c r="A39" s="1" t="s">
        <v>41</v>
      </c>
      <c r="B39" s="6">
        <v>26243.84</v>
      </c>
      <c r="C39" s="6">
        <v>26340.01</v>
      </c>
      <c r="D39" s="6">
        <v>23649.55</v>
      </c>
      <c r="E39" s="6">
        <v>20811.96</v>
      </c>
      <c r="F39" s="6">
        <v>14295.73</v>
      </c>
      <c r="G39" s="6">
        <v>12787.31</v>
      </c>
      <c r="H39" s="6">
        <v>2598.33</v>
      </c>
      <c r="I39" s="6">
        <v>5944.68</v>
      </c>
      <c r="J39" s="6">
        <v>0</v>
      </c>
      <c r="K39" s="6">
        <v>362.79</v>
      </c>
      <c r="L39" s="6">
        <v>362.79</v>
      </c>
      <c r="M39" s="6">
        <v>-881.15</v>
      </c>
    </row>
    <row r="40" spans="1:13" x14ac:dyDescent="0.3">
      <c r="A40" s="4" t="s">
        <v>49</v>
      </c>
      <c r="B40" s="5">
        <f>SUM(B30+B38)</f>
        <v>282333.99</v>
      </c>
      <c r="C40" s="5">
        <f t="shared" ref="C40:M40" si="6">SUM(C30+C38)</f>
        <v>289380.87</v>
      </c>
      <c r="D40" s="5">
        <f t="shared" si="6"/>
        <v>213906.38999999998</v>
      </c>
      <c r="E40" s="5">
        <f t="shared" si="6"/>
        <v>201879.88</v>
      </c>
      <c r="F40" s="5">
        <f t="shared" si="6"/>
        <v>212476.64</v>
      </c>
      <c r="G40" s="5">
        <f t="shared" si="6"/>
        <v>167691.22</v>
      </c>
      <c r="H40" s="5">
        <f t="shared" si="6"/>
        <v>26633.93</v>
      </c>
      <c r="I40" s="5">
        <f t="shared" si="6"/>
        <v>37901.72</v>
      </c>
      <c r="J40" s="5">
        <f t="shared" si="6"/>
        <v>40.620000000000005</v>
      </c>
      <c r="K40" s="5">
        <f t="shared" si="6"/>
        <v>751.86000000000013</v>
      </c>
      <c r="L40" s="5">
        <f t="shared" si="6"/>
        <v>792.48</v>
      </c>
      <c r="M40" s="5">
        <f t="shared" si="6"/>
        <v>-31139.470000000005</v>
      </c>
    </row>
    <row r="41" spans="1:13" x14ac:dyDescent="0.3">
      <c r="A41" s="4" t="s">
        <v>50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 x14ac:dyDescent="0.3">
      <c r="A42" s="1" t="s">
        <v>51</v>
      </c>
      <c r="B42" s="1">
        <v>9940.58</v>
      </c>
      <c r="C42" s="1">
        <v>10121.15</v>
      </c>
      <c r="D42" s="1">
        <v>5751.47</v>
      </c>
      <c r="E42" s="1">
        <v>5836.09</v>
      </c>
      <c r="F42" s="1">
        <v>9707.0300000000007</v>
      </c>
      <c r="G42" s="1">
        <v>5578.94</v>
      </c>
      <c r="H42" s="1">
        <v>-213.31</v>
      </c>
      <c r="I42" s="1">
        <v>409.29</v>
      </c>
      <c r="J42" s="1">
        <v>-30.16</v>
      </c>
      <c r="K42" s="1">
        <v>0.91</v>
      </c>
      <c r="L42" s="1">
        <v>-29.25</v>
      </c>
      <c r="M42" s="1">
        <v>90.42</v>
      </c>
    </row>
    <row r="43" spans="1:13" x14ac:dyDescent="0.3">
      <c r="A43" s="1" t="s">
        <v>52</v>
      </c>
      <c r="B43" s="1">
        <v>1270.77</v>
      </c>
      <c r="C43" s="1">
        <v>1270.77</v>
      </c>
      <c r="D43" s="1">
        <v>1179.6199999999999</v>
      </c>
      <c r="E43" s="1">
        <v>1079.76</v>
      </c>
      <c r="F43" s="1">
        <v>-836.27</v>
      </c>
      <c r="G43" s="1">
        <v>-974.47</v>
      </c>
      <c r="H43" s="1">
        <v>19.05</v>
      </c>
      <c r="I43" s="1">
        <v>343.16</v>
      </c>
      <c r="J43" s="1">
        <v>0</v>
      </c>
      <c r="K43" s="1">
        <v>-2.4</v>
      </c>
      <c r="L43" s="1">
        <v>-2.4</v>
      </c>
      <c r="M43" s="1">
        <v>1694.42</v>
      </c>
    </row>
    <row r="44" spans="1:13" x14ac:dyDescent="0.3">
      <c r="A44" s="4" t="s">
        <v>53</v>
      </c>
      <c r="B44" s="5">
        <f t="shared" ref="B44:M44" si="7">SUM(B42:B43)</f>
        <v>11211.35</v>
      </c>
      <c r="C44" s="5">
        <f t="shared" si="7"/>
        <v>11391.92</v>
      </c>
      <c r="D44" s="5">
        <f t="shared" si="7"/>
        <v>6931.09</v>
      </c>
      <c r="E44" s="5">
        <f t="shared" si="7"/>
        <v>6915.85</v>
      </c>
      <c r="F44" s="5">
        <f t="shared" si="7"/>
        <v>8870.76</v>
      </c>
      <c r="G44" s="5">
        <f t="shared" si="7"/>
        <v>4604.4699999999993</v>
      </c>
      <c r="H44" s="5">
        <f t="shared" si="7"/>
        <v>-194.26</v>
      </c>
      <c r="I44" s="5">
        <f t="shared" si="7"/>
        <v>752.45</v>
      </c>
      <c r="J44" s="5">
        <f t="shared" si="7"/>
        <v>-30.16</v>
      </c>
      <c r="K44" s="5">
        <f t="shared" si="7"/>
        <v>-1.4899999999999998</v>
      </c>
      <c r="L44" s="5">
        <f t="shared" si="7"/>
        <v>-31.65</v>
      </c>
      <c r="M44" s="5">
        <f t="shared" si="7"/>
        <v>1784.8400000000001</v>
      </c>
    </row>
    <row r="45" spans="1:13" x14ac:dyDescent="0.3">
      <c r="A45" s="1" t="s">
        <v>41</v>
      </c>
      <c r="B45" s="1">
        <v>15817.32</v>
      </c>
      <c r="C45" s="1">
        <v>15931.77</v>
      </c>
      <c r="D45" s="1">
        <v>7781.11</v>
      </c>
      <c r="E45" s="1">
        <v>7706.51</v>
      </c>
      <c r="F45" s="1">
        <v>13237.18</v>
      </c>
      <c r="G45" s="1">
        <v>5680.4</v>
      </c>
      <c r="H45" s="1">
        <v>-133.05000000000001</v>
      </c>
      <c r="I45" s="1">
        <v>716.57</v>
      </c>
      <c r="J45" s="1">
        <v>-306.52</v>
      </c>
      <c r="K45" s="1">
        <v>-24.57</v>
      </c>
      <c r="L45" s="1">
        <v>-331.09</v>
      </c>
      <c r="M45" s="1">
        <v>1773.68</v>
      </c>
    </row>
    <row r="46" spans="1:13" x14ac:dyDescent="0.3">
      <c r="A46" s="4" t="s">
        <v>54</v>
      </c>
      <c r="B46" s="5">
        <f>SUM(B44+B40)</f>
        <v>293545.33999999997</v>
      </c>
      <c r="C46" s="5">
        <f t="shared" ref="C46:M46" si="8">SUM(C44+C40)</f>
        <v>300772.78999999998</v>
      </c>
      <c r="D46" s="5">
        <f t="shared" si="8"/>
        <v>220837.47999999998</v>
      </c>
      <c r="E46" s="5">
        <f t="shared" si="8"/>
        <v>208795.73</v>
      </c>
      <c r="F46" s="5">
        <f t="shared" si="8"/>
        <v>221347.40000000002</v>
      </c>
      <c r="G46" s="5">
        <f t="shared" si="8"/>
        <v>172295.69</v>
      </c>
      <c r="H46" s="5">
        <f t="shared" si="8"/>
        <v>26439.670000000002</v>
      </c>
      <c r="I46" s="5">
        <f t="shared" si="8"/>
        <v>38654.17</v>
      </c>
      <c r="J46" s="5">
        <f t="shared" si="8"/>
        <v>10.460000000000004</v>
      </c>
      <c r="K46" s="5">
        <f t="shared" si="8"/>
        <v>750.37000000000012</v>
      </c>
      <c r="L46" s="5">
        <f t="shared" si="8"/>
        <v>760.83</v>
      </c>
      <c r="M46" s="5">
        <f t="shared" si="8"/>
        <v>-29354.630000000005</v>
      </c>
    </row>
    <row r="47" spans="1:13" x14ac:dyDescent="0.3">
      <c r="A47" s="1" t="s">
        <v>41</v>
      </c>
      <c r="B47" s="6">
        <v>259892.24</v>
      </c>
      <c r="C47" s="6">
        <v>266793.98</v>
      </c>
      <c r="D47" s="6">
        <v>192604.44</v>
      </c>
      <c r="E47" s="6">
        <v>180121.12</v>
      </c>
      <c r="F47" s="6">
        <v>190231.39</v>
      </c>
      <c r="G47" s="6">
        <v>149252.12</v>
      </c>
      <c r="H47" s="6">
        <v>9151.19</v>
      </c>
      <c r="I47" s="6">
        <v>54698.25</v>
      </c>
      <c r="J47" s="6">
        <v>-360.6</v>
      </c>
      <c r="K47" s="6">
        <v>-1293.08</v>
      </c>
      <c r="L47" s="6">
        <v>-1653.68</v>
      </c>
      <c r="M47" s="6">
        <v>-31326.76</v>
      </c>
    </row>
    <row r="48" spans="1:13" x14ac:dyDescent="0.3">
      <c r="A48" s="1" t="s">
        <v>55</v>
      </c>
      <c r="B48" s="9">
        <f t="shared" ref="B48:M48" si="9">(B46-B47)/B47</f>
        <v>0.12948866807258261</v>
      </c>
      <c r="C48" s="9">
        <f t="shared" si="9"/>
        <v>0.12735973277957771</v>
      </c>
      <c r="D48" s="9">
        <f t="shared" si="9"/>
        <v>0.1465856134988372</v>
      </c>
      <c r="E48" s="9">
        <f t="shared" si="9"/>
        <v>0.15919626748934282</v>
      </c>
      <c r="F48" s="9">
        <f t="shared" si="9"/>
        <v>0.1635692721374743</v>
      </c>
      <c r="G48" s="9">
        <f t="shared" si="9"/>
        <v>0.15439358583315271</v>
      </c>
      <c r="H48" s="9">
        <f t="shared" si="9"/>
        <v>1.8892056661483372</v>
      </c>
      <c r="I48" s="9">
        <f t="shared" si="9"/>
        <v>-0.29331980456413143</v>
      </c>
      <c r="J48" s="9">
        <f t="shared" si="9"/>
        <v>-1.0290072102052135</v>
      </c>
      <c r="K48" s="9">
        <f t="shared" si="9"/>
        <v>-1.5802966560460299</v>
      </c>
      <c r="L48" s="9">
        <f t="shared" si="9"/>
        <v>-1.4600829664747714</v>
      </c>
      <c r="M48" s="9">
        <f t="shared" si="9"/>
        <v>-6.2953525995027695E-2</v>
      </c>
    </row>
    <row r="49" spans="1:1" x14ac:dyDescent="0.3">
      <c r="A49" t="s">
        <v>56</v>
      </c>
    </row>
  </sheetData>
  <mergeCells count="2">
    <mergeCell ref="A1:M1"/>
    <mergeCell ref="N2:O2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7"/>
  <sheetViews>
    <sheetView topLeftCell="A21" workbookViewId="0">
      <selection activeCell="H31" sqref="H31"/>
    </sheetView>
  </sheetViews>
  <sheetFormatPr defaultRowHeight="14.4" x14ac:dyDescent="0.3"/>
  <cols>
    <col min="1" max="1" width="42.44140625" customWidth="1"/>
    <col min="2" max="2" width="11.88671875" customWidth="1"/>
    <col min="3" max="3" width="10" customWidth="1"/>
    <col min="4" max="4" width="12.6640625" customWidth="1"/>
    <col min="5" max="5" width="13.44140625" customWidth="1"/>
    <col min="6" max="6" width="11.6640625" customWidth="1"/>
    <col min="7" max="7" width="10.88671875" customWidth="1"/>
    <col min="8" max="8" width="12.21875" customWidth="1"/>
    <col min="9" max="9" width="14" customWidth="1"/>
    <col min="10" max="10" width="12" customWidth="1"/>
    <col min="12" max="12" width="12.77734375" customWidth="1"/>
    <col min="13" max="13" width="13.88671875" customWidth="1"/>
  </cols>
  <sheetData>
    <row r="1" spans="1:13" ht="27" customHeight="1" x14ac:dyDescent="0.3">
      <c r="A1" s="22" t="s">
        <v>78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t="s">
        <v>0</v>
      </c>
    </row>
    <row r="2" spans="1:13" ht="58.2" customHeight="1" x14ac:dyDescent="0.3">
      <c r="A2" s="3" t="s">
        <v>1</v>
      </c>
      <c r="B2" s="3" t="s">
        <v>57</v>
      </c>
      <c r="C2" s="3" t="s">
        <v>58</v>
      </c>
      <c r="D2" s="3" t="s">
        <v>59</v>
      </c>
      <c r="E2" s="3" t="s">
        <v>60</v>
      </c>
      <c r="F2" s="3" t="s">
        <v>61</v>
      </c>
      <c r="G2" s="3" t="s">
        <v>62</v>
      </c>
      <c r="H2" s="3" t="s">
        <v>63</v>
      </c>
      <c r="I2" s="3" t="s">
        <v>64</v>
      </c>
      <c r="J2" s="3" t="s">
        <v>65</v>
      </c>
      <c r="K2" s="3" t="s">
        <v>66</v>
      </c>
      <c r="L2" s="3" t="s">
        <v>67</v>
      </c>
      <c r="M2" s="3" t="s">
        <v>68</v>
      </c>
    </row>
    <row r="3" spans="1:13" x14ac:dyDescent="0.3">
      <c r="A3" s="4" t="s">
        <v>14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x14ac:dyDescent="0.3">
      <c r="A4" s="1" t="s">
        <v>15</v>
      </c>
      <c r="B4" s="6">
        <v>584.12</v>
      </c>
      <c r="C4" s="6">
        <v>-40.36</v>
      </c>
      <c r="D4" s="6">
        <v>56.02</v>
      </c>
      <c r="E4" s="6">
        <v>-0.31</v>
      </c>
      <c r="F4" s="6">
        <v>15.33</v>
      </c>
      <c r="G4" s="6">
        <v>15.33</v>
      </c>
      <c r="H4" s="10">
        <f>'Business Result'!F5/'Business Result'!C5</f>
        <v>0.5912376756421498</v>
      </c>
      <c r="I4" s="10">
        <f>'Business Result'!D5/'Business Result'!C5</f>
        <v>0.81837478880167669</v>
      </c>
      <c r="J4" s="10">
        <f>'Business Result'!G5/'Business Result'!E5</f>
        <v>0.69566249089704035</v>
      </c>
      <c r="K4" s="10">
        <f>'Business Result'!H5/'Business Result'!D5</f>
        <v>0.10916051979955443</v>
      </c>
      <c r="L4" s="10">
        <f>'Business Result'!I5/'Business Result'!D5</f>
        <v>0.54181067431513341</v>
      </c>
      <c r="M4" s="11">
        <f>SUM(J4+K4+L4)</f>
        <v>1.3466336850117282</v>
      </c>
    </row>
    <row r="5" spans="1:13" x14ac:dyDescent="0.3">
      <c r="A5" s="1" t="s">
        <v>16</v>
      </c>
      <c r="B5" s="6">
        <v>1670.86</v>
      </c>
      <c r="C5" s="6">
        <v>1455.46</v>
      </c>
      <c r="D5" s="6">
        <v>560.28</v>
      </c>
      <c r="E5" s="6">
        <v>-61.06</v>
      </c>
      <c r="F5" s="6">
        <v>2054.9499999999998</v>
      </c>
      <c r="G5" s="6">
        <v>1550.33</v>
      </c>
      <c r="H5" s="10">
        <f>'Business Result'!F6/'Business Result'!C6</f>
        <v>0.6274415899175958</v>
      </c>
      <c r="I5" s="10">
        <f>'Business Result'!D6/'Business Result'!C6</f>
        <v>0.46380950072709642</v>
      </c>
      <c r="J5" s="10">
        <f>'Business Result'!G6/'Business Result'!E6</f>
        <v>0.73795962565821616</v>
      </c>
      <c r="K5" s="10">
        <f>'Business Result'!H6/'Business Result'!D6</f>
        <v>6.7293452712525306E-2</v>
      </c>
      <c r="L5" s="10">
        <f>'Business Result'!I6/'Business Result'!D6</f>
        <v>0.19329688693709182</v>
      </c>
      <c r="M5" s="11">
        <f>SUM(J5+K5+L5)</f>
        <v>0.99854996530783324</v>
      </c>
    </row>
    <row r="6" spans="1:13" x14ac:dyDescent="0.3">
      <c r="A6" s="1" t="s">
        <v>17</v>
      </c>
      <c r="B6" s="6">
        <v>953.43</v>
      </c>
      <c r="C6" s="6">
        <v>211.43</v>
      </c>
      <c r="D6" s="6">
        <v>162.85</v>
      </c>
      <c r="E6" s="6">
        <v>-96.79</v>
      </c>
      <c r="F6" s="6">
        <v>444.11</v>
      </c>
      <c r="G6" s="6">
        <v>331.37</v>
      </c>
      <c r="H6" s="10">
        <f>'Business Result'!F7/'Business Result'!C7</f>
        <v>0.72778794140486192</v>
      </c>
      <c r="I6" s="10">
        <f>'Business Result'!D7/'Business Result'!C7</f>
        <v>0.72491083062425155</v>
      </c>
      <c r="J6" s="10">
        <f>'Business Result'!G7/'Business Result'!E7</f>
        <v>0.73663920740927424</v>
      </c>
      <c r="K6" s="10">
        <f>'Business Result'!H7/'Business Result'!D7</f>
        <v>0.20909437524964597</v>
      </c>
      <c r="L6" s="10">
        <f>'Business Result'!I7/'Business Result'!D7</f>
        <v>0.15335705726424342</v>
      </c>
      <c r="M6" s="11">
        <f t="shared" ref="M6:M46" si="0">SUM(J6+K6+L6)</f>
        <v>1.0990906399231637</v>
      </c>
    </row>
    <row r="7" spans="1:13" x14ac:dyDescent="0.3">
      <c r="A7" s="1" t="s">
        <v>18</v>
      </c>
      <c r="B7" s="6">
        <v>65.13</v>
      </c>
      <c r="C7" s="6">
        <v>-140.6</v>
      </c>
      <c r="D7" s="6">
        <v>15.87</v>
      </c>
      <c r="E7" s="6">
        <v>0.05</v>
      </c>
      <c r="F7" s="6">
        <v>-124.69</v>
      </c>
      <c r="G7" s="6">
        <v>-124.69</v>
      </c>
      <c r="H7" s="10">
        <f>'Business Result'!F8/'Business Result'!C8</f>
        <v>0.5768475974476186</v>
      </c>
      <c r="I7" s="10">
        <f>'Business Result'!D8/'Business Result'!C8</f>
        <v>0.61653172262241906</v>
      </c>
      <c r="J7" s="10">
        <f>'Business Result'!G8/'Business Result'!E8</f>
        <v>0.82643544516735512</v>
      </c>
      <c r="K7" s="10">
        <f>'Business Result'!H8/'Business Result'!D8</f>
        <v>0.11007338225483657</v>
      </c>
      <c r="L7" s="10">
        <f>'Business Result'!I8/'Business Result'!D8</f>
        <v>0.42031830744305732</v>
      </c>
      <c r="M7" s="11">
        <f t="shared" si="0"/>
        <v>1.356827134865249</v>
      </c>
    </row>
    <row r="8" spans="1:13" x14ac:dyDescent="0.3">
      <c r="A8" s="1" t="s">
        <v>19</v>
      </c>
      <c r="B8" s="6">
        <v>388.96</v>
      </c>
      <c r="C8" s="6">
        <v>106.28</v>
      </c>
      <c r="D8" s="6">
        <v>135.56</v>
      </c>
      <c r="E8" s="6">
        <v>-63.03</v>
      </c>
      <c r="F8" s="6">
        <v>178.8</v>
      </c>
      <c r="G8" s="6">
        <v>133.31</v>
      </c>
      <c r="H8" s="10">
        <f>'Business Result'!F9/'Business Result'!C9</f>
        <v>0.57070240665227479</v>
      </c>
      <c r="I8" s="10">
        <f>'Business Result'!D9/'Business Result'!C9</f>
        <v>0.71675261853362116</v>
      </c>
      <c r="J8" s="10">
        <f>'Business Result'!G9/'Business Result'!E9</f>
        <v>0.7185176531205254</v>
      </c>
      <c r="K8" s="10">
        <f>'Business Result'!H9/'Business Result'!D9</f>
        <v>0.17367817790878945</v>
      </c>
      <c r="L8" s="10">
        <f>'Business Result'!I9/'Business Result'!D9</f>
        <v>0.16720537011576311</v>
      </c>
      <c r="M8" s="11">
        <f t="shared" si="0"/>
        <v>1.059401201145078</v>
      </c>
    </row>
    <row r="9" spans="1:13" x14ac:dyDescent="0.3">
      <c r="A9" s="1" t="s">
        <v>20</v>
      </c>
      <c r="B9" s="6">
        <v>878.79</v>
      </c>
      <c r="C9" s="6">
        <v>16.61</v>
      </c>
      <c r="D9" s="6">
        <v>172.13</v>
      </c>
      <c r="E9" s="6">
        <v>-7.13</v>
      </c>
      <c r="F9" s="6">
        <v>181.68</v>
      </c>
      <c r="G9" s="6">
        <v>0</v>
      </c>
      <c r="H9" s="10">
        <f>'Business Result'!F10/'Business Result'!C10</f>
        <v>0.652815844553712</v>
      </c>
      <c r="I9" s="10">
        <f>'Business Result'!D10/'Business Result'!C10</f>
        <v>0.85750572064612518</v>
      </c>
      <c r="J9" s="10">
        <f>'Business Result'!G10/'Business Result'!E10</f>
        <v>0.70320162335832259</v>
      </c>
      <c r="K9" s="10">
        <f>'Business Result'!H10/'Business Result'!D10</f>
        <v>0.24427364401649482</v>
      </c>
      <c r="L9" s="10">
        <f>'Business Result'!I10/'Business Result'!D10</f>
        <v>0.13972075768472575</v>
      </c>
      <c r="M9" s="11">
        <f t="shared" si="0"/>
        <v>1.0871960250595432</v>
      </c>
    </row>
    <row r="10" spans="1:13" x14ac:dyDescent="0.3">
      <c r="A10" s="1" t="s">
        <v>21</v>
      </c>
      <c r="B10" s="6">
        <v>1658.12</v>
      </c>
      <c r="C10" s="6">
        <v>284.63</v>
      </c>
      <c r="D10" s="6">
        <v>384.88</v>
      </c>
      <c r="E10" s="6">
        <v>-91.16</v>
      </c>
      <c r="F10" s="6">
        <v>578.35</v>
      </c>
      <c r="G10" s="6">
        <v>437.67</v>
      </c>
      <c r="H10" s="10">
        <f>'Business Result'!F11/'Business Result'!C11</f>
        <v>0.71408755591249717</v>
      </c>
      <c r="I10" s="10">
        <f>'Business Result'!D11/'Business Result'!C11</f>
        <v>0.55519447709515624</v>
      </c>
      <c r="J10" s="10">
        <f>'Business Result'!G11/'Business Result'!E11</f>
        <v>0.87704286170899504</v>
      </c>
      <c r="K10" s="10">
        <f>'Business Result'!H11/'Business Result'!D11</f>
        <v>8.7685130189872201E-2</v>
      </c>
      <c r="L10" s="10">
        <f>'Business Result'!I11/'Business Result'!D11</f>
        <v>0.15666085490391429</v>
      </c>
      <c r="M10" s="11">
        <f t="shared" si="0"/>
        <v>1.1213888468027815</v>
      </c>
    </row>
    <row r="11" spans="1:13" x14ac:dyDescent="0.3">
      <c r="A11" s="1" t="s">
        <v>22</v>
      </c>
      <c r="B11" s="6">
        <v>2860.46</v>
      </c>
      <c r="C11" s="6">
        <v>1905.9</v>
      </c>
      <c r="D11" s="6">
        <v>844.84</v>
      </c>
      <c r="E11" s="6">
        <v>-195.56</v>
      </c>
      <c r="F11" s="6">
        <v>2555.1799999999998</v>
      </c>
      <c r="G11" s="6">
        <v>1918.59</v>
      </c>
      <c r="H11" s="10">
        <f>'Business Result'!F12/'Business Result'!C12</f>
        <v>0.62965496816461253</v>
      </c>
      <c r="I11" s="10">
        <f>'Business Result'!D12/'Business Result'!C12</f>
        <v>0.70975605372475603</v>
      </c>
      <c r="J11" s="10">
        <f>'Business Result'!G12/'Business Result'!E12</f>
        <v>0.70788196937474168</v>
      </c>
      <c r="K11" s="10">
        <f>'Business Result'!H12/'Business Result'!D12</f>
        <v>0.17004713852163511</v>
      </c>
      <c r="L11" s="10">
        <f>'Business Result'!I12/'Business Result'!D12</f>
        <v>0.155113425863486</v>
      </c>
      <c r="M11" s="11">
        <f t="shared" si="0"/>
        <v>1.0330425337598628</v>
      </c>
    </row>
    <row r="12" spans="1:13" x14ac:dyDescent="0.3">
      <c r="A12" s="1" t="s">
        <v>23</v>
      </c>
      <c r="B12" s="6">
        <v>885.14</v>
      </c>
      <c r="C12" s="6">
        <v>15.75</v>
      </c>
      <c r="D12" s="6">
        <v>368.9</v>
      </c>
      <c r="E12" s="6">
        <v>-43.76</v>
      </c>
      <c r="F12" s="6">
        <v>340.9</v>
      </c>
      <c r="G12" s="6">
        <v>254.9</v>
      </c>
      <c r="H12" s="10">
        <f>'Business Result'!F13/'Business Result'!C13</f>
        <v>0.86074414557183088</v>
      </c>
      <c r="I12" s="10">
        <f>'Business Result'!D13/'Business Result'!C13</f>
        <v>0.63896545323542853</v>
      </c>
      <c r="J12" s="10">
        <f>'Business Result'!G13/'Business Result'!E13</f>
        <v>0.86326383335044676</v>
      </c>
      <c r="K12" s="10">
        <f>'Business Result'!H13/'Business Result'!D13</f>
        <v>0.13964606275662481</v>
      </c>
      <c r="L12" s="10">
        <f>'Business Result'!I13/'Business Result'!D13</f>
        <v>0.14339596709579983</v>
      </c>
      <c r="M12" s="11">
        <f t="shared" si="0"/>
        <v>1.1463058632028713</v>
      </c>
    </row>
    <row r="13" spans="1:13" x14ac:dyDescent="0.3">
      <c r="A13" s="1" t="s">
        <v>24</v>
      </c>
      <c r="B13" s="6">
        <v>108.82</v>
      </c>
      <c r="C13" s="6">
        <v>-273.82</v>
      </c>
      <c r="D13" s="6">
        <v>26.45</v>
      </c>
      <c r="E13" s="6">
        <v>158.02000000000001</v>
      </c>
      <c r="F13" s="6">
        <v>-88.95</v>
      </c>
      <c r="G13" s="6">
        <v>-88.95</v>
      </c>
      <c r="H13" s="10">
        <f>'Business Result'!F14/'Business Result'!C14</f>
        <v>0.54197427363047124</v>
      </c>
      <c r="I13" s="10">
        <f>'Business Result'!D14/'Business Result'!C14</f>
        <v>0.69200930954228079</v>
      </c>
      <c r="J13" s="10">
        <f>'Business Result'!G14/'Business Result'!E14</f>
        <v>0.65557908157457367</v>
      </c>
      <c r="K13" s="10">
        <f>'Business Result'!H14/'Business Result'!D14</f>
        <v>0.19723708954144367</v>
      </c>
      <c r="L13" s="10">
        <f>'Business Result'!I14/'Business Result'!D14</f>
        <v>0.2792835961232461</v>
      </c>
      <c r="M13" s="11">
        <f t="shared" si="0"/>
        <v>1.1320997672392634</v>
      </c>
    </row>
    <row r="14" spans="1:13" x14ac:dyDescent="0.3">
      <c r="A14" s="1" t="s">
        <v>25</v>
      </c>
      <c r="B14" s="6">
        <v>7.67</v>
      </c>
      <c r="C14" s="6">
        <v>57.83</v>
      </c>
      <c r="D14" s="6">
        <v>0</v>
      </c>
      <c r="E14" s="6">
        <v>0.91</v>
      </c>
      <c r="F14" s="6">
        <v>58.74</v>
      </c>
      <c r="G14" s="6">
        <v>43.25</v>
      </c>
      <c r="H14" s="10">
        <f>'Business Result'!F15/'Business Result'!C15</f>
        <v>0.6821108179419525</v>
      </c>
      <c r="I14" s="10">
        <f>'Business Result'!D15/'Business Result'!C15</f>
        <v>0.68663148636763416</v>
      </c>
      <c r="J14" s="10">
        <f>'Business Result'!G15/'Business Result'!E15</f>
        <v>0.69540156270014086</v>
      </c>
      <c r="K14" s="10">
        <f>'Business Result'!H15/'Business Result'!D15</f>
        <v>-2.1006788779300623E-3</v>
      </c>
      <c r="L14" s="10">
        <f>'Business Result'!I15/'Business Result'!D15</f>
        <v>0.17819905213270143</v>
      </c>
      <c r="M14" s="11">
        <f t="shared" si="0"/>
        <v>0.87149993595491226</v>
      </c>
    </row>
    <row r="15" spans="1:13" x14ac:dyDescent="0.3">
      <c r="A15" s="1" t="s">
        <v>26</v>
      </c>
      <c r="B15" s="6">
        <v>229.53</v>
      </c>
      <c r="C15" s="6">
        <v>-123.2</v>
      </c>
      <c r="D15" s="6">
        <v>52.34</v>
      </c>
      <c r="E15" s="6">
        <v>-103.17</v>
      </c>
      <c r="F15" s="6">
        <v>20.9</v>
      </c>
      <c r="G15" s="6">
        <v>20.9</v>
      </c>
      <c r="H15" s="10">
        <f>'Business Result'!F16/'Business Result'!C16</f>
        <v>0.70068092540002658</v>
      </c>
      <c r="I15" s="10">
        <f>'Business Result'!D16/'Business Result'!C16</f>
        <v>0.88416036730643477</v>
      </c>
      <c r="J15" s="10">
        <f>'Business Result'!G16/'Business Result'!E16</f>
        <v>0.7528649357239513</v>
      </c>
      <c r="K15" s="10">
        <f>'Business Result'!H16/'Business Result'!D16</f>
        <v>0.19925313692834459</v>
      </c>
      <c r="L15" s="10">
        <f>'Business Result'!I16/'Business Result'!D16</f>
        <v>0.17459734563623008</v>
      </c>
      <c r="M15" s="11">
        <f t="shared" si="0"/>
        <v>1.1267154182885259</v>
      </c>
    </row>
    <row r="16" spans="1:13" x14ac:dyDescent="0.3">
      <c r="A16" s="1" t="s">
        <v>27</v>
      </c>
      <c r="B16" s="6">
        <v>342.52</v>
      </c>
      <c r="C16" s="6">
        <v>-125.01</v>
      </c>
      <c r="D16" s="6">
        <v>61.39</v>
      </c>
      <c r="E16" s="6">
        <v>98.98</v>
      </c>
      <c r="F16" s="6">
        <v>-162.6</v>
      </c>
      <c r="G16" s="6">
        <v>-141.22</v>
      </c>
      <c r="H16" s="10">
        <f>'Business Result'!F17/'Business Result'!C17</f>
        <v>0.63431073830391616</v>
      </c>
      <c r="I16" s="10">
        <f>'Business Result'!D17/'Business Result'!C17</f>
        <v>0.83426096773410374</v>
      </c>
      <c r="J16" s="10">
        <f>'Business Result'!G17/'Business Result'!E17</f>
        <v>0.79883868178027617</v>
      </c>
      <c r="K16" s="10">
        <f>'Business Result'!H17/'Business Result'!D17</f>
        <v>0.24007726474086849</v>
      </c>
      <c r="L16" s="10">
        <f>'Business Result'!I17/'Business Result'!D17</f>
        <v>0.12630820774175244</v>
      </c>
      <c r="M16" s="11">
        <f t="shared" si="0"/>
        <v>1.1652241542628969</v>
      </c>
    </row>
    <row r="17" spans="1:13" x14ac:dyDescent="0.3">
      <c r="A17" s="1" t="s">
        <v>28</v>
      </c>
      <c r="B17" s="6">
        <v>3302.56</v>
      </c>
      <c r="C17" s="6">
        <v>-424.02</v>
      </c>
      <c r="D17" s="6">
        <v>0</v>
      </c>
      <c r="E17" s="6">
        <v>168.43</v>
      </c>
      <c r="F17" s="6">
        <v>-255.6</v>
      </c>
      <c r="G17" s="6">
        <v>-243.86</v>
      </c>
      <c r="H17" s="10">
        <f>'Business Result'!F18/'Business Result'!C18</f>
        <v>0.91902233665196509</v>
      </c>
      <c r="I17" s="10">
        <f>'Business Result'!D18/'Business Result'!C18</f>
        <v>0.86673547685971608</v>
      </c>
      <c r="J17" s="10">
        <f>'Business Result'!G18/'Business Result'!E18</f>
        <v>0.95908639465149459</v>
      </c>
      <c r="K17" s="10">
        <f>'Business Result'!H18/'Business Result'!D18</f>
        <v>8.7898140485275486E-2</v>
      </c>
      <c r="L17" s="10">
        <f>'Business Result'!I18/'Business Result'!D18</f>
        <v>0.22297258698852357</v>
      </c>
      <c r="M17" s="11">
        <f t="shared" si="0"/>
        <v>1.2699571221252937</v>
      </c>
    </row>
    <row r="18" spans="1:13" x14ac:dyDescent="0.3">
      <c r="A18" s="1" t="s">
        <v>29</v>
      </c>
      <c r="B18" s="6">
        <v>39.020000000000003</v>
      </c>
      <c r="C18" s="6">
        <v>39.53</v>
      </c>
      <c r="D18" s="6">
        <v>12.38</v>
      </c>
      <c r="E18" s="6">
        <v>0.02</v>
      </c>
      <c r="F18" s="6">
        <v>51.94</v>
      </c>
      <c r="G18" s="6">
        <v>51.94</v>
      </c>
      <c r="H18" s="10">
        <f>'Business Result'!F19/'Business Result'!C19</f>
        <v>0.73260327141668979</v>
      </c>
      <c r="I18" s="10">
        <f>'Business Result'!D19/'Business Result'!C19</f>
        <v>0.86609370668145269</v>
      </c>
      <c r="J18" s="10">
        <f>'Business Result'!G19/'Business Result'!E19</f>
        <v>0.52409265452743714</v>
      </c>
      <c r="K18" s="10">
        <f>'Business Result'!H19/'Business Result'!D19</f>
        <v>0.10803457106274009</v>
      </c>
      <c r="L18" s="10">
        <f>'Business Result'!I19/'Business Result'!D19</f>
        <v>0.49871959026888607</v>
      </c>
      <c r="M18" s="11">
        <f t="shared" si="0"/>
        <v>1.1308468158590632</v>
      </c>
    </row>
    <row r="19" spans="1:13" x14ac:dyDescent="0.3">
      <c r="A19" s="1" t="s">
        <v>30</v>
      </c>
      <c r="B19" s="6">
        <v>42.88</v>
      </c>
      <c r="C19" s="6">
        <v>-107.66</v>
      </c>
      <c r="D19" s="6">
        <v>10.63</v>
      </c>
      <c r="E19" s="6">
        <v>-53.27</v>
      </c>
      <c r="F19" s="6">
        <v>-41.16</v>
      </c>
      <c r="G19" s="6">
        <v>-41.39</v>
      </c>
      <c r="H19" s="10">
        <f>'Business Result'!F20/'Business Result'!C20</f>
        <v>0.85270360163451486</v>
      </c>
      <c r="I19" s="10">
        <f>'Business Result'!D20/'Business Result'!C20</f>
        <v>0.77905540245177229</v>
      </c>
      <c r="J19" s="10">
        <f>'Business Result'!G20/'Business Result'!E20</f>
        <v>0.77917854597291525</v>
      </c>
      <c r="K19" s="10">
        <f>'Business Result'!H20/'Business Result'!D20</f>
        <v>0.3062942181019761</v>
      </c>
      <c r="L19" s="10">
        <f>'Business Result'!I20/'Business Result'!D20</f>
        <v>0.28547613239001379</v>
      </c>
      <c r="M19" s="11">
        <f t="shared" si="0"/>
        <v>1.3709488964649053</v>
      </c>
    </row>
    <row r="20" spans="1:13" s="28" customFormat="1" x14ac:dyDescent="0.3">
      <c r="A20" s="27" t="s">
        <v>31</v>
      </c>
      <c r="B20" s="28">
        <v>1189.67</v>
      </c>
      <c r="C20" s="28">
        <v>169.85</v>
      </c>
      <c r="D20" s="28">
        <v>241.38</v>
      </c>
      <c r="E20" s="28">
        <v>-9.8800000000000008</v>
      </c>
      <c r="F20" s="28">
        <v>401.34</v>
      </c>
      <c r="G20" s="28">
        <v>280.27</v>
      </c>
      <c r="H20" s="29">
        <f>'Business Result'!F21/'Business Result'!C21</f>
        <v>0.73142975972300173</v>
      </c>
      <c r="I20" s="29">
        <f>'Business Result'!D21/'Business Result'!C21</f>
        <v>0.5723544508389069</v>
      </c>
      <c r="J20" s="29">
        <f>'Business Result'!G21/'Business Result'!E21</f>
        <v>0.81063936691370431</v>
      </c>
      <c r="K20" s="29">
        <f>'Business Result'!H21/'Business Result'!D21</f>
        <v>0.12755122386375553</v>
      </c>
      <c r="L20" s="29">
        <f>'Business Result'!I21/'Business Result'!D21</f>
        <v>0.21048566115818437</v>
      </c>
      <c r="M20" s="30">
        <f t="shared" si="0"/>
        <v>1.1486762519356442</v>
      </c>
    </row>
    <row r="21" spans="1:13" x14ac:dyDescent="0.3">
      <c r="A21" s="1" t="s">
        <v>32</v>
      </c>
      <c r="B21" s="6">
        <v>515.78</v>
      </c>
      <c r="C21" s="6">
        <v>-12.09</v>
      </c>
      <c r="D21" s="6">
        <v>117.3</v>
      </c>
      <c r="E21" s="6">
        <v>-74.260000000000005</v>
      </c>
      <c r="F21" s="6">
        <v>153.33000000000001</v>
      </c>
      <c r="G21" s="6">
        <v>114.15</v>
      </c>
      <c r="H21" s="10">
        <f>'Business Result'!F22/'Business Result'!C22</f>
        <v>0.72420924924108321</v>
      </c>
      <c r="I21" s="10">
        <f>'Business Result'!D22/'Business Result'!C22</f>
        <v>0.77097316533011895</v>
      </c>
      <c r="J21" s="10">
        <f>'Business Result'!G22/'Business Result'!E22</f>
        <v>0.77623763078057217</v>
      </c>
      <c r="K21" s="10">
        <f>'Business Result'!H22/'Business Result'!D22</f>
        <v>0.2325129467783125</v>
      </c>
      <c r="L21" s="10">
        <f>'Business Result'!I22/'Business Result'!D22</f>
        <v>0.13987946863098205</v>
      </c>
      <c r="M21" s="11">
        <f t="shared" si="0"/>
        <v>1.1486300461898669</v>
      </c>
    </row>
    <row r="22" spans="1:13" x14ac:dyDescent="0.3">
      <c r="A22" s="1" t="s">
        <v>33</v>
      </c>
      <c r="B22" s="6">
        <v>826.94</v>
      </c>
      <c r="C22" s="6">
        <v>-79.09</v>
      </c>
      <c r="D22" s="6">
        <v>397.49</v>
      </c>
      <c r="E22" s="6">
        <v>-4</v>
      </c>
      <c r="F22" s="6">
        <v>318.83999999999997</v>
      </c>
      <c r="G22" s="6">
        <v>239.84</v>
      </c>
      <c r="H22" s="10">
        <f>'Business Result'!F23/'Business Result'!C23</f>
        <v>0.73729769471736173</v>
      </c>
      <c r="I22" s="10">
        <f>'Business Result'!D23/'Business Result'!C23</f>
        <v>0.6676325686761827</v>
      </c>
      <c r="J22" s="10">
        <f>'Business Result'!G23/'Business Result'!E23</f>
        <v>0.85901418439716315</v>
      </c>
      <c r="K22" s="10">
        <f>'Business Result'!H23/'Business Result'!D23</f>
        <v>8.4759402645106105E-2</v>
      </c>
      <c r="L22" s="10">
        <f>'Business Result'!I23/'Business Result'!D23</f>
        <v>0.13851922531640209</v>
      </c>
      <c r="M22" s="11">
        <f t="shared" si="0"/>
        <v>1.0822928123586713</v>
      </c>
    </row>
    <row r="23" spans="1:13" x14ac:dyDescent="0.3">
      <c r="A23" s="1" t="s">
        <v>34</v>
      </c>
      <c r="B23" s="6">
        <v>693.39</v>
      </c>
      <c r="C23" s="6">
        <v>414.69</v>
      </c>
      <c r="D23" s="6">
        <v>62.06</v>
      </c>
      <c r="E23" s="6">
        <v>-146.22999999999999</v>
      </c>
      <c r="F23" s="6">
        <v>604.16</v>
      </c>
      <c r="G23" s="6">
        <v>454.5</v>
      </c>
      <c r="H23" s="10">
        <f>'Business Result'!F24/'Business Result'!C24</f>
        <v>0.53122952108836408</v>
      </c>
      <c r="I23" s="10">
        <f>'Business Result'!D24/'Business Result'!C24</f>
        <v>0.91948674932501495</v>
      </c>
      <c r="J23" s="10">
        <f>'Business Result'!G24/'Business Result'!E24</f>
        <v>0.62998968051723769</v>
      </c>
      <c r="K23" s="10">
        <f>'Business Result'!H24/'Business Result'!D24</f>
        <v>0.23493336184163638</v>
      </c>
      <c r="L23" s="10">
        <f>'Business Result'!I24/'Business Result'!D24</f>
        <v>0.12866866224787971</v>
      </c>
      <c r="M23" s="11">
        <f t="shared" si="0"/>
        <v>0.99359170460675372</v>
      </c>
    </row>
    <row r="24" spans="1:13" x14ac:dyDescent="0.3">
      <c r="A24" s="1" t="s">
        <v>35</v>
      </c>
      <c r="B24" s="6">
        <v>1742.52</v>
      </c>
      <c r="C24" s="6">
        <v>601.79999999999995</v>
      </c>
      <c r="D24" s="6">
        <v>362.51</v>
      </c>
      <c r="E24" s="6">
        <v>-65.95</v>
      </c>
      <c r="F24" s="6">
        <v>915.36</v>
      </c>
      <c r="G24" s="6">
        <v>684.92</v>
      </c>
      <c r="H24" s="10">
        <f>'Business Result'!F25/'Business Result'!C25</f>
        <v>0.61474100279071697</v>
      </c>
      <c r="I24" s="10">
        <f>'Business Result'!D25/'Business Result'!C25</f>
        <v>0.64786455685696798</v>
      </c>
      <c r="J24" s="10">
        <f>'Business Result'!G25/'Business Result'!E25</f>
        <v>0.7143462570655652</v>
      </c>
      <c r="K24" s="10">
        <f>'Business Result'!H25/'Business Result'!D25</f>
        <v>0.20190697707003694</v>
      </c>
      <c r="L24" s="10">
        <f>'Business Result'!I25/'Business Result'!D25</f>
        <v>0.17719654153985345</v>
      </c>
      <c r="M24" s="11">
        <f t="shared" si="0"/>
        <v>1.0934497756754555</v>
      </c>
    </row>
    <row r="25" spans="1:13" x14ac:dyDescent="0.3">
      <c r="A25" s="1" t="s">
        <v>36</v>
      </c>
      <c r="B25" s="6">
        <v>6564.15</v>
      </c>
      <c r="C25" s="6">
        <v>-623.61</v>
      </c>
      <c r="D25" s="6">
        <v>2676.8</v>
      </c>
      <c r="E25" s="6">
        <v>-605.84</v>
      </c>
      <c r="F25" s="6">
        <v>1445.48</v>
      </c>
      <c r="G25" s="6">
        <v>1129.33</v>
      </c>
      <c r="H25" s="10">
        <f>'Business Result'!F26/'Business Result'!C26</f>
        <v>0.89060530339938171</v>
      </c>
      <c r="I25" s="10">
        <f>'Business Result'!D26/'Business Result'!C26</f>
        <v>0.81929286420807856</v>
      </c>
      <c r="J25" s="10">
        <f>'Business Result'!G26/'Business Result'!E26</f>
        <v>0.97355110912191556</v>
      </c>
      <c r="K25" s="10">
        <f>'Business Result'!H26/'Business Result'!D26</f>
        <v>8.7417822910187931E-2</v>
      </c>
      <c r="L25" s="10">
        <f>'Business Result'!I26/'Business Result'!D26</f>
        <v>0.14769526322825904</v>
      </c>
      <c r="M25" s="11">
        <f t="shared" si="0"/>
        <v>1.2086641952603625</v>
      </c>
    </row>
    <row r="26" spans="1:13" x14ac:dyDescent="0.3">
      <c r="A26" s="1" t="s">
        <v>37</v>
      </c>
      <c r="B26" s="6">
        <v>4490.57</v>
      </c>
      <c r="C26" s="6">
        <v>1022.53</v>
      </c>
      <c r="D26" s="6">
        <v>-691.62</v>
      </c>
      <c r="E26" s="6">
        <v>-293.25</v>
      </c>
      <c r="F26" s="6">
        <v>37.659999999999997</v>
      </c>
      <c r="G26" s="6">
        <v>18.61</v>
      </c>
      <c r="H26" s="10">
        <f>'Business Result'!F27/'Business Result'!C27</f>
        <v>0.9039003518844867</v>
      </c>
      <c r="I26" s="10">
        <f>'Business Result'!D27/'Business Result'!C27</f>
        <v>0.84152465607981652</v>
      </c>
      <c r="J26" s="10">
        <f>'Business Result'!G27/'Business Result'!E27</f>
        <v>0.98885187244760597</v>
      </c>
      <c r="K26" s="10">
        <f>'Business Result'!H27/'Business Result'!D27</f>
        <v>5.4375703634536782E-2</v>
      </c>
      <c r="L26" s="10">
        <f>'Business Result'!I27/'Business Result'!D27</f>
        <v>0.17074164855666532</v>
      </c>
      <c r="M26" s="11">
        <f t="shared" si="0"/>
        <v>1.2139692246388081</v>
      </c>
    </row>
    <row r="27" spans="1:13" x14ac:dyDescent="0.3">
      <c r="A27" s="1" t="s">
        <v>38</v>
      </c>
      <c r="B27" s="6">
        <v>3707.54</v>
      </c>
      <c r="C27" s="6">
        <v>-812.31</v>
      </c>
      <c r="D27" s="6">
        <v>6.12</v>
      </c>
      <c r="E27" s="6">
        <v>2.48</v>
      </c>
      <c r="F27" s="6">
        <v>-803.71</v>
      </c>
      <c r="G27" s="6">
        <v>-803.71</v>
      </c>
      <c r="H27" s="10">
        <f>'Business Result'!F28/'Business Result'!C28</f>
        <v>0.84369490981551098</v>
      </c>
      <c r="I27" s="10">
        <f>'Business Result'!D28/'Business Result'!C28</f>
        <v>0.86658073423207493</v>
      </c>
      <c r="J27" s="10">
        <f>'Business Result'!G28/'Business Result'!E28</f>
        <v>0.96504256224536533</v>
      </c>
      <c r="K27" s="10">
        <f>'Business Result'!H28/'Business Result'!D28</f>
        <v>7.6555997273122608E-2</v>
      </c>
      <c r="L27" s="10">
        <f>'Business Result'!I28/'Business Result'!D28</f>
        <v>0.2149118822025535</v>
      </c>
      <c r="M27" s="11">
        <f t="shared" si="0"/>
        <v>1.2565104417210415</v>
      </c>
    </row>
    <row r="28" spans="1:13" x14ac:dyDescent="0.3">
      <c r="A28" s="1" t="s">
        <v>39</v>
      </c>
      <c r="B28" s="6">
        <v>233.56</v>
      </c>
      <c r="C28" s="6">
        <v>239.7</v>
      </c>
      <c r="D28" s="6">
        <v>72.81</v>
      </c>
      <c r="E28" s="6">
        <v>58.57</v>
      </c>
      <c r="F28" s="6">
        <v>254.04</v>
      </c>
      <c r="G28" s="6">
        <v>181.65</v>
      </c>
      <c r="H28" s="10">
        <f>'Business Result'!F29/'Business Result'!C29</f>
        <v>0.77329777118474119</v>
      </c>
      <c r="I28" s="10">
        <f>'Business Result'!D29/'Business Result'!C29</f>
        <v>0.4548038008663422</v>
      </c>
      <c r="J28" s="10">
        <f>'Business Result'!G29/'Business Result'!E29</f>
        <v>0.81741964689904933</v>
      </c>
      <c r="K28" s="10">
        <f>'Business Result'!H29/'Business Result'!D29</f>
        <v>9.5622780693395536E-3</v>
      </c>
      <c r="L28" s="10">
        <f>'Business Result'!I29/'Business Result'!D29</f>
        <v>0.18035584759141529</v>
      </c>
      <c r="M28" s="11">
        <f t="shared" si="0"/>
        <v>1.0073377725598041</v>
      </c>
    </row>
    <row r="29" spans="1:13" x14ac:dyDescent="0.3">
      <c r="A29" s="4" t="s">
        <v>40</v>
      </c>
      <c r="B29" s="5">
        <f>SUM(B4:B28)</f>
        <v>33982.129999999997</v>
      </c>
      <c r="C29" s="5">
        <f t="shared" ref="C29:G29" si="1">SUM(C4:C28)</f>
        <v>3780.22</v>
      </c>
      <c r="D29" s="5">
        <f t="shared" si="1"/>
        <v>6109.3700000000008</v>
      </c>
      <c r="E29" s="5">
        <f t="shared" si="1"/>
        <v>-1427.19</v>
      </c>
      <c r="F29" s="5">
        <f t="shared" si="1"/>
        <v>9134.3799999999974</v>
      </c>
      <c r="G29" s="5">
        <f t="shared" si="1"/>
        <v>6417.0399999999972</v>
      </c>
      <c r="H29" s="9">
        <f>'Business Result'!F30/'Business Result'!C30</f>
        <v>0.75744305704426229</v>
      </c>
      <c r="I29" s="9">
        <f>'Business Result'!D30/'Business Result'!C30</f>
        <v>0.72166983185080469</v>
      </c>
      <c r="J29" s="9">
        <f>'Business Result'!G30/'Business Result'!E30</f>
        <v>0.85955739860738167</v>
      </c>
      <c r="K29" s="9">
        <f>'Business Result'!H30/'Business Result'!D30</f>
        <v>0.11994928542563056</v>
      </c>
      <c r="L29" s="9">
        <f>'Business Result'!I30/'Business Result'!D30</f>
        <v>0.17388835705761327</v>
      </c>
      <c r="M29" s="12">
        <f t="shared" si="0"/>
        <v>1.1533950410906255</v>
      </c>
    </row>
    <row r="30" spans="1:13" x14ac:dyDescent="0.3">
      <c r="A30" s="1" t="s">
        <v>41</v>
      </c>
      <c r="B30" s="6">
        <v>31506.37</v>
      </c>
      <c r="C30" s="6">
        <v>-712.92</v>
      </c>
      <c r="D30" s="6">
        <v>5931.44</v>
      </c>
      <c r="E30" s="6">
        <v>-10872.93</v>
      </c>
      <c r="F30" s="6">
        <v>-3896.01</v>
      </c>
      <c r="G30" s="6">
        <v>-5927.93</v>
      </c>
      <c r="H30" s="10">
        <f>'Business Result'!F31/'Business Result'!C31</f>
        <v>0.72464317559688973</v>
      </c>
      <c r="I30" s="10">
        <f>'Business Result'!D31/'Business Result'!C31</f>
        <v>0.71785231037287178</v>
      </c>
      <c r="J30" s="10">
        <f>'Business Result'!G31/'Business Result'!E31</f>
        <v>0.86267891755190296</v>
      </c>
      <c r="K30" s="10">
        <f>'Business Result'!H31/'Business Result'!D31</f>
        <v>4.1482615844835306E-2</v>
      </c>
      <c r="L30" s="10">
        <f>'Business Result'!I31/'Business Result'!D31</f>
        <v>0.29804475641137163</v>
      </c>
      <c r="M30" s="11">
        <f t="shared" si="0"/>
        <v>1.2022062898081098</v>
      </c>
    </row>
    <row r="31" spans="1:13" x14ac:dyDescent="0.3">
      <c r="A31" s="4" t="s">
        <v>42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 x14ac:dyDescent="0.3">
      <c r="A32" s="1" t="s">
        <v>43</v>
      </c>
      <c r="B32" s="1">
        <v>166.68</v>
      </c>
      <c r="C32" s="1">
        <v>-244.87</v>
      </c>
      <c r="D32" s="1">
        <v>137.54</v>
      </c>
      <c r="E32" s="1">
        <v>-243.72</v>
      </c>
      <c r="F32" s="1">
        <v>81.849999999999994</v>
      </c>
      <c r="G32" s="1">
        <v>81.849999999999994</v>
      </c>
      <c r="H32" s="10">
        <f>'Business Result'!F33/'Business Result'!C33</f>
        <v>0.4949131263631128</v>
      </c>
      <c r="I32" s="10">
        <f>'Business Result'!D33/'Business Result'!C33</f>
        <v>0.78838962331277185</v>
      </c>
      <c r="J32" s="10">
        <f>'Business Result'!G33/'Business Result'!E33</f>
        <v>0.59023679895047554</v>
      </c>
      <c r="K32" s="10">
        <f>'Business Result'!H33/'Business Result'!D33</f>
        <v>0.16923511914859929</v>
      </c>
      <c r="L32" s="10">
        <f>'Business Result'!I33/'Business Result'!D33</f>
        <v>0.22814779628812812</v>
      </c>
      <c r="M32" s="11">
        <f t="shared" si="0"/>
        <v>0.98761971438720286</v>
      </c>
    </row>
    <row r="33" spans="1:13" x14ac:dyDescent="0.3">
      <c r="A33" s="1" t="s">
        <v>44</v>
      </c>
      <c r="B33" s="1">
        <v>164.06</v>
      </c>
      <c r="C33" s="1">
        <v>-233.47</v>
      </c>
      <c r="D33" s="1">
        <v>57.41</v>
      </c>
      <c r="E33" s="1">
        <v>-7.21</v>
      </c>
      <c r="F33" s="1">
        <v>-183.27</v>
      </c>
      <c r="G33" s="1">
        <v>-183.27</v>
      </c>
      <c r="H33" s="10">
        <f>'Business Result'!F34/'Business Result'!C34</f>
        <v>0.56747052402926512</v>
      </c>
      <c r="I33" s="10">
        <f>'Business Result'!D34/'Business Result'!C34</f>
        <v>0.79185263635675918</v>
      </c>
      <c r="J33" s="10">
        <f>'Business Result'!G34/'Business Result'!E34</f>
        <v>0.68308770364444715</v>
      </c>
      <c r="K33" s="10">
        <f>'Business Result'!H34/'Business Result'!D34</f>
        <v>0.15322255962332387</v>
      </c>
      <c r="L33" s="10">
        <f>'Business Result'!I34/'Business Result'!D34</f>
        <v>0.26356750486198777</v>
      </c>
      <c r="M33" s="11">
        <f t="shared" si="0"/>
        <v>1.0998777681297587</v>
      </c>
    </row>
    <row r="34" spans="1:13" x14ac:dyDescent="0.3">
      <c r="A34" s="1" t="s">
        <v>45</v>
      </c>
      <c r="B34" s="1">
        <v>268</v>
      </c>
      <c r="C34" s="1">
        <v>274.97000000000003</v>
      </c>
      <c r="D34" s="1">
        <v>142.88</v>
      </c>
      <c r="E34" s="1">
        <v>-7.77</v>
      </c>
      <c r="F34" s="1">
        <v>410.08</v>
      </c>
      <c r="G34" s="1">
        <v>304.89999999999998</v>
      </c>
      <c r="H34" s="10">
        <f>'Business Result'!F35/'Business Result'!C35</f>
        <v>0.5197602368579578</v>
      </c>
      <c r="I34" s="10">
        <f>'Business Result'!D35/'Business Result'!C35</f>
        <v>0.86111225831074933</v>
      </c>
      <c r="J34" s="10">
        <f>'Business Result'!G35/'Business Result'!E35</f>
        <v>0.57693007823715858</v>
      </c>
      <c r="K34" s="10">
        <f>'Business Result'!H35/'Business Result'!D35</f>
        <v>0.17699659481995875</v>
      </c>
      <c r="L34" s="10">
        <f>'Business Result'!I35/'Business Result'!D35</f>
        <v>0.19464432489287492</v>
      </c>
      <c r="M34" s="11">
        <f t="shared" si="0"/>
        <v>0.94857099794999233</v>
      </c>
    </row>
    <row r="35" spans="1:13" x14ac:dyDescent="0.3">
      <c r="A35" s="1" t="s">
        <v>46</v>
      </c>
      <c r="B35" s="28">
        <v>72.55</v>
      </c>
      <c r="C35" s="28">
        <v>-153.16</v>
      </c>
      <c r="D35" s="28">
        <v>35.380000000000003</v>
      </c>
      <c r="E35" s="28">
        <v>-14.04</v>
      </c>
      <c r="F35" s="28">
        <v>-131.82</v>
      </c>
      <c r="G35" s="28">
        <v>-131.82</v>
      </c>
      <c r="H35" s="10">
        <f>'Business Result'!F36/'Business Result'!C36</f>
        <v>0.5747358837474652</v>
      </c>
      <c r="I35" s="10">
        <f>'Business Result'!D36/'Business Result'!C36</f>
        <v>0.95649397868151753</v>
      </c>
      <c r="J35" s="10">
        <f>'Business Result'!G36/'Business Result'!E36</f>
        <v>0.63782516926619337</v>
      </c>
      <c r="K35" s="10">
        <f>'Business Result'!H36/'Business Result'!D36</f>
        <v>0.21227517151863526</v>
      </c>
      <c r="L35" s="10">
        <f>'Business Result'!I36/'Business Result'!D36</f>
        <v>0.25386612275171516</v>
      </c>
      <c r="M35" s="11">
        <f t="shared" si="0"/>
        <v>1.1039664635365438</v>
      </c>
    </row>
    <row r="36" spans="1:13" x14ac:dyDescent="0.3">
      <c r="A36" s="1" t="s">
        <v>47</v>
      </c>
      <c r="B36" s="1">
        <v>640.67999999999995</v>
      </c>
      <c r="C36" s="1">
        <v>730.94</v>
      </c>
      <c r="D36" s="1">
        <v>443.42</v>
      </c>
      <c r="E36" s="1">
        <v>-45.51</v>
      </c>
      <c r="F36" s="1">
        <v>1128.8499999999999</v>
      </c>
      <c r="G36" s="1">
        <v>845.01</v>
      </c>
      <c r="H36" s="10">
        <f>'Business Result'!F37/'Business Result'!C37</f>
        <v>0.5896528553962942</v>
      </c>
      <c r="I36" s="10">
        <f>'Business Result'!D37/'Business Result'!C37</f>
        <v>0.92218074070189349</v>
      </c>
      <c r="J36" s="10">
        <f>'Business Result'!G37/'Business Result'!E37</f>
        <v>0.66469010153598584</v>
      </c>
      <c r="K36" s="10">
        <f>'Business Result'!H37/'Business Result'!D37</f>
        <v>0.13176957154718441</v>
      </c>
      <c r="L36" s="10">
        <f>'Business Result'!I37/'Business Result'!D37</f>
        <v>0.17021104173064455</v>
      </c>
      <c r="M36" s="11">
        <f t="shared" si="0"/>
        <v>0.96667071481381472</v>
      </c>
    </row>
    <row r="37" spans="1:13" x14ac:dyDescent="0.3">
      <c r="A37" s="4" t="s">
        <v>48</v>
      </c>
      <c r="B37" s="5">
        <f t="shared" ref="B37:G37" si="2">SUM(B32:B36)</f>
        <v>1311.9699999999998</v>
      </c>
      <c r="C37" s="5">
        <f t="shared" si="2"/>
        <v>374.41000000000008</v>
      </c>
      <c r="D37" s="5">
        <f t="shared" si="2"/>
        <v>816.63</v>
      </c>
      <c r="E37" s="5">
        <f t="shared" si="2"/>
        <v>-318.25</v>
      </c>
      <c r="F37" s="5">
        <f t="shared" si="2"/>
        <v>1305.6899999999998</v>
      </c>
      <c r="G37" s="5">
        <f t="shared" si="2"/>
        <v>916.67</v>
      </c>
      <c r="H37" s="9">
        <f>'Business Result'!F38/'Business Result'!C38</f>
        <v>0.55571395772905774</v>
      </c>
      <c r="I37" s="9">
        <f>'Business Result'!D38/'Business Result'!C38</f>
        <v>0.87399674727948262</v>
      </c>
      <c r="J37" s="9">
        <f>'Business Result'!G38/'Business Result'!E38</f>
        <v>0.63627233616004553</v>
      </c>
      <c r="K37" s="9">
        <f>'Business Result'!H38/'Business Result'!D38</f>
        <v>0.15350790027981234</v>
      </c>
      <c r="L37" s="9">
        <f>'Business Result'!I38/'Business Result'!D38</f>
        <v>0.19815924890093378</v>
      </c>
      <c r="M37" s="12">
        <f t="shared" si="0"/>
        <v>0.98793948534079168</v>
      </c>
    </row>
    <row r="38" spans="1:13" x14ac:dyDescent="0.3">
      <c r="A38" s="1" t="s">
        <v>41</v>
      </c>
      <c r="B38" s="1">
        <v>975.58</v>
      </c>
      <c r="C38" s="1">
        <v>94.43</v>
      </c>
      <c r="D38" s="1">
        <v>561.64</v>
      </c>
      <c r="E38" s="1">
        <v>-637.23</v>
      </c>
      <c r="F38" s="1">
        <v>747.17</v>
      </c>
      <c r="G38" s="1">
        <v>457.24</v>
      </c>
      <c r="H38" s="10">
        <f>'Business Result'!F39/'Business Result'!C39</f>
        <v>0.54273821460204463</v>
      </c>
      <c r="I38" s="10">
        <f>'Business Result'!D39/'Business Result'!C39</f>
        <v>0.89785653080617667</v>
      </c>
      <c r="J38" s="10">
        <f>'Business Result'!G39/'Business Result'!E39</f>
        <v>0.61442122702522972</v>
      </c>
      <c r="K38" s="10">
        <f>'Business Result'!H39/'Business Result'!D39</f>
        <v>0.10986805245765775</v>
      </c>
      <c r="L38" s="10">
        <f>'Business Result'!I39/'Business Result'!D39</f>
        <v>0.25136545938506233</v>
      </c>
      <c r="M38" s="11">
        <f t="shared" si="0"/>
        <v>0.97565473886794973</v>
      </c>
    </row>
    <row r="39" spans="1:13" x14ac:dyDescent="0.3">
      <c r="A39" s="4" t="s">
        <v>49</v>
      </c>
      <c r="B39" s="5">
        <f>SUM(B29+B37)</f>
        <v>35294.1</v>
      </c>
      <c r="C39" s="5">
        <f t="shared" ref="C39:G39" si="3">SUM(C29+C37)</f>
        <v>4154.63</v>
      </c>
      <c r="D39" s="5">
        <f t="shared" si="3"/>
        <v>6926.0000000000009</v>
      </c>
      <c r="E39" s="5">
        <f t="shared" si="3"/>
        <v>-1745.44</v>
      </c>
      <c r="F39" s="5">
        <f t="shared" si="3"/>
        <v>10440.069999999998</v>
      </c>
      <c r="G39" s="5">
        <f t="shared" si="3"/>
        <v>7333.7099999999973</v>
      </c>
      <c r="H39" s="9">
        <f>'Business Result'!F40/'Business Result'!C40</f>
        <v>0.73424563275381682</v>
      </c>
      <c r="I39" s="9">
        <f>'Business Result'!D40/'Business Result'!C40</f>
        <v>0.73918635326516224</v>
      </c>
      <c r="J39" s="9">
        <f>'Business Result'!G40/'Business Result'!E40</f>
        <v>0.83064850246592181</v>
      </c>
      <c r="K39" s="9">
        <f>'Business Result'!H40/'Business Result'!D40</f>
        <v>0.12451208213087979</v>
      </c>
      <c r="L39" s="9">
        <f>'Business Result'!I40/'Business Result'!D40</f>
        <v>0.17718834860426566</v>
      </c>
      <c r="M39" s="12">
        <f t="shared" si="0"/>
        <v>1.1323489332010672</v>
      </c>
    </row>
    <row r="40" spans="1:13" x14ac:dyDescent="0.3">
      <c r="A40" s="4" t="s">
        <v>50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x14ac:dyDescent="0.3">
      <c r="A41" s="1" t="s">
        <v>51</v>
      </c>
      <c r="B41" s="1">
        <v>739.04</v>
      </c>
      <c r="C41" s="1">
        <v>829.46</v>
      </c>
      <c r="D41" s="1">
        <v>403.1</v>
      </c>
      <c r="E41" s="1">
        <v>-12.27</v>
      </c>
      <c r="F41" s="1">
        <v>1222.1099999999999</v>
      </c>
      <c r="G41" s="1">
        <v>904.23</v>
      </c>
      <c r="H41" s="10">
        <f>'Business Result'!F42/'Business Result'!C42</f>
        <v>0.95908370096283535</v>
      </c>
      <c r="I41" s="10">
        <f>'Business Result'!D42/'Business Result'!C42</f>
        <v>0.56826249981474442</v>
      </c>
      <c r="J41" s="10">
        <f>'Business Result'!G42/'Business Result'!E42</f>
        <v>0.9559379653158192</v>
      </c>
      <c r="K41" s="10">
        <f>'Business Result'!H42/'Business Result'!D42</f>
        <v>-3.7087909699607229E-2</v>
      </c>
      <c r="L41" s="10">
        <f>'Business Result'!I42/'Business Result'!D42</f>
        <v>7.1162676672224673E-2</v>
      </c>
      <c r="M41" s="11">
        <f t="shared" si="0"/>
        <v>0.99001273228843667</v>
      </c>
    </row>
    <row r="42" spans="1:13" x14ac:dyDescent="0.3">
      <c r="A42" s="1" t="s">
        <v>52</v>
      </c>
      <c r="B42" s="1">
        <v>467.59</v>
      </c>
      <c r="C42" s="1">
        <v>2162.0100000000002</v>
      </c>
      <c r="D42" s="1">
        <v>731.36</v>
      </c>
      <c r="E42" s="1">
        <v>-34.42</v>
      </c>
      <c r="F42" s="1">
        <v>2858.95</v>
      </c>
      <c r="G42" s="1">
        <v>2159.0500000000002</v>
      </c>
      <c r="H42" s="10">
        <f>'Business Result'!F43/'Business Result'!C43</f>
        <v>-0.65808132077401893</v>
      </c>
      <c r="I42" s="10">
        <f>'Business Result'!D43/'Business Result'!C43</f>
        <v>0.92827183518654033</v>
      </c>
      <c r="J42" s="10">
        <f>'Business Result'!G43/'Business Result'!E43</f>
        <v>-0.90248758983477817</v>
      </c>
      <c r="K42" s="10">
        <f>'Business Result'!H43/'Business Result'!D43</f>
        <v>1.6149268408470526E-2</v>
      </c>
      <c r="L42" s="10">
        <f>'Business Result'!I43/'Business Result'!D43</f>
        <v>0.29090724131499979</v>
      </c>
      <c r="M42" s="11">
        <f t="shared" si="0"/>
        <v>-0.59543108011130785</v>
      </c>
    </row>
    <row r="43" spans="1:13" x14ac:dyDescent="0.3">
      <c r="A43" s="4" t="s">
        <v>53</v>
      </c>
      <c r="B43" s="5">
        <f>SUM(B41:B42)</f>
        <v>1206.6299999999999</v>
      </c>
      <c r="C43" s="5">
        <f t="shared" ref="C43:G43" si="4">SUM(C41:C42)</f>
        <v>2991.4700000000003</v>
      </c>
      <c r="D43" s="5">
        <f t="shared" si="4"/>
        <v>1134.46</v>
      </c>
      <c r="E43" s="5">
        <f t="shared" si="4"/>
        <v>-46.69</v>
      </c>
      <c r="F43" s="5">
        <f t="shared" si="4"/>
        <v>4081.0599999999995</v>
      </c>
      <c r="G43" s="5">
        <f t="shared" si="4"/>
        <v>3063.28</v>
      </c>
      <c r="H43" s="9">
        <f>'Business Result'!F44/'Business Result'!C44</f>
        <v>0.77868875483676148</v>
      </c>
      <c r="I43" s="9">
        <f>'Business Result'!D44/'Business Result'!C44</f>
        <v>0.60842158301673466</v>
      </c>
      <c r="J43" s="9">
        <f>'Business Result'!G44/'Business Result'!E44</f>
        <v>0.66578511679692287</v>
      </c>
      <c r="K43" s="9">
        <f>'Business Result'!H44/'Business Result'!D44</f>
        <v>-2.8027337691474211E-2</v>
      </c>
      <c r="L43" s="9">
        <f>'Business Result'!I44/'Business Result'!D44</f>
        <v>0.10856156823818476</v>
      </c>
      <c r="M43" s="12">
        <f t="shared" si="0"/>
        <v>0.74631934734363337</v>
      </c>
    </row>
    <row r="44" spans="1:13" x14ac:dyDescent="0.3">
      <c r="A44" s="1" t="s">
        <v>41</v>
      </c>
      <c r="B44" s="1">
        <v>1280.26</v>
      </c>
      <c r="C44" s="1">
        <v>3053.94</v>
      </c>
      <c r="D44" s="1">
        <v>802.34</v>
      </c>
      <c r="E44" s="1">
        <v>-49.67</v>
      </c>
      <c r="F44" s="1">
        <v>3761.64</v>
      </c>
      <c r="G44" s="1">
        <v>2929.84</v>
      </c>
      <c r="H44" s="10">
        <f>'Business Result'!F45/'Business Result'!C45</f>
        <v>0.83086687794262659</v>
      </c>
      <c r="I44" s="10">
        <f>'Business Result'!D45/'Business Result'!C45</f>
        <v>0.48840210472533807</v>
      </c>
      <c r="J44" s="10">
        <f>'Business Result'!G45/'Business Result'!E45</f>
        <v>0.73709110868603289</v>
      </c>
      <c r="K44" s="10">
        <f>'Business Result'!H45/'Business Result'!D45</f>
        <v>-1.7099102827231594E-2</v>
      </c>
      <c r="L44" s="10">
        <f>'Business Result'!I45/'Business Result'!D45</f>
        <v>9.2090974166924786E-2</v>
      </c>
      <c r="M44" s="11">
        <f t="shared" si="0"/>
        <v>0.8120829800257261</v>
      </c>
    </row>
    <row r="45" spans="1:13" x14ac:dyDescent="0.3">
      <c r="A45" s="4" t="s">
        <v>54</v>
      </c>
      <c r="B45" s="5">
        <f>SUM(B43+B39)</f>
        <v>36500.729999999996</v>
      </c>
      <c r="C45" s="5">
        <f t="shared" ref="C45:G45" si="5">SUM(C43+C39)</f>
        <v>7146.1</v>
      </c>
      <c r="D45" s="5">
        <f t="shared" si="5"/>
        <v>8060.4600000000009</v>
      </c>
      <c r="E45" s="5">
        <f t="shared" si="5"/>
        <v>-1792.13</v>
      </c>
      <c r="F45" s="5">
        <f t="shared" si="5"/>
        <v>14521.129999999997</v>
      </c>
      <c r="G45" s="5">
        <f t="shared" si="5"/>
        <v>10396.989999999998</v>
      </c>
      <c r="H45" s="9">
        <f>'Business Result'!F46/'Business Result'!C46</f>
        <v>0.73592893825269246</v>
      </c>
      <c r="I45" s="9">
        <f>'Business Result'!D46/'Business Result'!C46</f>
        <v>0.73423357212598916</v>
      </c>
      <c r="J45" s="9">
        <f>'Business Result'!G46/'Business Result'!E46</f>
        <v>0.8251878043674552</v>
      </c>
      <c r="K45" s="9">
        <f>'Business Result'!H46/'Business Result'!D46</f>
        <v>0.11972455943619717</v>
      </c>
      <c r="L45" s="9">
        <f>'Business Result'!I46/'Business Result'!D46</f>
        <v>0.17503446425851266</v>
      </c>
      <c r="M45" s="12">
        <f t="shared" si="0"/>
        <v>1.1199468280621652</v>
      </c>
    </row>
    <row r="46" spans="1:13" x14ac:dyDescent="0.3">
      <c r="A46" s="1" t="s">
        <v>41</v>
      </c>
      <c r="B46" s="6">
        <v>33762.21</v>
      </c>
      <c r="C46" s="6">
        <v>2435.4499999999998</v>
      </c>
      <c r="D46" s="6">
        <v>7295.42</v>
      </c>
      <c r="E46" s="6">
        <v>-11559.83</v>
      </c>
      <c r="F46" s="6">
        <v>612.79999999999995</v>
      </c>
      <c r="G46" s="6">
        <v>-2540.85</v>
      </c>
      <c r="H46" s="10">
        <f>'Business Result'!F47/'Business Result'!C47</f>
        <v>0.71302729544347299</v>
      </c>
      <c r="I46" s="10">
        <f>'Business Result'!D47/'Business Result'!C47</f>
        <v>0.72192198639564509</v>
      </c>
      <c r="J46" s="10">
        <f>'Business Result'!G47/'Business Result'!E47</f>
        <v>0.82862087466478107</v>
      </c>
      <c r="K46" s="10">
        <f>'Business Result'!H47/'Business Result'!D47</f>
        <v>4.7512871458207297E-2</v>
      </c>
      <c r="L46" s="10">
        <f>'Business Result'!I47/'Business Result'!D47</f>
        <v>0.28399267431218095</v>
      </c>
      <c r="M46" s="11">
        <f t="shared" si="0"/>
        <v>1.1601264204351693</v>
      </c>
    </row>
    <row r="47" spans="1:13" x14ac:dyDescent="0.3">
      <c r="A47" s="1" t="s">
        <v>55</v>
      </c>
      <c r="B47" s="13">
        <f t="shared" ref="B47:G47" si="6">(B45-B46)/B46</f>
        <v>8.1111988818267436E-2</v>
      </c>
      <c r="C47" s="13">
        <f t="shared" si="6"/>
        <v>1.9342010716705336</v>
      </c>
      <c r="D47" s="13">
        <f t="shared" si="6"/>
        <v>0.10486579251091793</v>
      </c>
      <c r="E47" s="13">
        <f t="shared" si="6"/>
        <v>-0.84496917342210054</v>
      </c>
      <c r="F47" s="13">
        <f t="shared" si="6"/>
        <v>22.696360966057441</v>
      </c>
      <c r="G47" s="13">
        <f t="shared" si="6"/>
        <v>-5.0919338016805398</v>
      </c>
      <c r="H47" s="1"/>
      <c r="I47" s="1"/>
      <c r="J47" s="1"/>
      <c r="K47" s="1"/>
      <c r="L47" s="1"/>
      <c r="M47" s="1"/>
    </row>
  </sheetData>
  <mergeCells count="1">
    <mergeCell ref="A1:L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workbookViewId="0">
      <selection activeCell="F47" sqref="F47"/>
    </sheetView>
  </sheetViews>
  <sheetFormatPr defaultRowHeight="14.4" x14ac:dyDescent="0.3"/>
  <cols>
    <col min="1" max="1" width="34.6640625" customWidth="1"/>
    <col min="2" max="2" width="13.33203125" customWidth="1"/>
    <col min="3" max="3" width="14.33203125" customWidth="1"/>
    <col min="4" max="4" width="11.5546875" customWidth="1"/>
    <col min="5" max="5" width="16.44140625" customWidth="1"/>
    <col min="6" max="6" width="13" customWidth="1"/>
    <col min="7" max="7" width="12.21875" customWidth="1"/>
    <col min="8" max="9" width="13.88671875" customWidth="1"/>
  </cols>
  <sheetData>
    <row r="1" spans="1:9" x14ac:dyDescent="0.3">
      <c r="A1" s="23" t="s">
        <v>69</v>
      </c>
      <c r="B1" s="23"/>
      <c r="C1" s="23"/>
      <c r="D1" s="23"/>
      <c r="E1" s="23"/>
      <c r="F1" s="23"/>
      <c r="G1" s="23"/>
      <c r="H1" s="23"/>
      <c r="I1" s="23"/>
    </row>
    <row r="2" spans="1:9" ht="46.2" customHeight="1" x14ac:dyDescent="0.3">
      <c r="A2" s="3" t="s">
        <v>1</v>
      </c>
      <c r="B2" s="3" t="s">
        <v>70</v>
      </c>
      <c r="C2" s="3" t="s">
        <v>71</v>
      </c>
      <c r="D2" s="3" t="s">
        <v>72</v>
      </c>
      <c r="E2" s="3" t="s">
        <v>73</v>
      </c>
      <c r="F2" s="3" t="s">
        <v>74</v>
      </c>
      <c r="G2" s="3" t="s">
        <v>75</v>
      </c>
      <c r="H2" s="3" t="s">
        <v>76</v>
      </c>
      <c r="I2" s="3" t="s">
        <v>77</v>
      </c>
    </row>
    <row r="3" spans="1:9" x14ac:dyDescent="0.3">
      <c r="A3" s="4" t="s">
        <v>14</v>
      </c>
      <c r="B3" s="1"/>
      <c r="C3" s="1"/>
      <c r="D3" s="1"/>
      <c r="E3" s="1"/>
      <c r="F3" s="1"/>
      <c r="G3" s="1"/>
      <c r="H3" s="1"/>
      <c r="I3" s="1"/>
    </row>
    <row r="4" spans="1:9" x14ac:dyDescent="0.3">
      <c r="A4" s="1" t="s">
        <v>15</v>
      </c>
      <c r="B4" s="15">
        <v>689</v>
      </c>
      <c r="C4" s="15">
        <v>15</v>
      </c>
      <c r="D4" s="15">
        <v>11</v>
      </c>
      <c r="E4" s="15">
        <v>2949035</v>
      </c>
      <c r="F4" s="15">
        <v>0</v>
      </c>
      <c r="G4" s="6">
        <v>0</v>
      </c>
      <c r="H4" s="6">
        <v>2446</v>
      </c>
      <c r="I4" s="6">
        <v>196.85</v>
      </c>
    </row>
    <row r="5" spans="1:9" x14ac:dyDescent="0.3">
      <c r="A5" s="1" t="s">
        <v>16</v>
      </c>
      <c r="B5" s="15">
        <v>9121</v>
      </c>
      <c r="C5" s="15">
        <v>60153</v>
      </c>
      <c r="D5" s="15">
        <v>215</v>
      </c>
      <c r="E5" s="15">
        <v>38232614</v>
      </c>
      <c r="F5" s="15">
        <v>76941</v>
      </c>
      <c r="G5" s="6">
        <v>71.98</v>
      </c>
      <c r="H5" s="6">
        <v>10841.28</v>
      </c>
      <c r="I5" s="6">
        <v>4853.32</v>
      </c>
    </row>
    <row r="6" spans="1:9" x14ac:dyDescent="0.3">
      <c r="A6" s="1" t="s">
        <v>17</v>
      </c>
      <c r="B6" s="15">
        <v>1499</v>
      </c>
      <c r="C6" s="15">
        <v>8460</v>
      </c>
      <c r="D6" s="15">
        <v>195</v>
      </c>
      <c r="E6" s="15">
        <v>13748266</v>
      </c>
      <c r="F6" s="15">
        <v>3249</v>
      </c>
      <c r="G6" s="6">
        <v>119.52</v>
      </c>
      <c r="H6" s="6">
        <v>2491.66</v>
      </c>
      <c r="I6" s="6">
        <v>2560.3000000000002</v>
      </c>
    </row>
    <row r="7" spans="1:9" x14ac:dyDescent="0.3">
      <c r="A7" s="1" t="s">
        <v>18</v>
      </c>
      <c r="B7" s="15">
        <v>456</v>
      </c>
      <c r="C7" s="15">
        <v>879</v>
      </c>
      <c r="D7" s="15">
        <v>10</v>
      </c>
      <c r="E7" s="15">
        <v>430126</v>
      </c>
      <c r="F7" s="15">
        <v>1678</v>
      </c>
      <c r="G7" s="6">
        <v>0</v>
      </c>
      <c r="H7" s="6">
        <v>871</v>
      </c>
      <c r="I7" s="6">
        <v>111.4</v>
      </c>
    </row>
    <row r="8" spans="1:9" x14ac:dyDescent="0.3">
      <c r="A8" s="1" t="s">
        <v>19</v>
      </c>
      <c r="B8" s="15">
        <v>2625</v>
      </c>
      <c r="C8" s="15">
        <v>9431</v>
      </c>
      <c r="D8" s="15">
        <v>160</v>
      </c>
      <c r="E8" s="15">
        <v>2785105</v>
      </c>
      <c r="F8" s="15">
        <v>27436</v>
      </c>
      <c r="G8" s="6">
        <v>609.30999999999995</v>
      </c>
      <c r="H8" s="6">
        <v>1476.41</v>
      </c>
      <c r="I8" s="6">
        <v>1409.79</v>
      </c>
    </row>
    <row r="9" spans="1:9" x14ac:dyDescent="0.3">
      <c r="A9" s="1" t="s">
        <v>20</v>
      </c>
      <c r="B9" s="15">
        <v>4068</v>
      </c>
      <c r="C9" s="15">
        <v>1079</v>
      </c>
      <c r="D9" s="15">
        <v>80</v>
      </c>
      <c r="E9" s="15">
        <v>11178028</v>
      </c>
      <c r="F9" s="15">
        <v>60699</v>
      </c>
      <c r="G9" s="6">
        <v>0</v>
      </c>
      <c r="H9" s="6">
        <v>2515.21</v>
      </c>
      <c r="I9" s="6">
        <v>2985.37</v>
      </c>
    </row>
    <row r="10" spans="1:9" x14ac:dyDescent="0.3">
      <c r="A10" s="1" t="s">
        <v>21</v>
      </c>
      <c r="B10" s="15">
        <v>11181</v>
      </c>
      <c r="C10" s="15">
        <v>55639</v>
      </c>
      <c r="D10" s="15">
        <v>266</v>
      </c>
      <c r="E10" s="15">
        <v>11589594</v>
      </c>
      <c r="F10" s="15">
        <v>53789</v>
      </c>
      <c r="G10" s="6">
        <v>350.94</v>
      </c>
      <c r="H10" s="6">
        <v>3852.02</v>
      </c>
      <c r="I10" s="6">
        <v>6369.92</v>
      </c>
    </row>
    <row r="11" spans="1:9" x14ac:dyDescent="0.3">
      <c r="A11" s="1" t="s">
        <v>22</v>
      </c>
      <c r="B11" s="15">
        <v>13670</v>
      </c>
      <c r="C11" s="15">
        <v>53598</v>
      </c>
      <c r="D11" s="15">
        <v>312</v>
      </c>
      <c r="E11" s="15">
        <v>36177981</v>
      </c>
      <c r="F11" s="15">
        <v>75030</v>
      </c>
      <c r="G11" s="6">
        <v>0</v>
      </c>
      <c r="H11" s="6">
        <v>11959.78</v>
      </c>
      <c r="I11" s="6">
        <v>7077.88</v>
      </c>
    </row>
    <row r="12" spans="1:9" x14ac:dyDescent="0.3">
      <c r="A12" s="1" t="s">
        <v>23</v>
      </c>
      <c r="B12" s="15">
        <v>4609</v>
      </c>
      <c r="C12" s="15">
        <v>11829</v>
      </c>
      <c r="D12" s="15">
        <v>377</v>
      </c>
      <c r="E12" s="15">
        <v>9502871</v>
      </c>
      <c r="F12" s="15">
        <v>33850</v>
      </c>
      <c r="G12" s="6">
        <v>141.03</v>
      </c>
      <c r="H12" s="6">
        <v>4126.55</v>
      </c>
      <c r="I12" s="6">
        <v>4204.88</v>
      </c>
    </row>
    <row r="13" spans="1:9" x14ac:dyDescent="0.3">
      <c r="A13" s="1" t="s">
        <v>24</v>
      </c>
      <c r="B13" s="15">
        <v>1516</v>
      </c>
      <c r="C13" s="15">
        <v>5555</v>
      </c>
      <c r="D13" s="15">
        <v>30</v>
      </c>
      <c r="E13" s="15">
        <v>1351576</v>
      </c>
      <c r="F13" s="15">
        <v>6907</v>
      </c>
      <c r="G13" s="6">
        <v>0</v>
      </c>
      <c r="H13" s="6">
        <v>875</v>
      </c>
      <c r="I13" s="6">
        <v>560.97</v>
      </c>
    </row>
    <row r="14" spans="1:9" x14ac:dyDescent="0.3">
      <c r="A14" s="1" t="s">
        <v>25</v>
      </c>
      <c r="B14" s="15">
        <v>182</v>
      </c>
      <c r="C14" s="15">
        <v>0</v>
      </c>
      <c r="D14" s="15">
        <v>2</v>
      </c>
      <c r="E14" s="15">
        <v>4232758</v>
      </c>
      <c r="F14" s="15">
        <v>0</v>
      </c>
      <c r="G14" s="6">
        <v>0</v>
      </c>
      <c r="H14" s="6">
        <v>111.29</v>
      </c>
      <c r="I14" s="6">
        <v>67.25</v>
      </c>
    </row>
    <row r="15" spans="1:9" x14ac:dyDescent="0.3">
      <c r="A15" s="1" t="s">
        <v>26</v>
      </c>
      <c r="B15" s="15">
        <v>1347</v>
      </c>
      <c r="C15" s="15">
        <v>2760</v>
      </c>
      <c r="D15" s="15">
        <v>100</v>
      </c>
      <c r="E15" s="15">
        <v>2787864</v>
      </c>
      <c r="F15" s="15">
        <v>12976</v>
      </c>
      <c r="G15" s="6">
        <v>528.80999999999995</v>
      </c>
      <c r="H15" s="6">
        <v>1834.35</v>
      </c>
      <c r="I15" s="6">
        <v>1130.77</v>
      </c>
    </row>
    <row r="16" spans="1:9" x14ac:dyDescent="0.3">
      <c r="A16" s="1" t="s">
        <v>27</v>
      </c>
      <c r="B16" s="15">
        <v>1970</v>
      </c>
      <c r="C16" s="15">
        <v>3047</v>
      </c>
      <c r="D16" s="15">
        <v>96</v>
      </c>
      <c r="E16" s="15">
        <v>1972264</v>
      </c>
      <c r="F16" s="15">
        <v>14313</v>
      </c>
      <c r="G16" s="6">
        <v>0</v>
      </c>
      <c r="H16" s="6">
        <v>1353.14</v>
      </c>
      <c r="I16" s="6">
        <v>3316.06</v>
      </c>
    </row>
    <row r="17" spans="1:9" x14ac:dyDescent="0.3">
      <c r="A17" s="1" t="s">
        <v>28</v>
      </c>
      <c r="B17" s="15">
        <v>7612</v>
      </c>
      <c r="C17" s="15">
        <v>63829</v>
      </c>
      <c r="D17" s="15">
        <v>869</v>
      </c>
      <c r="E17" s="15">
        <v>11099705</v>
      </c>
      <c r="F17" s="15">
        <v>11597</v>
      </c>
      <c r="G17" s="6">
        <v>0</v>
      </c>
      <c r="H17" s="6">
        <v>9375</v>
      </c>
      <c r="I17" s="6">
        <v>4725.1000000000004</v>
      </c>
    </row>
    <row r="18" spans="1:9" x14ac:dyDescent="0.3">
      <c r="A18" s="1" t="s">
        <v>29</v>
      </c>
      <c r="B18" s="15">
        <v>90</v>
      </c>
      <c r="C18" s="15">
        <v>15</v>
      </c>
      <c r="D18" s="15">
        <v>3</v>
      </c>
      <c r="E18" s="15">
        <v>2604748</v>
      </c>
      <c r="F18" s="15">
        <v>0</v>
      </c>
      <c r="G18" s="6">
        <v>0</v>
      </c>
      <c r="H18" s="6">
        <v>495.79</v>
      </c>
      <c r="I18" s="6">
        <v>101.41</v>
      </c>
    </row>
    <row r="19" spans="1:9" x14ac:dyDescent="0.3">
      <c r="A19" s="1" t="s">
        <v>30</v>
      </c>
      <c r="B19" s="15">
        <v>150</v>
      </c>
      <c r="C19" s="15">
        <v>19</v>
      </c>
      <c r="D19" s="15">
        <v>10</v>
      </c>
      <c r="E19" s="15">
        <v>226879</v>
      </c>
      <c r="F19" s="15">
        <v>411</v>
      </c>
      <c r="G19" s="6">
        <v>195.19</v>
      </c>
      <c r="H19" s="6">
        <v>580.17999999999995</v>
      </c>
      <c r="I19" s="6">
        <v>200.87</v>
      </c>
    </row>
    <row r="20" spans="1:9" x14ac:dyDescent="0.3">
      <c r="A20" s="1" t="s">
        <v>31</v>
      </c>
      <c r="B20" s="24">
        <v>6004</v>
      </c>
      <c r="C20" s="24">
        <v>37789</v>
      </c>
      <c r="D20" s="24">
        <v>128</v>
      </c>
      <c r="E20" s="24">
        <v>8664940</v>
      </c>
      <c r="F20" s="24">
        <v>68996</v>
      </c>
      <c r="G20" s="25">
        <v>0</v>
      </c>
      <c r="H20" s="25">
        <v>3111.9</v>
      </c>
      <c r="I20" s="25">
        <v>2335.41</v>
      </c>
    </row>
    <row r="21" spans="1:9" x14ac:dyDescent="0.3">
      <c r="A21" s="1" t="s">
        <v>32</v>
      </c>
      <c r="B21" s="15">
        <v>2348</v>
      </c>
      <c r="C21" s="15">
        <v>9726</v>
      </c>
      <c r="D21" s="15">
        <v>161</v>
      </c>
      <c r="E21" s="15">
        <v>2792054</v>
      </c>
      <c r="F21" s="15">
        <v>26876</v>
      </c>
      <c r="G21" s="6">
        <v>179.6</v>
      </c>
      <c r="H21" s="6">
        <v>1624.13</v>
      </c>
      <c r="I21" s="6">
        <v>1168.3900000000001</v>
      </c>
    </row>
    <row r="22" spans="1:9" x14ac:dyDescent="0.3">
      <c r="A22" s="1" t="s">
        <v>33</v>
      </c>
      <c r="B22" s="15">
        <v>7051</v>
      </c>
      <c r="C22" s="15">
        <v>18167</v>
      </c>
      <c r="D22" s="15">
        <v>143</v>
      </c>
      <c r="E22" s="15">
        <v>20837101</v>
      </c>
      <c r="F22" s="15">
        <v>23520</v>
      </c>
      <c r="G22" s="6">
        <v>367.58</v>
      </c>
      <c r="H22" s="6">
        <v>4144.5</v>
      </c>
      <c r="I22" s="6">
        <v>4183.13</v>
      </c>
    </row>
    <row r="23" spans="1:9" x14ac:dyDescent="0.3">
      <c r="A23" s="1" t="s">
        <v>34</v>
      </c>
      <c r="B23" s="15">
        <v>4015</v>
      </c>
      <c r="C23" s="15">
        <v>3104</v>
      </c>
      <c r="D23" s="15">
        <v>278</v>
      </c>
      <c r="E23" s="15">
        <v>5890267</v>
      </c>
      <c r="F23" s="15">
        <v>66629</v>
      </c>
      <c r="G23" s="6">
        <v>59.4</v>
      </c>
      <c r="H23" s="6">
        <v>2547.46</v>
      </c>
      <c r="I23" s="6">
        <v>4557.45</v>
      </c>
    </row>
    <row r="24" spans="1:9" x14ac:dyDescent="0.3">
      <c r="A24" s="1" t="s">
        <v>35</v>
      </c>
      <c r="B24" s="15">
        <v>8751</v>
      </c>
      <c r="C24" s="15">
        <v>44860</v>
      </c>
      <c r="D24" s="15">
        <v>221</v>
      </c>
      <c r="E24" s="15">
        <v>19658096</v>
      </c>
      <c r="F24" s="15">
        <v>44303</v>
      </c>
      <c r="G24" s="6">
        <v>380.9</v>
      </c>
      <c r="H24" s="6">
        <v>4123.72</v>
      </c>
      <c r="I24" s="6">
        <v>3721.78</v>
      </c>
    </row>
    <row r="25" spans="1:9" x14ac:dyDescent="0.3">
      <c r="A25" s="1" t="s">
        <v>36</v>
      </c>
      <c r="B25" s="15">
        <v>11940</v>
      </c>
      <c r="C25" s="15">
        <v>115925</v>
      </c>
      <c r="D25" s="15">
        <v>1755</v>
      </c>
      <c r="E25" s="15">
        <v>29010237</v>
      </c>
      <c r="F25" s="15">
        <v>2594</v>
      </c>
      <c r="G25" s="6">
        <v>0</v>
      </c>
      <c r="H25" s="6">
        <v>19316.78</v>
      </c>
      <c r="I25" s="6">
        <v>10295.17</v>
      </c>
    </row>
    <row r="26" spans="1:9" x14ac:dyDescent="0.3">
      <c r="A26" s="1" t="s">
        <v>37</v>
      </c>
      <c r="B26" s="15">
        <v>7156</v>
      </c>
      <c r="C26" s="15">
        <v>49842</v>
      </c>
      <c r="D26" s="15">
        <v>1155</v>
      </c>
      <c r="E26" s="15">
        <v>7158445</v>
      </c>
      <c r="F26" s="15">
        <v>12722</v>
      </c>
      <c r="G26" s="6">
        <v>0</v>
      </c>
      <c r="H26" s="6">
        <v>4620</v>
      </c>
      <c r="I26" s="6">
        <v>2093.1799999999998</v>
      </c>
    </row>
    <row r="27" spans="1:9" x14ac:dyDescent="0.3">
      <c r="A27" s="1" t="s">
        <v>38</v>
      </c>
      <c r="B27" s="15">
        <v>9471</v>
      </c>
      <c r="C27" s="15">
        <v>89241</v>
      </c>
      <c r="D27" s="15">
        <v>1359</v>
      </c>
      <c r="E27" s="15">
        <v>12185973</v>
      </c>
      <c r="F27" s="15">
        <v>10702</v>
      </c>
      <c r="G27" s="6">
        <v>0</v>
      </c>
      <c r="H27" s="6">
        <v>3927.68</v>
      </c>
      <c r="I27" s="6">
        <v>3919.62</v>
      </c>
    </row>
    <row r="28" spans="1:9" x14ac:dyDescent="0.3">
      <c r="A28" s="1" t="s">
        <v>39</v>
      </c>
      <c r="B28" s="15">
        <v>1875</v>
      </c>
      <c r="C28" s="15">
        <v>4451</v>
      </c>
      <c r="D28" s="15">
        <v>152</v>
      </c>
      <c r="E28" s="15">
        <v>2616400</v>
      </c>
      <c r="F28" s="15">
        <v>9254</v>
      </c>
      <c r="G28" s="6">
        <v>127.44</v>
      </c>
      <c r="H28" s="6">
        <v>1441.17</v>
      </c>
      <c r="I28" s="6">
        <v>874.84</v>
      </c>
    </row>
    <row r="29" spans="1:9" x14ac:dyDescent="0.3">
      <c r="A29" s="4" t="s">
        <v>40</v>
      </c>
      <c r="B29" s="16">
        <f t="shared" ref="B29:I29" si="0">SUM(B4:B28)</f>
        <v>119396</v>
      </c>
      <c r="C29" s="16">
        <f t="shared" si="0"/>
        <v>649413</v>
      </c>
      <c r="D29" s="16">
        <f t="shared" si="0"/>
        <v>8088</v>
      </c>
      <c r="E29" s="16">
        <f t="shared" si="0"/>
        <v>259682927</v>
      </c>
      <c r="F29" s="16">
        <f t="shared" si="0"/>
        <v>644472</v>
      </c>
      <c r="G29" s="5">
        <f t="shared" si="0"/>
        <v>3131.7000000000003</v>
      </c>
      <c r="H29" s="5">
        <f t="shared" si="0"/>
        <v>100062</v>
      </c>
      <c r="I29" s="5">
        <f t="shared" si="0"/>
        <v>73021.109999999986</v>
      </c>
    </row>
    <row r="30" spans="1:9" x14ac:dyDescent="0.3">
      <c r="A30" s="1" t="s">
        <v>41</v>
      </c>
      <c r="B30" s="6">
        <v>117567</v>
      </c>
      <c r="C30" s="6">
        <v>676774</v>
      </c>
      <c r="D30" s="6">
        <v>8283</v>
      </c>
      <c r="E30" s="6">
        <v>230453652</v>
      </c>
      <c r="F30" s="15">
        <v>551331</v>
      </c>
      <c r="G30" s="6">
        <v>3945.99</v>
      </c>
      <c r="H30" s="6">
        <v>90290.8</v>
      </c>
      <c r="I30" s="6">
        <v>65591.86</v>
      </c>
    </row>
    <row r="31" spans="1:9" x14ac:dyDescent="0.3">
      <c r="A31" s="4" t="s">
        <v>42</v>
      </c>
      <c r="B31" s="1"/>
      <c r="C31" s="1"/>
      <c r="D31" s="1"/>
      <c r="E31" s="1"/>
      <c r="F31" s="1"/>
      <c r="G31" s="1"/>
      <c r="H31" s="1"/>
      <c r="I31" s="1"/>
    </row>
    <row r="32" spans="1:9" x14ac:dyDescent="0.3">
      <c r="A32" s="1" t="s">
        <v>43</v>
      </c>
      <c r="B32" s="1">
        <v>7868</v>
      </c>
      <c r="C32" s="1">
        <v>143138</v>
      </c>
      <c r="D32" s="1">
        <v>210</v>
      </c>
      <c r="E32" s="1">
        <v>2443605</v>
      </c>
      <c r="F32" s="1">
        <v>11457</v>
      </c>
      <c r="G32" s="1">
        <v>1114.6600000000001</v>
      </c>
      <c r="H32" s="1">
        <v>2981.56</v>
      </c>
      <c r="I32" s="1">
        <v>1496.91</v>
      </c>
    </row>
    <row r="33" spans="1:9" x14ac:dyDescent="0.3">
      <c r="A33" s="1" t="s">
        <v>44</v>
      </c>
      <c r="B33" s="1">
        <v>6435</v>
      </c>
      <c r="C33" s="1">
        <v>112183</v>
      </c>
      <c r="D33" s="1">
        <v>225</v>
      </c>
      <c r="E33" s="1">
        <v>689816</v>
      </c>
      <c r="F33" s="1">
        <v>1066</v>
      </c>
      <c r="G33" s="1">
        <v>274.77999999999997</v>
      </c>
      <c r="H33" s="1">
        <v>2771.3</v>
      </c>
      <c r="I33" s="1">
        <v>303.60000000000002</v>
      </c>
    </row>
    <row r="34" spans="1:9" x14ac:dyDescent="0.3">
      <c r="A34" s="1" t="s">
        <v>45</v>
      </c>
      <c r="B34" s="1">
        <v>11052</v>
      </c>
      <c r="C34" s="1">
        <v>280502</v>
      </c>
      <c r="D34" s="1">
        <v>262</v>
      </c>
      <c r="E34" s="1">
        <v>2756912</v>
      </c>
      <c r="F34" s="1">
        <v>55658</v>
      </c>
      <c r="G34" s="6">
        <v>0</v>
      </c>
      <c r="H34" s="1">
        <v>2169.4899999999998</v>
      </c>
      <c r="I34" s="1">
        <v>2316.23</v>
      </c>
    </row>
    <row r="35" spans="1:9" x14ac:dyDescent="0.3">
      <c r="A35" s="1" t="s">
        <v>46</v>
      </c>
      <c r="B35">
        <v>2964</v>
      </c>
      <c r="C35">
        <v>69427</v>
      </c>
      <c r="D35">
        <v>78</v>
      </c>
      <c r="E35">
        <v>360426</v>
      </c>
      <c r="F35" s="26">
        <v>0</v>
      </c>
      <c r="G35">
        <v>747.37</v>
      </c>
      <c r="H35">
        <v>2064.96</v>
      </c>
      <c r="I35">
        <v>463.39</v>
      </c>
    </row>
    <row r="36" spans="1:9" x14ac:dyDescent="0.3">
      <c r="A36" s="1" t="s">
        <v>47</v>
      </c>
      <c r="B36" s="1">
        <v>15913</v>
      </c>
      <c r="C36" s="1">
        <v>700815</v>
      </c>
      <c r="D36" s="1">
        <v>881</v>
      </c>
      <c r="E36" s="1">
        <v>8378318</v>
      </c>
      <c r="F36" s="1">
        <v>8706</v>
      </c>
      <c r="G36" s="6">
        <v>0</v>
      </c>
      <c r="H36" s="1">
        <v>6339.24</v>
      </c>
      <c r="I36" s="1">
        <v>1830.8</v>
      </c>
    </row>
    <row r="37" spans="1:9" x14ac:dyDescent="0.3">
      <c r="A37" s="4" t="s">
        <v>48</v>
      </c>
      <c r="B37" s="4">
        <f>SUM(B32:B36)</f>
        <v>44232</v>
      </c>
      <c r="C37" s="5">
        <f t="shared" ref="C37:I37" si="1">SUM(C32:C36)</f>
        <v>1306065</v>
      </c>
      <c r="D37" s="5">
        <f t="shared" si="1"/>
        <v>1656</v>
      </c>
      <c r="E37" s="5">
        <f t="shared" si="1"/>
        <v>14629077</v>
      </c>
      <c r="F37" s="5">
        <f t="shared" si="1"/>
        <v>76887</v>
      </c>
      <c r="G37" s="5">
        <f t="shared" si="1"/>
        <v>2136.81</v>
      </c>
      <c r="H37" s="5">
        <f t="shared" si="1"/>
        <v>16326.550000000001</v>
      </c>
      <c r="I37" s="5">
        <f t="shared" si="1"/>
        <v>6410.93</v>
      </c>
    </row>
    <row r="38" spans="1:9" x14ac:dyDescent="0.3">
      <c r="A38" s="1" t="s">
        <v>41</v>
      </c>
      <c r="B38" s="6">
        <v>44475</v>
      </c>
      <c r="C38" s="6">
        <v>1158676</v>
      </c>
      <c r="D38" s="6">
        <v>1526</v>
      </c>
      <c r="E38" s="6">
        <v>13505068</v>
      </c>
      <c r="F38" s="6">
        <v>75781</v>
      </c>
      <c r="G38" s="6">
        <v>1603.48</v>
      </c>
      <c r="H38" s="6">
        <v>13579.34</v>
      </c>
      <c r="I38" s="6">
        <v>5340.95</v>
      </c>
    </row>
    <row r="39" spans="1:9" x14ac:dyDescent="0.3">
      <c r="A39" s="4" t="s">
        <v>49</v>
      </c>
      <c r="B39" s="5">
        <f t="shared" ref="B39:I39" si="2">SUM(B29+B37)</f>
        <v>163628</v>
      </c>
      <c r="C39" s="5">
        <f t="shared" si="2"/>
        <v>1955478</v>
      </c>
      <c r="D39" s="5">
        <f t="shared" si="2"/>
        <v>9744</v>
      </c>
      <c r="E39" s="5">
        <f t="shared" si="2"/>
        <v>274312004</v>
      </c>
      <c r="F39" s="5">
        <f t="shared" si="2"/>
        <v>721359</v>
      </c>
      <c r="G39" s="5">
        <f t="shared" si="2"/>
        <v>5268.51</v>
      </c>
      <c r="H39" s="5">
        <f t="shared" si="2"/>
        <v>116388.55</v>
      </c>
      <c r="I39" s="5">
        <f t="shared" si="2"/>
        <v>79432.039999999979</v>
      </c>
    </row>
    <row r="40" spans="1:9" x14ac:dyDescent="0.3">
      <c r="A40" s="4" t="s">
        <v>50</v>
      </c>
      <c r="B40" s="1"/>
      <c r="C40" s="1"/>
      <c r="D40" s="1"/>
      <c r="E40" s="1"/>
      <c r="F40" s="1"/>
      <c r="G40" s="1"/>
      <c r="H40" s="1"/>
      <c r="I40" s="1"/>
    </row>
    <row r="41" spans="1:9" x14ac:dyDescent="0.3">
      <c r="A41" s="1" t="s">
        <v>51</v>
      </c>
      <c r="B41" s="6">
        <v>278</v>
      </c>
      <c r="C41" s="6">
        <v>123</v>
      </c>
      <c r="D41" s="6">
        <v>22</v>
      </c>
      <c r="E41" s="6">
        <v>55820492</v>
      </c>
      <c r="F41" s="6">
        <v>750</v>
      </c>
      <c r="G41" s="6">
        <v>0</v>
      </c>
      <c r="H41" s="6">
        <v>6962.11</v>
      </c>
      <c r="I41" s="6">
        <v>977.54</v>
      </c>
    </row>
    <row r="42" spans="1:9" x14ac:dyDescent="0.3">
      <c r="A42" s="1" t="s">
        <v>52</v>
      </c>
      <c r="B42" s="6">
        <v>591</v>
      </c>
      <c r="C42" s="6">
        <v>226</v>
      </c>
      <c r="D42" s="6">
        <v>51</v>
      </c>
      <c r="E42" s="6">
        <v>11521</v>
      </c>
      <c r="F42" s="6">
        <v>0</v>
      </c>
      <c r="G42" s="6">
        <v>0</v>
      </c>
      <c r="H42" s="6">
        <v>11841.89</v>
      </c>
      <c r="I42" s="6">
        <v>3168.95</v>
      </c>
    </row>
    <row r="43" spans="1:9" x14ac:dyDescent="0.3">
      <c r="A43" s="4" t="s">
        <v>53</v>
      </c>
      <c r="B43" s="5">
        <f t="shared" ref="B43:I43" si="3">SUM(B41:B42)</f>
        <v>869</v>
      </c>
      <c r="C43" s="5">
        <f t="shared" si="3"/>
        <v>349</v>
      </c>
      <c r="D43" s="5">
        <f t="shared" si="3"/>
        <v>73</v>
      </c>
      <c r="E43" s="5">
        <f t="shared" si="3"/>
        <v>55832013</v>
      </c>
      <c r="F43" s="5">
        <f t="shared" si="3"/>
        <v>750</v>
      </c>
      <c r="G43" s="5">
        <f t="shared" si="3"/>
        <v>0</v>
      </c>
      <c r="H43" s="5">
        <f t="shared" si="3"/>
        <v>18804</v>
      </c>
      <c r="I43" s="5">
        <f t="shared" si="3"/>
        <v>4146.49</v>
      </c>
    </row>
    <row r="44" spans="1:9" x14ac:dyDescent="0.3">
      <c r="A44" s="1" t="s">
        <v>41</v>
      </c>
      <c r="B44" s="6">
        <v>864</v>
      </c>
      <c r="C44" s="6">
        <v>50</v>
      </c>
      <c r="D44" s="6">
        <v>72</v>
      </c>
      <c r="E44" s="6">
        <v>58101181</v>
      </c>
      <c r="F44" s="6">
        <v>0</v>
      </c>
      <c r="G44" s="6">
        <v>0</v>
      </c>
      <c r="H44" s="6">
        <v>16214.52</v>
      </c>
      <c r="I44" s="6">
        <v>4216.21</v>
      </c>
    </row>
    <row r="45" spans="1:9" x14ac:dyDescent="0.3">
      <c r="A45" s="4" t="s">
        <v>54</v>
      </c>
      <c r="B45" s="5">
        <f>SUM(B43+B39)</f>
        <v>164497</v>
      </c>
      <c r="C45" s="5">
        <f t="shared" ref="C45:I45" si="4">SUM(C43+C39)</f>
        <v>1955827</v>
      </c>
      <c r="D45" s="5">
        <f t="shared" si="4"/>
        <v>9817</v>
      </c>
      <c r="E45" s="5">
        <f t="shared" si="4"/>
        <v>330144017</v>
      </c>
      <c r="F45" s="5">
        <f t="shared" si="4"/>
        <v>722109</v>
      </c>
      <c r="G45" s="5">
        <f t="shared" si="4"/>
        <v>5268.51</v>
      </c>
      <c r="H45" s="5">
        <f t="shared" si="4"/>
        <v>135192.54999999999</v>
      </c>
      <c r="I45" s="5">
        <f t="shared" si="4"/>
        <v>83578.529999999984</v>
      </c>
    </row>
    <row r="46" spans="1:9" x14ac:dyDescent="0.3">
      <c r="A46" s="1" t="s">
        <v>41</v>
      </c>
      <c r="B46" s="6">
        <v>162906</v>
      </c>
      <c r="C46" s="6">
        <v>1835500</v>
      </c>
      <c r="D46" s="6">
        <v>9881</v>
      </c>
      <c r="E46" s="6">
        <v>302059901</v>
      </c>
      <c r="F46" s="6">
        <v>627112</v>
      </c>
      <c r="G46" s="6">
        <v>5549.47</v>
      </c>
      <c r="H46" s="6">
        <v>120084.66</v>
      </c>
      <c r="I46" s="6">
        <v>75149.02</v>
      </c>
    </row>
    <row r="47" spans="1:9" ht="15" thickBot="1" x14ac:dyDescent="0.35">
      <c r="A47" s="1" t="s">
        <v>55</v>
      </c>
      <c r="B47" s="14">
        <f t="shared" ref="B47:I47" si="5">(B45-B46)/B46</f>
        <v>9.7663683351135004E-3</v>
      </c>
      <c r="C47" s="14">
        <f t="shared" si="5"/>
        <v>6.5555434486515934E-2</v>
      </c>
      <c r="D47" s="14">
        <f t="shared" si="5"/>
        <v>-6.4770772189049692E-3</v>
      </c>
      <c r="E47" s="14">
        <f t="shared" si="5"/>
        <v>9.29753201501579E-2</v>
      </c>
      <c r="F47" s="14">
        <f t="shared" si="5"/>
        <v>0.15148330760693465</v>
      </c>
      <c r="G47" s="14">
        <f t="shared" si="5"/>
        <v>-5.0628258194025742E-2</v>
      </c>
      <c r="H47" s="14">
        <f t="shared" si="5"/>
        <v>0.12581032414964563</v>
      </c>
      <c r="I47" s="14">
        <f t="shared" si="5"/>
        <v>0.11217059118003109</v>
      </c>
    </row>
  </sheetData>
  <mergeCells count="1">
    <mergeCell ref="A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Business Result</vt:lpstr>
      <vt:lpstr>Profit &amp; Ratios</vt:lpstr>
      <vt:lpstr>Industry Infrastructure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Sharad Taware</cp:lastModifiedBy>
  <dcterms:created xsi:type="dcterms:W3CDTF">2024-06-26T16:46:41Z</dcterms:created>
  <dcterms:modified xsi:type="dcterms:W3CDTF">2024-07-04T09:28:12Z</dcterms:modified>
</cp:coreProperties>
</file>