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harad\Downloads\"/>
    </mc:Choice>
  </mc:AlternateContent>
  <xr:revisionPtr revIDLastSave="0" documentId="13_ncr:1_{80F35BAC-9F75-4B7F-938C-3ABFEC8FC10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Health Portfolio" sheetId="7" r:id="rId1"/>
    <sheet name="Liability Portfolio" sheetId="6" r:id="rId2"/>
    <sheet name="Miscellaneous portfolio" sheetId="5" r:id="rId3"/>
    <sheet name="Segmentwise Repo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6" i="4" l="1"/>
  <c r="P46" i="4"/>
  <c r="I55" i="6"/>
  <c r="R54" i="4"/>
  <c r="E63" i="5"/>
  <c r="C63" i="5"/>
  <c r="C66" i="5" s="1"/>
  <c r="H62" i="5"/>
  <c r="E62" i="5"/>
  <c r="D62" i="5"/>
  <c r="C62" i="5"/>
  <c r="B62" i="5"/>
  <c r="F60" i="5"/>
  <c r="F58" i="5"/>
  <c r="F52" i="5"/>
  <c r="F50" i="5"/>
  <c r="F48" i="5"/>
  <c r="F46" i="5"/>
  <c r="F44" i="5"/>
  <c r="F42" i="5"/>
  <c r="F40" i="5"/>
  <c r="F38" i="5"/>
  <c r="F36" i="5"/>
  <c r="F34" i="5"/>
  <c r="F32" i="5"/>
  <c r="F30" i="5"/>
  <c r="F28" i="5"/>
  <c r="F26" i="5"/>
  <c r="F22" i="5"/>
  <c r="F20" i="5"/>
  <c r="F18" i="5"/>
  <c r="F16" i="5"/>
  <c r="F14" i="5"/>
  <c r="F12" i="5"/>
  <c r="F10" i="5"/>
  <c r="F8" i="5"/>
  <c r="F6" i="5"/>
  <c r="F4" i="5"/>
  <c r="B63" i="5"/>
  <c r="E55" i="5"/>
  <c r="D55" i="5"/>
  <c r="D66" i="5" s="1"/>
  <c r="C55" i="5"/>
  <c r="B55" i="5"/>
  <c r="B66" i="5" s="1"/>
  <c r="H54" i="5"/>
  <c r="E54" i="5"/>
  <c r="E56" i="5" s="1"/>
  <c r="D54" i="5"/>
  <c r="D56" i="5" s="1"/>
  <c r="C54" i="5"/>
  <c r="C56" i="5" s="1"/>
  <c r="B54" i="5"/>
  <c r="B65" i="5" s="1"/>
  <c r="F59" i="6"/>
  <c r="E59" i="6"/>
  <c r="D59" i="6"/>
  <c r="C59" i="6"/>
  <c r="B59" i="6"/>
  <c r="F58" i="6"/>
  <c r="E58" i="6"/>
  <c r="D58" i="6"/>
  <c r="C58" i="6"/>
  <c r="B58" i="6"/>
  <c r="F57" i="6"/>
  <c r="E57" i="6"/>
  <c r="D57" i="6"/>
  <c r="C57" i="6"/>
  <c r="B57" i="6"/>
  <c r="H55" i="6"/>
  <c r="H53" i="6"/>
  <c r="H51" i="6"/>
  <c r="H49" i="6"/>
  <c r="H47" i="6"/>
  <c r="H45" i="6"/>
  <c r="H43" i="6"/>
  <c r="H41" i="6"/>
  <c r="H39" i="6"/>
  <c r="H37" i="6"/>
  <c r="H35" i="6"/>
  <c r="H31" i="6"/>
  <c r="H29" i="6"/>
  <c r="H27" i="6"/>
  <c r="H23" i="6"/>
  <c r="H21" i="6"/>
  <c r="H19" i="6"/>
  <c r="H17" i="6"/>
  <c r="H15" i="6"/>
  <c r="H13" i="6"/>
  <c r="H9" i="6"/>
  <c r="H7" i="6"/>
  <c r="H5" i="6"/>
  <c r="G55" i="6"/>
  <c r="G53" i="6"/>
  <c r="G51" i="6"/>
  <c r="G49" i="6"/>
  <c r="G47" i="6"/>
  <c r="G45" i="6"/>
  <c r="G43" i="6"/>
  <c r="G41" i="6"/>
  <c r="G39" i="6"/>
  <c r="G37" i="6"/>
  <c r="G35" i="6"/>
  <c r="G31" i="6"/>
  <c r="G29" i="6"/>
  <c r="G27" i="6"/>
  <c r="G23" i="6"/>
  <c r="G21" i="6"/>
  <c r="G19" i="6"/>
  <c r="G17" i="6"/>
  <c r="G15" i="6"/>
  <c r="G13" i="6"/>
  <c r="G11" i="6"/>
  <c r="G9" i="6"/>
  <c r="G7" i="6"/>
  <c r="G5" i="6"/>
  <c r="F56" i="6"/>
  <c r="E56" i="6"/>
  <c r="D56" i="6"/>
  <c r="C56" i="6"/>
  <c r="B56" i="6"/>
  <c r="F55" i="6"/>
  <c r="E55" i="6"/>
  <c r="D55" i="6"/>
  <c r="C55" i="6"/>
  <c r="B55" i="6"/>
  <c r="G67" i="7"/>
  <c r="G65" i="7"/>
  <c r="G63" i="7"/>
  <c r="G61" i="7"/>
  <c r="G59" i="7"/>
  <c r="C72" i="7"/>
  <c r="B72" i="7"/>
  <c r="F70" i="7"/>
  <c r="E70" i="7"/>
  <c r="E71" i="7" s="1"/>
  <c r="C70" i="7"/>
  <c r="B70" i="7"/>
  <c r="I69" i="7"/>
  <c r="F69" i="7"/>
  <c r="F71" i="7" s="1"/>
  <c r="E69" i="7"/>
  <c r="C69" i="7"/>
  <c r="C71" i="7" s="1"/>
  <c r="B69" i="7"/>
  <c r="B71" i="7" s="1"/>
  <c r="F56" i="7"/>
  <c r="F57" i="7" s="1"/>
  <c r="E56" i="7"/>
  <c r="E57" i="7" s="1"/>
  <c r="D56" i="7"/>
  <c r="C56" i="7"/>
  <c r="C73" i="7" s="1"/>
  <c r="C74" i="7" s="1"/>
  <c r="B56" i="7"/>
  <c r="B57" i="7" s="1"/>
  <c r="G53" i="7"/>
  <c r="G51" i="7"/>
  <c r="G49" i="7"/>
  <c r="G47" i="7"/>
  <c r="G45" i="7"/>
  <c r="G43" i="7"/>
  <c r="G41" i="7"/>
  <c r="G39" i="7"/>
  <c r="G37" i="7"/>
  <c r="G35" i="7"/>
  <c r="G33" i="7"/>
  <c r="G31" i="7"/>
  <c r="G29" i="7"/>
  <c r="G27" i="7"/>
  <c r="G23" i="7"/>
  <c r="G21" i="7"/>
  <c r="G19" i="7"/>
  <c r="G17" i="7"/>
  <c r="G15" i="7"/>
  <c r="G13" i="7"/>
  <c r="G11" i="7"/>
  <c r="G9" i="7"/>
  <c r="G7" i="7"/>
  <c r="G5" i="7"/>
  <c r="I55" i="7"/>
  <c r="I72" i="7" s="1"/>
  <c r="F55" i="7"/>
  <c r="E55" i="7"/>
  <c r="E72" i="7" s="1"/>
  <c r="D55" i="7"/>
  <c r="D72" i="7" s="1"/>
  <c r="C55" i="7"/>
  <c r="C57" i="7" s="1"/>
  <c r="B55" i="7"/>
  <c r="F54" i="5" l="1"/>
  <c r="D75" i="7"/>
  <c r="E75" i="7"/>
  <c r="H55" i="7"/>
  <c r="F73" i="7"/>
  <c r="G69" i="7"/>
  <c r="F72" i="7"/>
  <c r="B73" i="7"/>
  <c r="B74" i="7" s="1"/>
  <c r="D57" i="7"/>
  <c r="D73" i="7"/>
  <c r="D76" i="7" s="1"/>
  <c r="E73" i="7"/>
  <c r="C65" i="5"/>
  <c r="D65" i="5"/>
  <c r="D67" i="5" s="1"/>
  <c r="B56" i="5"/>
  <c r="E65" i="5"/>
  <c r="G16" i="5" s="1"/>
  <c r="H65" i="5"/>
  <c r="E66" i="5"/>
  <c r="B69" i="5" s="1"/>
  <c r="D69" i="5"/>
  <c r="E69" i="5"/>
  <c r="F62" i="5"/>
  <c r="G58" i="5"/>
  <c r="G40" i="5"/>
  <c r="G18" i="5"/>
  <c r="F65" i="5"/>
  <c r="G65" i="5"/>
  <c r="G8" i="5"/>
  <c r="G22" i="5"/>
  <c r="G60" i="5"/>
  <c r="G20" i="5"/>
  <c r="E68" i="5"/>
  <c r="G50" i="5"/>
  <c r="G30" i="5"/>
  <c r="G12" i="5"/>
  <c r="G46" i="5"/>
  <c r="G44" i="5"/>
  <c r="G4" i="5"/>
  <c r="G26" i="5"/>
  <c r="G10" i="5"/>
  <c r="G24" i="5"/>
  <c r="G6" i="5"/>
  <c r="G42" i="5"/>
  <c r="G62" i="5"/>
  <c r="C68" i="5"/>
  <c r="C67" i="5"/>
  <c r="B67" i="5"/>
  <c r="B68" i="5"/>
  <c r="B76" i="7"/>
  <c r="E74" i="7"/>
  <c r="D74" i="7"/>
  <c r="G55" i="7"/>
  <c r="G14" i="5" l="1"/>
  <c r="D68" i="5"/>
  <c r="G48" i="5"/>
  <c r="G36" i="5"/>
  <c r="G38" i="5"/>
  <c r="G54" i="5"/>
  <c r="G52" i="5"/>
  <c r="H69" i="7"/>
  <c r="H29" i="7"/>
  <c r="F75" i="7"/>
  <c r="H67" i="7"/>
  <c r="H45" i="7"/>
  <c r="H27" i="7"/>
  <c r="H9" i="7"/>
  <c r="H47" i="7"/>
  <c r="H65" i="7"/>
  <c r="H41" i="7"/>
  <c r="H23" i="7"/>
  <c r="H7" i="7"/>
  <c r="H63" i="7"/>
  <c r="H39" i="7"/>
  <c r="H21" i="7"/>
  <c r="H5" i="7"/>
  <c r="H61" i="7"/>
  <c r="H37" i="7"/>
  <c r="H19" i="7"/>
  <c r="G72" i="7"/>
  <c r="H59" i="7"/>
  <c r="H53" i="7"/>
  <c r="H35" i="7"/>
  <c r="H17" i="7"/>
  <c r="F74" i="7"/>
  <c r="H51" i="7"/>
  <c r="H33" i="7"/>
  <c r="H15" i="7"/>
  <c r="H72" i="7"/>
  <c r="H49" i="7"/>
  <c r="H31" i="7"/>
  <c r="H13" i="7"/>
  <c r="H11" i="7"/>
  <c r="C76" i="7"/>
  <c r="F76" i="7"/>
  <c r="C75" i="7"/>
  <c r="E76" i="7"/>
  <c r="B75" i="7"/>
  <c r="E67" i="5"/>
  <c r="C69" i="5"/>
  <c r="P36" i="4"/>
  <c r="P20" i="4"/>
  <c r="P74" i="4"/>
  <c r="P72" i="4"/>
  <c r="P66" i="4"/>
  <c r="P64" i="4"/>
  <c r="P62" i="4"/>
  <c r="P60" i="4"/>
  <c r="P58" i="4"/>
  <c r="P52" i="4"/>
  <c r="P50" i="4"/>
  <c r="P44" i="4"/>
  <c r="P42" i="4"/>
  <c r="P40" i="4"/>
  <c r="P38" i="4"/>
  <c r="P34" i="4"/>
  <c r="P32" i="4"/>
  <c r="P30" i="4"/>
  <c r="P28" i="4"/>
  <c r="P26" i="4"/>
  <c r="P22" i="4"/>
  <c r="P18" i="4"/>
  <c r="P16" i="4"/>
  <c r="P14" i="4"/>
  <c r="P12" i="4"/>
  <c r="P10" i="4"/>
  <c r="P8" i="4"/>
  <c r="P6" i="4"/>
  <c r="P4" i="4"/>
  <c r="R68" i="4"/>
  <c r="R76" i="4"/>
  <c r="O77" i="4"/>
  <c r="N77" i="4"/>
  <c r="O76" i="4"/>
  <c r="N76" i="4"/>
  <c r="O69" i="4"/>
  <c r="N69" i="4"/>
  <c r="M69" i="4"/>
  <c r="L69" i="4"/>
  <c r="K69" i="4"/>
  <c r="J69" i="4"/>
  <c r="O68" i="4"/>
  <c r="N68" i="4"/>
  <c r="M68" i="4"/>
  <c r="L68" i="4"/>
  <c r="K68" i="4"/>
  <c r="J68" i="4"/>
  <c r="N55" i="4"/>
  <c r="M55" i="4"/>
  <c r="L55" i="4"/>
  <c r="K55" i="4"/>
  <c r="J55" i="4"/>
  <c r="I55" i="4"/>
  <c r="H55" i="4"/>
  <c r="H80" i="4" s="1"/>
  <c r="G55" i="4"/>
  <c r="F55" i="4"/>
  <c r="F80" i="4" s="1"/>
  <c r="E55" i="4"/>
  <c r="E80" i="4" s="1"/>
  <c r="D55" i="4"/>
  <c r="D80" i="4" s="1"/>
  <c r="C55" i="4"/>
  <c r="C80" i="4" s="1"/>
  <c r="B55" i="4"/>
  <c r="N54" i="4"/>
  <c r="M54" i="4"/>
  <c r="M79" i="4" s="1"/>
  <c r="L54" i="4"/>
  <c r="K54" i="4"/>
  <c r="J54" i="4"/>
  <c r="I54" i="4"/>
  <c r="I79" i="4" s="1"/>
  <c r="H54" i="4"/>
  <c r="G54" i="4"/>
  <c r="G79" i="4" s="1"/>
  <c r="F54" i="4"/>
  <c r="F79" i="4" s="1"/>
  <c r="E54" i="4"/>
  <c r="E79" i="4" s="1"/>
  <c r="D54" i="4"/>
  <c r="C54" i="4"/>
  <c r="B54" i="4"/>
  <c r="B79" i="4" s="1"/>
  <c r="O49" i="4"/>
  <c r="O55" i="4" s="1"/>
  <c r="O48" i="4"/>
  <c r="O54" i="4" s="1"/>
  <c r="P76" i="4" l="1"/>
  <c r="M70" i="4"/>
  <c r="C56" i="4"/>
  <c r="K56" i="4"/>
  <c r="N79" i="4"/>
  <c r="J70" i="4"/>
  <c r="K80" i="4"/>
  <c r="O78" i="4"/>
  <c r="P48" i="4"/>
  <c r="J80" i="4"/>
  <c r="N78" i="4"/>
  <c r="P68" i="4"/>
  <c r="O70" i="4"/>
  <c r="J79" i="4"/>
  <c r="M80" i="4"/>
  <c r="M81" i="4" s="1"/>
  <c r="R79" i="4"/>
  <c r="L80" i="4"/>
  <c r="F81" i="4"/>
  <c r="G56" i="4"/>
  <c r="O56" i="4"/>
  <c r="P54" i="4"/>
  <c r="D56" i="4"/>
  <c r="L56" i="4"/>
  <c r="F56" i="4"/>
  <c r="N56" i="4"/>
  <c r="G80" i="4"/>
  <c r="G81" i="4" s="1"/>
  <c r="H56" i="4"/>
  <c r="I56" i="4"/>
  <c r="B56" i="4"/>
  <c r="J56" i="4"/>
  <c r="O79" i="4"/>
  <c r="Q36" i="4" s="1"/>
  <c r="N80" i="4"/>
  <c r="B80" i="4"/>
  <c r="O80" i="4"/>
  <c r="O83" i="4" s="1"/>
  <c r="E81" i="4"/>
  <c r="H79" i="4"/>
  <c r="I80" i="4"/>
  <c r="E56" i="4"/>
  <c r="C79" i="4"/>
  <c r="K79" i="4"/>
  <c r="M56" i="4"/>
  <c r="D79" i="4"/>
  <c r="L79" i="4"/>
  <c r="J81" i="4" l="1"/>
  <c r="Q48" i="4"/>
  <c r="Q22" i="4"/>
  <c r="B82" i="4"/>
  <c r="Q20" i="4"/>
  <c r="F82" i="4"/>
  <c r="Q38" i="4"/>
  <c r="Q18" i="4"/>
  <c r="Q62" i="4"/>
  <c r="G82" i="4"/>
  <c r="Q44" i="4"/>
  <c r="Q26" i="4"/>
  <c r="Q76" i="4"/>
  <c r="O81" i="4"/>
  <c r="P79" i="4"/>
  <c r="Q42" i="4"/>
  <c r="Q8" i="4"/>
  <c r="Q4" i="4"/>
  <c r="E82" i="4"/>
  <c r="E83" i="4"/>
  <c r="B83" i="4"/>
  <c r="I83" i="4"/>
  <c r="Q30" i="4"/>
  <c r="Q64" i="4"/>
  <c r="J82" i="4"/>
  <c r="C83" i="4"/>
  <c r="Q60" i="4"/>
  <c r="Q12" i="4"/>
  <c r="Q10" i="4"/>
  <c r="O82" i="4"/>
  <c r="N82" i="4"/>
  <c r="D83" i="4"/>
  <c r="N83" i="4"/>
  <c r="G83" i="4"/>
  <c r="N81" i="4"/>
  <c r="H83" i="4"/>
  <c r="Q66" i="4"/>
  <c r="Q68" i="4"/>
  <c r="Q6" i="4"/>
  <c r="Q24" i="4"/>
  <c r="Q52" i="4"/>
  <c r="Q50" i="4"/>
  <c r="Q32" i="4"/>
  <c r="Q34" i="4"/>
  <c r="Q16" i="4"/>
  <c r="Q72" i="4"/>
  <c r="Q14" i="4"/>
  <c r="B81" i="4"/>
  <c r="Q79" i="4"/>
  <c r="Q58" i="4"/>
  <c r="Q74" i="4"/>
  <c r="J83" i="4"/>
  <c r="F83" i="4"/>
  <c r="Q28" i="4"/>
  <c r="I82" i="4"/>
  <c r="Q40" i="4"/>
  <c r="Q54" i="4"/>
  <c r="L83" i="4"/>
  <c r="M82" i="4"/>
  <c r="M83" i="4"/>
  <c r="K83" i="4"/>
  <c r="K82" i="4"/>
  <c r="K81" i="4"/>
  <c r="H81" i="4"/>
  <c r="H82" i="4"/>
  <c r="D82" i="4"/>
  <c r="D81" i="4"/>
  <c r="C82" i="4"/>
  <c r="C81" i="4"/>
  <c r="L82" i="4"/>
  <c r="L81" i="4"/>
  <c r="I81" i="4"/>
</calcChain>
</file>

<file path=xl/sharedStrings.xml><?xml version="1.0" encoding="utf-8"?>
<sst xmlns="http://schemas.openxmlformats.org/spreadsheetml/2006/main" count="321" uniqueCount="73">
  <si>
    <t>GROSS DIRECT PREMIUM INCOME UNDERWRITTEN BY NON-LIFE INSURERS WITHIN INDIA  (SEGMENT WISE) : FOR THE PERIOD UPTO March 2024 (PROVISIONAL &amp; UNAUDITED ) IN FY 2023-24  (Rs. In Crs.)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</si>
  <si>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</si>
  <si>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</si>
  <si>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</si>
  <si>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</si>
  <si>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</si>
  <si>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</si>
  <si>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</si>
  <si>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</si>
  <si>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</si>
  <si>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</si>
  <si>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</si>
  <si>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</si>
  <si>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</si>
  <si>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</si>
  <si>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</si>
  <si>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Kshema General insurance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</si>
  <si>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</si>
  <si>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</si>
  <si>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</si>
  <si>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</si>
  <si>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</si>
  <si>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</si>
  <si>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</si>
  <si>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</si>
  <si>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</si>
  <si>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</si>
  <si>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</si>
  <si>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</si>
  <si>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</si>
  <si>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</si>
  <si>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</si>
  <si>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</si>
  <si>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</si>
  <si>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>Stand-alone Health Insurers</t>
  </si>
  <si>
    <t>Aditya Birla Health Insurance Co Ltd</t>
  </si>
  <si>
    <t>Care Health Insurance Ltd</t>
  </si>
  <si>
    <t>ManipalCigna Health Insurance Co Ltd</t>
  </si>
  <si>
    <t>Star Health &amp; Allied Insurance Co Ltd</t>
  </si>
  <si>
    <t>Stand-alone Health sub Total</t>
  </si>
  <si>
    <t>Industry Total</t>
  </si>
  <si>
    <t>% Market Share</t>
  </si>
  <si>
    <t>Previous Year Market Share</t>
  </si>
  <si>
    <t>Specialised Insurers</t>
  </si>
  <si>
    <t>Agriculture Insurance Co Of India Ltd</t>
  </si>
  <si>
    <t>ECGC Ltd</t>
  </si>
  <si>
    <t>Specialised sub Total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</si>
  <si>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</si>
  <si>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</si>
  <si>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</si>
  <si>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</si>
  <si>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</si>
  <si>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</si>
  <si>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</si>
  <si>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</si>
  <si>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Health </t>
  </si>
  <si>
    <t xml:space="preserve">Aviation </t>
  </si>
  <si>
    <t>Liability</t>
  </si>
  <si>
    <t>P.A.</t>
  </si>
  <si>
    <t>All Other Misc (Crop Insurance + Credit Guarantee+All other misc)</t>
  </si>
  <si>
    <t>Niva bupa health insurance company limited</t>
  </si>
  <si>
    <t>Zuno General Insurance Co Ltd</t>
  </si>
  <si>
    <t>Health-Retail</t>
  </si>
  <si>
    <t>Health-Group</t>
  </si>
  <si>
    <t>Health-Government schemes</t>
  </si>
  <si>
    <t>Overseas Medical</t>
  </si>
  <si>
    <t>Workmen's compensation/Employers' liability</t>
  </si>
  <si>
    <t>Public Liability (Act)</t>
  </si>
  <si>
    <t>Product Liability</t>
  </si>
  <si>
    <t>Other liability covers</t>
  </si>
  <si>
    <t>Crop Insurance</t>
  </si>
  <si>
    <t>Credit Guarantee</t>
  </si>
  <si>
    <t>All Other 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</si>
</sst>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0" fillId="0" borderId="0" xfId="0" applyAlignment="1">
      <alignment vertical="top"/>
    </xf>
    <xf numFmtId="43" fontId="0" fillId="0" borderId="1" xfId="1" applyFont="1" applyBorder="1"/>
    <xf numFmtId="43" fontId="2" fillId="0" borderId="1" xfId="1" applyFont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0" xfId="0" applyFill="1"/>
    <xf numFmtId="43" fontId="3" fillId="0" borderId="1" xfId="1" applyFont="1" applyBorder="1"/>
    <xf numFmtId="43" fontId="4" fillId="0" borderId="1" xfId="1" applyFont="1" applyBorder="1"/>
    <xf numFmtId="10" fontId="0" fillId="0" borderId="1" xfId="2" applyNumberFormat="1" applyFont="1" applyBorder="1"/>
    <xf numFmtId="10" fontId="2" fillId="0" borderId="1" xfId="2" applyNumberFormat="1" applyFont="1" applyBorder="1"/>
    <xf numFmtId="43" fontId="1" fillId="0" borderId="1" xfId="1" applyFont="1" applyBorder="1"/>
    <xf numFmtId="10" fontId="0" fillId="0" borderId="1" xfId="0" applyNumberFormat="1" applyBorder="1"/>
    <xf numFmtId="43" fontId="0" fillId="0" borderId="1" xfId="0" applyNumberFormat="1" applyBorder="1"/>
    <xf numFmtId="43" fontId="2" fillId="0" borderId="1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B3C2A-1AA0-4601-807D-F82D066F0482}">
  <dimension ref="A2:I76"/>
  <sheetViews>
    <sheetView topLeftCell="A2" workbookViewId="0">
      <selection activeCell="L41" sqref="L41"/>
    </sheetView>
  </sheetViews>
  <sheetFormatPr defaultRowHeight="14.4" x14ac:dyDescent="0.3"/>
  <cols>
    <col min="1" max="1" width="39.88671875" customWidth="1"/>
    <col min="2" max="2" width="13.5546875" customWidth="1"/>
    <col min="3" max="3" width="11.44140625" customWidth="1"/>
    <col min="4" max="4" width="15.33203125" customWidth="1"/>
    <col min="5" max="5" width="10.109375" customWidth="1"/>
    <col min="6" max="6" width="12.88671875" customWidth="1"/>
    <col min="9" max="9" width="10.88671875" customWidth="1"/>
  </cols>
  <sheetData>
    <row r="2" spans="1:9" ht="35.4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</row>
    <row r="3" spans="1:9" ht="46.8" customHeight="1" x14ac:dyDescent="0.3">
      <c r="A3" s="1"/>
      <c r="B3" s="3" t="s">
        <v>62</v>
      </c>
      <c r="C3" s="3" t="s">
        <v>63</v>
      </c>
      <c r="D3" s="3" t="s">
        <v>64</v>
      </c>
      <c r="E3" s="3" t="s">
        <v>65</v>
      </c>
      <c r="F3" s="3" t="s">
        <v>1</v>
      </c>
      <c r="G3" s="3" t="s">
        <v>2</v>
      </c>
      <c r="H3" s="3" t="s">
        <v>3</v>
      </c>
      <c r="I3" s="3" t="s">
        <v>4</v>
      </c>
    </row>
    <row r="4" spans="1:9" x14ac:dyDescent="0.3">
      <c r="A4" s="2" t="s">
        <v>5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1" t="s">
        <v>6</v>
      </c>
      <c r="B5" s="1">
        <v>44.3</v>
      </c>
      <c r="C5" s="1">
        <v>809.19</v>
      </c>
      <c r="D5" s="6">
        <v>0</v>
      </c>
      <c r="E5" s="1">
        <v>37.130000000000003</v>
      </c>
      <c r="F5" s="1">
        <v>890.62</v>
      </c>
      <c r="G5" s="13">
        <f>(F5-F6)/F6</f>
        <v>0.22069627192982452</v>
      </c>
      <c r="H5" s="13">
        <f>F5/$F$72</f>
        <v>8.1703167298110523E-3</v>
      </c>
      <c r="I5" s="1">
        <v>161.02000000000001</v>
      </c>
    </row>
    <row r="6" spans="1:9" x14ac:dyDescent="0.3">
      <c r="A6" s="1" t="s">
        <v>7</v>
      </c>
      <c r="B6" s="1">
        <v>7.97</v>
      </c>
      <c r="C6" s="1">
        <v>689.85</v>
      </c>
      <c r="D6" s="6">
        <v>0</v>
      </c>
      <c r="E6" s="1">
        <v>31.78</v>
      </c>
      <c r="F6" s="1">
        <v>729.6</v>
      </c>
      <c r="G6" s="1"/>
      <c r="H6" s="1"/>
      <c r="I6" s="1"/>
    </row>
    <row r="7" spans="1:9" x14ac:dyDescent="0.3">
      <c r="A7" s="1" t="s">
        <v>8</v>
      </c>
      <c r="B7" s="1">
        <v>989.9</v>
      </c>
      <c r="C7" s="1">
        <v>2764.03</v>
      </c>
      <c r="D7" s="1">
        <v>2769.64</v>
      </c>
      <c r="E7" s="1">
        <v>189.4</v>
      </c>
      <c r="F7" s="1">
        <v>6712.97</v>
      </c>
      <c r="G7" s="13">
        <f>(F7-F8)/F8</f>
        <v>1.1366908993685068</v>
      </c>
      <c r="H7" s="13">
        <f>F7/$F$72</f>
        <v>6.1583044505759701E-2</v>
      </c>
      <c r="I7" s="1">
        <v>3571.21</v>
      </c>
    </row>
    <row r="8" spans="1:9" x14ac:dyDescent="0.3">
      <c r="A8" s="1" t="s">
        <v>7</v>
      </c>
      <c r="B8" s="1">
        <v>888.93</v>
      </c>
      <c r="C8" s="1">
        <v>1894.57</v>
      </c>
      <c r="D8" s="1">
        <v>194.36</v>
      </c>
      <c r="E8" s="1">
        <v>163.9</v>
      </c>
      <c r="F8" s="1">
        <v>3141.76</v>
      </c>
      <c r="G8" s="1"/>
      <c r="H8" s="1"/>
      <c r="I8" s="1"/>
    </row>
    <row r="9" spans="1:9" x14ac:dyDescent="0.3">
      <c r="A9" s="1" t="s">
        <v>9</v>
      </c>
      <c r="B9" s="1">
        <v>566.16999999999996</v>
      </c>
      <c r="C9" s="1">
        <v>184.56</v>
      </c>
      <c r="D9" s="6">
        <v>0</v>
      </c>
      <c r="E9" s="1">
        <v>1.53</v>
      </c>
      <c r="F9" s="1">
        <v>752.26</v>
      </c>
      <c r="G9" s="13">
        <f>(F9-F10)/F10</f>
        <v>0.27922320851613791</v>
      </c>
      <c r="H9" s="13">
        <f>F9/$F$72</f>
        <v>6.9010379995594782E-3</v>
      </c>
      <c r="I9" s="1">
        <v>164.2</v>
      </c>
    </row>
    <row r="10" spans="1:9" x14ac:dyDescent="0.3">
      <c r="A10" s="1" t="s">
        <v>7</v>
      </c>
      <c r="B10" s="1">
        <v>489.77</v>
      </c>
      <c r="C10" s="1">
        <v>108.92</v>
      </c>
      <c r="D10" s="1">
        <v>-11.68</v>
      </c>
      <c r="E10" s="1">
        <v>1.05</v>
      </c>
      <c r="F10" s="1">
        <v>588.05999999999995</v>
      </c>
      <c r="G10" s="1"/>
      <c r="H10" s="1"/>
      <c r="I10" s="1"/>
    </row>
    <row r="11" spans="1:9" x14ac:dyDescent="0.3">
      <c r="A11" s="1" t="s">
        <v>61</v>
      </c>
      <c r="B11" s="1">
        <v>8.33</v>
      </c>
      <c r="C11" s="1">
        <v>334.65</v>
      </c>
      <c r="D11" s="6">
        <v>0</v>
      </c>
      <c r="E11" s="1">
        <v>23.61</v>
      </c>
      <c r="F11" s="1">
        <v>366.59</v>
      </c>
      <c r="G11" s="13">
        <f>(F11-F12)/F12</f>
        <v>1.1765124977735555</v>
      </c>
      <c r="H11" s="13">
        <f>F11/$F$72</f>
        <v>3.3630015157771367E-3</v>
      </c>
      <c r="I11" s="1">
        <v>198.16</v>
      </c>
    </row>
    <row r="12" spans="1:9" x14ac:dyDescent="0.3">
      <c r="A12" s="1" t="s">
        <v>7</v>
      </c>
      <c r="B12" s="1">
        <v>8.5399999999999991</v>
      </c>
      <c r="C12" s="1">
        <v>127.17</v>
      </c>
      <c r="D12" s="6">
        <v>0</v>
      </c>
      <c r="E12" s="1">
        <v>32.72</v>
      </c>
      <c r="F12" s="1">
        <v>168.43</v>
      </c>
      <c r="G12" s="1"/>
      <c r="H12" s="1"/>
      <c r="I12" s="1"/>
    </row>
    <row r="13" spans="1:9" x14ac:dyDescent="0.3">
      <c r="A13" s="1" t="s">
        <v>10</v>
      </c>
      <c r="B13" s="1">
        <v>196.48</v>
      </c>
      <c r="C13" s="1">
        <v>1272.31</v>
      </c>
      <c r="D13" s="6">
        <v>0</v>
      </c>
      <c r="E13" s="1">
        <v>6.62</v>
      </c>
      <c r="F13" s="1">
        <v>1475.41</v>
      </c>
      <c r="G13" s="13">
        <f>(F13-F14)/F14</f>
        <v>0.91380540386286713</v>
      </c>
      <c r="H13" s="13">
        <f>F13/$F$72</f>
        <v>1.3535028414285022E-2</v>
      </c>
      <c r="I13" s="1">
        <v>704.48</v>
      </c>
    </row>
    <row r="14" spans="1:9" x14ac:dyDescent="0.3">
      <c r="A14" s="1" t="s">
        <v>7</v>
      </c>
      <c r="B14" s="1">
        <v>166.67</v>
      </c>
      <c r="C14" s="1">
        <v>599.49</v>
      </c>
      <c r="D14" s="6">
        <v>0</v>
      </c>
      <c r="E14" s="1">
        <v>4.7699999999999996</v>
      </c>
      <c r="F14" s="1">
        <v>770.93</v>
      </c>
      <c r="G14" s="1"/>
      <c r="H14" s="1"/>
      <c r="I14" s="1"/>
    </row>
    <row r="15" spans="1:9" x14ac:dyDescent="0.3">
      <c r="A15" s="1" t="s">
        <v>11</v>
      </c>
      <c r="B15" s="1">
        <v>59.91</v>
      </c>
      <c r="C15" s="1">
        <v>1219.25</v>
      </c>
      <c r="D15" s="6">
        <v>0</v>
      </c>
      <c r="E15" s="1">
        <v>8.77</v>
      </c>
      <c r="F15" s="1">
        <v>1287.93</v>
      </c>
      <c r="G15" s="13">
        <f>(F15-F16)/F16</f>
        <v>0.69602833890805671</v>
      </c>
      <c r="H15" s="13">
        <f>F15/$F$72</f>
        <v>1.1815135552565123E-2</v>
      </c>
      <c r="I15" s="1">
        <v>528.54999999999995</v>
      </c>
    </row>
    <row r="16" spans="1:9" x14ac:dyDescent="0.3">
      <c r="A16" s="1" t="s">
        <v>7</v>
      </c>
      <c r="B16" s="1">
        <v>48.96</v>
      </c>
      <c r="C16" s="1">
        <v>702.83</v>
      </c>
      <c r="D16" s="6">
        <v>0</v>
      </c>
      <c r="E16" s="1">
        <v>7.59</v>
      </c>
      <c r="F16" s="1">
        <v>759.38</v>
      </c>
      <c r="G16" s="1"/>
      <c r="H16" s="1"/>
      <c r="I16" s="1"/>
    </row>
    <row r="17" spans="1:9" x14ac:dyDescent="0.3">
      <c r="A17" s="1" t="s">
        <v>12</v>
      </c>
      <c r="B17" s="1">
        <v>3964.17</v>
      </c>
      <c r="C17" s="1">
        <v>1977.83</v>
      </c>
      <c r="D17" s="6">
        <v>0</v>
      </c>
      <c r="E17" s="1">
        <v>32.86</v>
      </c>
      <c r="F17" s="1">
        <v>5974.86</v>
      </c>
      <c r="G17" s="13">
        <f>(F17-F18)/F18</f>
        <v>0.16691014483696076</v>
      </c>
      <c r="H17" s="13">
        <f>F17/$F$72</f>
        <v>5.4811814933730281E-2</v>
      </c>
      <c r="I17" s="1">
        <v>854.62</v>
      </c>
    </row>
    <row r="18" spans="1:9" x14ac:dyDescent="0.3">
      <c r="A18" s="1" t="s">
        <v>7</v>
      </c>
      <c r="B18" s="1">
        <v>3440.48</v>
      </c>
      <c r="C18" s="1">
        <v>1649.84</v>
      </c>
      <c r="D18" s="6">
        <v>0</v>
      </c>
      <c r="E18" s="1">
        <v>29.92</v>
      </c>
      <c r="F18" s="1">
        <v>5120.24</v>
      </c>
      <c r="G18" s="1"/>
      <c r="H18" s="1"/>
      <c r="I18" s="1"/>
    </row>
    <row r="19" spans="1:9" x14ac:dyDescent="0.3">
      <c r="A19" s="1" t="s">
        <v>13</v>
      </c>
      <c r="B19" s="1">
        <v>1244.52</v>
      </c>
      <c r="C19" s="1">
        <v>4926.6499999999996</v>
      </c>
      <c r="D19" s="6">
        <v>0</v>
      </c>
      <c r="E19" s="1">
        <v>230.02</v>
      </c>
      <c r="F19" s="1">
        <v>6401.19</v>
      </c>
      <c r="G19" s="13">
        <f>(F19-F20)/F20</f>
        <v>0.28144768661616565</v>
      </c>
      <c r="H19" s="13">
        <f>F19/$F$72</f>
        <v>5.8722855704676752E-2</v>
      </c>
      <c r="I19" s="1">
        <v>1405.91</v>
      </c>
    </row>
    <row r="20" spans="1:9" x14ac:dyDescent="0.3">
      <c r="A20" s="1" t="s">
        <v>7</v>
      </c>
      <c r="B20" s="1">
        <v>1037.22</v>
      </c>
      <c r="C20" s="1">
        <v>3744.68</v>
      </c>
      <c r="D20" s="6">
        <v>0</v>
      </c>
      <c r="E20" s="1">
        <v>213.38</v>
      </c>
      <c r="F20" s="1">
        <v>4995.28</v>
      </c>
      <c r="G20" s="1"/>
      <c r="H20" s="1"/>
      <c r="I20" s="1"/>
    </row>
    <row r="21" spans="1:9" x14ac:dyDescent="0.3">
      <c r="A21" s="1" t="s">
        <v>14</v>
      </c>
      <c r="B21" s="1">
        <v>223.31</v>
      </c>
      <c r="C21" s="1">
        <v>831.01</v>
      </c>
      <c r="D21" s="1">
        <v>452.22</v>
      </c>
      <c r="E21" s="1">
        <v>2.33</v>
      </c>
      <c r="F21" s="1">
        <v>1508.87</v>
      </c>
      <c r="G21" s="13">
        <f>(F21-F22)/F22</f>
        <v>-0.26086147184026581</v>
      </c>
      <c r="H21" s="13">
        <f>F21/$F$72</f>
        <v>1.3841981770126431E-2</v>
      </c>
      <c r="I21" s="1">
        <v>-532.52</v>
      </c>
    </row>
    <row r="22" spans="1:9" x14ac:dyDescent="0.3">
      <c r="A22" s="1" t="s">
        <v>7</v>
      </c>
      <c r="B22" s="1">
        <v>186.88</v>
      </c>
      <c r="C22" s="1">
        <v>1577.88</v>
      </c>
      <c r="D22" s="1">
        <v>274.12</v>
      </c>
      <c r="E22" s="1">
        <v>2.5099999999999998</v>
      </c>
      <c r="F22" s="1">
        <v>2041.39</v>
      </c>
      <c r="G22" s="1"/>
      <c r="H22" s="1"/>
      <c r="I22" s="1"/>
    </row>
    <row r="23" spans="1:9" x14ac:dyDescent="0.3">
      <c r="A23" s="1" t="s">
        <v>15</v>
      </c>
      <c r="B23" s="1">
        <v>102.64</v>
      </c>
      <c r="C23" s="1">
        <v>517.91</v>
      </c>
      <c r="D23" s="6">
        <v>0</v>
      </c>
      <c r="E23" s="6">
        <v>0</v>
      </c>
      <c r="F23" s="1">
        <v>620.54999999999995</v>
      </c>
      <c r="G23" s="13">
        <f>(F23-F24)/F24</f>
        <v>0.4635613207547169</v>
      </c>
      <c r="H23" s="13">
        <f>F23/$F$72</f>
        <v>5.6927646433768036E-3</v>
      </c>
      <c r="I23" s="1">
        <v>196.55</v>
      </c>
    </row>
    <row r="24" spans="1:9" x14ac:dyDescent="0.3">
      <c r="A24" s="1" t="s">
        <v>7</v>
      </c>
      <c r="B24" s="1">
        <v>94.14</v>
      </c>
      <c r="C24" s="1">
        <v>329.86</v>
      </c>
      <c r="D24" s="6">
        <v>0</v>
      </c>
      <c r="E24" s="6">
        <v>0</v>
      </c>
      <c r="F24" s="1">
        <v>424</v>
      </c>
      <c r="G24" s="1"/>
      <c r="H24" s="1"/>
      <c r="I24" s="1"/>
    </row>
    <row r="25" spans="1:9" x14ac:dyDescent="0.3">
      <c r="A25" s="1" t="s">
        <v>16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3">
      <c r="A26" s="1" t="s">
        <v>7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/>
      <c r="H26" s="6"/>
      <c r="I26" s="6"/>
    </row>
    <row r="27" spans="1:9" x14ac:dyDescent="0.3">
      <c r="A27" s="1" t="s">
        <v>17</v>
      </c>
      <c r="B27" s="1">
        <v>66.22</v>
      </c>
      <c r="C27" s="1">
        <v>229.8</v>
      </c>
      <c r="D27" s="6">
        <v>0</v>
      </c>
      <c r="E27" s="1">
        <v>21.72</v>
      </c>
      <c r="F27" s="1">
        <v>317.74</v>
      </c>
      <c r="G27" s="13">
        <f>(F27-F28)/F28</f>
        <v>5.3472551811422171E-3</v>
      </c>
      <c r="H27" s="13">
        <f>F27/$F$72</f>
        <v>2.9148642942334151E-3</v>
      </c>
      <c r="I27" s="1">
        <v>1.69</v>
      </c>
    </row>
    <row r="28" spans="1:9" x14ac:dyDescent="0.3">
      <c r="A28" s="1" t="s">
        <v>7</v>
      </c>
      <c r="B28" s="1">
        <v>57.41</v>
      </c>
      <c r="C28" s="1">
        <v>235.88</v>
      </c>
      <c r="D28" s="6">
        <v>0</v>
      </c>
      <c r="E28" s="1">
        <v>22.76</v>
      </c>
      <c r="F28" s="1">
        <v>316.05</v>
      </c>
      <c r="G28" s="1"/>
      <c r="H28" s="1"/>
      <c r="I28" s="1"/>
    </row>
    <row r="29" spans="1:9" x14ac:dyDescent="0.3">
      <c r="A29" s="1" t="s">
        <v>18</v>
      </c>
      <c r="B29" s="1">
        <v>54.1</v>
      </c>
      <c r="C29" s="1">
        <v>440.14</v>
      </c>
      <c r="D29" s="6">
        <v>0</v>
      </c>
      <c r="E29" s="1">
        <v>0</v>
      </c>
      <c r="F29" s="1">
        <v>494.24</v>
      </c>
      <c r="G29" s="13">
        <f>(F29-F30)/F30</f>
        <v>1.0389438943894389</v>
      </c>
      <c r="H29" s="13">
        <f>F29/$F$72</f>
        <v>4.5340294856861677E-3</v>
      </c>
      <c r="I29" s="1">
        <v>251.84</v>
      </c>
    </row>
    <row r="30" spans="1:9" x14ac:dyDescent="0.3">
      <c r="A30" s="1" t="s">
        <v>7</v>
      </c>
      <c r="B30" s="1">
        <v>43.32</v>
      </c>
      <c r="C30" s="1">
        <v>199.08</v>
      </c>
      <c r="D30" s="6">
        <v>0</v>
      </c>
      <c r="E30" s="1">
        <v>0</v>
      </c>
      <c r="F30" s="1">
        <v>242.4</v>
      </c>
      <c r="G30" s="1"/>
      <c r="H30" s="1"/>
      <c r="I30" s="1"/>
    </row>
    <row r="31" spans="1:9" x14ac:dyDescent="0.3">
      <c r="A31" s="1" t="s">
        <v>19</v>
      </c>
      <c r="B31" s="1">
        <v>2332.91</v>
      </c>
      <c r="C31" s="1">
        <v>4101.67</v>
      </c>
      <c r="D31" s="1">
        <v>556.09</v>
      </c>
      <c r="E31" s="1">
        <v>3.28</v>
      </c>
      <c r="F31" s="1">
        <v>6993.95</v>
      </c>
      <c r="G31" s="13">
        <f>(F31-F32)/F32</f>
        <v>8.5221742359242736E-3</v>
      </c>
      <c r="H31" s="13">
        <f>F31/$F$72</f>
        <v>6.4160682100628794E-2</v>
      </c>
      <c r="I31" s="1">
        <v>59.1</v>
      </c>
    </row>
    <row r="32" spans="1:9" x14ac:dyDescent="0.3">
      <c r="A32" s="1" t="s">
        <v>7</v>
      </c>
      <c r="B32" s="1">
        <v>2182.0100000000002</v>
      </c>
      <c r="C32" s="1">
        <v>3879.88</v>
      </c>
      <c r="D32" s="1">
        <v>869.64</v>
      </c>
      <c r="E32" s="1">
        <v>3.32</v>
      </c>
      <c r="F32" s="1">
        <v>6934.85</v>
      </c>
      <c r="G32" s="1"/>
      <c r="H32" s="1"/>
      <c r="I32" s="1"/>
    </row>
    <row r="33" spans="1:9" x14ac:dyDescent="0.3">
      <c r="A33" s="1" t="s">
        <v>20</v>
      </c>
      <c r="B33" s="1">
        <v>48.2</v>
      </c>
      <c r="C33" s="1">
        <v>7.59</v>
      </c>
      <c r="D33" s="6">
        <v>0</v>
      </c>
      <c r="E33" s="6">
        <v>0</v>
      </c>
      <c r="F33" s="1">
        <v>55.79</v>
      </c>
      <c r="G33" s="13">
        <f>(F33-F34)/F34</f>
        <v>0.28459590145061014</v>
      </c>
      <c r="H33" s="13">
        <f>F33/$F$72</f>
        <v>5.1180298034645376E-4</v>
      </c>
      <c r="I33" s="1">
        <v>12.36</v>
      </c>
    </row>
    <row r="34" spans="1:9" x14ac:dyDescent="0.3">
      <c r="A34" s="1" t="s">
        <v>7</v>
      </c>
      <c r="B34" s="1">
        <v>38.229999999999997</v>
      </c>
      <c r="C34" s="1">
        <v>5.2</v>
      </c>
      <c r="D34" s="6">
        <v>0</v>
      </c>
      <c r="E34" s="6">
        <v>0</v>
      </c>
      <c r="F34" s="1">
        <v>43.43</v>
      </c>
      <c r="G34" s="1"/>
      <c r="H34" s="1"/>
      <c r="I34" s="1"/>
    </row>
    <row r="35" spans="1:9" x14ac:dyDescent="0.3">
      <c r="A35" s="1" t="s">
        <v>21</v>
      </c>
      <c r="B35" s="1">
        <v>5.99</v>
      </c>
      <c r="C35" s="1">
        <v>18.88</v>
      </c>
      <c r="D35" s="6">
        <v>0</v>
      </c>
      <c r="E35" s="6">
        <v>0</v>
      </c>
      <c r="F35" s="1">
        <v>24.87</v>
      </c>
      <c r="G35" s="13">
        <f>(F35-F36)/F36</f>
        <v>0.76759061833688702</v>
      </c>
      <c r="H35" s="13">
        <f>F35/$F$72</f>
        <v>2.2815092527722362E-4</v>
      </c>
      <c r="I35" s="1">
        <v>10.8</v>
      </c>
    </row>
    <row r="36" spans="1:9" x14ac:dyDescent="0.3">
      <c r="A36" s="1" t="s">
        <v>7</v>
      </c>
      <c r="B36" s="1">
        <v>2.19</v>
      </c>
      <c r="C36" s="1">
        <v>11.88</v>
      </c>
      <c r="D36" s="6">
        <v>0</v>
      </c>
      <c r="E36" s="6">
        <v>0</v>
      </c>
      <c r="F36" s="1">
        <v>14.07</v>
      </c>
      <c r="G36" s="1"/>
      <c r="H36" s="1"/>
      <c r="I36" s="1"/>
    </row>
    <row r="37" spans="1:9" x14ac:dyDescent="0.3">
      <c r="A37" s="1" t="s">
        <v>22</v>
      </c>
      <c r="B37" s="1">
        <v>427.14</v>
      </c>
      <c r="C37" s="1">
        <v>1144.8499999999999</v>
      </c>
      <c r="D37" s="1">
        <v>170.96</v>
      </c>
      <c r="E37" s="1">
        <v>95.82</v>
      </c>
      <c r="F37" s="1">
        <v>1838.77</v>
      </c>
      <c r="G37" s="13">
        <f>(F37-F38)/F38</f>
        <v>0.32252310569281123</v>
      </c>
      <c r="H37" s="13">
        <f>F37/$F$72</f>
        <v>1.6868398748371548E-2</v>
      </c>
      <c r="I37" s="1">
        <v>448.42</v>
      </c>
    </row>
    <row r="38" spans="1:9" x14ac:dyDescent="0.3">
      <c r="A38" s="1" t="s">
        <v>7</v>
      </c>
      <c r="B38" s="1">
        <v>303.45999999999998</v>
      </c>
      <c r="C38" s="1">
        <v>934.36</v>
      </c>
      <c r="D38" s="1">
        <v>74.63</v>
      </c>
      <c r="E38" s="1">
        <v>77.900000000000006</v>
      </c>
      <c r="F38" s="1">
        <v>1390.35</v>
      </c>
      <c r="G38" s="1"/>
      <c r="H38" s="1"/>
      <c r="I38" s="1"/>
    </row>
    <row r="39" spans="1:9" x14ac:dyDescent="0.3">
      <c r="A39" s="1" t="s">
        <v>23</v>
      </c>
      <c r="B39" s="1">
        <v>204.29</v>
      </c>
      <c r="C39" s="1">
        <v>347.99</v>
      </c>
      <c r="D39" s="1">
        <v>0</v>
      </c>
      <c r="E39" s="1">
        <v>3.31</v>
      </c>
      <c r="F39" s="1">
        <v>555.59</v>
      </c>
      <c r="G39" s="13">
        <f>(F39-F40)/F40</f>
        <v>0.29080897727800753</v>
      </c>
      <c r="H39" s="13">
        <f>F39/$F$72</f>
        <v>5.0968384629984992E-3</v>
      </c>
      <c r="I39" s="1">
        <v>125.17</v>
      </c>
    </row>
    <row r="40" spans="1:9" x14ac:dyDescent="0.3">
      <c r="A40" s="1" t="s">
        <v>7</v>
      </c>
      <c r="B40" s="1">
        <v>204.47</v>
      </c>
      <c r="C40" s="1">
        <v>222.12</v>
      </c>
      <c r="D40" s="1">
        <v>0</v>
      </c>
      <c r="E40" s="1">
        <v>3.83</v>
      </c>
      <c r="F40" s="1">
        <v>430.42</v>
      </c>
      <c r="G40" s="1"/>
      <c r="H40" s="1"/>
      <c r="I40" s="1"/>
    </row>
    <row r="41" spans="1:9" x14ac:dyDescent="0.3">
      <c r="A41" s="1" t="s">
        <v>24</v>
      </c>
      <c r="B41" s="1">
        <v>567.76</v>
      </c>
      <c r="C41" s="1">
        <v>2311.52</v>
      </c>
      <c r="D41" s="1">
        <v>0</v>
      </c>
      <c r="E41" s="1">
        <v>1.1499999999999999</v>
      </c>
      <c r="F41" s="1">
        <v>2880.43</v>
      </c>
      <c r="G41" s="13">
        <f>(F41-F42)/F42</f>
        <v>0.24015878551469658</v>
      </c>
      <c r="H41" s="13">
        <f>F41/$F$72</f>
        <v>2.6424317237485853E-2</v>
      </c>
      <c r="I41" s="1">
        <v>557.79999999999995</v>
      </c>
    </row>
    <row r="42" spans="1:9" x14ac:dyDescent="0.3">
      <c r="A42" s="1" t="s">
        <v>7</v>
      </c>
      <c r="B42" s="1">
        <v>568.03</v>
      </c>
      <c r="C42" s="1">
        <v>1752.13</v>
      </c>
      <c r="D42" s="1">
        <v>0</v>
      </c>
      <c r="E42" s="1">
        <v>2.4700000000000002</v>
      </c>
      <c r="F42" s="1">
        <v>2322.63</v>
      </c>
      <c r="G42" s="1"/>
      <c r="H42" s="1"/>
      <c r="I42" s="1"/>
    </row>
    <row r="43" spans="1:9" x14ac:dyDescent="0.3">
      <c r="A43" s="1" t="s">
        <v>25</v>
      </c>
      <c r="B43" s="1">
        <v>2.78</v>
      </c>
      <c r="C43" s="1">
        <v>0.05</v>
      </c>
      <c r="D43" s="1">
        <v>0</v>
      </c>
      <c r="E43" s="1">
        <v>0</v>
      </c>
      <c r="F43" s="1">
        <v>2.83</v>
      </c>
      <c r="G43" s="13">
        <f>(F43-F44)/F44</f>
        <v>-6.29139072847682E-2</v>
      </c>
      <c r="H43" s="6">
        <v>0</v>
      </c>
      <c r="I43" s="1">
        <v>-0.19</v>
      </c>
    </row>
    <row r="44" spans="1:9" x14ac:dyDescent="0.3">
      <c r="A44" s="1" t="s">
        <v>7</v>
      </c>
      <c r="B44" s="1">
        <v>3.02</v>
      </c>
      <c r="C44" s="1">
        <v>0</v>
      </c>
      <c r="D44" s="1">
        <v>0</v>
      </c>
      <c r="E44" s="1">
        <v>0</v>
      </c>
      <c r="F44" s="1">
        <v>3.02</v>
      </c>
      <c r="G44" s="1"/>
      <c r="H44" s="1"/>
      <c r="I44" s="1"/>
    </row>
    <row r="45" spans="1:9" x14ac:dyDescent="0.3">
      <c r="A45" s="1" t="s">
        <v>26</v>
      </c>
      <c r="B45" s="1">
        <v>876.76</v>
      </c>
      <c r="C45" s="1">
        <v>1695.23</v>
      </c>
      <c r="D45" s="1">
        <v>0</v>
      </c>
      <c r="E45" s="1">
        <v>346.13</v>
      </c>
      <c r="F45" s="1">
        <v>2918.12</v>
      </c>
      <c r="G45" s="13">
        <f>(F45-F46)/F46</f>
        <v>0.25157942141493844</v>
      </c>
      <c r="H45" s="13">
        <f>F45/$F$72</f>
        <v>2.6770075515479361E-2</v>
      </c>
      <c r="I45" s="1">
        <v>586.57000000000005</v>
      </c>
    </row>
    <row r="46" spans="1:9" x14ac:dyDescent="0.3">
      <c r="A46" s="1" t="s">
        <v>7</v>
      </c>
      <c r="B46" s="1">
        <v>675.79</v>
      </c>
      <c r="C46" s="1">
        <v>1395.72</v>
      </c>
      <c r="D46" s="1">
        <v>0</v>
      </c>
      <c r="E46" s="1">
        <v>260.04000000000002</v>
      </c>
      <c r="F46" s="1">
        <v>2331.5500000000002</v>
      </c>
      <c r="G46" s="1"/>
      <c r="H46" s="1"/>
      <c r="I46" s="1"/>
    </row>
    <row r="47" spans="1:9" x14ac:dyDescent="0.3">
      <c r="A47" s="1" t="s">
        <v>27</v>
      </c>
      <c r="B47" s="1">
        <v>3098.81</v>
      </c>
      <c r="C47" s="1">
        <v>12424.4</v>
      </c>
      <c r="D47" s="1">
        <v>2790.54</v>
      </c>
      <c r="E47" s="1">
        <v>7.2</v>
      </c>
      <c r="F47" s="1">
        <v>18320.95</v>
      </c>
      <c r="G47" s="13">
        <f>(F47-F48)/F48</f>
        <v>9.8204480825576854E-2</v>
      </c>
      <c r="H47" s="13">
        <f>F47/$F$72</f>
        <v>0.16807164030791114</v>
      </c>
      <c r="I47" s="1">
        <v>1638.31</v>
      </c>
    </row>
    <row r="48" spans="1:9" x14ac:dyDescent="0.3">
      <c r="A48" s="1" t="s">
        <v>7</v>
      </c>
      <c r="B48" s="1">
        <v>2697.07</v>
      </c>
      <c r="C48" s="1">
        <v>11742.9</v>
      </c>
      <c r="D48" s="1">
        <v>2239.5500000000002</v>
      </c>
      <c r="E48" s="1">
        <v>3.12</v>
      </c>
      <c r="F48" s="1">
        <v>16682.64</v>
      </c>
      <c r="G48" s="1"/>
      <c r="H48" s="1"/>
      <c r="I48" s="1"/>
    </row>
    <row r="49" spans="1:9" x14ac:dyDescent="0.3">
      <c r="A49" s="1" t="s">
        <v>28</v>
      </c>
      <c r="B49" s="1">
        <v>1817.96</v>
      </c>
      <c r="C49" s="1">
        <v>5228.71</v>
      </c>
      <c r="D49" s="1">
        <v>845.24</v>
      </c>
      <c r="E49" s="1">
        <v>4.21</v>
      </c>
      <c r="F49" s="1">
        <v>7896.12</v>
      </c>
      <c r="G49" s="13">
        <f>(F49-F50)/F50</f>
        <v>-3.8512493302810355E-2</v>
      </c>
      <c r="H49" s="13">
        <f>F49/$F$72</f>
        <v>7.2436955532770034E-2</v>
      </c>
      <c r="I49" s="1">
        <v>-316.27999999999997</v>
      </c>
    </row>
    <row r="50" spans="1:9" x14ac:dyDescent="0.3">
      <c r="A50" s="1" t="s">
        <v>7</v>
      </c>
      <c r="B50" s="1">
        <v>1738.68</v>
      </c>
      <c r="C50" s="1">
        <v>4461.4399999999996</v>
      </c>
      <c r="D50" s="1">
        <v>2008.1</v>
      </c>
      <c r="E50" s="1">
        <v>4.18</v>
      </c>
      <c r="F50" s="1">
        <v>8212.4</v>
      </c>
      <c r="G50" s="1"/>
      <c r="H50" s="1"/>
      <c r="I50" s="1"/>
    </row>
    <row r="51" spans="1:9" x14ac:dyDescent="0.3">
      <c r="A51" s="1" t="s">
        <v>29</v>
      </c>
      <c r="B51" s="1">
        <v>1561.55</v>
      </c>
      <c r="C51" s="1">
        <v>3354.04</v>
      </c>
      <c r="D51" s="1">
        <v>2976.99</v>
      </c>
      <c r="E51" s="1">
        <v>4.3499999999999996</v>
      </c>
      <c r="F51" s="1">
        <v>7896.93</v>
      </c>
      <c r="G51" s="13">
        <f>(F51-F52)/F52</f>
        <v>8.9499214979677777E-2</v>
      </c>
      <c r="H51" s="13">
        <f>F51/$F$72</f>
        <v>7.2444386262543847E-2</v>
      </c>
      <c r="I51" s="1">
        <v>648.71</v>
      </c>
    </row>
    <row r="52" spans="1:9" x14ac:dyDescent="0.3">
      <c r="A52" s="1" t="s">
        <v>7</v>
      </c>
      <c r="B52" s="1">
        <v>1382.21</v>
      </c>
      <c r="C52" s="1">
        <v>3014.04</v>
      </c>
      <c r="D52" s="1">
        <v>2847.5</v>
      </c>
      <c r="E52" s="1">
        <v>4.47</v>
      </c>
      <c r="F52" s="1">
        <v>7248.22</v>
      </c>
      <c r="G52" s="1"/>
      <c r="H52" s="1"/>
      <c r="I52" s="1"/>
    </row>
    <row r="53" spans="1:9" x14ac:dyDescent="0.3">
      <c r="A53" s="1" t="s">
        <v>30</v>
      </c>
      <c r="B53" s="1">
        <v>98.08</v>
      </c>
      <c r="C53" s="1">
        <v>339.83</v>
      </c>
      <c r="D53" s="1">
        <v>15.3</v>
      </c>
      <c r="E53" s="1">
        <v>15.13</v>
      </c>
      <c r="F53" s="1">
        <v>468.34</v>
      </c>
      <c r="G53" s="13">
        <f>(F53-F54)/F54</f>
        <v>0.65339264280166631</v>
      </c>
      <c r="H53" s="13">
        <f>F53/$F$72</f>
        <v>4.2964296077336109E-3</v>
      </c>
      <c r="I53" s="1">
        <v>185.08</v>
      </c>
    </row>
    <row r="54" spans="1:9" x14ac:dyDescent="0.3">
      <c r="A54" s="1" t="s">
        <v>7</v>
      </c>
      <c r="B54" s="1">
        <v>102.9</v>
      </c>
      <c r="C54" s="1">
        <v>180.34</v>
      </c>
      <c r="D54" s="1">
        <v>0</v>
      </c>
      <c r="E54" s="1">
        <v>0.02</v>
      </c>
      <c r="F54" s="1">
        <v>283.26</v>
      </c>
      <c r="G54" s="1"/>
      <c r="H54" s="1"/>
      <c r="I54" s="1"/>
    </row>
    <row r="55" spans="1:9" x14ac:dyDescent="0.3">
      <c r="A55" s="2" t="s">
        <v>31</v>
      </c>
      <c r="B55" s="7">
        <f t="shared" ref="B55:F56" si="0">SUM(B5+B7+B9+B11+B13+B15+B17+B19+B21+B23+B25+B27+B29+B31+B33+B35+B37+B39+B41+B43+B45+B47+B49+B51+B53)</f>
        <v>18562.280000000006</v>
      </c>
      <c r="C55" s="7">
        <f t="shared" si="0"/>
        <v>46482.090000000004</v>
      </c>
      <c r="D55" s="7">
        <f t="shared" si="0"/>
        <v>10576.98</v>
      </c>
      <c r="E55" s="7">
        <f t="shared" si="0"/>
        <v>1034.5700000000002</v>
      </c>
      <c r="F55" s="7">
        <f t="shared" si="0"/>
        <v>76655.919999999984</v>
      </c>
      <c r="G55" s="14">
        <f>(F55-F56)/F56</f>
        <v>0.1758060053047531</v>
      </c>
      <c r="H55" s="14">
        <f>F55/$F$72</f>
        <v>0.70322151491663953</v>
      </c>
      <c r="I55" s="7">
        <f t="shared" ref="I55" si="1">SUM(I5+I7+I9+I11+I13+I15+I17+I19+I21+I23+I25+I27+I29+I31+I33+I35+I37+I39+I41+I43+I45+I47+I49+I51+I53)</f>
        <v>11461.559999999996</v>
      </c>
    </row>
    <row r="56" spans="1:9" x14ac:dyDescent="0.3">
      <c r="A56" s="1" t="s">
        <v>32</v>
      </c>
      <c r="B56" s="6">
        <f t="shared" si="0"/>
        <v>16368.349999999997</v>
      </c>
      <c r="C56" s="6">
        <f t="shared" si="0"/>
        <v>39460.06</v>
      </c>
      <c r="D56" s="6">
        <f t="shared" si="0"/>
        <v>8496.2200000000012</v>
      </c>
      <c r="E56" s="6">
        <f t="shared" si="0"/>
        <v>869.73</v>
      </c>
      <c r="F56" s="6">
        <f t="shared" si="0"/>
        <v>65194.36</v>
      </c>
      <c r="G56" s="1"/>
      <c r="H56" s="1"/>
      <c r="I56" s="1"/>
    </row>
    <row r="57" spans="1:9" x14ac:dyDescent="0.3">
      <c r="A57" s="1" t="s">
        <v>33</v>
      </c>
      <c r="B57" s="14">
        <f t="shared" ref="B57:F57" si="2">(B55-B56)/B56</f>
        <v>0.1340348905051523</v>
      </c>
      <c r="C57" s="14">
        <f t="shared" si="2"/>
        <v>0.17795284649845963</v>
      </c>
      <c r="D57" s="14">
        <f t="shared" si="2"/>
        <v>0.24490420445798228</v>
      </c>
      <c r="E57" s="14">
        <f t="shared" si="2"/>
        <v>0.18953008404907287</v>
      </c>
      <c r="F57" s="14">
        <f t="shared" si="2"/>
        <v>0.1758060053047531</v>
      </c>
      <c r="G57" s="1"/>
      <c r="H57" s="1"/>
      <c r="I57" s="1"/>
    </row>
    <row r="58" spans="1:9" x14ac:dyDescent="0.3">
      <c r="A58" s="2" t="s">
        <v>34</v>
      </c>
      <c r="B58" s="1"/>
      <c r="C58" s="1"/>
      <c r="D58" s="1"/>
      <c r="E58" s="1"/>
      <c r="F58" s="1"/>
      <c r="G58" s="1"/>
      <c r="H58" s="1"/>
      <c r="I58" s="1"/>
    </row>
    <row r="59" spans="1:9" x14ac:dyDescent="0.3">
      <c r="A59" s="1" t="s">
        <v>60</v>
      </c>
      <c r="B59" s="1">
        <v>3839.73</v>
      </c>
      <c r="C59" s="1">
        <v>1654.69</v>
      </c>
      <c r="D59" s="6">
        <v>0</v>
      </c>
      <c r="E59" s="1">
        <v>20.47</v>
      </c>
      <c r="F59" s="1">
        <v>5514.89</v>
      </c>
      <c r="G59" s="13">
        <f>(F59-F60)/F60</f>
        <v>0.38114295302517676</v>
      </c>
      <c r="H59" s="13">
        <f>F59/$F$72</f>
        <v>5.0592169533659338E-2</v>
      </c>
      <c r="I59" s="1">
        <v>1521.9</v>
      </c>
    </row>
    <row r="60" spans="1:9" x14ac:dyDescent="0.3">
      <c r="A60" s="1" t="s">
        <v>7</v>
      </c>
      <c r="B60" s="1">
        <v>2969.74</v>
      </c>
      <c r="C60" s="1">
        <v>1017.62</v>
      </c>
      <c r="D60" s="6">
        <v>0</v>
      </c>
      <c r="E60" s="1">
        <v>5.63</v>
      </c>
      <c r="F60" s="1">
        <v>3992.99</v>
      </c>
      <c r="G60" s="1"/>
      <c r="H60" s="1"/>
      <c r="I60" s="1"/>
    </row>
    <row r="61" spans="1:9" x14ac:dyDescent="0.3">
      <c r="A61" s="1" t="s">
        <v>35</v>
      </c>
      <c r="B61" s="1">
        <v>1127.23</v>
      </c>
      <c r="C61" s="1">
        <v>2319.9299999999998</v>
      </c>
      <c r="D61" s="6">
        <v>0</v>
      </c>
      <c r="E61" s="1">
        <v>33.68</v>
      </c>
      <c r="F61" s="1">
        <v>3480.84</v>
      </c>
      <c r="G61" s="13">
        <f>(F61-F62)/F62</f>
        <v>0.36139423189743508</v>
      </c>
      <c r="H61" s="13">
        <f>F61/$F$72</f>
        <v>3.1932322747968277E-2</v>
      </c>
      <c r="I61" s="1">
        <v>924.02</v>
      </c>
    </row>
    <row r="62" spans="1:9" x14ac:dyDescent="0.3">
      <c r="A62" s="1" t="s">
        <v>7</v>
      </c>
      <c r="B62" s="1">
        <v>835.36</v>
      </c>
      <c r="C62" s="1">
        <v>1647.35</v>
      </c>
      <c r="D62" s="6">
        <v>0</v>
      </c>
      <c r="E62" s="1">
        <v>74.11</v>
      </c>
      <c r="F62" s="1">
        <v>2556.8200000000002</v>
      </c>
      <c r="G62" s="1"/>
      <c r="H62" s="1"/>
      <c r="I62" s="1"/>
    </row>
    <row r="63" spans="1:9" x14ac:dyDescent="0.3">
      <c r="A63" s="1" t="s">
        <v>36</v>
      </c>
      <c r="B63" s="1">
        <v>3973.83</v>
      </c>
      <c r="C63" s="1">
        <v>2571.75</v>
      </c>
      <c r="D63" s="6">
        <v>0</v>
      </c>
      <c r="E63" s="1">
        <v>112.05</v>
      </c>
      <c r="F63" s="1">
        <v>6657.63</v>
      </c>
      <c r="G63" s="13">
        <f>(F63-F64)/F64</f>
        <v>0.38127969459947314</v>
      </c>
      <c r="H63" s="13">
        <f>F63/$F$72</f>
        <v>6.1075369708620916E-2</v>
      </c>
      <c r="I63" s="1">
        <v>1837.73</v>
      </c>
    </row>
    <row r="64" spans="1:9" x14ac:dyDescent="0.3">
      <c r="A64" s="1" t="s">
        <v>7</v>
      </c>
      <c r="B64" s="1">
        <v>2727.7</v>
      </c>
      <c r="C64" s="1">
        <v>1969.94</v>
      </c>
      <c r="D64" s="6">
        <v>0</v>
      </c>
      <c r="E64" s="1">
        <v>122.26</v>
      </c>
      <c r="F64" s="1">
        <v>4819.8999999999996</v>
      </c>
      <c r="G64" s="1"/>
      <c r="H64" s="1"/>
      <c r="I64" s="1"/>
    </row>
    <row r="65" spans="1:9" x14ac:dyDescent="0.3">
      <c r="A65" s="1" t="s">
        <v>37</v>
      </c>
      <c r="B65" s="1">
        <v>746.08</v>
      </c>
      <c r="C65" s="1">
        <v>909.84</v>
      </c>
      <c r="D65" s="6">
        <v>0</v>
      </c>
      <c r="E65" s="1">
        <v>2.2599999999999998</v>
      </c>
      <c r="F65" s="1">
        <v>1658.18</v>
      </c>
      <c r="G65" s="13">
        <f>(F65-F66)/F66</f>
        <v>0.24774632413803482</v>
      </c>
      <c r="H65" s="13">
        <f>F65/$F$72</f>
        <v>1.5211712958431309E-2</v>
      </c>
      <c r="I65" s="1">
        <v>329.24</v>
      </c>
    </row>
    <row r="66" spans="1:9" x14ac:dyDescent="0.3">
      <c r="A66" s="1" t="s">
        <v>7</v>
      </c>
      <c r="B66" s="1">
        <v>578.57000000000005</v>
      </c>
      <c r="C66" s="1">
        <v>748.78</v>
      </c>
      <c r="D66" s="6">
        <v>0</v>
      </c>
      <c r="E66" s="1">
        <v>1.59</v>
      </c>
      <c r="F66" s="1">
        <v>1328.94</v>
      </c>
      <c r="G66" s="1"/>
      <c r="H66" s="1"/>
      <c r="I66" s="1"/>
    </row>
    <row r="67" spans="1:9" x14ac:dyDescent="0.3">
      <c r="A67" s="1" t="s">
        <v>38</v>
      </c>
      <c r="B67" s="1">
        <v>13951.2</v>
      </c>
      <c r="C67" s="1">
        <v>1082.42</v>
      </c>
      <c r="D67" s="6">
        <v>0</v>
      </c>
      <c r="E67" s="1">
        <v>5.71</v>
      </c>
      <c r="F67" s="1">
        <v>15039.33</v>
      </c>
      <c r="G67" s="13">
        <f>(F67-F68)/F68</f>
        <v>0.17875743712295136</v>
      </c>
      <c r="H67" s="13">
        <f>F67/$F$72</f>
        <v>0.13796691013468063</v>
      </c>
      <c r="I67" s="1">
        <v>2280.6999999999998</v>
      </c>
    </row>
    <row r="68" spans="1:9" x14ac:dyDescent="0.3">
      <c r="A68" s="1" t="s">
        <v>7</v>
      </c>
      <c r="B68" s="1">
        <v>11950.3</v>
      </c>
      <c r="C68" s="1">
        <v>806.31</v>
      </c>
      <c r="D68" s="6">
        <v>0</v>
      </c>
      <c r="E68" s="1">
        <v>2.02</v>
      </c>
      <c r="F68" s="1">
        <v>12758.63</v>
      </c>
      <c r="G68" s="1"/>
      <c r="H68" s="1"/>
      <c r="I68" s="1"/>
    </row>
    <row r="69" spans="1:9" x14ac:dyDescent="0.3">
      <c r="A69" s="2" t="s">
        <v>39</v>
      </c>
      <c r="B69" s="7">
        <f t="shared" ref="B69:C70" si="3">SUM(B59+B61+B63+B65+B67)</f>
        <v>23638.07</v>
      </c>
      <c r="C69" s="7">
        <f t="shared" si="3"/>
        <v>8538.630000000001</v>
      </c>
      <c r="D69" s="7">
        <v>0</v>
      </c>
      <c r="E69" s="7">
        <f t="shared" ref="E69:F70" si="4">SUM(E59+E61+E63+E65+E67)</f>
        <v>174.17</v>
      </c>
      <c r="F69" s="7">
        <f t="shared" si="4"/>
        <v>32350.870000000003</v>
      </c>
      <c r="G69" s="14">
        <f>(F69-F70)/F70</f>
        <v>0.2707905165045128</v>
      </c>
      <c r="H69" s="14">
        <f>F69/$F$72</f>
        <v>0.29677848508336047</v>
      </c>
      <c r="I69" s="7">
        <f t="shared" ref="I69" si="5">SUM(I59+I61+I63+I65+I67)</f>
        <v>6893.5899999999992</v>
      </c>
    </row>
    <row r="70" spans="1:9" x14ac:dyDescent="0.3">
      <c r="A70" s="1" t="s">
        <v>32</v>
      </c>
      <c r="B70" s="6">
        <f t="shared" si="3"/>
        <v>19061.669999999998</v>
      </c>
      <c r="C70" s="6">
        <f t="shared" si="3"/>
        <v>6190</v>
      </c>
      <c r="D70" s="6">
        <v>0</v>
      </c>
      <c r="E70" s="6">
        <f t="shared" si="4"/>
        <v>205.61</v>
      </c>
      <c r="F70" s="6">
        <f t="shared" si="4"/>
        <v>25457.279999999999</v>
      </c>
      <c r="G70" s="1"/>
      <c r="H70" s="1"/>
      <c r="I70" s="1"/>
    </row>
    <row r="71" spans="1:9" x14ac:dyDescent="0.3">
      <c r="A71" s="1" t="s">
        <v>33</v>
      </c>
      <c r="B71" s="13">
        <f>(B69-B70)/B70</f>
        <v>0.24008389611193573</v>
      </c>
      <c r="C71" s="13">
        <f>(C69-C70)/C70</f>
        <v>0.37942326332794846</v>
      </c>
      <c r="D71" s="6">
        <v>0</v>
      </c>
      <c r="E71" s="13">
        <f>(E69-E70)/E70</f>
        <v>-0.15291085063956045</v>
      </c>
      <c r="F71" s="13">
        <f>(F69-F70)/F70</f>
        <v>0.2707905165045128</v>
      </c>
      <c r="G71" s="1"/>
      <c r="H71" s="1"/>
      <c r="I71" s="1"/>
    </row>
    <row r="72" spans="1:9" x14ac:dyDescent="0.3">
      <c r="A72" s="2" t="s">
        <v>40</v>
      </c>
      <c r="B72" s="7">
        <f t="shared" ref="B72:F72" si="6">SUM(B55+B69)</f>
        <v>42200.350000000006</v>
      </c>
      <c r="C72" s="7">
        <f t="shared" si="6"/>
        <v>55020.72</v>
      </c>
      <c r="D72" s="7">
        <f t="shared" si="6"/>
        <v>10576.98</v>
      </c>
      <c r="E72" s="7">
        <f t="shared" si="6"/>
        <v>1208.7400000000002</v>
      </c>
      <c r="F72" s="7">
        <f t="shared" si="6"/>
        <v>109006.78999999998</v>
      </c>
      <c r="G72" s="14">
        <f>(F72-F73)/F73</f>
        <v>0.20248006544614064</v>
      </c>
      <c r="H72" s="14">
        <f>F72/$F$72</f>
        <v>1</v>
      </c>
      <c r="I72" s="7">
        <f t="shared" ref="I72" si="7">SUM(I55+I69)</f>
        <v>18355.149999999994</v>
      </c>
    </row>
    <row r="73" spans="1:9" x14ac:dyDescent="0.3">
      <c r="A73" s="1" t="s">
        <v>32</v>
      </c>
      <c r="B73" s="17">
        <f>SUM(B56+B70)</f>
        <v>35430.019999999997</v>
      </c>
      <c r="C73" s="17">
        <f>SUM(C56+C70)</f>
        <v>45650.06</v>
      </c>
      <c r="D73" s="17">
        <f>SUM(D56+D70)</f>
        <v>8496.2200000000012</v>
      </c>
      <c r="E73" s="17">
        <f>SUM(E56+E70)</f>
        <v>1075.3400000000001</v>
      </c>
      <c r="F73" s="17">
        <f>SUM(F56+F70)</f>
        <v>90651.64</v>
      </c>
      <c r="G73" s="1"/>
      <c r="H73" s="1"/>
      <c r="I73" s="1"/>
    </row>
    <row r="74" spans="1:9" x14ac:dyDescent="0.3">
      <c r="A74" s="1" t="s">
        <v>33</v>
      </c>
      <c r="B74" s="13">
        <f t="shared" ref="B74:F74" si="8">(B72-B73)/B73</f>
        <v>0.19109021106959606</v>
      </c>
      <c r="C74" s="13">
        <f t="shared" si="8"/>
        <v>0.20527158124217151</v>
      </c>
      <c r="D74" s="13">
        <f t="shared" si="8"/>
        <v>0.24490420445798228</v>
      </c>
      <c r="E74" s="13">
        <f t="shared" si="8"/>
        <v>0.12405378763925835</v>
      </c>
      <c r="F74" s="13">
        <f t="shared" si="8"/>
        <v>0.20248006544614064</v>
      </c>
      <c r="G74" s="1"/>
      <c r="H74" s="1"/>
      <c r="I74" s="1"/>
    </row>
    <row r="75" spans="1:9" x14ac:dyDescent="0.3">
      <c r="A75" s="1" t="s">
        <v>41</v>
      </c>
      <c r="B75" s="13">
        <f>B72/$F$72</f>
        <v>0.38713505828398409</v>
      </c>
      <c r="C75" s="13">
        <f>C72/$F$72</f>
        <v>0.50474580528423973</v>
      </c>
      <c r="D75" s="13">
        <f>D72/$F$72</f>
        <v>9.7030469386356594E-2</v>
      </c>
      <c r="E75" s="13">
        <f>E72/$F$72</f>
        <v>1.1088667045419836E-2</v>
      </c>
      <c r="F75" s="13">
        <f>F72/$F$72</f>
        <v>1</v>
      </c>
      <c r="G75" s="1"/>
      <c r="H75" s="1"/>
      <c r="I75" s="1"/>
    </row>
    <row r="76" spans="1:9" x14ac:dyDescent="0.3">
      <c r="A76" s="1" t="s">
        <v>42</v>
      </c>
      <c r="B76" s="13">
        <f>B73/$F$73</f>
        <v>0.39083705490601162</v>
      </c>
      <c r="C76" s="13">
        <f>C73/$F$73</f>
        <v>0.50357676926749473</v>
      </c>
      <c r="D76" s="13">
        <f>D73/$F$73</f>
        <v>9.3723842172077645E-2</v>
      </c>
      <c r="E76" s="13">
        <f>E73/$F$73</f>
        <v>1.1862333654415962E-2</v>
      </c>
      <c r="F76" s="13">
        <f>F73/$F$73</f>
        <v>1</v>
      </c>
      <c r="G76" s="1"/>
      <c r="H76" s="1"/>
      <c r="I76" s="1"/>
    </row>
  </sheetData>
  <mergeCells count="1"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21F9-D73D-4DB3-ACD0-AD33C136923E}">
  <dimension ref="A2:I59"/>
  <sheetViews>
    <sheetView topLeftCell="A26" workbookViewId="0">
      <selection activeCell="L47" sqref="L47"/>
    </sheetView>
  </sheetViews>
  <sheetFormatPr defaultRowHeight="14.4" x14ac:dyDescent="0.3"/>
  <cols>
    <col min="1" max="1" width="35.6640625" customWidth="1"/>
    <col min="2" max="2" width="13.6640625" customWidth="1"/>
    <col min="3" max="3" width="11.44140625" customWidth="1"/>
    <col min="5" max="5" width="9.88671875" customWidth="1"/>
    <col min="6" max="6" width="12.21875" customWidth="1"/>
    <col min="9" max="9" width="10.77734375" customWidth="1"/>
  </cols>
  <sheetData>
    <row r="2" spans="1:9" ht="43.2" customHeight="1" x14ac:dyDescent="0.3">
      <c r="A2" s="20" t="s">
        <v>0</v>
      </c>
      <c r="B2" s="20"/>
      <c r="C2" s="20"/>
      <c r="D2" s="20"/>
      <c r="E2" s="20"/>
      <c r="F2" s="20"/>
      <c r="G2" s="20"/>
      <c r="H2" s="20"/>
      <c r="I2" s="20"/>
    </row>
    <row r="3" spans="1:9" ht="46.8" customHeight="1" x14ac:dyDescent="0.3">
      <c r="A3" s="2"/>
      <c r="B3" s="3" t="s">
        <v>66</v>
      </c>
      <c r="C3" s="3" t="s">
        <v>67</v>
      </c>
      <c r="D3" s="3" t="s">
        <v>68</v>
      </c>
      <c r="E3" s="3" t="s">
        <v>69</v>
      </c>
      <c r="F3" s="3" t="s">
        <v>1</v>
      </c>
      <c r="G3" s="3" t="s">
        <v>2</v>
      </c>
      <c r="H3" s="3" t="s">
        <v>3</v>
      </c>
      <c r="I3" s="3" t="s">
        <v>4</v>
      </c>
    </row>
    <row r="4" spans="1:9" x14ac:dyDescent="0.3">
      <c r="A4" s="2" t="s">
        <v>5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1" t="s">
        <v>6</v>
      </c>
      <c r="B5" s="6">
        <v>0</v>
      </c>
      <c r="C5" s="6">
        <v>0</v>
      </c>
      <c r="D5" s="6">
        <v>0</v>
      </c>
      <c r="E5" s="1">
        <v>90.18</v>
      </c>
      <c r="F5" s="1">
        <v>90.18</v>
      </c>
      <c r="G5" s="13">
        <f>(F5-F6)/F6</f>
        <v>0.11154936521631964</v>
      </c>
      <c r="H5" s="13">
        <f>F5/$F$55</f>
        <v>1.8691705011814452E-2</v>
      </c>
      <c r="I5" s="1">
        <v>9.0500000000000007</v>
      </c>
    </row>
    <row r="6" spans="1:9" x14ac:dyDescent="0.3">
      <c r="A6" s="1" t="s">
        <v>7</v>
      </c>
      <c r="B6" s="6">
        <v>0</v>
      </c>
      <c r="C6" s="6">
        <v>0</v>
      </c>
      <c r="D6" s="6">
        <v>0</v>
      </c>
      <c r="E6" s="1">
        <v>81.13</v>
      </c>
      <c r="F6" s="1">
        <v>81.13</v>
      </c>
      <c r="G6" s="1"/>
      <c r="H6" s="1"/>
      <c r="I6" s="1"/>
    </row>
    <row r="7" spans="1:9" x14ac:dyDescent="0.3">
      <c r="A7" s="1" t="s">
        <v>8</v>
      </c>
      <c r="B7" s="1">
        <v>70.84</v>
      </c>
      <c r="C7" s="1">
        <v>0.56000000000000005</v>
      </c>
      <c r="D7" s="1">
        <v>114.11</v>
      </c>
      <c r="E7" s="1">
        <v>429.56</v>
      </c>
      <c r="F7" s="1">
        <v>615.07000000000005</v>
      </c>
      <c r="G7" s="13">
        <f>(F7-F8)/F8</f>
        <v>0.21294050365812792</v>
      </c>
      <c r="H7" s="13">
        <f>F7/$F$55</f>
        <v>0.12748621647390457</v>
      </c>
      <c r="I7" s="1">
        <v>107.98</v>
      </c>
    </row>
    <row r="8" spans="1:9" x14ac:dyDescent="0.3">
      <c r="A8" s="1" t="s">
        <v>7</v>
      </c>
      <c r="B8" s="1">
        <v>55.67</v>
      </c>
      <c r="C8" s="1">
        <v>0.53</v>
      </c>
      <c r="D8" s="1">
        <v>92.68</v>
      </c>
      <c r="E8" s="1">
        <v>358.21</v>
      </c>
      <c r="F8" s="1">
        <v>507.09</v>
      </c>
      <c r="G8" s="1"/>
      <c r="H8" s="1"/>
      <c r="I8" s="1"/>
    </row>
    <row r="9" spans="1:9" x14ac:dyDescent="0.3">
      <c r="A9" s="1" t="s">
        <v>9</v>
      </c>
      <c r="B9" s="1">
        <v>10.73</v>
      </c>
      <c r="C9" s="1">
        <v>9.32</v>
      </c>
      <c r="D9" s="1">
        <v>1.26</v>
      </c>
      <c r="E9" s="6">
        <v>0</v>
      </c>
      <c r="F9" s="1">
        <v>21.31</v>
      </c>
      <c r="G9" s="13">
        <f>(F9-F10)/F10</f>
        <v>-8.4621993127147868E-2</v>
      </c>
      <c r="H9" s="13">
        <f>F9/$F$55</f>
        <v>4.4169464826099569E-3</v>
      </c>
      <c r="I9" s="1">
        <v>-1.97</v>
      </c>
    </row>
    <row r="10" spans="1:9" x14ac:dyDescent="0.3">
      <c r="A10" s="1" t="s">
        <v>7</v>
      </c>
      <c r="B10" s="1">
        <v>12.76</v>
      </c>
      <c r="C10" s="1">
        <v>9.2200000000000006</v>
      </c>
      <c r="D10" s="1">
        <v>1.3</v>
      </c>
      <c r="E10" s="6">
        <v>0</v>
      </c>
      <c r="F10" s="1">
        <v>23.28</v>
      </c>
      <c r="G10" s="1"/>
      <c r="H10" s="1"/>
      <c r="I10" s="1"/>
    </row>
    <row r="11" spans="1:9" x14ac:dyDescent="0.3">
      <c r="A11" s="1" t="s">
        <v>61</v>
      </c>
      <c r="B11" s="1">
        <v>0.06</v>
      </c>
      <c r="C11" s="6">
        <v>0</v>
      </c>
      <c r="D11" s="6">
        <v>0</v>
      </c>
      <c r="E11" s="6">
        <v>0</v>
      </c>
      <c r="F11" s="1">
        <v>0.06</v>
      </c>
      <c r="G11" s="13">
        <f>(F11-F12)/F12</f>
        <v>0.1999999999999999</v>
      </c>
      <c r="H11" s="6">
        <v>0</v>
      </c>
      <c r="I11" s="1">
        <v>0.01</v>
      </c>
    </row>
    <row r="12" spans="1:9" x14ac:dyDescent="0.3">
      <c r="A12" s="1" t="s">
        <v>7</v>
      </c>
      <c r="B12" s="1">
        <v>0.05</v>
      </c>
      <c r="C12" s="6">
        <v>0</v>
      </c>
      <c r="D12" s="6">
        <v>0</v>
      </c>
      <c r="E12" s="6">
        <v>0</v>
      </c>
      <c r="F12" s="1">
        <v>0.05</v>
      </c>
      <c r="G12" s="1"/>
      <c r="H12" s="1"/>
      <c r="I12" s="1"/>
    </row>
    <row r="13" spans="1:9" x14ac:dyDescent="0.3">
      <c r="A13" s="1" t="s">
        <v>10</v>
      </c>
      <c r="B13" s="1">
        <v>35.53</v>
      </c>
      <c r="C13" s="1">
        <v>0.18</v>
      </c>
      <c r="D13" s="1">
        <v>30.39</v>
      </c>
      <c r="E13" s="6">
        <v>0</v>
      </c>
      <c r="F13" s="1">
        <v>66.099999999999994</v>
      </c>
      <c r="G13" s="13">
        <f>(F13-F14)/F14</f>
        <v>-4.5365189777712295E-4</v>
      </c>
      <c r="H13" s="13">
        <f>F13/$F$55</f>
        <v>1.3700617667785929E-2</v>
      </c>
      <c r="I13" s="1">
        <v>-0.03</v>
      </c>
    </row>
    <row r="14" spans="1:9" x14ac:dyDescent="0.3">
      <c r="A14" s="1" t="s">
        <v>7</v>
      </c>
      <c r="B14" s="1">
        <v>37.35</v>
      </c>
      <c r="C14" s="1">
        <v>0.19</v>
      </c>
      <c r="D14" s="1">
        <v>28.59</v>
      </c>
      <c r="E14" s="6">
        <v>0</v>
      </c>
      <c r="F14" s="1">
        <v>66.13</v>
      </c>
      <c r="G14" s="1"/>
      <c r="H14" s="1"/>
      <c r="I14" s="1"/>
    </row>
    <row r="15" spans="1:9" x14ac:dyDescent="0.3">
      <c r="A15" s="1" t="s">
        <v>11</v>
      </c>
      <c r="B15" s="1">
        <v>60.71</v>
      </c>
      <c r="C15" s="1">
        <v>0.17</v>
      </c>
      <c r="D15" s="6">
        <v>0</v>
      </c>
      <c r="E15" s="1">
        <v>70.12</v>
      </c>
      <c r="F15" s="1">
        <v>131</v>
      </c>
      <c r="G15" s="13">
        <f>(F15-F16)/F16</f>
        <v>-0.79955320255837437</v>
      </c>
      <c r="H15" s="13">
        <f>F15/$F$55</f>
        <v>2.715251005264685E-2</v>
      </c>
      <c r="I15" s="1">
        <v>-522.54</v>
      </c>
    </row>
    <row r="16" spans="1:9" x14ac:dyDescent="0.3">
      <c r="A16" s="1" t="s">
        <v>7</v>
      </c>
      <c r="B16" s="1">
        <v>43.62</v>
      </c>
      <c r="C16" s="1">
        <v>0.17</v>
      </c>
      <c r="D16" s="6">
        <v>0</v>
      </c>
      <c r="E16" s="1">
        <v>609.75</v>
      </c>
      <c r="F16" s="1">
        <v>653.54</v>
      </c>
      <c r="G16" s="1"/>
      <c r="H16" s="1"/>
      <c r="I16" s="1"/>
    </row>
    <row r="17" spans="1:9" x14ac:dyDescent="0.3">
      <c r="A17" s="1" t="s">
        <v>12</v>
      </c>
      <c r="B17" s="1">
        <v>27.11</v>
      </c>
      <c r="C17" s="1">
        <v>4.22</v>
      </c>
      <c r="D17" s="1">
        <v>0.25</v>
      </c>
      <c r="E17" s="1">
        <v>600.92999999999995</v>
      </c>
      <c r="F17" s="1">
        <v>632.51</v>
      </c>
      <c r="G17" s="13">
        <f>(F17-F18)/F18</f>
        <v>0.17974782706009626</v>
      </c>
      <c r="H17" s="13">
        <f>F17/$F$55</f>
        <v>0.13110102391908135</v>
      </c>
      <c r="I17" s="1">
        <v>96.37</v>
      </c>
    </row>
    <row r="18" spans="1:9" x14ac:dyDescent="0.3">
      <c r="A18" s="1" t="s">
        <v>7</v>
      </c>
      <c r="B18" s="1">
        <v>21.29</v>
      </c>
      <c r="C18" s="1">
        <v>3.43</v>
      </c>
      <c r="D18" s="1">
        <v>0.19</v>
      </c>
      <c r="E18" s="1">
        <v>511.23</v>
      </c>
      <c r="F18" s="1">
        <v>536.14</v>
      </c>
      <c r="G18" s="1"/>
      <c r="H18" s="1"/>
      <c r="I18" s="1"/>
    </row>
    <row r="19" spans="1:9" x14ac:dyDescent="0.3">
      <c r="A19" s="1" t="s">
        <v>13</v>
      </c>
      <c r="B19" s="1">
        <v>148.5</v>
      </c>
      <c r="C19" s="1">
        <v>0.75</v>
      </c>
      <c r="D19" s="6">
        <v>0</v>
      </c>
      <c r="E19" s="1">
        <v>755.73</v>
      </c>
      <c r="F19" s="1">
        <v>904.98</v>
      </c>
      <c r="G19" s="13">
        <f>(F19-F20)/F20</f>
        <v>0.11841910129022697</v>
      </c>
      <c r="H19" s="13">
        <f>F19/$F$55</f>
        <v>0.18757617211789576</v>
      </c>
      <c r="I19" s="1">
        <v>95.82</v>
      </c>
    </row>
    <row r="20" spans="1:9" x14ac:dyDescent="0.3">
      <c r="A20" s="1" t="s">
        <v>7</v>
      </c>
      <c r="B20" s="1">
        <v>121.03</v>
      </c>
      <c r="C20" s="1">
        <v>0.72</v>
      </c>
      <c r="D20" s="1">
        <v>0.46</v>
      </c>
      <c r="E20" s="1">
        <v>686.95</v>
      </c>
      <c r="F20" s="1">
        <v>809.16</v>
      </c>
      <c r="G20" s="1"/>
      <c r="H20" s="1"/>
      <c r="I20" s="1"/>
    </row>
    <row r="21" spans="1:9" x14ac:dyDescent="0.3">
      <c r="A21" s="1" t="s">
        <v>14</v>
      </c>
      <c r="B21" s="1">
        <v>55.42</v>
      </c>
      <c r="C21" s="1">
        <v>65.34</v>
      </c>
      <c r="D21" s="1">
        <v>5.25</v>
      </c>
      <c r="E21" s="1">
        <v>136.47</v>
      </c>
      <c r="F21" s="1">
        <v>262.48</v>
      </c>
      <c r="G21" s="13">
        <f>(F21-F22)/F22</f>
        <v>8.61091571150744E-2</v>
      </c>
      <c r="H21" s="13">
        <f>F21/$F$55</f>
        <v>5.4404510218463709E-2</v>
      </c>
      <c r="I21" s="1">
        <v>20.81</v>
      </c>
    </row>
    <row r="22" spans="1:9" x14ac:dyDescent="0.3">
      <c r="A22" s="1" t="s">
        <v>7</v>
      </c>
      <c r="B22" s="1">
        <v>51.34</v>
      </c>
      <c r="C22" s="1">
        <v>64.77</v>
      </c>
      <c r="D22" s="1">
        <v>5.39</v>
      </c>
      <c r="E22" s="1">
        <v>120.17</v>
      </c>
      <c r="F22" s="1">
        <v>241.67</v>
      </c>
      <c r="G22" s="1"/>
      <c r="H22" s="1"/>
      <c r="I22" s="1"/>
    </row>
    <row r="23" spans="1:9" x14ac:dyDescent="0.3">
      <c r="A23" s="1" t="s">
        <v>15</v>
      </c>
      <c r="B23" s="1">
        <v>1.66</v>
      </c>
      <c r="C23" s="6">
        <v>0</v>
      </c>
      <c r="D23" s="6">
        <v>0</v>
      </c>
      <c r="E23" s="1">
        <v>0.32</v>
      </c>
      <c r="F23" s="1">
        <v>1.98</v>
      </c>
      <c r="G23" s="13">
        <f>(F23-F24)/F24</f>
        <v>0.51145038167938928</v>
      </c>
      <c r="H23" s="13">
        <f>F23/$F$55</f>
        <v>4.1039671682626533E-4</v>
      </c>
      <c r="I23" s="1">
        <v>0.67</v>
      </c>
    </row>
    <row r="24" spans="1:9" x14ac:dyDescent="0.3">
      <c r="A24" s="1" t="s">
        <v>7</v>
      </c>
      <c r="B24" s="1">
        <v>1.0900000000000001</v>
      </c>
      <c r="C24" s="6">
        <v>0</v>
      </c>
      <c r="D24" s="6">
        <v>0</v>
      </c>
      <c r="E24" s="1">
        <v>0.22</v>
      </c>
      <c r="F24" s="1">
        <v>1.31</v>
      </c>
      <c r="G24" s="1"/>
      <c r="H24" s="1"/>
      <c r="I24" s="1"/>
    </row>
    <row r="25" spans="1:9" x14ac:dyDescent="0.3">
      <c r="A25" s="1" t="s">
        <v>16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3">
      <c r="A26" s="1" t="s">
        <v>7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/>
      <c r="H26" s="6"/>
      <c r="I26" s="6"/>
    </row>
    <row r="27" spans="1:9" x14ac:dyDescent="0.3">
      <c r="A27" s="1" t="s">
        <v>17</v>
      </c>
      <c r="B27" s="1">
        <v>5.47</v>
      </c>
      <c r="C27" s="1">
        <v>0.02</v>
      </c>
      <c r="D27" s="6">
        <v>0</v>
      </c>
      <c r="E27" s="1">
        <v>13.31</v>
      </c>
      <c r="F27" s="1">
        <v>18.8</v>
      </c>
      <c r="G27" s="13">
        <f>(F27-F28)/F28</f>
        <v>-7.9784630445423346E-2</v>
      </c>
      <c r="H27" s="13">
        <f>F27/$F$55</f>
        <v>3.8966960991584794E-3</v>
      </c>
      <c r="I27" s="1">
        <v>-1.63</v>
      </c>
    </row>
    <row r="28" spans="1:9" x14ac:dyDescent="0.3">
      <c r="A28" s="1" t="s">
        <v>7</v>
      </c>
      <c r="B28" s="1">
        <v>5.29</v>
      </c>
      <c r="C28" s="1">
        <v>0.01</v>
      </c>
      <c r="D28" s="6">
        <v>0</v>
      </c>
      <c r="E28" s="1">
        <v>15.13</v>
      </c>
      <c r="F28" s="1">
        <v>20.43</v>
      </c>
      <c r="G28" s="1"/>
      <c r="H28" s="1"/>
      <c r="I28" s="1"/>
    </row>
    <row r="29" spans="1:9" x14ac:dyDescent="0.3">
      <c r="A29" s="1" t="s">
        <v>18</v>
      </c>
      <c r="B29" s="1">
        <v>3.81</v>
      </c>
      <c r="C29" s="1">
        <v>0.03</v>
      </c>
      <c r="D29" s="1">
        <v>0.01</v>
      </c>
      <c r="E29" s="1">
        <v>80.73</v>
      </c>
      <c r="F29" s="1">
        <v>84.58</v>
      </c>
      <c r="G29" s="13">
        <f>(F29-F30)/F30</f>
        <v>0.37461400942629608</v>
      </c>
      <c r="H29" s="13">
        <f>F29/$F$55</f>
        <v>1.7530987024831073E-2</v>
      </c>
      <c r="I29" s="1">
        <v>23.05</v>
      </c>
    </row>
    <row r="30" spans="1:9" x14ac:dyDescent="0.3">
      <c r="A30" s="1" t="s">
        <v>7</v>
      </c>
      <c r="B30" s="1">
        <v>1.86</v>
      </c>
      <c r="C30" s="1">
        <v>0.03</v>
      </c>
      <c r="D30" s="1">
        <v>0.01</v>
      </c>
      <c r="E30" s="1">
        <v>59.63</v>
      </c>
      <c r="F30" s="1">
        <v>61.53</v>
      </c>
      <c r="G30" s="1"/>
      <c r="H30" s="1"/>
      <c r="I30" s="1"/>
    </row>
    <row r="31" spans="1:9" x14ac:dyDescent="0.3">
      <c r="A31" s="1" t="s">
        <v>19</v>
      </c>
      <c r="B31" s="1">
        <v>48.06</v>
      </c>
      <c r="C31" s="1">
        <v>0.81</v>
      </c>
      <c r="D31" s="1">
        <v>4.3099999999999996</v>
      </c>
      <c r="E31" s="1">
        <v>175.19</v>
      </c>
      <c r="F31" s="1">
        <v>228.37</v>
      </c>
      <c r="G31" s="13">
        <f>(F31-F32)/F32</f>
        <v>0.19628077527501309</v>
      </c>
      <c r="H31" s="13">
        <f>F31/$F$55</f>
        <v>4.7334494051320314E-2</v>
      </c>
      <c r="I31" s="1">
        <v>37.47</v>
      </c>
    </row>
    <row r="32" spans="1:9" x14ac:dyDescent="0.3">
      <c r="A32" s="1" t="s">
        <v>7</v>
      </c>
      <c r="B32" s="1">
        <v>44.92</v>
      </c>
      <c r="C32" s="1">
        <v>0.8</v>
      </c>
      <c r="D32" s="1">
        <v>3.7</v>
      </c>
      <c r="E32" s="1">
        <v>141.47999999999999</v>
      </c>
      <c r="F32" s="1">
        <v>190.9</v>
      </c>
      <c r="G32" s="1"/>
      <c r="H32" s="1"/>
      <c r="I32" s="1"/>
    </row>
    <row r="33" spans="1:9" x14ac:dyDescent="0.3">
      <c r="A33" s="1" t="s">
        <v>20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3">
      <c r="A34" s="1" t="s">
        <v>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/>
      <c r="H34" s="6"/>
      <c r="I34" s="6"/>
    </row>
    <row r="35" spans="1:9" x14ac:dyDescent="0.3">
      <c r="A35" s="1" t="s">
        <v>21</v>
      </c>
      <c r="B35" s="1">
        <v>3.73</v>
      </c>
      <c r="C35" s="1">
        <v>0.03</v>
      </c>
      <c r="D35" s="1">
        <v>4.66</v>
      </c>
      <c r="E35" s="1">
        <v>56.71</v>
      </c>
      <c r="F35" s="1">
        <v>65.13</v>
      </c>
      <c r="G35" s="13">
        <f>(F35-F36)/F36</f>
        <v>-1.7795204343236417E-2</v>
      </c>
      <c r="H35" s="13">
        <f>F35/$F$55</f>
        <v>1.3499564730754879E-2</v>
      </c>
      <c r="I35" s="1">
        <v>-1.18</v>
      </c>
    </row>
    <row r="36" spans="1:9" x14ac:dyDescent="0.3">
      <c r="A36" s="1" t="s">
        <v>7</v>
      </c>
      <c r="B36" s="1">
        <v>2.5499999999999998</v>
      </c>
      <c r="C36" s="1">
        <v>0.03</v>
      </c>
      <c r="D36" s="1">
        <v>4.9800000000000004</v>
      </c>
      <c r="E36" s="1">
        <v>58.75</v>
      </c>
      <c r="F36" s="1">
        <v>66.31</v>
      </c>
      <c r="G36" s="1"/>
      <c r="H36" s="1"/>
      <c r="I36" s="1"/>
    </row>
    <row r="37" spans="1:9" x14ac:dyDescent="0.3">
      <c r="A37" s="1" t="s">
        <v>22</v>
      </c>
      <c r="B37" s="1">
        <v>26.66</v>
      </c>
      <c r="C37" s="1">
        <v>2</v>
      </c>
      <c r="D37" s="1">
        <v>0.42</v>
      </c>
      <c r="E37" s="1">
        <v>40.72</v>
      </c>
      <c r="F37" s="1">
        <v>69.8</v>
      </c>
      <c r="G37" s="13">
        <f>(F37-F38)/F38</f>
        <v>-7.4761399787910937E-2</v>
      </c>
      <c r="H37" s="13">
        <f>F37/$F$55</f>
        <v>1.4467520623471375E-2</v>
      </c>
      <c r="I37" s="1">
        <v>-5.64</v>
      </c>
    </row>
    <row r="38" spans="1:9" x14ac:dyDescent="0.3">
      <c r="A38" s="1" t="s">
        <v>7</v>
      </c>
      <c r="B38" s="1">
        <v>30</v>
      </c>
      <c r="C38" s="1">
        <v>1.18</v>
      </c>
      <c r="D38" s="1">
        <v>0.14000000000000001</v>
      </c>
      <c r="E38" s="1">
        <v>44.12</v>
      </c>
      <c r="F38" s="1">
        <v>75.44</v>
      </c>
      <c r="G38" s="1"/>
      <c r="H38" s="1"/>
      <c r="I38" s="1"/>
    </row>
    <row r="39" spans="1:9" x14ac:dyDescent="0.3">
      <c r="A39" s="1" t="s">
        <v>23</v>
      </c>
      <c r="B39" s="1">
        <v>8.11</v>
      </c>
      <c r="C39" s="1">
        <v>6.32</v>
      </c>
      <c r="D39" s="1">
        <v>1.27</v>
      </c>
      <c r="E39" s="6">
        <v>0</v>
      </c>
      <c r="F39" s="1">
        <v>15.7</v>
      </c>
      <c r="G39" s="13">
        <f>(F39-F40)/F40</f>
        <v>8.5753803596127137E-2</v>
      </c>
      <c r="H39" s="13">
        <f>F39/$F$55</f>
        <v>3.2541557849355383E-3</v>
      </c>
      <c r="I39" s="1">
        <v>1.24</v>
      </c>
    </row>
    <row r="40" spans="1:9" x14ac:dyDescent="0.3">
      <c r="A40" s="1" t="s">
        <v>7</v>
      </c>
      <c r="B40" s="1">
        <v>6.32</v>
      </c>
      <c r="C40" s="1">
        <v>6.97</v>
      </c>
      <c r="D40" s="1">
        <v>1.17</v>
      </c>
      <c r="E40" s="6">
        <v>0</v>
      </c>
      <c r="F40" s="1">
        <v>14.46</v>
      </c>
      <c r="G40" s="1"/>
      <c r="H40" s="1"/>
      <c r="I40" s="1"/>
    </row>
    <row r="41" spans="1:9" x14ac:dyDescent="0.3">
      <c r="A41" s="1" t="s">
        <v>24</v>
      </c>
      <c r="B41" s="1">
        <v>7.85</v>
      </c>
      <c r="C41" s="1">
        <v>0.2</v>
      </c>
      <c r="D41" s="1">
        <v>0.54</v>
      </c>
      <c r="E41" s="1">
        <v>89.97</v>
      </c>
      <c r="F41" s="1">
        <v>98.56</v>
      </c>
      <c r="G41" s="13">
        <f>(F41-F42)/F42</f>
        <v>0.5922455573505655</v>
      </c>
      <c r="H41" s="13">
        <f>F41/$F$55</f>
        <v>2.0428636570907432E-2</v>
      </c>
      <c r="I41" s="1">
        <v>36.659999999999997</v>
      </c>
    </row>
    <row r="42" spans="1:9" x14ac:dyDescent="0.3">
      <c r="A42" s="1" t="s">
        <v>7</v>
      </c>
      <c r="B42" s="1">
        <v>6.18</v>
      </c>
      <c r="C42" s="1">
        <v>0.2</v>
      </c>
      <c r="D42" s="1">
        <v>0.77</v>
      </c>
      <c r="E42" s="1">
        <v>54.75</v>
      </c>
      <c r="F42" s="1">
        <v>61.9</v>
      </c>
      <c r="G42" s="1"/>
      <c r="H42" s="1"/>
      <c r="I42" s="1"/>
    </row>
    <row r="43" spans="1:9" x14ac:dyDescent="0.3">
      <c r="A43" s="1" t="s">
        <v>25</v>
      </c>
      <c r="B43" s="1">
        <v>5.38</v>
      </c>
      <c r="C43" s="1">
        <v>0.02</v>
      </c>
      <c r="D43" s="6">
        <v>0</v>
      </c>
      <c r="E43" s="1">
        <v>2.2000000000000002</v>
      </c>
      <c r="F43" s="1">
        <v>7.6</v>
      </c>
      <c r="G43" s="13">
        <f>(F43-F44)/F44</f>
        <v>0.31944444444444442</v>
      </c>
      <c r="H43" s="13">
        <f>F43/$F$55</f>
        <v>1.5752601251917255E-3</v>
      </c>
      <c r="I43" s="1">
        <v>1.84</v>
      </c>
    </row>
    <row r="44" spans="1:9" x14ac:dyDescent="0.3">
      <c r="A44" s="1" t="s">
        <v>7</v>
      </c>
      <c r="B44" s="1">
        <v>4.6900000000000004</v>
      </c>
      <c r="C44" s="1">
        <v>0.01</v>
      </c>
      <c r="D44" s="6">
        <v>0</v>
      </c>
      <c r="E44" s="1">
        <v>1.06</v>
      </c>
      <c r="F44" s="1">
        <v>5.76</v>
      </c>
      <c r="G44" s="1"/>
      <c r="H44" s="1"/>
      <c r="I44" s="1"/>
    </row>
    <row r="45" spans="1:9" x14ac:dyDescent="0.3">
      <c r="A45" s="1" t="s">
        <v>26</v>
      </c>
      <c r="B45" s="1">
        <v>78.260000000000005</v>
      </c>
      <c r="C45" s="6">
        <v>0</v>
      </c>
      <c r="D45" s="1">
        <v>10.84</v>
      </c>
      <c r="E45" s="1">
        <v>494.37</v>
      </c>
      <c r="F45" s="1">
        <v>583.47</v>
      </c>
      <c r="G45" s="13">
        <f>(F45-F46)/F46</f>
        <v>0.1292676318030504</v>
      </c>
      <c r="H45" s="13">
        <f>F45/$F$55</f>
        <v>0.12093645069021265</v>
      </c>
      <c r="I45" s="1">
        <v>66.790000000000006</v>
      </c>
    </row>
    <row r="46" spans="1:9" x14ac:dyDescent="0.3">
      <c r="A46" s="1" t="s">
        <v>7</v>
      </c>
      <c r="B46" s="1">
        <v>70.86</v>
      </c>
      <c r="C46" s="6">
        <v>0</v>
      </c>
      <c r="D46" s="1">
        <v>9.56</v>
      </c>
      <c r="E46" s="1">
        <v>436.26</v>
      </c>
      <c r="F46" s="1">
        <v>516.67999999999995</v>
      </c>
      <c r="G46" s="1"/>
      <c r="H46" s="1"/>
      <c r="I46" s="1"/>
    </row>
    <row r="47" spans="1:9" x14ac:dyDescent="0.3">
      <c r="A47" s="1" t="s">
        <v>27</v>
      </c>
      <c r="B47" s="1">
        <v>130.04</v>
      </c>
      <c r="C47" s="1">
        <v>18.510000000000002</v>
      </c>
      <c r="D47" s="1">
        <v>16.260000000000002</v>
      </c>
      <c r="E47" s="1">
        <v>342.02</v>
      </c>
      <c r="F47" s="1">
        <v>506.83</v>
      </c>
      <c r="G47" s="13">
        <f>(F47-F48)/F48</f>
        <v>-2.9247270637808923E-2</v>
      </c>
      <c r="H47" s="13">
        <f>F47/$F$55</f>
        <v>0.10505119595406873</v>
      </c>
      <c r="I47" s="1">
        <v>-15.27</v>
      </c>
    </row>
    <row r="48" spans="1:9" x14ac:dyDescent="0.3">
      <c r="A48" s="1" t="s">
        <v>7</v>
      </c>
      <c r="B48" s="1">
        <v>127.37</v>
      </c>
      <c r="C48" s="1">
        <v>21.4</v>
      </c>
      <c r="D48" s="1">
        <v>25.4</v>
      </c>
      <c r="E48" s="1">
        <v>347.93</v>
      </c>
      <c r="F48" s="1">
        <v>522.1</v>
      </c>
      <c r="G48" s="1"/>
      <c r="H48" s="1"/>
      <c r="I48" s="1"/>
    </row>
    <row r="49" spans="1:9" x14ac:dyDescent="0.3">
      <c r="A49" s="1" t="s">
        <v>28</v>
      </c>
      <c r="B49" s="1">
        <v>54.13</v>
      </c>
      <c r="C49" s="1">
        <v>1.0900000000000001</v>
      </c>
      <c r="D49" s="1">
        <v>7.14</v>
      </c>
      <c r="E49" s="1">
        <v>75.430000000000007</v>
      </c>
      <c r="F49" s="1">
        <v>137.79</v>
      </c>
      <c r="G49" s="13">
        <f>(F49-F50)/F50</f>
        <v>-5.2338376891334346E-2</v>
      </c>
      <c r="H49" s="13">
        <f>F49/$F$55</f>
        <v>2.8559880611864191E-2</v>
      </c>
      <c r="I49" s="1">
        <v>-7.61</v>
      </c>
    </row>
    <row r="50" spans="1:9" x14ac:dyDescent="0.3">
      <c r="A50" s="1" t="s">
        <v>7</v>
      </c>
      <c r="B50" s="1">
        <v>55.49</v>
      </c>
      <c r="C50" s="1">
        <v>1.1000000000000001</v>
      </c>
      <c r="D50" s="1">
        <v>8.94</v>
      </c>
      <c r="E50" s="1">
        <v>79.87</v>
      </c>
      <c r="F50" s="1">
        <v>145.4</v>
      </c>
      <c r="G50" s="1"/>
      <c r="H50" s="1"/>
      <c r="I50" s="1"/>
    </row>
    <row r="51" spans="1:9" x14ac:dyDescent="0.3">
      <c r="A51" s="1" t="s">
        <v>29</v>
      </c>
      <c r="B51" s="1">
        <v>66.430000000000007</v>
      </c>
      <c r="C51" s="1">
        <v>57.85</v>
      </c>
      <c r="D51" s="1">
        <v>27.08</v>
      </c>
      <c r="E51" s="1">
        <v>112.4</v>
      </c>
      <c r="F51" s="1">
        <v>263.76</v>
      </c>
      <c r="G51" s="13">
        <f>(F51-F52)/F52</f>
        <v>0.12664986544786627</v>
      </c>
      <c r="H51" s="13">
        <f>F51/$F$55</f>
        <v>5.4669817186917047E-2</v>
      </c>
      <c r="I51" s="1">
        <v>29.65</v>
      </c>
    </row>
    <row r="52" spans="1:9" x14ac:dyDescent="0.3">
      <c r="A52" s="1" t="s">
        <v>7</v>
      </c>
      <c r="B52" s="1">
        <v>65.72</v>
      </c>
      <c r="C52" s="1">
        <v>61.79</v>
      </c>
      <c r="D52" s="1">
        <v>21.63</v>
      </c>
      <c r="E52" s="1">
        <v>84.97</v>
      </c>
      <c r="F52" s="1">
        <v>234.11</v>
      </c>
      <c r="G52" s="1"/>
      <c r="H52" s="1"/>
      <c r="I52" s="1"/>
    </row>
    <row r="53" spans="1:9" x14ac:dyDescent="0.3">
      <c r="A53" s="1" t="s">
        <v>30</v>
      </c>
      <c r="B53" s="1">
        <v>1.5</v>
      </c>
      <c r="C53" s="1">
        <v>0.03</v>
      </c>
      <c r="D53" s="1">
        <v>0.44</v>
      </c>
      <c r="E53" s="1">
        <v>16.57</v>
      </c>
      <c r="F53" s="1">
        <v>18.54</v>
      </c>
      <c r="G53" s="13">
        <f>(F53-F54)/F54</f>
        <v>8.2943925233644744E-2</v>
      </c>
      <c r="H53" s="13">
        <f>F53/$F$55</f>
        <v>3.8428056211913938E-3</v>
      </c>
      <c r="I53" s="1">
        <v>1.42</v>
      </c>
    </row>
    <row r="54" spans="1:9" x14ac:dyDescent="0.3">
      <c r="A54" s="1" t="s">
        <v>7</v>
      </c>
      <c r="B54" s="1">
        <v>0.76</v>
      </c>
      <c r="C54" s="1">
        <v>0.03</v>
      </c>
      <c r="D54" s="1">
        <v>0.39</v>
      </c>
      <c r="E54" s="1">
        <v>15.94</v>
      </c>
      <c r="F54" s="1">
        <v>17.12</v>
      </c>
      <c r="G54" s="1"/>
      <c r="H54" s="1"/>
      <c r="I54" s="1"/>
    </row>
    <row r="55" spans="1:9" x14ac:dyDescent="0.3">
      <c r="A55" s="2" t="s">
        <v>31</v>
      </c>
      <c r="B55" s="7">
        <f t="shared" ref="B55:F56" si="0">SUM(B5+B7+B9+B11+B13+B15+B17+B19+B21+B23+B25+B27+B29+B31+B33+B35+B37+B39+B41+B43+B45+B47+B49+B51+B53)</f>
        <v>849.99</v>
      </c>
      <c r="C55" s="7">
        <f t="shared" si="0"/>
        <v>167.45000000000002</v>
      </c>
      <c r="D55" s="7">
        <f t="shared" si="0"/>
        <v>224.22999999999996</v>
      </c>
      <c r="E55" s="7">
        <f t="shared" si="0"/>
        <v>3582.9299999999994</v>
      </c>
      <c r="F55" s="7">
        <f t="shared" si="0"/>
        <v>4824.6000000000004</v>
      </c>
      <c r="G55" s="14">
        <f>(F55-F56)/F56</f>
        <v>-5.5733731274371255E-3</v>
      </c>
      <c r="H55" s="14">
        <f>F55/$F$55</f>
        <v>1</v>
      </c>
      <c r="I55" s="7">
        <f t="shared" ref="I55" si="1">SUM(I5+I7+I9+I11+I13+I15+I17+I19+I21+I23+I25+I27+I29+I31+I33+I35+I37+I39+I41+I43+I45+I47+I49+I51+I53)</f>
        <v>-27.039999999999914</v>
      </c>
    </row>
    <row r="56" spans="1:9" x14ac:dyDescent="0.3">
      <c r="A56" s="1" t="s">
        <v>32</v>
      </c>
      <c r="B56" s="6">
        <f t="shared" si="0"/>
        <v>766.21</v>
      </c>
      <c r="C56" s="6">
        <f t="shared" si="0"/>
        <v>172.58</v>
      </c>
      <c r="D56" s="6">
        <f t="shared" si="0"/>
        <v>205.29999999999993</v>
      </c>
      <c r="E56" s="6">
        <f t="shared" si="0"/>
        <v>3707.5499999999997</v>
      </c>
      <c r="F56" s="6">
        <f t="shared" si="0"/>
        <v>4851.6399999999994</v>
      </c>
      <c r="G56" s="1"/>
      <c r="H56" s="1"/>
      <c r="I56" s="1"/>
    </row>
    <row r="57" spans="1:9" x14ac:dyDescent="0.3">
      <c r="A57" s="1" t="s">
        <v>33</v>
      </c>
      <c r="B57" s="13">
        <f>(B55-B56)/B56</f>
        <v>0.10934339149841424</v>
      </c>
      <c r="C57" s="13">
        <f>(C55-C56)/C56</f>
        <v>-2.9725344767643963E-2</v>
      </c>
      <c r="D57" s="13">
        <f>(D55-D56)/D56</f>
        <v>9.2206527033609556E-2</v>
      </c>
      <c r="E57" s="13">
        <f>(E55-E56)/E56</f>
        <v>-3.3612493425577636E-2</v>
      </c>
      <c r="F57" s="13">
        <f>(F55-F56)/F56</f>
        <v>-5.5733731274371255E-3</v>
      </c>
      <c r="G57" s="1"/>
      <c r="H57" s="1"/>
      <c r="I57" s="1"/>
    </row>
    <row r="58" spans="1:9" x14ac:dyDescent="0.3">
      <c r="A58" s="1" t="s">
        <v>41</v>
      </c>
      <c r="B58" s="13">
        <f>B55/$F$55</f>
        <v>0.17617833602785721</v>
      </c>
      <c r="C58" s="13">
        <f>C55/$F$55</f>
        <v>3.470754052149401E-2</v>
      </c>
      <c r="D58" s="13">
        <f>D55/$F$55</f>
        <v>4.6476391825229023E-2</v>
      </c>
      <c r="E58" s="13">
        <f>E55/$F$55</f>
        <v>0.74263773162541957</v>
      </c>
      <c r="F58" s="13">
        <f>F55/$F$55</f>
        <v>1</v>
      </c>
      <c r="G58" s="1"/>
      <c r="H58" s="1"/>
      <c r="I58" s="1"/>
    </row>
    <row r="59" spans="1:9" x14ac:dyDescent="0.3">
      <c r="A59" s="1" t="s">
        <v>42</v>
      </c>
      <c r="B59" s="13">
        <f>B56/$F$56</f>
        <v>0.15792804082743159</v>
      </c>
      <c r="C59" s="13">
        <f>C56/$F$56</f>
        <v>3.557147686143243E-2</v>
      </c>
      <c r="D59" s="13">
        <f>D56/$F$56</f>
        <v>4.2315588131023728E-2</v>
      </c>
      <c r="E59" s="13">
        <f>E56/$F$56</f>
        <v>0.76418489418011237</v>
      </c>
      <c r="F59" s="13">
        <f>F56/$F$56</f>
        <v>1</v>
      </c>
      <c r="G59" s="1"/>
      <c r="H59" s="1"/>
      <c r="I59" s="1"/>
    </row>
  </sheetData>
  <mergeCells count="1"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DC743-963B-413B-A430-DDCF627F1D40}">
  <dimension ref="A1:H69"/>
  <sheetViews>
    <sheetView topLeftCell="A39" workbookViewId="0">
      <selection activeCell="N39" sqref="N39"/>
    </sheetView>
  </sheetViews>
  <sheetFormatPr defaultRowHeight="14.4" x14ac:dyDescent="0.3"/>
  <cols>
    <col min="1" max="1" width="40.88671875" customWidth="1"/>
    <col min="2" max="2" width="11.6640625" customWidth="1"/>
    <col min="3" max="3" width="11.44140625" customWidth="1"/>
    <col min="4" max="4" width="13" customWidth="1"/>
    <col min="5" max="5" width="12.77734375" customWidth="1"/>
    <col min="6" max="6" width="11.88671875" customWidth="1"/>
    <col min="7" max="7" width="10.5546875" customWidth="1"/>
    <col min="8" max="8" width="10.88671875" customWidth="1"/>
  </cols>
  <sheetData>
    <row r="1" spans="1:8" ht="51.6" customHeight="1" x14ac:dyDescent="0.3">
      <c r="A1" s="19" t="s">
        <v>0</v>
      </c>
      <c r="B1" s="19"/>
      <c r="C1" s="19"/>
      <c r="D1" s="19"/>
      <c r="E1" s="19"/>
      <c r="F1" s="19"/>
      <c r="G1" s="19"/>
      <c r="H1" s="19"/>
    </row>
    <row r="2" spans="1:8" ht="28.8" x14ac:dyDescent="0.3">
      <c r="A2" s="2"/>
      <c r="B2" s="3" t="s">
        <v>70</v>
      </c>
      <c r="C2" s="3" t="s">
        <v>71</v>
      </c>
      <c r="D2" s="3" t="s">
        <v>72</v>
      </c>
      <c r="E2" s="3" t="s">
        <v>1</v>
      </c>
      <c r="F2" s="3" t="s">
        <v>2</v>
      </c>
      <c r="G2" s="3" t="s">
        <v>3</v>
      </c>
      <c r="H2" s="3" t="s">
        <v>4</v>
      </c>
    </row>
    <row r="3" spans="1:8" x14ac:dyDescent="0.3">
      <c r="A3" s="2" t="s">
        <v>5</v>
      </c>
      <c r="B3" s="1"/>
      <c r="C3" s="1"/>
      <c r="D3" s="1"/>
      <c r="E3" s="1"/>
      <c r="F3" s="1"/>
      <c r="G3" s="1"/>
      <c r="H3" s="1"/>
    </row>
    <row r="4" spans="1:8" x14ac:dyDescent="0.3">
      <c r="A4" s="1" t="s">
        <v>6</v>
      </c>
      <c r="B4" s="6">
        <v>0</v>
      </c>
      <c r="C4" s="6">
        <v>0</v>
      </c>
      <c r="D4" s="1">
        <v>51.43</v>
      </c>
      <c r="E4" s="1">
        <v>51.43</v>
      </c>
      <c r="F4" s="13">
        <f>(E4-E5)/E5</f>
        <v>0.59078255490256737</v>
      </c>
      <c r="G4" s="13">
        <f>E4/$E$65</f>
        <v>1.3136278093704601E-3</v>
      </c>
      <c r="H4" s="1">
        <v>19.100000000000001</v>
      </c>
    </row>
    <row r="5" spans="1:8" x14ac:dyDescent="0.3">
      <c r="A5" s="1" t="s">
        <v>7</v>
      </c>
      <c r="B5" s="6">
        <v>0</v>
      </c>
      <c r="C5" s="6">
        <v>0</v>
      </c>
      <c r="D5" s="1">
        <v>32.33</v>
      </c>
      <c r="E5" s="1">
        <v>32.33</v>
      </c>
      <c r="F5" s="1"/>
      <c r="G5" s="1"/>
      <c r="H5" s="1"/>
    </row>
    <row r="6" spans="1:8" x14ac:dyDescent="0.3">
      <c r="A6" s="1" t="s">
        <v>8</v>
      </c>
      <c r="B6" s="1">
        <v>2795.34</v>
      </c>
      <c r="C6" s="1">
        <v>20.57</v>
      </c>
      <c r="D6" s="1">
        <v>1140.28</v>
      </c>
      <c r="E6" s="1">
        <v>3956.19</v>
      </c>
      <c r="F6" s="13">
        <f>(E6-E7)/E7</f>
        <v>0.17856344900932145</v>
      </c>
      <c r="G6" s="13">
        <f>E6/$E$65</f>
        <v>0.10104921647196811</v>
      </c>
      <c r="H6" s="1">
        <v>599.4</v>
      </c>
    </row>
    <row r="7" spans="1:8" x14ac:dyDescent="0.3">
      <c r="A7" s="1" t="s">
        <v>7</v>
      </c>
      <c r="B7" s="1">
        <v>2755.47</v>
      </c>
      <c r="C7" s="1">
        <v>16.89</v>
      </c>
      <c r="D7" s="1">
        <v>584.42999999999995</v>
      </c>
      <c r="E7" s="1">
        <v>3356.79</v>
      </c>
      <c r="F7" s="1"/>
      <c r="G7" s="1"/>
      <c r="H7" s="1"/>
    </row>
    <row r="8" spans="1:8" x14ac:dyDescent="0.3">
      <c r="A8" s="1" t="s">
        <v>9</v>
      </c>
      <c r="B8" s="1">
        <v>465.63</v>
      </c>
      <c r="C8" s="6">
        <v>0</v>
      </c>
      <c r="D8" s="1">
        <v>94.99</v>
      </c>
      <c r="E8" s="1">
        <v>560.62</v>
      </c>
      <c r="F8" s="13">
        <f>(E8-E9)/E9</f>
        <v>5.9624937903626432</v>
      </c>
      <c r="G8" s="13">
        <f>E8/$E$65</f>
        <v>1.4319386009902145E-2</v>
      </c>
      <c r="H8" s="1">
        <v>480.1</v>
      </c>
    </row>
    <row r="9" spans="1:8" x14ac:dyDescent="0.3">
      <c r="A9" s="1" t="s">
        <v>7</v>
      </c>
      <c r="B9" s="1">
        <v>-2.1</v>
      </c>
      <c r="C9" s="6">
        <v>0</v>
      </c>
      <c r="D9" s="1">
        <v>82.62</v>
      </c>
      <c r="E9" s="1">
        <v>80.52</v>
      </c>
      <c r="F9" s="1"/>
      <c r="G9" s="1"/>
      <c r="H9" s="1"/>
    </row>
    <row r="10" spans="1:8" x14ac:dyDescent="0.3">
      <c r="A10" s="1" t="s">
        <v>61</v>
      </c>
      <c r="B10" s="6">
        <v>0</v>
      </c>
      <c r="C10" s="6">
        <v>0</v>
      </c>
      <c r="D10" s="1">
        <v>2.36</v>
      </c>
      <c r="E10" s="1">
        <v>2.36</v>
      </c>
      <c r="F10" s="13">
        <f>(E10-E11)/E11</f>
        <v>-0.13868613138686142</v>
      </c>
      <c r="G10" s="13">
        <f>E10/$E$65</f>
        <v>6.0279246162051053E-5</v>
      </c>
      <c r="H10" s="1">
        <v>-0.38</v>
      </c>
    </row>
    <row r="11" spans="1:8" x14ac:dyDescent="0.3">
      <c r="A11" s="1" t="s">
        <v>7</v>
      </c>
      <c r="B11" s="6">
        <v>0</v>
      </c>
      <c r="C11" s="6">
        <v>0</v>
      </c>
      <c r="D11" s="1">
        <v>2.74</v>
      </c>
      <c r="E11" s="1">
        <v>2.74</v>
      </c>
      <c r="F11" s="1"/>
      <c r="G11" s="1"/>
      <c r="H11" s="1"/>
    </row>
    <row r="12" spans="1:8" x14ac:dyDescent="0.3">
      <c r="A12" s="1" t="s">
        <v>10</v>
      </c>
      <c r="B12" s="1">
        <v>415.77</v>
      </c>
      <c r="C12" s="6">
        <v>0</v>
      </c>
      <c r="D12" s="1">
        <v>310.19</v>
      </c>
      <c r="E12" s="1">
        <v>725.96</v>
      </c>
      <c r="F12" s="13">
        <f>(E12-E13)/E13</f>
        <v>-0.41335617545334064</v>
      </c>
      <c r="G12" s="13">
        <f>E12/$E$65</f>
        <v>1.8542509128729911E-2</v>
      </c>
      <c r="H12" s="1">
        <v>-511.52</v>
      </c>
    </row>
    <row r="13" spans="1:8" x14ac:dyDescent="0.3">
      <c r="A13" s="1" t="s">
        <v>7</v>
      </c>
      <c r="B13" s="1">
        <v>940.15</v>
      </c>
      <c r="C13" s="6">
        <v>0</v>
      </c>
      <c r="D13" s="1">
        <v>297.33</v>
      </c>
      <c r="E13" s="1">
        <v>1237.48</v>
      </c>
      <c r="F13" s="1"/>
      <c r="G13" s="1"/>
      <c r="H13" s="1"/>
    </row>
    <row r="14" spans="1:8" x14ac:dyDescent="0.3">
      <c r="A14" s="1" t="s">
        <v>11</v>
      </c>
      <c r="B14" s="6">
        <v>0</v>
      </c>
      <c r="C14" s="6">
        <v>0</v>
      </c>
      <c r="D14" s="1">
        <v>123.98</v>
      </c>
      <c r="E14" s="1">
        <v>123.98</v>
      </c>
      <c r="F14" s="13">
        <f>(E14-E15)/E15</f>
        <v>1.1614365411436542</v>
      </c>
      <c r="G14" s="13">
        <f>E14/$E$65</f>
        <v>3.1667037877843602E-3</v>
      </c>
      <c r="H14" s="1">
        <v>66.62</v>
      </c>
    </row>
    <row r="15" spans="1:8" x14ac:dyDescent="0.3">
      <c r="A15" s="1" t="s">
        <v>7</v>
      </c>
      <c r="B15" s="6">
        <v>0</v>
      </c>
      <c r="C15" s="6">
        <v>0</v>
      </c>
      <c r="D15" s="1">
        <v>57.36</v>
      </c>
      <c r="E15" s="1">
        <v>57.36</v>
      </c>
      <c r="F15" s="1"/>
      <c r="G15" s="1"/>
      <c r="H15" s="1"/>
    </row>
    <row r="16" spans="1:8" x14ac:dyDescent="0.3">
      <c r="A16" s="1" t="s">
        <v>12</v>
      </c>
      <c r="B16" s="1">
        <v>3403.75</v>
      </c>
      <c r="C16" s="1">
        <v>95.66</v>
      </c>
      <c r="D16" s="1">
        <v>363.49</v>
      </c>
      <c r="E16" s="1">
        <v>3862.9</v>
      </c>
      <c r="F16" s="13">
        <f>(E16-E17)/E17</f>
        <v>7.5899832608713885E-2</v>
      </c>
      <c r="G16" s="13">
        <f>E16/$E$65</f>
        <v>9.8666398304825015E-2</v>
      </c>
      <c r="H16" s="1">
        <v>272.51</v>
      </c>
    </row>
    <row r="17" spans="1:8" x14ac:dyDescent="0.3">
      <c r="A17" s="1" t="s">
        <v>7</v>
      </c>
      <c r="B17" s="1">
        <v>3355.43</v>
      </c>
      <c r="C17" s="1">
        <v>80.12</v>
      </c>
      <c r="D17" s="1">
        <v>154.84</v>
      </c>
      <c r="E17" s="1">
        <v>3590.39</v>
      </c>
      <c r="F17" s="1"/>
      <c r="G17" s="1"/>
      <c r="H17" s="1"/>
    </row>
    <row r="18" spans="1:8" x14ac:dyDescent="0.3">
      <c r="A18" s="1" t="s">
        <v>13</v>
      </c>
      <c r="B18" s="1">
        <v>1174.9100000000001</v>
      </c>
      <c r="C18" s="1">
        <v>65.63</v>
      </c>
      <c r="D18" s="1">
        <v>658.6</v>
      </c>
      <c r="E18" s="1">
        <v>1899.14</v>
      </c>
      <c r="F18" s="13">
        <f>(E18-E19)/E19</f>
        <v>0.34697467250147174</v>
      </c>
      <c r="G18" s="13">
        <f>E18/$E$65</f>
        <v>4.8507935405168491E-2</v>
      </c>
      <c r="H18" s="1">
        <v>489.21</v>
      </c>
    </row>
    <row r="19" spans="1:8" x14ac:dyDescent="0.3">
      <c r="A19" s="1" t="s">
        <v>7</v>
      </c>
      <c r="B19" s="1">
        <v>877.68</v>
      </c>
      <c r="C19" s="1">
        <v>62.41</v>
      </c>
      <c r="D19" s="1">
        <v>469.84</v>
      </c>
      <c r="E19" s="1">
        <v>1409.93</v>
      </c>
      <c r="F19" s="1"/>
      <c r="G19" s="1"/>
      <c r="H19" s="1"/>
    </row>
    <row r="20" spans="1:8" x14ac:dyDescent="0.3">
      <c r="A20" s="1" t="s">
        <v>14</v>
      </c>
      <c r="B20" s="1">
        <v>1487.77</v>
      </c>
      <c r="C20" s="1">
        <v>47.35</v>
      </c>
      <c r="D20" s="1">
        <v>503.63</v>
      </c>
      <c r="E20" s="1">
        <v>2038.75</v>
      </c>
      <c r="F20" s="13">
        <f>(E20-E21)/E21</f>
        <v>6.2435511271847967E-2</v>
      </c>
      <c r="G20" s="13">
        <f>E20/$E$65</f>
        <v>5.2073861488509149E-2</v>
      </c>
      <c r="H20" s="1">
        <v>119.81</v>
      </c>
    </row>
    <row r="21" spans="1:8" x14ac:dyDescent="0.3">
      <c r="A21" s="1" t="s">
        <v>7</v>
      </c>
      <c r="B21" s="1">
        <v>1383.72</v>
      </c>
      <c r="C21" s="1">
        <v>43.57</v>
      </c>
      <c r="D21" s="1">
        <v>491.65</v>
      </c>
      <c r="E21" s="1">
        <v>1918.94</v>
      </c>
      <c r="F21" s="1"/>
      <c r="G21" s="1"/>
      <c r="H21" s="1"/>
    </row>
    <row r="22" spans="1:8" x14ac:dyDescent="0.3">
      <c r="A22" s="1" t="s">
        <v>15</v>
      </c>
      <c r="B22" s="6">
        <v>0</v>
      </c>
      <c r="C22" s="6">
        <v>0</v>
      </c>
      <c r="D22" s="1">
        <v>47.87</v>
      </c>
      <c r="E22" s="1">
        <v>47.87</v>
      </c>
      <c r="F22" s="13">
        <f>(E22-E23)/E23</f>
        <v>0.30258503401360537</v>
      </c>
      <c r="G22" s="13">
        <f>E22/$E$65</f>
        <v>1.2226980990582134E-3</v>
      </c>
      <c r="H22" s="1">
        <v>11.12</v>
      </c>
    </row>
    <row r="23" spans="1:8" x14ac:dyDescent="0.3">
      <c r="A23" s="1" t="s">
        <v>7</v>
      </c>
      <c r="B23" s="6">
        <v>0</v>
      </c>
      <c r="C23" s="6">
        <v>0</v>
      </c>
      <c r="D23" s="1">
        <v>36.75</v>
      </c>
      <c r="E23" s="1">
        <v>36.75</v>
      </c>
      <c r="F23" s="1"/>
      <c r="G23" s="1"/>
      <c r="H23" s="1"/>
    </row>
    <row r="24" spans="1:8" x14ac:dyDescent="0.3">
      <c r="A24" s="1" t="s">
        <v>16</v>
      </c>
      <c r="B24" s="1">
        <v>568.5</v>
      </c>
      <c r="C24" s="6">
        <v>0</v>
      </c>
      <c r="D24" s="6">
        <v>0</v>
      </c>
      <c r="E24" s="1">
        <v>568.5</v>
      </c>
      <c r="F24" s="6">
        <v>0</v>
      </c>
      <c r="G24" s="13">
        <f>E24/$E$65</f>
        <v>1.4520657391155095E-2</v>
      </c>
      <c r="H24" s="1">
        <v>568.5</v>
      </c>
    </row>
    <row r="25" spans="1:8" x14ac:dyDescent="0.3">
      <c r="A25" s="1" t="s">
        <v>7</v>
      </c>
      <c r="B25" s="6">
        <v>0</v>
      </c>
      <c r="C25" s="6">
        <v>0</v>
      </c>
      <c r="D25" s="6">
        <v>0</v>
      </c>
      <c r="E25" s="6">
        <v>0</v>
      </c>
      <c r="F25" s="1"/>
      <c r="G25" s="1"/>
      <c r="H25" s="1"/>
    </row>
    <row r="26" spans="1:8" x14ac:dyDescent="0.3">
      <c r="A26" s="1" t="s">
        <v>17</v>
      </c>
      <c r="B26" s="6">
        <v>0</v>
      </c>
      <c r="C26" s="6">
        <v>0</v>
      </c>
      <c r="D26" s="1">
        <v>63.73</v>
      </c>
      <c r="E26" s="1">
        <v>63.73</v>
      </c>
      <c r="F26" s="13">
        <f>(E26-E27)/E27</f>
        <v>2.6909442475024081E-2</v>
      </c>
      <c r="G26" s="13">
        <f>E26/$E$65</f>
        <v>1.6277950669099633E-3</v>
      </c>
      <c r="H26" s="1">
        <v>1.67</v>
      </c>
    </row>
    <row r="27" spans="1:8" x14ac:dyDescent="0.3">
      <c r="A27" s="1" t="s">
        <v>7</v>
      </c>
      <c r="B27" s="6">
        <v>0</v>
      </c>
      <c r="C27" s="6">
        <v>0</v>
      </c>
      <c r="D27" s="1">
        <v>62.06</v>
      </c>
      <c r="E27" s="1">
        <v>62.06</v>
      </c>
      <c r="F27" s="1"/>
      <c r="G27" s="1"/>
      <c r="H27" s="1"/>
    </row>
    <row r="28" spans="1:8" x14ac:dyDescent="0.3">
      <c r="A28" s="1" t="s">
        <v>18</v>
      </c>
      <c r="B28" s="6">
        <v>0</v>
      </c>
      <c r="C28" s="6">
        <v>0</v>
      </c>
      <c r="D28" s="1">
        <v>1</v>
      </c>
      <c r="E28" s="1">
        <v>1</v>
      </c>
      <c r="F28" s="13">
        <f>(E28-E29)/E29</f>
        <v>-2.5151515151515151</v>
      </c>
      <c r="G28" s="6">
        <v>0</v>
      </c>
      <c r="H28" s="1">
        <v>1.66</v>
      </c>
    </row>
    <row r="29" spans="1:8" x14ac:dyDescent="0.3">
      <c r="A29" s="1" t="s">
        <v>7</v>
      </c>
      <c r="B29" s="6">
        <v>0</v>
      </c>
      <c r="C29" s="6">
        <v>0</v>
      </c>
      <c r="D29" s="1">
        <v>-0.66</v>
      </c>
      <c r="E29" s="1">
        <v>-0.66</v>
      </c>
      <c r="F29" s="1"/>
      <c r="G29" s="1"/>
      <c r="H29" s="1"/>
    </row>
    <row r="30" spans="1:8" x14ac:dyDescent="0.3">
      <c r="A30" s="1" t="s">
        <v>19</v>
      </c>
      <c r="B30" s="1">
        <v>6.66</v>
      </c>
      <c r="C30" s="6">
        <v>0</v>
      </c>
      <c r="D30" s="1">
        <v>470.94</v>
      </c>
      <c r="E30" s="1">
        <v>477.6</v>
      </c>
      <c r="F30" s="13">
        <f>(E30-E31)/E31</f>
        <v>-0.13876115769542863</v>
      </c>
      <c r="G30" s="13">
        <f>E30/$E$65</f>
        <v>1.219888473177779E-2</v>
      </c>
      <c r="H30" s="1">
        <v>-76.95</v>
      </c>
    </row>
    <row r="31" spans="1:8" x14ac:dyDescent="0.3">
      <c r="A31" s="1" t="s">
        <v>7</v>
      </c>
      <c r="B31" s="1">
        <v>153.52000000000001</v>
      </c>
      <c r="C31" s="6">
        <v>0</v>
      </c>
      <c r="D31" s="1">
        <v>401.03</v>
      </c>
      <c r="E31" s="1">
        <v>554.54999999999995</v>
      </c>
      <c r="F31" s="1"/>
      <c r="G31" s="1"/>
      <c r="H31" s="1"/>
    </row>
    <row r="32" spans="1:8" x14ac:dyDescent="0.3">
      <c r="A32" s="1" t="s">
        <v>20</v>
      </c>
      <c r="B32" s="6">
        <v>0</v>
      </c>
      <c r="C32" s="6">
        <v>0</v>
      </c>
      <c r="D32" s="1">
        <v>0</v>
      </c>
      <c r="E32" s="6">
        <v>0</v>
      </c>
      <c r="F32" s="13">
        <f>(E32-E33)/E33</f>
        <v>-1</v>
      </c>
      <c r="G32" s="6">
        <v>0</v>
      </c>
      <c r="H32" s="1">
        <v>-0.02</v>
      </c>
    </row>
    <row r="33" spans="1:8" x14ac:dyDescent="0.3">
      <c r="A33" s="1" t="s">
        <v>7</v>
      </c>
      <c r="B33" s="6">
        <v>0</v>
      </c>
      <c r="C33" s="6">
        <v>0</v>
      </c>
      <c r="D33" s="1">
        <v>0.02</v>
      </c>
      <c r="E33" s="1">
        <v>0.02</v>
      </c>
      <c r="F33" s="1"/>
      <c r="G33" s="6"/>
      <c r="H33" s="1"/>
    </row>
    <row r="34" spans="1:8" x14ac:dyDescent="0.3">
      <c r="A34" s="1" t="s">
        <v>21</v>
      </c>
      <c r="B34" s="1">
        <v>0</v>
      </c>
      <c r="C34" s="6">
        <v>0</v>
      </c>
      <c r="D34" s="1">
        <v>0.2</v>
      </c>
      <c r="E34" s="1">
        <v>0.2</v>
      </c>
      <c r="F34" s="13">
        <f>(E34-E35)/E35</f>
        <v>-0.47368421052631576</v>
      </c>
      <c r="G34" s="6">
        <v>0</v>
      </c>
      <c r="H34" s="1">
        <v>-0.18</v>
      </c>
    </row>
    <row r="35" spans="1:8" x14ac:dyDescent="0.3">
      <c r="A35" s="1" t="s">
        <v>7</v>
      </c>
      <c r="B35" s="1">
        <v>0</v>
      </c>
      <c r="C35" s="6">
        <v>0</v>
      </c>
      <c r="D35" s="1">
        <v>0.38</v>
      </c>
      <c r="E35" s="1">
        <v>0.38</v>
      </c>
      <c r="F35" s="1"/>
      <c r="G35" s="1"/>
      <c r="H35" s="1"/>
    </row>
    <row r="36" spans="1:8" x14ac:dyDescent="0.3">
      <c r="A36" s="1" t="s">
        <v>22</v>
      </c>
      <c r="B36" s="1">
        <v>3569.42</v>
      </c>
      <c r="C36" s="6">
        <v>0</v>
      </c>
      <c r="D36" s="1">
        <v>86.2</v>
      </c>
      <c r="E36" s="1">
        <v>3655.62</v>
      </c>
      <c r="F36" s="13">
        <f>(E36-E37)/E37</f>
        <v>0.10350677537861518</v>
      </c>
      <c r="G36" s="13">
        <f>E36/$E$65</f>
        <v>9.3372041463947911E-2</v>
      </c>
      <c r="H36" s="1">
        <v>342.89</v>
      </c>
    </row>
    <row r="37" spans="1:8" x14ac:dyDescent="0.3">
      <c r="A37" s="1" t="s">
        <v>7</v>
      </c>
      <c r="B37" s="1">
        <v>3242.06</v>
      </c>
      <c r="C37" s="6">
        <v>0</v>
      </c>
      <c r="D37" s="1">
        <v>70.67</v>
      </c>
      <c r="E37" s="1">
        <v>3312.73</v>
      </c>
      <c r="F37" s="1"/>
      <c r="G37" s="1"/>
      <c r="H37" s="1"/>
    </row>
    <row r="38" spans="1:8" x14ac:dyDescent="0.3">
      <c r="A38" s="1" t="s">
        <v>23</v>
      </c>
      <c r="B38" s="1">
        <v>0</v>
      </c>
      <c r="C38" s="6">
        <v>0</v>
      </c>
      <c r="D38" s="1">
        <v>16.97</v>
      </c>
      <c r="E38" s="1">
        <v>16.97</v>
      </c>
      <c r="F38" s="13">
        <f>(E38-E39)/E39</f>
        <v>0.37967479674796728</v>
      </c>
      <c r="G38" s="13">
        <f>E38/$E$65</f>
        <v>4.3344864719068067E-4</v>
      </c>
      <c r="H38" s="1">
        <v>4.67</v>
      </c>
    </row>
    <row r="39" spans="1:8" x14ac:dyDescent="0.3">
      <c r="A39" s="1" t="s">
        <v>7</v>
      </c>
      <c r="B39" s="1">
        <v>0</v>
      </c>
      <c r="C39" s="6">
        <v>0</v>
      </c>
      <c r="D39" s="1">
        <v>12.3</v>
      </c>
      <c r="E39" s="1">
        <v>12.3</v>
      </c>
      <c r="F39" s="1"/>
      <c r="G39" s="1"/>
      <c r="H39" s="1"/>
    </row>
    <row r="40" spans="1:8" x14ac:dyDescent="0.3">
      <c r="A40" s="1" t="s">
        <v>24</v>
      </c>
      <c r="B40" s="1">
        <v>2639.82</v>
      </c>
      <c r="C40" s="1">
        <v>40.4</v>
      </c>
      <c r="D40" s="1">
        <v>178.92</v>
      </c>
      <c r="E40" s="1">
        <v>2859.14</v>
      </c>
      <c r="F40" s="13">
        <f>(E40-E41)/E41</f>
        <v>-4.2430412983994421E-2</v>
      </c>
      <c r="G40" s="13">
        <f>E40/$E$65</f>
        <v>7.3028306725324843E-2</v>
      </c>
      <c r="H40" s="1">
        <v>-126.69</v>
      </c>
    </row>
    <row r="41" spans="1:8" x14ac:dyDescent="0.3">
      <c r="A41" s="1" t="s">
        <v>7</v>
      </c>
      <c r="B41" s="1">
        <v>2779.57</v>
      </c>
      <c r="C41" s="1">
        <v>31.28</v>
      </c>
      <c r="D41" s="1">
        <v>174.98</v>
      </c>
      <c r="E41" s="1">
        <v>2985.83</v>
      </c>
      <c r="F41" s="1"/>
      <c r="G41" s="1"/>
      <c r="H41" s="1"/>
    </row>
    <row r="42" spans="1:8" x14ac:dyDescent="0.3">
      <c r="A42" s="1" t="s">
        <v>25</v>
      </c>
      <c r="B42" s="6">
        <v>0</v>
      </c>
      <c r="C42" s="6">
        <v>0</v>
      </c>
      <c r="D42" s="1">
        <v>17.71</v>
      </c>
      <c r="E42" s="1">
        <v>17.71</v>
      </c>
      <c r="F42" s="13">
        <f>(E42-E43)/E43</f>
        <v>0.16820580474934041</v>
      </c>
      <c r="G42" s="13">
        <f>E42/$E$65</f>
        <v>4.5234976674996788E-4</v>
      </c>
      <c r="H42" s="1">
        <v>2.5499999999999998</v>
      </c>
    </row>
    <row r="43" spans="1:8" x14ac:dyDescent="0.3">
      <c r="A43" s="1" t="s">
        <v>7</v>
      </c>
      <c r="B43" s="6">
        <v>0</v>
      </c>
      <c r="C43" s="6">
        <v>0</v>
      </c>
      <c r="D43" s="1">
        <v>15.16</v>
      </c>
      <c r="E43" s="1">
        <v>15.16</v>
      </c>
      <c r="F43" s="1"/>
      <c r="G43" s="1"/>
      <c r="H43" s="1"/>
    </row>
    <row r="44" spans="1:8" x14ac:dyDescent="0.3">
      <c r="A44" s="1" t="s">
        <v>26</v>
      </c>
      <c r="B44" s="1">
        <v>272.24</v>
      </c>
      <c r="C44" s="1">
        <v>93.06</v>
      </c>
      <c r="D44" s="1">
        <v>384.64</v>
      </c>
      <c r="E44" s="1">
        <v>749.94</v>
      </c>
      <c r="F44" s="13">
        <f>(E44-E45)/E45</f>
        <v>1.0566586222027208</v>
      </c>
      <c r="G44" s="13">
        <f>E44/$E$65</f>
        <v>1.9155007570664649E-2</v>
      </c>
      <c r="H44" s="1">
        <v>385.3</v>
      </c>
    </row>
    <row r="45" spans="1:8" x14ac:dyDescent="0.3">
      <c r="A45" s="1" t="s">
        <v>7</v>
      </c>
      <c r="B45" s="1">
        <v>-0.03</v>
      </c>
      <c r="C45" s="1">
        <v>102.17</v>
      </c>
      <c r="D45" s="1">
        <v>262.5</v>
      </c>
      <c r="E45" s="1">
        <v>364.64</v>
      </c>
      <c r="F45" s="1"/>
      <c r="G45" s="1"/>
      <c r="H45" s="1"/>
    </row>
    <row r="46" spans="1:8" x14ac:dyDescent="0.3">
      <c r="A46" s="1" t="s">
        <v>27</v>
      </c>
      <c r="B46">
        <v>-34.409999999999997</v>
      </c>
      <c r="C46">
        <v>149.03</v>
      </c>
      <c r="D46">
        <v>1102.29</v>
      </c>
      <c r="E46">
        <v>1216.9100000000001</v>
      </c>
      <c r="F46" s="13">
        <f>(E46-E47)/E47</f>
        <v>1.3939575730307135E-2</v>
      </c>
      <c r="G46" s="13">
        <f>E46/$E$65</f>
        <v>3.1082380274178624E-2</v>
      </c>
      <c r="H46">
        <v>16.73</v>
      </c>
    </row>
    <row r="47" spans="1:8" x14ac:dyDescent="0.3">
      <c r="A47" s="1" t="s">
        <v>7</v>
      </c>
      <c r="B47" s="1">
        <v>11.38</v>
      </c>
      <c r="C47" s="1">
        <v>138.32</v>
      </c>
      <c r="D47" s="1">
        <v>1050.48</v>
      </c>
      <c r="E47" s="1">
        <v>1200.18</v>
      </c>
      <c r="F47" s="1"/>
      <c r="G47" s="1"/>
      <c r="H47" s="1"/>
    </row>
    <row r="48" spans="1:8" x14ac:dyDescent="0.3">
      <c r="A48" s="1" t="s">
        <v>28</v>
      </c>
      <c r="B48" s="1">
        <v>1752</v>
      </c>
      <c r="C48" s="6">
        <v>0</v>
      </c>
      <c r="D48" s="1">
        <v>504.38</v>
      </c>
      <c r="E48" s="1">
        <v>2256.38</v>
      </c>
      <c r="F48" s="13">
        <f>(E48-E49)/E49</f>
        <v>3.7174008488218941</v>
      </c>
      <c r="G48" s="13">
        <f>E48/$E$65</f>
        <v>5.7632578582681677E-2</v>
      </c>
      <c r="H48" s="1">
        <v>1778.07</v>
      </c>
    </row>
    <row r="49" spans="1:8" x14ac:dyDescent="0.3">
      <c r="A49" s="1" t="s">
        <v>7</v>
      </c>
      <c r="B49" s="1">
        <v>8.94</v>
      </c>
      <c r="C49" s="6">
        <v>0</v>
      </c>
      <c r="D49" s="1">
        <v>469.37</v>
      </c>
      <c r="E49" s="1">
        <v>478.31</v>
      </c>
      <c r="F49" s="1"/>
      <c r="G49" s="1"/>
      <c r="H49" s="1"/>
    </row>
    <row r="50" spans="1:8" x14ac:dyDescent="0.3">
      <c r="A50" s="1" t="s">
        <v>29</v>
      </c>
      <c r="B50" s="1">
        <v>764.6</v>
      </c>
      <c r="C50" s="6">
        <v>0</v>
      </c>
      <c r="D50" s="1">
        <v>471.47</v>
      </c>
      <c r="E50" s="1">
        <v>1236.07</v>
      </c>
      <c r="F50" s="13">
        <f>(E50-E51)/E51</f>
        <v>0.39910806252617509</v>
      </c>
      <c r="G50" s="13">
        <f>E50/$E$65</f>
        <v>3.1571766018443408E-2</v>
      </c>
      <c r="H50" s="1">
        <v>352.6</v>
      </c>
    </row>
    <row r="51" spans="1:8" x14ac:dyDescent="0.3">
      <c r="A51" s="1" t="s">
        <v>7</v>
      </c>
      <c r="B51" s="1">
        <v>442.75</v>
      </c>
      <c r="C51" s="6">
        <v>0</v>
      </c>
      <c r="D51" s="1">
        <v>440.72</v>
      </c>
      <c r="E51" s="1">
        <v>883.47</v>
      </c>
      <c r="F51" s="1"/>
      <c r="G51" s="1"/>
      <c r="H51" s="1"/>
    </row>
    <row r="52" spans="1:8" x14ac:dyDescent="0.3">
      <c r="A52" s="1" t="s">
        <v>30</v>
      </c>
      <c r="B52" s="1">
        <v>1504.43</v>
      </c>
      <c r="C52" s="1">
        <v>13.07</v>
      </c>
      <c r="D52" s="1">
        <v>55.27</v>
      </c>
      <c r="E52" s="1">
        <v>1572.77</v>
      </c>
      <c r="F52" s="13">
        <f>(E52-E53)/E53</f>
        <v>4.9625936826369219E-2</v>
      </c>
      <c r="G52" s="13">
        <f>E52/$E$65</f>
        <v>4.0171775417919081E-2</v>
      </c>
      <c r="H52" s="1">
        <v>74.36</v>
      </c>
    </row>
    <row r="53" spans="1:8" x14ac:dyDescent="0.3">
      <c r="A53" s="1" t="s">
        <v>7</v>
      </c>
      <c r="B53" s="1">
        <v>1443.04</v>
      </c>
      <c r="C53" s="1">
        <v>15.12</v>
      </c>
      <c r="D53" s="1">
        <v>40.25</v>
      </c>
      <c r="E53" s="1">
        <v>1498.41</v>
      </c>
      <c r="F53" s="1"/>
      <c r="G53" s="1"/>
      <c r="H53" s="1"/>
    </row>
    <row r="54" spans="1:8" x14ac:dyDescent="0.3">
      <c r="A54" s="2" t="s">
        <v>31</v>
      </c>
      <c r="B54" s="7">
        <f t="shared" ref="B54:E55" si="0">SUM(B4+B6+B8+B10+B12+B14+B16+B18+B20+B22+B24+B26+B28+B30+B32+B34+B36+B38+B40+B42+B44+B46+B48+B50+B52)</f>
        <v>20786.43</v>
      </c>
      <c r="C54" s="7">
        <f t="shared" si="0"/>
        <v>524.77</v>
      </c>
      <c r="D54" s="7">
        <f t="shared" si="0"/>
        <v>6650.5400000000009</v>
      </c>
      <c r="E54" s="7">
        <f t="shared" si="0"/>
        <v>27961.739999999998</v>
      </c>
      <c r="F54" s="14">
        <f>(E54-E55)/E55</f>
        <v>0.21095718129577354</v>
      </c>
      <c r="G54" s="14">
        <f>E54/$E$65</f>
        <v>0.7142002578725718</v>
      </c>
      <c r="H54" s="7">
        <f t="shared" ref="H54" si="1">SUM(H4+H6+H8+H10+H12+H14+H16+H18+H20+H22+H24+H26+H28+H30+H32+H34+H36+H38+H40+H42+H44+H46+H48+H50+H52)</f>
        <v>4871.1299999999992</v>
      </c>
    </row>
    <row r="55" spans="1:8" x14ac:dyDescent="0.3">
      <c r="A55" s="1" t="s">
        <v>32</v>
      </c>
      <c r="B55" s="15">
        <f t="shared" si="0"/>
        <v>17391.579999999998</v>
      </c>
      <c r="C55" s="15">
        <f t="shared" si="0"/>
        <v>489.88</v>
      </c>
      <c r="D55" s="15">
        <f t="shared" si="0"/>
        <v>5209.1499999999996</v>
      </c>
      <c r="E55" s="15">
        <f t="shared" si="0"/>
        <v>23090.609999999997</v>
      </c>
      <c r="F55" s="1"/>
      <c r="G55" s="1"/>
      <c r="H55" s="1"/>
    </row>
    <row r="56" spans="1:8" x14ac:dyDescent="0.3">
      <c r="A56" s="1" t="s">
        <v>33</v>
      </c>
      <c r="B56" s="13">
        <f>(B54-B55)/B55</f>
        <v>0.19520078106762023</v>
      </c>
      <c r="C56" s="13">
        <f>(C54-C55)/C55</f>
        <v>7.1221523638442044E-2</v>
      </c>
      <c r="D56" s="13">
        <f>(D54-D55)/D55</f>
        <v>0.27670349289231472</v>
      </c>
      <c r="E56" s="13">
        <f>(E54-E55)/E55</f>
        <v>0.21095718129577354</v>
      </c>
      <c r="F56" s="1"/>
      <c r="G56" s="1"/>
      <c r="H56" s="1"/>
    </row>
    <row r="57" spans="1:8" x14ac:dyDescent="0.3">
      <c r="A57" s="2" t="s">
        <v>43</v>
      </c>
      <c r="B57" s="1"/>
      <c r="C57" s="1"/>
      <c r="D57" s="1"/>
      <c r="E57" s="1"/>
      <c r="F57" s="1"/>
      <c r="G57" s="1"/>
      <c r="H57" s="1"/>
    </row>
    <row r="58" spans="1:8" x14ac:dyDescent="0.3">
      <c r="A58" s="1" t="s">
        <v>44</v>
      </c>
      <c r="B58" s="1">
        <v>9890.77</v>
      </c>
      <c r="C58" s="6">
        <v>0</v>
      </c>
      <c r="D58" s="1">
        <v>27.85</v>
      </c>
      <c r="E58" s="1">
        <v>9918.6200000000008</v>
      </c>
      <c r="F58" s="13">
        <f>(E58-E59)/E59</f>
        <v>-0.32156253847521843</v>
      </c>
      <c r="G58" s="13">
        <f>E58/$E$65</f>
        <v>0.25334192227450969</v>
      </c>
      <c r="H58" s="1">
        <v>-4701.18</v>
      </c>
    </row>
    <row r="59" spans="1:8" x14ac:dyDescent="0.3">
      <c r="A59" s="1" t="s">
        <v>7</v>
      </c>
      <c r="B59" s="1">
        <v>14619.8</v>
      </c>
      <c r="C59" s="6">
        <v>0</v>
      </c>
      <c r="D59" s="6">
        <v>0</v>
      </c>
      <c r="E59" s="1">
        <v>14619.8</v>
      </c>
      <c r="F59" s="1"/>
      <c r="G59" s="1"/>
      <c r="H59" s="1"/>
    </row>
    <row r="60" spans="1:8" x14ac:dyDescent="0.3">
      <c r="A60" s="1" t="s">
        <v>45</v>
      </c>
      <c r="B60" s="6">
        <v>0</v>
      </c>
      <c r="C60" s="1">
        <v>1270.76</v>
      </c>
      <c r="D60" s="6">
        <v>0</v>
      </c>
      <c r="E60" s="1">
        <v>1270.76</v>
      </c>
      <c r="F60" s="13">
        <f>(E60-E61)/E61</f>
        <v>6.1150868871761056E-2</v>
      </c>
      <c r="G60" s="13">
        <f>E60/$E$65</f>
        <v>3.2457819852918644E-2</v>
      </c>
      <c r="H60" s="1">
        <v>73.23</v>
      </c>
    </row>
    <row r="61" spans="1:8" x14ac:dyDescent="0.3">
      <c r="A61" s="1" t="s">
        <v>7</v>
      </c>
      <c r="B61" s="6">
        <v>0</v>
      </c>
      <c r="C61" s="1">
        <v>1197.53</v>
      </c>
      <c r="D61" s="6">
        <v>0</v>
      </c>
      <c r="E61" s="1">
        <v>1197.53</v>
      </c>
      <c r="F61" s="1"/>
      <c r="G61" s="1"/>
      <c r="H61" s="1"/>
    </row>
    <row r="62" spans="1:8" x14ac:dyDescent="0.3">
      <c r="A62" s="2" t="s">
        <v>46</v>
      </c>
      <c r="B62" s="18">
        <f>SUM(B58+B60)</f>
        <v>9890.77</v>
      </c>
      <c r="C62" s="18">
        <f>SUM(C58+C60)</f>
        <v>1270.76</v>
      </c>
      <c r="D62" s="18">
        <f>SUM(D58+D60)</f>
        <v>27.85</v>
      </c>
      <c r="E62" s="18">
        <f>SUM(E58+E60)</f>
        <v>11189.380000000001</v>
      </c>
      <c r="F62" s="14">
        <f>(E62-E63)/E63</f>
        <v>-0.29258730771881214</v>
      </c>
      <c r="G62" s="14">
        <f>E62/$E$65</f>
        <v>0.28579974212742837</v>
      </c>
      <c r="H62" s="18">
        <f>SUM(H58+H60)</f>
        <v>-4627.9500000000007</v>
      </c>
    </row>
    <row r="63" spans="1:8" x14ac:dyDescent="0.3">
      <c r="A63" s="1" t="s">
        <v>32</v>
      </c>
      <c r="B63" s="15">
        <f t="shared" ref="B63:E63" si="2">SUM(B59+B61)</f>
        <v>14619.8</v>
      </c>
      <c r="C63" s="15">
        <f t="shared" si="2"/>
        <v>1197.53</v>
      </c>
      <c r="D63" s="6">
        <v>0</v>
      </c>
      <c r="E63" s="15">
        <f t="shared" si="2"/>
        <v>15817.33</v>
      </c>
      <c r="F63" s="1"/>
      <c r="G63" s="1"/>
      <c r="H63" s="1"/>
    </row>
    <row r="64" spans="1:8" x14ac:dyDescent="0.3">
      <c r="A64" s="1" t="s">
        <v>33</v>
      </c>
      <c r="B64" s="16">
        <v>-0.3231</v>
      </c>
      <c r="C64" s="16">
        <v>6.1199999999999997E-2</v>
      </c>
      <c r="D64" s="6">
        <v>0</v>
      </c>
      <c r="E64" s="16">
        <v>-0.29260000000000003</v>
      </c>
      <c r="F64" s="1"/>
      <c r="G64" s="1"/>
      <c r="H64" s="1"/>
    </row>
    <row r="65" spans="1:8" x14ac:dyDescent="0.3">
      <c r="A65" s="2" t="s">
        <v>40</v>
      </c>
      <c r="B65" s="7">
        <f>SUM(B54+B62)</f>
        <v>30677.200000000001</v>
      </c>
      <c r="C65" s="7">
        <f t="shared" ref="B65:E66" si="3">SUM(C54+C62)</f>
        <v>1795.53</v>
      </c>
      <c r="D65" s="7">
        <f t="shared" si="3"/>
        <v>6678.3900000000012</v>
      </c>
      <c r="E65" s="7">
        <f t="shared" si="3"/>
        <v>39151.119999999995</v>
      </c>
      <c r="F65" s="14">
        <f>(E65-E66)/E66</f>
        <v>6.250138146609672E-3</v>
      </c>
      <c r="G65" s="14">
        <f>E65/$E$65</f>
        <v>1</v>
      </c>
      <c r="H65" s="7">
        <f t="shared" ref="H65" si="4">SUM(H54+H62)</f>
        <v>243.17999999999847</v>
      </c>
    </row>
    <row r="66" spans="1:8" x14ac:dyDescent="0.3">
      <c r="A66" s="1" t="s">
        <v>32</v>
      </c>
      <c r="B66" s="6">
        <f t="shared" si="3"/>
        <v>32011.379999999997</v>
      </c>
      <c r="C66" s="6">
        <f t="shared" si="3"/>
        <v>1687.4099999999999</v>
      </c>
      <c r="D66" s="6">
        <f t="shared" si="3"/>
        <v>5209.1499999999996</v>
      </c>
      <c r="E66" s="6">
        <f t="shared" si="3"/>
        <v>38907.939999999995</v>
      </c>
      <c r="F66" s="1"/>
      <c r="G66" s="1"/>
      <c r="H66" s="1"/>
    </row>
    <row r="67" spans="1:8" x14ac:dyDescent="0.3">
      <c r="A67" s="1" t="s">
        <v>33</v>
      </c>
      <c r="B67" s="13">
        <f>(B65-B66)/B66</f>
        <v>-4.1678303153440954E-2</v>
      </c>
      <c r="C67" s="13">
        <f>(C65-C66)/C66</f>
        <v>6.407452841929355E-2</v>
      </c>
      <c r="D67" s="13">
        <f>(D65-D66)/D66</f>
        <v>0.28204985458280174</v>
      </c>
      <c r="E67" s="13">
        <f>(E65-E66)/E66</f>
        <v>6.250138146609672E-3</v>
      </c>
      <c r="F67" s="1"/>
      <c r="G67" s="1"/>
      <c r="H67" s="1"/>
    </row>
    <row r="68" spans="1:8" x14ac:dyDescent="0.3">
      <c r="A68" s="1" t="s">
        <v>41</v>
      </c>
      <c r="B68" s="13">
        <f>B65/$E$65</f>
        <v>0.7835586823569799</v>
      </c>
      <c r="C68" s="13">
        <f>C65/$E$65</f>
        <v>4.5861523246333698E-2</v>
      </c>
      <c r="D68" s="13">
        <f>D65/$E$65</f>
        <v>0.17057979439668652</v>
      </c>
      <c r="E68" s="13">
        <f>E65/$E$65</f>
        <v>1</v>
      </c>
      <c r="F68" s="1"/>
      <c r="G68" s="1"/>
      <c r="H68" s="1"/>
    </row>
    <row r="69" spans="1:8" x14ac:dyDescent="0.3">
      <c r="A69" s="1" t="s">
        <v>42</v>
      </c>
      <c r="B69" s="13">
        <f>B66/$E$66</f>
        <v>0.82274671956418155</v>
      </c>
      <c r="C69" s="13">
        <f>C66/$E$66</f>
        <v>4.3369296858173423E-2</v>
      </c>
      <c r="D69" s="13">
        <f>D66/$E$66</f>
        <v>0.13388398357764508</v>
      </c>
      <c r="E69" s="13">
        <f>E66/$E$66</f>
        <v>1</v>
      </c>
      <c r="F69" s="1"/>
      <c r="G69" s="1"/>
      <c r="H69" s="1"/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3"/>
  <sheetViews>
    <sheetView tabSelected="1" workbookViewId="0">
      <selection activeCell="A48" sqref="A48:R48"/>
    </sheetView>
  </sheetViews>
  <sheetFormatPr defaultRowHeight="14.4" x14ac:dyDescent="0.3"/>
  <cols>
    <col min="1" max="1" width="39.109375" customWidth="1"/>
    <col min="2" max="2" width="10.77734375" customWidth="1"/>
    <col min="3" max="3" width="13.109375" customWidth="1"/>
    <col min="4" max="4" width="12.6640625" customWidth="1"/>
    <col min="5" max="5" width="11.77734375" customWidth="1"/>
    <col min="6" max="6" width="12" customWidth="1"/>
    <col min="7" max="7" width="12.109375" customWidth="1"/>
    <col min="8" max="8" width="10.88671875" customWidth="1"/>
    <col min="9" max="9" width="10.6640625" customWidth="1"/>
    <col min="10" max="10" width="12.109375" customWidth="1"/>
    <col min="11" max="11" width="9.5546875" bestFit="1" customWidth="1"/>
    <col min="12" max="12" width="10.77734375" customWidth="1"/>
    <col min="13" max="13" width="9.5546875" bestFit="1" customWidth="1"/>
    <col min="14" max="14" width="10.77734375" customWidth="1"/>
    <col min="15" max="15" width="11.88671875" customWidth="1"/>
    <col min="18" max="18" width="11.109375" customWidth="1"/>
  </cols>
  <sheetData>
    <row r="1" spans="1:18" ht="24" customHeight="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s="5" customFormat="1" ht="29.4" customHeight="1" x14ac:dyDescent="0.3">
      <c r="A2" s="4"/>
      <c r="B2" s="4" t="s">
        <v>47</v>
      </c>
      <c r="C2" s="4" t="s">
        <v>48</v>
      </c>
      <c r="D2" s="4" t="s">
        <v>49</v>
      </c>
      <c r="E2" s="4" t="s">
        <v>50</v>
      </c>
      <c r="F2" s="4" t="s">
        <v>51</v>
      </c>
      <c r="G2" s="4" t="s">
        <v>52</v>
      </c>
      <c r="H2" s="4" t="s">
        <v>53</v>
      </c>
      <c r="I2" s="4" t="s">
        <v>54</v>
      </c>
      <c r="J2" s="4" t="s">
        <v>55</v>
      </c>
      <c r="K2" s="4" t="s">
        <v>56</v>
      </c>
      <c r="L2" s="4" t="s">
        <v>57</v>
      </c>
      <c r="M2" s="4" t="s">
        <v>58</v>
      </c>
      <c r="N2" s="3" t="s">
        <v>59</v>
      </c>
      <c r="O2" s="4" t="s">
        <v>1</v>
      </c>
      <c r="P2" s="4" t="s">
        <v>2</v>
      </c>
      <c r="Q2" s="4" t="s">
        <v>3</v>
      </c>
      <c r="R2" s="4" t="s">
        <v>4</v>
      </c>
    </row>
    <row r="3" spans="1:18" x14ac:dyDescent="0.3">
      <c r="A3" s="2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3">
      <c r="A4" s="1" t="s">
        <v>6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1">
        <v>830.58</v>
      </c>
      <c r="H4" s="1">
        <v>311.35000000000002</v>
      </c>
      <c r="I4" s="1">
        <v>519.23</v>
      </c>
      <c r="J4" s="1">
        <v>890.62</v>
      </c>
      <c r="K4" s="6">
        <v>0</v>
      </c>
      <c r="L4" s="1">
        <v>90.18</v>
      </c>
      <c r="M4" s="1">
        <v>7.48</v>
      </c>
      <c r="N4" s="1">
        <v>51.43</v>
      </c>
      <c r="O4" s="1">
        <v>1870.29</v>
      </c>
      <c r="P4" s="13">
        <f>(O4-O5)/O5</f>
        <v>0.23910321388110417</v>
      </c>
      <c r="Q4" s="13">
        <f>O4/$O$79</f>
        <v>6.4559714925805332E-3</v>
      </c>
      <c r="R4" s="1">
        <v>360.9</v>
      </c>
    </row>
    <row r="5" spans="1:18" x14ac:dyDescent="0.3">
      <c r="A5" s="1" t="s">
        <v>7</v>
      </c>
      <c r="B5" s="6">
        <v>-0.02</v>
      </c>
      <c r="C5" s="6">
        <v>0</v>
      </c>
      <c r="D5" s="6">
        <v>0</v>
      </c>
      <c r="E5" s="6">
        <v>0</v>
      </c>
      <c r="F5" s="6">
        <v>0</v>
      </c>
      <c r="G5" s="1">
        <v>659.96</v>
      </c>
      <c r="H5" s="1">
        <v>215.66</v>
      </c>
      <c r="I5" s="1">
        <v>444.3</v>
      </c>
      <c r="J5" s="1">
        <v>729.6</v>
      </c>
      <c r="K5" s="6">
        <v>0</v>
      </c>
      <c r="L5" s="1">
        <v>81.13</v>
      </c>
      <c r="M5" s="1">
        <v>6.39</v>
      </c>
      <c r="N5" s="1">
        <v>32.33</v>
      </c>
      <c r="O5" s="1">
        <v>1509.39</v>
      </c>
      <c r="P5" s="1"/>
      <c r="Q5" s="1"/>
      <c r="R5" s="1"/>
    </row>
    <row r="6" spans="1:18" x14ac:dyDescent="0.3">
      <c r="A6" s="1" t="s">
        <v>8</v>
      </c>
      <c r="B6" s="1">
        <v>2384.89</v>
      </c>
      <c r="C6" s="1">
        <v>300.14</v>
      </c>
      <c r="D6" s="1">
        <v>279.39999999999998</v>
      </c>
      <c r="E6" s="1">
        <v>20.75</v>
      </c>
      <c r="F6" s="1">
        <v>407.99</v>
      </c>
      <c r="G6" s="1">
        <v>5847.78</v>
      </c>
      <c r="H6" s="1">
        <v>2699.1</v>
      </c>
      <c r="I6" s="1">
        <v>3148.67</v>
      </c>
      <c r="J6" s="1">
        <v>6712.97</v>
      </c>
      <c r="K6" s="1">
        <v>17.670000000000002</v>
      </c>
      <c r="L6" s="1">
        <v>615.07000000000005</v>
      </c>
      <c r="M6" s="1">
        <v>229.99</v>
      </c>
      <c r="N6" s="1">
        <v>3956.19</v>
      </c>
      <c r="O6" s="1">
        <v>20472.689999999999</v>
      </c>
      <c r="P6" s="13">
        <f>(O6-O7)/O7</f>
        <v>0.33488756337763681</v>
      </c>
      <c r="Q6" s="13">
        <f>O6/$O$79</f>
        <v>7.0668774904661072E-2</v>
      </c>
      <c r="R6" s="1">
        <v>5136.05</v>
      </c>
    </row>
    <row r="7" spans="1:18" x14ac:dyDescent="0.3">
      <c r="A7" s="1" t="s">
        <v>7</v>
      </c>
      <c r="B7" s="1">
        <v>2154.2800000000002</v>
      </c>
      <c r="C7" s="1">
        <v>286.60000000000002</v>
      </c>
      <c r="D7" s="1">
        <v>256.85000000000002</v>
      </c>
      <c r="E7" s="1">
        <v>29.75</v>
      </c>
      <c r="F7" s="1">
        <v>298.54000000000002</v>
      </c>
      <c r="G7" s="1">
        <v>5348.55</v>
      </c>
      <c r="H7" s="1">
        <v>2351.4299999999998</v>
      </c>
      <c r="I7" s="1">
        <v>2997.12</v>
      </c>
      <c r="J7" s="1">
        <v>3141.76</v>
      </c>
      <c r="K7" s="1">
        <v>12.02</v>
      </c>
      <c r="L7" s="1">
        <v>507.09</v>
      </c>
      <c r="M7" s="1">
        <v>231.01</v>
      </c>
      <c r="N7" s="1">
        <v>3356.79</v>
      </c>
      <c r="O7" s="1">
        <v>15336.64</v>
      </c>
      <c r="P7" s="1"/>
      <c r="Q7" s="1"/>
      <c r="R7" s="1"/>
    </row>
    <row r="8" spans="1:18" x14ac:dyDescent="0.3">
      <c r="A8" s="1" t="s">
        <v>9</v>
      </c>
      <c r="B8" s="1">
        <v>714.92</v>
      </c>
      <c r="C8" s="1">
        <v>131.08000000000001</v>
      </c>
      <c r="D8" s="1">
        <v>113.8</v>
      </c>
      <c r="E8" s="1">
        <v>17.28</v>
      </c>
      <c r="F8" s="1">
        <v>37.270000000000003</v>
      </c>
      <c r="G8" s="1">
        <v>4963.53</v>
      </c>
      <c r="H8" s="1">
        <v>2017.51</v>
      </c>
      <c r="I8" s="1">
        <v>2946.01</v>
      </c>
      <c r="J8" s="1">
        <v>752.26</v>
      </c>
      <c r="K8" s="6">
        <v>0</v>
      </c>
      <c r="L8" s="1">
        <v>21.31</v>
      </c>
      <c r="M8" s="1">
        <v>351.9</v>
      </c>
      <c r="N8" s="1">
        <v>560.62</v>
      </c>
      <c r="O8" s="1">
        <v>7532.88</v>
      </c>
      <c r="P8" s="13">
        <f>(O8-O9)/O9</f>
        <v>0.2236686928807437</v>
      </c>
      <c r="Q8" s="13">
        <f>O8/$O$79</f>
        <v>2.6002415955295729E-2</v>
      </c>
      <c r="R8" s="1">
        <v>1376.9</v>
      </c>
    </row>
    <row r="9" spans="1:18" x14ac:dyDescent="0.3">
      <c r="A9" s="1" t="s">
        <v>7</v>
      </c>
      <c r="B9" s="1">
        <v>660.56</v>
      </c>
      <c r="C9" s="1">
        <v>123.04</v>
      </c>
      <c r="D9" s="1">
        <v>110</v>
      </c>
      <c r="E9" s="1">
        <v>13.04</v>
      </c>
      <c r="F9" s="1">
        <v>30.18</v>
      </c>
      <c r="G9" s="1">
        <v>4345.12</v>
      </c>
      <c r="H9" s="1">
        <v>1675.2</v>
      </c>
      <c r="I9" s="1">
        <v>2669.92</v>
      </c>
      <c r="J9" s="1">
        <v>588.05999999999995</v>
      </c>
      <c r="K9" s="6">
        <v>0</v>
      </c>
      <c r="L9" s="1">
        <v>23.28</v>
      </c>
      <c r="M9" s="1">
        <v>305.22000000000003</v>
      </c>
      <c r="N9" s="1">
        <v>80.52</v>
      </c>
      <c r="O9" s="1">
        <v>6155.98</v>
      </c>
      <c r="P9" s="1"/>
      <c r="Q9" s="1"/>
      <c r="R9" s="1"/>
    </row>
    <row r="10" spans="1:18" x14ac:dyDescent="0.3">
      <c r="A10" s="1" t="s">
        <v>61</v>
      </c>
      <c r="B10" s="1">
        <v>35.75</v>
      </c>
      <c r="C10" s="1">
        <v>0.8</v>
      </c>
      <c r="D10" s="1">
        <v>0.8</v>
      </c>
      <c r="E10" s="6">
        <v>0</v>
      </c>
      <c r="F10" s="1">
        <v>3.1</v>
      </c>
      <c r="G10" s="1">
        <v>396.96</v>
      </c>
      <c r="H10" s="1">
        <v>208.24</v>
      </c>
      <c r="I10" s="1">
        <v>188.72</v>
      </c>
      <c r="J10" s="1">
        <v>366.59</v>
      </c>
      <c r="K10" s="6">
        <v>0</v>
      </c>
      <c r="L10" s="1">
        <v>0.06</v>
      </c>
      <c r="M10" s="1">
        <v>28.17</v>
      </c>
      <c r="N10" s="1">
        <v>2.36</v>
      </c>
      <c r="O10" s="1">
        <v>833.79</v>
      </c>
      <c r="P10" s="13">
        <f>(O10-O11)/O11</f>
        <v>0.56286785379568882</v>
      </c>
      <c r="Q10" s="13">
        <f>O10/$O$79</f>
        <v>2.8781228958069194E-3</v>
      </c>
      <c r="R10" s="1">
        <v>300.29000000000002</v>
      </c>
    </row>
    <row r="11" spans="1:18" x14ac:dyDescent="0.3">
      <c r="A11" s="1" t="s">
        <v>7</v>
      </c>
      <c r="B11" s="1">
        <v>27.2</v>
      </c>
      <c r="C11" s="1">
        <v>1.1200000000000001</v>
      </c>
      <c r="D11" s="1">
        <v>1.1200000000000001</v>
      </c>
      <c r="E11" s="6">
        <v>0</v>
      </c>
      <c r="F11" s="1">
        <v>5.39</v>
      </c>
      <c r="G11" s="1">
        <v>299.63</v>
      </c>
      <c r="H11" s="1">
        <v>154.16999999999999</v>
      </c>
      <c r="I11" s="1">
        <v>145.46</v>
      </c>
      <c r="J11" s="1">
        <v>168.43</v>
      </c>
      <c r="K11" s="6">
        <v>0</v>
      </c>
      <c r="L11" s="1">
        <v>0.05</v>
      </c>
      <c r="M11" s="1">
        <v>28.94</v>
      </c>
      <c r="N11" s="1">
        <v>2.74</v>
      </c>
      <c r="O11" s="1">
        <v>533.5</v>
      </c>
      <c r="P11" s="1"/>
      <c r="Q11" s="1"/>
      <c r="R11" s="1"/>
    </row>
    <row r="12" spans="1:18" x14ac:dyDescent="0.3">
      <c r="A12" s="1" t="s">
        <v>10</v>
      </c>
      <c r="B12" s="1">
        <v>551.23</v>
      </c>
      <c r="C12" s="1">
        <v>114.28</v>
      </c>
      <c r="D12" s="1">
        <v>111.64</v>
      </c>
      <c r="E12" s="1">
        <v>2.64</v>
      </c>
      <c r="F12" s="1">
        <v>84.48</v>
      </c>
      <c r="G12" s="1">
        <v>1740.64</v>
      </c>
      <c r="H12" s="1">
        <v>800.67</v>
      </c>
      <c r="I12" s="1">
        <v>939.97</v>
      </c>
      <c r="J12" s="1">
        <v>1475.41</v>
      </c>
      <c r="K12" s="6">
        <v>0</v>
      </c>
      <c r="L12" s="1">
        <v>66.099999999999994</v>
      </c>
      <c r="M12" s="1">
        <v>152.79</v>
      </c>
      <c r="N12" s="1">
        <v>725.96</v>
      </c>
      <c r="O12" s="1">
        <v>4910.8900000000003</v>
      </c>
      <c r="P12" s="13">
        <f>(O12-O13)/O13</f>
        <v>8.0211515915385015E-2</v>
      </c>
      <c r="Q12" s="13">
        <f>O12/$O$79</f>
        <v>1.6951684414288064E-2</v>
      </c>
      <c r="R12" s="1">
        <v>364.66</v>
      </c>
    </row>
    <row r="13" spans="1:18" x14ac:dyDescent="0.3">
      <c r="A13" s="1" t="s">
        <v>7</v>
      </c>
      <c r="B13" s="1">
        <v>481.78</v>
      </c>
      <c r="C13" s="1">
        <v>109.39</v>
      </c>
      <c r="D13" s="1">
        <v>106.93</v>
      </c>
      <c r="E13" s="1">
        <v>2.46</v>
      </c>
      <c r="F13" s="1">
        <v>70.42</v>
      </c>
      <c r="G13" s="1">
        <v>1701.06</v>
      </c>
      <c r="H13" s="1">
        <v>792.54</v>
      </c>
      <c r="I13" s="1">
        <v>908.52</v>
      </c>
      <c r="J13" s="1">
        <v>770.93</v>
      </c>
      <c r="K13" s="1">
        <v>0.37</v>
      </c>
      <c r="L13" s="1">
        <v>66.13</v>
      </c>
      <c r="M13" s="1">
        <v>108.67</v>
      </c>
      <c r="N13" s="1">
        <v>1237.48</v>
      </c>
      <c r="O13" s="1">
        <v>4546.2299999999996</v>
      </c>
      <c r="P13" s="1"/>
      <c r="Q13" s="1"/>
      <c r="R13" s="1"/>
    </row>
    <row r="14" spans="1:18" x14ac:dyDescent="0.3">
      <c r="A14" s="1" t="s">
        <v>11</v>
      </c>
      <c r="B14" s="1">
        <v>486.95</v>
      </c>
      <c r="C14" s="1">
        <v>37.28</v>
      </c>
      <c r="D14" s="1">
        <v>35.229999999999997</v>
      </c>
      <c r="E14" s="1">
        <v>2.0499999999999998</v>
      </c>
      <c r="F14" s="1">
        <v>85</v>
      </c>
      <c r="G14" s="1">
        <v>5471.28</v>
      </c>
      <c r="H14" s="1">
        <v>1957.51</v>
      </c>
      <c r="I14" s="1">
        <v>3513.76</v>
      </c>
      <c r="J14" s="1">
        <v>1287.93</v>
      </c>
      <c r="K14" s="6">
        <v>0</v>
      </c>
      <c r="L14" s="1">
        <v>131</v>
      </c>
      <c r="M14" s="1">
        <v>317.68</v>
      </c>
      <c r="N14" s="1">
        <v>123.98</v>
      </c>
      <c r="O14" s="1">
        <v>7941.09</v>
      </c>
      <c r="P14" s="13">
        <f>(O14-O15)/O15</f>
        <v>0.28912333788414751</v>
      </c>
      <c r="Q14" s="13">
        <f>O14/$O$79</f>
        <v>2.7411498035072823E-2</v>
      </c>
      <c r="R14" s="1">
        <v>1781.02</v>
      </c>
    </row>
    <row r="15" spans="1:18" x14ac:dyDescent="0.3">
      <c r="A15" s="1" t="s">
        <v>7</v>
      </c>
      <c r="B15" s="1">
        <v>417.36</v>
      </c>
      <c r="C15" s="1">
        <v>34.659999999999997</v>
      </c>
      <c r="D15" s="1">
        <v>34.659999999999997</v>
      </c>
      <c r="E15" s="1">
        <v>0</v>
      </c>
      <c r="F15" s="1">
        <v>63.54</v>
      </c>
      <c r="G15" s="1">
        <v>4000.27</v>
      </c>
      <c r="H15" s="1">
        <v>1339.67</v>
      </c>
      <c r="I15" s="1">
        <v>2660.6</v>
      </c>
      <c r="J15" s="1">
        <v>759.38</v>
      </c>
      <c r="K15" s="6">
        <v>0</v>
      </c>
      <c r="L15" s="1">
        <v>653.54</v>
      </c>
      <c r="M15" s="1">
        <v>173.96</v>
      </c>
      <c r="N15" s="1">
        <v>57.36</v>
      </c>
      <c r="O15" s="1">
        <v>6160.07</v>
      </c>
      <c r="P15" s="1"/>
      <c r="Q15" s="1"/>
      <c r="R15" s="1"/>
    </row>
    <row r="16" spans="1:18" x14ac:dyDescent="0.3">
      <c r="A16" s="1" t="s">
        <v>12</v>
      </c>
      <c r="B16" s="1">
        <v>1795.96</v>
      </c>
      <c r="C16" s="1">
        <v>186.36</v>
      </c>
      <c r="D16" s="1">
        <v>170.1</v>
      </c>
      <c r="E16" s="1">
        <v>16.260000000000002</v>
      </c>
      <c r="F16" s="1">
        <v>256.69</v>
      </c>
      <c r="G16" s="1">
        <v>5275.35</v>
      </c>
      <c r="H16" s="1">
        <v>2629.93</v>
      </c>
      <c r="I16" s="1">
        <v>2645.42</v>
      </c>
      <c r="J16" s="1">
        <v>5974.86</v>
      </c>
      <c r="K16" s="1">
        <v>19.62</v>
      </c>
      <c r="L16" s="1">
        <v>632.51</v>
      </c>
      <c r="M16" s="1">
        <v>563.29999999999995</v>
      </c>
      <c r="N16" s="1">
        <v>3862.9</v>
      </c>
      <c r="O16" s="1">
        <v>18567.55</v>
      </c>
      <c r="P16" s="13">
        <f>(O16-O17)/O17</f>
        <v>0.11611871251311925</v>
      </c>
      <c r="Q16" s="13">
        <f>O16/$O$79</f>
        <v>6.4092506235430696E-2</v>
      </c>
      <c r="R16" s="1">
        <v>1931.73</v>
      </c>
    </row>
    <row r="17" spans="1:18" x14ac:dyDescent="0.3">
      <c r="A17" s="1" t="s">
        <v>7</v>
      </c>
      <c r="B17" s="1">
        <v>1710.01</v>
      </c>
      <c r="C17" s="1">
        <v>219.85</v>
      </c>
      <c r="D17" s="1">
        <v>200.11</v>
      </c>
      <c r="E17" s="1">
        <v>19.739999999999998</v>
      </c>
      <c r="F17" s="1">
        <v>200.16</v>
      </c>
      <c r="G17" s="1">
        <v>4644.38</v>
      </c>
      <c r="H17" s="1">
        <v>2089.62</v>
      </c>
      <c r="I17" s="1">
        <v>2554.77</v>
      </c>
      <c r="J17" s="1">
        <v>5120.24</v>
      </c>
      <c r="K17" s="1">
        <v>18.45</v>
      </c>
      <c r="L17" s="1">
        <v>536.14</v>
      </c>
      <c r="M17" s="1">
        <v>596.19000000000005</v>
      </c>
      <c r="N17" s="1">
        <v>3590.39</v>
      </c>
      <c r="O17" s="1">
        <v>16635.82</v>
      </c>
      <c r="P17" s="1"/>
      <c r="Q17" s="1"/>
      <c r="R17" s="1"/>
    </row>
    <row r="18" spans="1:18" x14ac:dyDescent="0.3">
      <c r="A18" s="1" t="s">
        <v>13</v>
      </c>
      <c r="B18" s="1">
        <v>3368.32</v>
      </c>
      <c r="C18" s="1">
        <v>763.77</v>
      </c>
      <c r="D18" s="1">
        <v>695.91</v>
      </c>
      <c r="E18" s="1">
        <v>67.86</v>
      </c>
      <c r="F18" s="1">
        <v>893.84</v>
      </c>
      <c r="G18" s="1">
        <v>9633.65</v>
      </c>
      <c r="H18" s="1">
        <v>4739.71</v>
      </c>
      <c r="I18" s="1">
        <v>4893.9399999999996</v>
      </c>
      <c r="J18" s="1">
        <v>6401.19</v>
      </c>
      <c r="K18" s="1">
        <v>195.68</v>
      </c>
      <c r="L18" s="1">
        <v>904.98</v>
      </c>
      <c r="M18" s="1">
        <v>715.55</v>
      </c>
      <c r="N18" s="1">
        <v>1899.14</v>
      </c>
      <c r="O18" s="1">
        <v>24776.12</v>
      </c>
      <c r="P18" s="13">
        <f>(O18-O19)/O19</f>
        <v>0.17840676144227616</v>
      </c>
      <c r="Q18" s="13">
        <f>O18/$O$79</f>
        <v>8.5523594959473884E-2</v>
      </c>
      <c r="R18" s="1">
        <v>3751.02</v>
      </c>
    </row>
    <row r="19" spans="1:18" x14ac:dyDescent="0.3">
      <c r="A19" s="1" t="s">
        <v>7</v>
      </c>
      <c r="B19" s="1">
        <v>3052.48</v>
      </c>
      <c r="C19" s="1">
        <v>744.29</v>
      </c>
      <c r="D19" s="1">
        <v>667.51</v>
      </c>
      <c r="E19" s="1">
        <v>76.78</v>
      </c>
      <c r="F19" s="1">
        <v>657.75</v>
      </c>
      <c r="G19" s="1">
        <v>8582.27</v>
      </c>
      <c r="H19" s="1">
        <v>4151.38</v>
      </c>
      <c r="I19" s="1">
        <v>4430.8900000000003</v>
      </c>
      <c r="J19" s="1">
        <v>4995.28</v>
      </c>
      <c r="K19" s="1">
        <v>176.93</v>
      </c>
      <c r="L19" s="1">
        <v>809.16</v>
      </c>
      <c r="M19" s="1">
        <v>597.01</v>
      </c>
      <c r="N19" s="1">
        <v>1409.93</v>
      </c>
      <c r="O19" s="1">
        <v>21025.1</v>
      </c>
      <c r="P19" s="1"/>
      <c r="Q19" s="1"/>
      <c r="R19" s="1"/>
    </row>
    <row r="20" spans="1:18" x14ac:dyDescent="0.3">
      <c r="A20" s="1" t="s">
        <v>14</v>
      </c>
      <c r="B20" s="1">
        <v>970.02</v>
      </c>
      <c r="C20" s="1">
        <v>305.42</v>
      </c>
      <c r="D20" s="1">
        <v>290.58999999999997</v>
      </c>
      <c r="E20" s="1">
        <v>14.83</v>
      </c>
      <c r="F20" s="1">
        <v>241.14</v>
      </c>
      <c r="G20" s="1">
        <v>4371.25</v>
      </c>
      <c r="H20" s="1">
        <v>2164.64</v>
      </c>
      <c r="I20" s="1">
        <v>2206.62</v>
      </c>
      <c r="J20" s="1">
        <v>1508.87</v>
      </c>
      <c r="K20" s="6">
        <v>0</v>
      </c>
      <c r="L20" s="1">
        <v>262.48</v>
      </c>
      <c r="M20" s="1">
        <v>137.16</v>
      </c>
      <c r="N20" s="1">
        <v>2038.75</v>
      </c>
      <c r="O20" s="1">
        <v>9835.1</v>
      </c>
      <c r="P20" s="13">
        <f>(O20-O21)/O21</f>
        <v>-3.6328786663099399E-3</v>
      </c>
      <c r="Q20" s="13">
        <f>O20/$O$79</f>
        <v>3.3949347548604125E-2</v>
      </c>
      <c r="R20" s="1">
        <v>-35.86</v>
      </c>
    </row>
    <row r="21" spans="1:18" x14ac:dyDescent="0.3">
      <c r="A21" s="1" t="s">
        <v>7</v>
      </c>
      <c r="B21" s="1">
        <v>944.74</v>
      </c>
      <c r="C21" s="1">
        <v>302.13</v>
      </c>
      <c r="D21" s="1">
        <v>289.25</v>
      </c>
      <c r="E21" s="1">
        <v>12.88</v>
      </c>
      <c r="F21" s="1">
        <v>160.38999999999999</v>
      </c>
      <c r="G21" s="1">
        <v>4133.5600000000004</v>
      </c>
      <c r="H21" s="1">
        <v>1916.79</v>
      </c>
      <c r="I21" s="1">
        <v>2216.7800000000002</v>
      </c>
      <c r="J21" s="1">
        <v>2041.39</v>
      </c>
      <c r="K21" s="6">
        <v>0</v>
      </c>
      <c r="L21" s="1">
        <v>241.67</v>
      </c>
      <c r="M21" s="1">
        <v>128.13</v>
      </c>
      <c r="N21" s="1">
        <v>1918.94</v>
      </c>
      <c r="O21" s="1">
        <v>9870.9599999999991</v>
      </c>
      <c r="P21" s="1"/>
      <c r="Q21" s="1"/>
      <c r="R21" s="1"/>
    </row>
    <row r="22" spans="1:18" x14ac:dyDescent="0.3">
      <c r="A22" s="1" t="s">
        <v>15</v>
      </c>
      <c r="B22" s="1">
        <v>78.98</v>
      </c>
      <c r="C22" s="1">
        <v>9.06</v>
      </c>
      <c r="D22" s="1">
        <v>9.06</v>
      </c>
      <c r="E22" s="6">
        <v>0</v>
      </c>
      <c r="F22" s="1">
        <v>11.03</v>
      </c>
      <c r="G22" s="1">
        <v>748.48</v>
      </c>
      <c r="H22" s="1">
        <v>424.75</v>
      </c>
      <c r="I22" s="1">
        <v>323.74</v>
      </c>
      <c r="J22" s="1">
        <v>620.54999999999995</v>
      </c>
      <c r="K22" s="6">
        <v>0</v>
      </c>
      <c r="L22" s="1">
        <v>1.98</v>
      </c>
      <c r="M22" s="1">
        <v>69.150000000000006</v>
      </c>
      <c r="N22" s="1">
        <v>47.87</v>
      </c>
      <c r="O22" s="1">
        <v>1587.11</v>
      </c>
      <c r="P22" s="13">
        <f>(O22-O23)/O23</f>
        <v>0.39944449343091443</v>
      </c>
      <c r="Q22" s="13">
        <f>O22/$O$79</f>
        <v>5.4784749507239463E-3</v>
      </c>
      <c r="R22" s="1">
        <v>453.01</v>
      </c>
    </row>
    <row r="23" spans="1:18" x14ac:dyDescent="0.3">
      <c r="A23" s="1" t="s">
        <v>7</v>
      </c>
      <c r="B23" s="1">
        <v>70.42</v>
      </c>
      <c r="C23" s="1">
        <v>17.59</v>
      </c>
      <c r="D23" s="1">
        <v>17.59</v>
      </c>
      <c r="E23" s="6">
        <v>0</v>
      </c>
      <c r="F23" s="1">
        <v>8.77</v>
      </c>
      <c r="G23" s="1">
        <v>515.89</v>
      </c>
      <c r="H23" s="1">
        <v>264.12</v>
      </c>
      <c r="I23" s="1">
        <v>251.76</v>
      </c>
      <c r="J23" s="1">
        <v>424</v>
      </c>
      <c r="K23" s="6">
        <v>0</v>
      </c>
      <c r="L23" s="1">
        <v>1.31</v>
      </c>
      <c r="M23" s="1">
        <v>59.38</v>
      </c>
      <c r="N23" s="1">
        <v>36.75</v>
      </c>
      <c r="O23" s="1">
        <v>1134.0999999999999</v>
      </c>
      <c r="P23" s="1"/>
      <c r="Q23" s="1"/>
      <c r="R23" s="1"/>
    </row>
    <row r="24" spans="1:18" x14ac:dyDescent="0.3">
      <c r="A24" s="1" t="s">
        <v>16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1">
        <v>568.5</v>
      </c>
      <c r="O24" s="1">
        <v>568.5</v>
      </c>
      <c r="P24" s="6"/>
      <c r="Q24" s="13">
        <f>O24/$O$79</f>
        <v>1.9623800552492038E-3</v>
      </c>
      <c r="R24" s="1">
        <v>568.5</v>
      </c>
    </row>
    <row r="25" spans="1:18" x14ac:dyDescent="0.3">
      <c r="A25" s="1" t="s">
        <v>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1"/>
      <c r="Q25" s="1"/>
      <c r="R25" s="1"/>
    </row>
    <row r="26" spans="1:18" x14ac:dyDescent="0.3">
      <c r="A26" s="1" t="s">
        <v>17</v>
      </c>
      <c r="B26" s="1">
        <v>79.44</v>
      </c>
      <c r="C26" s="1">
        <v>35.36</v>
      </c>
      <c r="D26" s="1">
        <v>35.36</v>
      </c>
      <c r="E26" s="6">
        <v>0</v>
      </c>
      <c r="F26" s="1">
        <v>41.91</v>
      </c>
      <c r="G26" s="1">
        <v>1579.71</v>
      </c>
      <c r="H26" s="1">
        <v>941.45</v>
      </c>
      <c r="I26" s="1">
        <v>638.26</v>
      </c>
      <c r="J26" s="1">
        <v>317.74</v>
      </c>
      <c r="K26" s="6">
        <v>0</v>
      </c>
      <c r="L26" s="1">
        <v>18.8</v>
      </c>
      <c r="M26" s="1">
        <v>18.36</v>
      </c>
      <c r="N26" s="1">
        <v>63.73</v>
      </c>
      <c r="O26" s="1">
        <v>2155.0500000000002</v>
      </c>
      <c r="P26" s="13">
        <f>(O26-O27)/O27</f>
        <v>0.10101515840456145</v>
      </c>
      <c r="Q26" s="13">
        <f>O26/$O$79</f>
        <v>7.4389219666926949E-3</v>
      </c>
      <c r="R26" s="1">
        <v>197.72</v>
      </c>
    </row>
    <row r="27" spans="1:18" x14ac:dyDescent="0.3">
      <c r="A27" s="1" t="s">
        <v>7</v>
      </c>
      <c r="B27" s="1">
        <v>82.93</v>
      </c>
      <c r="C27" s="1">
        <v>38.840000000000003</v>
      </c>
      <c r="D27" s="1">
        <v>38.840000000000003</v>
      </c>
      <c r="E27" s="6">
        <v>0</v>
      </c>
      <c r="F27" s="1">
        <v>34.659999999999997</v>
      </c>
      <c r="G27" s="1">
        <v>1382.55</v>
      </c>
      <c r="H27" s="1">
        <v>707.22</v>
      </c>
      <c r="I27" s="1">
        <v>675.33</v>
      </c>
      <c r="J27" s="1">
        <v>316.05</v>
      </c>
      <c r="K27" s="6">
        <v>0</v>
      </c>
      <c r="L27" s="1">
        <v>20.43</v>
      </c>
      <c r="M27" s="1">
        <v>19.809999999999999</v>
      </c>
      <c r="N27" s="1">
        <v>62.06</v>
      </c>
      <c r="O27" s="1">
        <v>1957.33</v>
      </c>
      <c r="P27" s="1"/>
      <c r="Q27" s="1"/>
      <c r="R27" s="1"/>
    </row>
    <row r="28" spans="1:18" x14ac:dyDescent="0.3">
      <c r="A28" s="1" t="s">
        <v>18</v>
      </c>
      <c r="B28" s="1">
        <v>313.14</v>
      </c>
      <c r="C28" s="1">
        <v>38.979999999999997</v>
      </c>
      <c r="D28" s="1">
        <v>38.979999999999997</v>
      </c>
      <c r="E28" s="6">
        <v>0</v>
      </c>
      <c r="F28" s="1">
        <v>21.38</v>
      </c>
      <c r="G28" s="1">
        <v>2073.5300000000002</v>
      </c>
      <c r="H28" s="1">
        <v>585.08000000000004</v>
      </c>
      <c r="I28" s="1">
        <v>1488.45</v>
      </c>
      <c r="J28" s="1">
        <v>494.24</v>
      </c>
      <c r="K28" s="6">
        <v>0</v>
      </c>
      <c r="L28" s="1">
        <v>84.58</v>
      </c>
      <c r="M28" s="1">
        <v>17.34</v>
      </c>
      <c r="N28" s="1">
        <v>1</v>
      </c>
      <c r="O28" s="1">
        <v>3044.19</v>
      </c>
      <c r="P28" s="13">
        <f>(O28-O29)/O29</f>
        <v>0.20128091803071685</v>
      </c>
      <c r="Q28" s="13">
        <f>O28/$O$79</f>
        <v>1.0508105084237596E-2</v>
      </c>
      <c r="R28" s="1">
        <v>510.07</v>
      </c>
    </row>
    <row r="29" spans="1:18" x14ac:dyDescent="0.3">
      <c r="A29" s="1" t="s">
        <v>7</v>
      </c>
      <c r="B29" s="1">
        <v>317.68</v>
      </c>
      <c r="C29" s="1">
        <v>33.26</v>
      </c>
      <c r="D29" s="1">
        <v>33.26</v>
      </c>
      <c r="E29" s="6">
        <v>0</v>
      </c>
      <c r="F29" s="1">
        <v>9.82</v>
      </c>
      <c r="G29" s="1">
        <v>1860.5</v>
      </c>
      <c r="H29" s="1">
        <v>587.17999999999995</v>
      </c>
      <c r="I29" s="1">
        <v>1273.33</v>
      </c>
      <c r="J29" s="1">
        <v>242.4</v>
      </c>
      <c r="K29" s="6">
        <v>0</v>
      </c>
      <c r="L29" s="1">
        <v>61.53</v>
      </c>
      <c r="M29" s="1">
        <v>9.58</v>
      </c>
      <c r="N29" s="1">
        <v>-0.66</v>
      </c>
      <c r="O29" s="1">
        <v>2534.12</v>
      </c>
      <c r="P29" s="1"/>
      <c r="Q29" s="1"/>
      <c r="R29" s="1"/>
    </row>
    <row r="30" spans="1:18" x14ac:dyDescent="0.3">
      <c r="A30" s="1" t="s">
        <v>19</v>
      </c>
      <c r="B30" s="1">
        <v>1189.53</v>
      </c>
      <c r="C30" s="1">
        <v>263.44</v>
      </c>
      <c r="D30" s="1">
        <v>128.08000000000001</v>
      </c>
      <c r="E30" s="1">
        <v>135.35</v>
      </c>
      <c r="F30" s="1">
        <v>443.11</v>
      </c>
      <c r="G30" s="1">
        <v>5036.5200000000004</v>
      </c>
      <c r="H30" s="1">
        <v>1603.61</v>
      </c>
      <c r="I30" s="1">
        <v>3432.92</v>
      </c>
      <c r="J30" s="1">
        <v>6993.95</v>
      </c>
      <c r="K30" s="1">
        <v>39.729999999999997</v>
      </c>
      <c r="L30" s="1">
        <v>228.37</v>
      </c>
      <c r="M30" s="1">
        <v>497.07</v>
      </c>
      <c r="N30" s="1">
        <v>477.6</v>
      </c>
      <c r="O30" s="1">
        <v>15169.32</v>
      </c>
      <c r="P30" s="13">
        <f>(O30-O31)/O31</f>
        <v>1.4081076103166115E-3</v>
      </c>
      <c r="Q30" s="13">
        <f>O30/$O$79</f>
        <v>5.2362306103241607E-2</v>
      </c>
      <c r="R30" s="1">
        <v>21.33</v>
      </c>
    </row>
    <row r="31" spans="1:18" x14ac:dyDescent="0.3">
      <c r="A31" s="1" t="s">
        <v>7</v>
      </c>
      <c r="B31" s="1">
        <v>1180</v>
      </c>
      <c r="C31" s="1">
        <v>275.94</v>
      </c>
      <c r="D31" s="1">
        <v>141.49</v>
      </c>
      <c r="E31" s="1">
        <v>134.46</v>
      </c>
      <c r="F31" s="1">
        <v>394.31</v>
      </c>
      <c r="G31" s="1">
        <v>5087.8</v>
      </c>
      <c r="H31" s="1">
        <v>1694.25</v>
      </c>
      <c r="I31" s="1">
        <v>3393.55</v>
      </c>
      <c r="J31" s="1">
        <v>6934.85</v>
      </c>
      <c r="K31" s="1">
        <v>61.34</v>
      </c>
      <c r="L31" s="1">
        <v>190.9</v>
      </c>
      <c r="M31" s="1">
        <v>468.29</v>
      </c>
      <c r="N31" s="1">
        <v>554.54999999999995</v>
      </c>
      <c r="O31" s="1">
        <v>15147.99</v>
      </c>
      <c r="P31" s="1"/>
      <c r="Q31" s="1"/>
      <c r="R31" s="1"/>
    </row>
    <row r="32" spans="1:18" x14ac:dyDescent="0.3">
      <c r="A32" s="1" t="s">
        <v>20</v>
      </c>
      <c r="B32" s="1">
        <v>-1.02</v>
      </c>
      <c r="C32" s="6">
        <v>0</v>
      </c>
      <c r="D32" s="6">
        <v>0</v>
      </c>
      <c r="E32" s="6">
        <v>0</v>
      </c>
      <c r="F32" s="6">
        <v>0</v>
      </c>
      <c r="G32" s="1">
        <v>15.93</v>
      </c>
      <c r="H32" s="1">
        <v>0.46</v>
      </c>
      <c r="I32" s="1">
        <v>15.47</v>
      </c>
      <c r="J32" s="1">
        <v>55.79</v>
      </c>
      <c r="K32" s="6">
        <v>0</v>
      </c>
      <c r="L32" s="1">
        <v>0</v>
      </c>
      <c r="M32" s="1">
        <v>-0.05</v>
      </c>
      <c r="N32" s="1">
        <v>0</v>
      </c>
      <c r="O32" s="1">
        <v>70.650000000000006</v>
      </c>
      <c r="P32" s="13">
        <f>(O32-O33)/O33</f>
        <v>8.499787505312689E-4</v>
      </c>
      <c r="Q32" s="13">
        <f>O32/$O$79</f>
        <v>2.4387361636474277E-4</v>
      </c>
      <c r="R32" s="1">
        <v>0.06</v>
      </c>
    </row>
    <row r="33" spans="1:18" x14ac:dyDescent="0.3">
      <c r="A33" s="1" t="s">
        <v>7</v>
      </c>
      <c r="B33" s="1">
        <v>-0.69</v>
      </c>
      <c r="C33" s="6">
        <v>0</v>
      </c>
      <c r="D33" s="6">
        <v>0</v>
      </c>
      <c r="E33" s="6">
        <v>0</v>
      </c>
      <c r="F33" s="6">
        <v>0</v>
      </c>
      <c r="G33" s="1">
        <v>27.71</v>
      </c>
      <c r="H33" s="1">
        <v>2.61</v>
      </c>
      <c r="I33" s="1">
        <v>25.1</v>
      </c>
      <c r="J33" s="1">
        <v>43.43</v>
      </c>
      <c r="K33" s="6">
        <v>0</v>
      </c>
      <c r="L33" s="1">
        <v>0</v>
      </c>
      <c r="M33" s="1">
        <v>0.12</v>
      </c>
      <c r="N33" s="1">
        <v>0.02</v>
      </c>
      <c r="O33" s="1">
        <v>70.59</v>
      </c>
      <c r="P33" s="1"/>
      <c r="Q33" s="1"/>
      <c r="R33" s="1"/>
    </row>
    <row r="34" spans="1:18" x14ac:dyDescent="0.3">
      <c r="A34" s="1" t="s">
        <v>21</v>
      </c>
      <c r="B34" s="1">
        <v>11.35</v>
      </c>
      <c r="C34" s="6">
        <v>0</v>
      </c>
      <c r="D34" s="6">
        <v>0</v>
      </c>
      <c r="E34" s="6">
        <v>0</v>
      </c>
      <c r="F34" s="1">
        <v>1.69</v>
      </c>
      <c r="G34" s="1">
        <v>189.58</v>
      </c>
      <c r="H34" s="1">
        <v>54.2</v>
      </c>
      <c r="I34" s="1">
        <v>135.38</v>
      </c>
      <c r="J34" s="1">
        <v>24.87</v>
      </c>
      <c r="K34" s="6">
        <v>0</v>
      </c>
      <c r="L34" s="1">
        <v>65.13</v>
      </c>
      <c r="M34" s="1">
        <v>3.06</v>
      </c>
      <c r="N34" s="1">
        <v>0.2</v>
      </c>
      <c r="O34" s="1">
        <v>295.88</v>
      </c>
      <c r="P34" s="13">
        <f>(O34-O35)/O35</f>
        <v>-0.2212454598094436</v>
      </c>
      <c r="Q34" s="13">
        <f>O34/$O$79</f>
        <v>1.021335111252655E-3</v>
      </c>
      <c r="R34" s="1">
        <v>-84.06</v>
      </c>
    </row>
    <row r="35" spans="1:18" x14ac:dyDescent="0.3">
      <c r="A35" s="1" t="s">
        <v>7</v>
      </c>
      <c r="B35" s="1">
        <v>22.29</v>
      </c>
      <c r="C35" s="1">
        <v>0.01</v>
      </c>
      <c r="D35" s="1">
        <v>0.01</v>
      </c>
      <c r="E35" s="6">
        <v>0</v>
      </c>
      <c r="F35" s="1">
        <v>2.73</v>
      </c>
      <c r="G35" s="1">
        <v>273.66000000000003</v>
      </c>
      <c r="H35" s="1">
        <v>190.41</v>
      </c>
      <c r="I35" s="1">
        <v>83.25</v>
      </c>
      <c r="J35" s="1">
        <v>14.07</v>
      </c>
      <c r="K35" s="6">
        <v>0</v>
      </c>
      <c r="L35" s="1">
        <v>66.31</v>
      </c>
      <c r="M35" s="1">
        <v>0.49</v>
      </c>
      <c r="N35" s="1">
        <v>0.38</v>
      </c>
      <c r="O35" s="1">
        <v>379.94</v>
      </c>
      <c r="P35" s="1"/>
      <c r="Q35" s="1"/>
      <c r="R35" s="1"/>
    </row>
    <row r="36" spans="1:18" x14ac:dyDescent="0.3">
      <c r="A36" s="1" t="s">
        <v>22</v>
      </c>
      <c r="B36" s="1">
        <v>1112.1600000000001</v>
      </c>
      <c r="C36" s="1">
        <v>137.57</v>
      </c>
      <c r="D36" s="1">
        <v>122.62</v>
      </c>
      <c r="E36" s="1">
        <v>14.95</v>
      </c>
      <c r="F36" s="1">
        <v>281.54000000000002</v>
      </c>
      <c r="G36" s="1">
        <v>4360.96</v>
      </c>
      <c r="H36" s="1">
        <v>1795.26</v>
      </c>
      <c r="I36" s="1">
        <v>2565.6999999999998</v>
      </c>
      <c r="J36" s="1">
        <v>1838.77</v>
      </c>
      <c r="K36" s="1">
        <v>17.47</v>
      </c>
      <c r="L36" s="1">
        <v>69.8</v>
      </c>
      <c r="M36" s="1">
        <v>214.9</v>
      </c>
      <c r="N36" s="1">
        <v>3655.62</v>
      </c>
      <c r="O36" s="1">
        <v>11688.79</v>
      </c>
      <c r="P36" s="13">
        <f>(O36-O37)/O37</f>
        <v>0.13055433847987097</v>
      </c>
      <c r="Q36" s="13">
        <f>O36/$O$79</f>
        <v>4.0348018233942559E-2</v>
      </c>
      <c r="R36" s="1">
        <v>1349.8</v>
      </c>
    </row>
    <row r="37" spans="1:18" x14ac:dyDescent="0.3">
      <c r="A37" s="1" t="s">
        <v>7</v>
      </c>
      <c r="B37" s="1">
        <v>1004.32</v>
      </c>
      <c r="C37" s="1">
        <v>128.47</v>
      </c>
      <c r="D37" s="1">
        <v>114.42</v>
      </c>
      <c r="E37" s="1">
        <v>14.04</v>
      </c>
      <c r="F37" s="1">
        <v>199.6</v>
      </c>
      <c r="G37" s="1">
        <v>4036.22</v>
      </c>
      <c r="H37" s="1">
        <v>1590.02</v>
      </c>
      <c r="I37" s="1">
        <v>2446.21</v>
      </c>
      <c r="J37" s="1">
        <v>1390.35</v>
      </c>
      <c r="K37" s="1">
        <v>21.67</v>
      </c>
      <c r="L37" s="1">
        <v>75.44</v>
      </c>
      <c r="M37" s="1">
        <v>170.19</v>
      </c>
      <c r="N37" s="1">
        <v>3312.73</v>
      </c>
      <c r="O37" s="1">
        <v>10338.99</v>
      </c>
      <c r="P37" s="1"/>
      <c r="Q37" s="1"/>
      <c r="R37" s="1"/>
    </row>
    <row r="38" spans="1:18" x14ac:dyDescent="0.3">
      <c r="A38" s="1" t="s">
        <v>23</v>
      </c>
      <c r="B38" s="1">
        <v>301.08999999999997</v>
      </c>
      <c r="C38" s="1">
        <v>54.32</v>
      </c>
      <c r="D38" s="1">
        <v>54.3</v>
      </c>
      <c r="E38" s="1">
        <v>0.02</v>
      </c>
      <c r="F38" s="1">
        <v>67.180000000000007</v>
      </c>
      <c r="G38" s="1">
        <v>2571.75</v>
      </c>
      <c r="H38" s="1">
        <v>971.51</v>
      </c>
      <c r="I38" s="1">
        <v>1600.24</v>
      </c>
      <c r="J38" s="1">
        <v>555.59</v>
      </c>
      <c r="K38" s="6">
        <v>0</v>
      </c>
      <c r="L38" s="1">
        <v>15.7</v>
      </c>
      <c r="M38" s="1">
        <v>54.59</v>
      </c>
      <c r="N38" s="1">
        <v>16.97</v>
      </c>
      <c r="O38" s="1">
        <v>3637.19</v>
      </c>
      <c r="P38" s="13">
        <f>(O38-O39)/O39</f>
        <v>7.6168130281440052E-2</v>
      </c>
      <c r="Q38" s="13">
        <f>O38/$O$79</f>
        <v>1.2555055608006776E-2</v>
      </c>
      <c r="R38" s="1">
        <v>257.43</v>
      </c>
    </row>
    <row r="39" spans="1:18" x14ac:dyDescent="0.3">
      <c r="A39" s="1" t="s">
        <v>7</v>
      </c>
      <c r="B39" s="1">
        <v>294.91000000000003</v>
      </c>
      <c r="C39" s="1">
        <v>51.66</v>
      </c>
      <c r="D39" s="1">
        <v>51.64</v>
      </c>
      <c r="E39" s="1">
        <v>0.02</v>
      </c>
      <c r="F39" s="1">
        <v>59.51</v>
      </c>
      <c r="G39" s="1">
        <v>2470.94</v>
      </c>
      <c r="H39" s="1">
        <v>1032.8699999999999</v>
      </c>
      <c r="I39" s="1">
        <v>1438.07</v>
      </c>
      <c r="J39" s="1">
        <v>430.42</v>
      </c>
      <c r="K39" s="6">
        <v>0</v>
      </c>
      <c r="L39" s="1">
        <v>14.46</v>
      </c>
      <c r="M39" s="1">
        <v>45.56</v>
      </c>
      <c r="N39" s="1">
        <v>12.3</v>
      </c>
      <c r="O39" s="1">
        <v>3379.76</v>
      </c>
      <c r="P39" s="1"/>
      <c r="Q39" s="1"/>
      <c r="R39" s="1"/>
    </row>
    <row r="40" spans="1:18" x14ac:dyDescent="0.3">
      <c r="A40" s="1" t="s">
        <v>24</v>
      </c>
      <c r="B40" s="1">
        <v>1817.73</v>
      </c>
      <c r="C40" s="1">
        <v>82.97</v>
      </c>
      <c r="D40" s="1">
        <v>82.97</v>
      </c>
      <c r="E40" s="1">
        <v>0</v>
      </c>
      <c r="F40" s="1">
        <v>135.61000000000001</v>
      </c>
      <c r="G40" s="1">
        <v>3560.11</v>
      </c>
      <c r="H40" s="1">
        <v>1666.62</v>
      </c>
      <c r="I40" s="1">
        <v>1893.48</v>
      </c>
      <c r="J40" s="1">
        <v>2880.43</v>
      </c>
      <c r="K40" s="1">
        <v>0.11</v>
      </c>
      <c r="L40" s="1">
        <v>98.56</v>
      </c>
      <c r="M40" s="1">
        <v>1118.9100000000001</v>
      </c>
      <c r="N40" s="1">
        <v>2859.14</v>
      </c>
      <c r="O40" s="1">
        <v>12553.56</v>
      </c>
      <c r="P40" s="13">
        <f>(O40-O41)/O41</f>
        <v>0.15931808946843484</v>
      </c>
      <c r="Q40" s="13">
        <f>O40/$O$79</f>
        <v>4.3333079624229012E-2</v>
      </c>
      <c r="R40" s="1">
        <v>1725.16</v>
      </c>
    </row>
    <row r="41" spans="1:18" x14ac:dyDescent="0.3">
      <c r="A41" s="1" t="s">
        <v>7</v>
      </c>
      <c r="B41" s="1">
        <v>1618.94</v>
      </c>
      <c r="C41" s="1">
        <v>84.02</v>
      </c>
      <c r="D41" s="1">
        <v>84.02</v>
      </c>
      <c r="E41" s="1">
        <v>0</v>
      </c>
      <c r="F41" s="1">
        <v>73.27</v>
      </c>
      <c r="G41" s="1">
        <v>2710.68</v>
      </c>
      <c r="H41" s="1">
        <v>1001.37</v>
      </c>
      <c r="I41" s="1">
        <v>1709.31</v>
      </c>
      <c r="J41" s="1">
        <v>2322.63</v>
      </c>
      <c r="K41" s="1">
        <v>-0.09</v>
      </c>
      <c r="L41" s="1">
        <v>61.9</v>
      </c>
      <c r="M41" s="1">
        <v>971.22</v>
      </c>
      <c r="N41" s="1">
        <v>2985.83</v>
      </c>
      <c r="O41" s="1">
        <v>10828.4</v>
      </c>
      <c r="P41" s="1"/>
      <c r="Q41" s="1"/>
      <c r="R41" s="1"/>
    </row>
    <row r="42" spans="1:18" x14ac:dyDescent="0.3">
      <c r="A42" s="1" t="s">
        <v>25</v>
      </c>
      <c r="B42" s="1">
        <v>89.31</v>
      </c>
      <c r="C42" s="1">
        <v>2.12</v>
      </c>
      <c r="D42" s="1">
        <v>2.12</v>
      </c>
      <c r="E42" s="1">
        <v>0</v>
      </c>
      <c r="F42" s="1">
        <v>21.57</v>
      </c>
      <c r="G42" s="1">
        <v>2777.93</v>
      </c>
      <c r="H42" s="1">
        <v>620.97</v>
      </c>
      <c r="I42" s="1">
        <v>2156.9699999999998</v>
      </c>
      <c r="J42" s="1">
        <v>2.83</v>
      </c>
      <c r="K42" s="6">
        <v>0</v>
      </c>
      <c r="L42" s="1">
        <v>7.6</v>
      </c>
      <c r="M42" s="1">
        <v>116.97</v>
      </c>
      <c r="N42" s="1">
        <v>17.71</v>
      </c>
      <c r="O42" s="1">
        <v>3036.05</v>
      </c>
      <c r="P42" s="13">
        <f>(O42-O43)/O43</f>
        <v>0.33995206969754488</v>
      </c>
      <c r="Q42" s="13">
        <f>O42/$O$79</f>
        <v>1.0480006977553817E-2</v>
      </c>
      <c r="R42" s="1">
        <v>770.26</v>
      </c>
    </row>
    <row r="43" spans="1:18" x14ac:dyDescent="0.3">
      <c r="A43" s="1" t="s">
        <v>7</v>
      </c>
      <c r="B43" s="1">
        <v>79.599999999999994</v>
      </c>
      <c r="C43" s="1">
        <v>2.0099999999999998</v>
      </c>
      <c r="D43" s="1">
        <v>2.0099999999999998</v>
      </c>
      <c r="E43" s="1">
        <v>0</v>
      </c>
      <c r="F43" s="1">
        <v>17.260000000000002</v>
      </c>
      <c r="G43" s="1">
        <v>2085.21</v>
      </c>
      <c r="H43" s="1">
        <v>424.87</v>
      </c>
      <c r="I43" s="1">
        <v>1660.35</v>
      </c>
      <c r="J43" s="1">
        <v>3.02</v>
      </c>
      <c r="K43" s="6">
        <v>0</v>
      </c>
      <c r="L43" s="1">
        <v>5.76</v>
      </c>
      <c r="M43" s="1">
        <v>57.76</v>
      </c>
      <c r="N43" s="1">
        <v>15.16</v>
      </c>
      <c r="O43" s="1">
        <v>2265.79</v>
      </c>
      <c r="P43" s="1"/>
      <c r="Q43" s="1"/>
      <c r="R43" s="1"/>
    </row>
    <row r="44" spans="1:18" x14ac:dyDescent="0.3">
      <c r="A44" s="1" t="s">
        <v>26</v>
      </c>
      <c r="B44" s="1">
        <v>2074.9699999999998</v>
      </c>
      <c r="C44" s="1">
        <v>676.33</v>
      </c>
      <c r="D44" s="1">
        <v>643.15</v>
      </c>
      <c r="E44" s="1">
        <v>33.18</v>
      </c>
      <c r="F44" s="1">
        <v>285.26</v>
      </c>
      <c r="G44" s="1">
        <v>7437.49</v>
      </c>
      <c r="H44" s="1">
        <v>3352.22</v>
      </c>
      <c r="I44" s="1">
        <v>4085.28</v>
      </c>
      <c r="J44" s="1">
        <v>2918.12</v>
      </c>
      <c r="K44" s="1">
        <v>149.62</v>
      </c>
      <c r="L44" s="1">
        <v>583.47</v>
      </c>
      <c r="M44" s="1">
        <v>215.69</v>
      </c>
      <c r="N44" s="1">
        <v>749.94</v>
      </c>
      <c r="O44" s="1">
        <v>15090.9</v>
      </c>
      <c r="P44" s="13">
        <f>(O44-O45)/O45</f>
        <v>0.14533242258652093</v>
      </c>
      <c r="Q44" s="13">
        <f>O44/$O$79</f>
        <v>5.2091611566860527E-2</v>
      </c>
      <c r="R44" s="1">
        <v>1914.9</v>
      </c>
    </row>
    <row r="45" spans="1:18" x14ac:dyDescent="0.3">
      <c r="A45" s="1" t="s">
        <v>7</v>
      </c>
      <c r="B45" s="1">
        <v>1880.38</v>
      </c>
      <c r="C45" s="1">
        <v>679.75</v>
      </c>
      <c r="D45" s="1">
        <v>653.9</v>
      </c>
      <c r="E45" s="1">
        <v>25.85</v>
      </c>
      <c r="F45" s="1">
        <v>180.17</v>
      </c>
      <c r="G45" s="1">
        <v>6692.85</v>
      </c>
      <c r="H45" s="1">
        <v>2854.56</v>
      </c>
      <c r="I45" s="1">
        <v>3838.29</v>
      </c>
      <c r="J45" s="1">
        <v>2331.5500000000002</v>
      </c>
      <c r="K45" s="1">
        <v>91.32</v>
      </c>
      <c r="L45" s="1">
        <v>516.67999999999995</v>
      </c>
      <c r="M45" s="1">
        <v>438.66</v>
      </c>
      <c r="N45" s="1">
        <v>364.64</v>
      </c>
      <c r="O45" s="1">
        <v>13176</v>
      </c>
      <c r="P45" s="1"/>
      <c r="Q45" s="1"/>
      <c r="R45" s="1"/>
    </row>
    <row r="46" spans="1:18" x14ac:dyDescent="0.3">
      <c r="A46" s="1" t="s">
        <v>27</v>
      </c>
      <c r="B46" s="1">
        <v>4393.58</v>
      </c>
      <c r="C46" s="1">
        <v>983.98</v>
      </c>
      <c r="D46" s="1">
        <v>438.79</v>
      </c>
      <c r="E46" s="1">
        <v>545.19000000000005</v>
      </c>
      <c r="F46" s="1">
        <v>1090.32</v>
      </c>
      <c r="G46" s="1">
        <v>9518.07</v>
      </c>
      <c r="H46" s="1">
        <v>3524.68</v>
      </c>
      <c r="I46" s="1">
        <v>5993.39</v>
      </c>
      <c r="J46" s="1">
        <v>18320.650000000001</v>
      </c>
      <c r="K46" s="1">
        <v>412.3</v>
      </c>
      <c r="L46" s="1">
        <v>506.82</v>
      </c>
      <c r="M46" s="1">
        <v>553.97</v>
      </c>
      <c r="N46" s="1">
        <v>1216.9100000000001</v>
      </c>
      <c r="O46" s="1">
        <v>36996.6</v>
      </c>
      <c r="P46" s="13">
        <f>(O46-O47)/O47</f>
        <v>7.2861532465453516E-2</v>
      </c>
      <c r="Q46" s="13">
        <f>O46/$O$79</f>
        <v>0.12770693043453421</v>
      </c>
      <c r="R46" s="1">
        <v>2512.56</v>
      </c>
    </row>
    <row r="47" spans="1:18" x14ac:dyDescent="0.3">
      <c r="A47" s="1" t="s">
        <v>7</v>
      </c>
      <c r="B47" s="1">
        <v>4238.05</v>
      </c>
      <c r="C47" s="1">
        <v>977.83</v>
      </c>
      <c r="D47" s="1">
        <v>487.09</v>
      </c>
      <c r="E47" s="1">
        <v>490.74</v>
      </c>
      <c r="F47" s="1">
        <v>923.27</v>
      </c>
      <c r="G47" s="1">
        <v>8974.6</v>
      </c>
      <c r="H47" s="1">
        <v>3152.94</v>
      </c>
      <c r="I47" s="1">
        <v>5821.65</v>
      </c>
      <c r="J47" s="1">
        <v>16682.64</v>
      </c>
      <c r="K47" s="1">
        <v>309.45999999999998</v>
      </c>
      <c r="L47" s="1">
        <v>522.1</v>
      </c>
      <c r="M47" s="1">
        <v>655.92</v>
      </c>
      <c r="N47" s="1">
        <v>1200.18</v>
      </c>
      <c r="O47" s="1">
        <v>34484.04</v>
      </c>
      <c r="P47" s="1"/>
      <c r="Q47" s="1"/>
      <c r="R47" s="1"/>
    </row>
    <row r="48" spans="1:18" s="10" customFormat="1" x14ac:dyDescent="0.3">
      <c r="A48" s="8" t="s">
        <v>28</v>
      </c>
      <c r="B48" s="8">
        <v>1560.2516000000001</v>
      </c>
      <c r="C48" s="9">
        <v>470.77670000000001</v>
      </c>
      <c r="D48" s="9">
        <v>220.79040000000001</v>
      </c>
      <c r="E48" s="9">
        <v>249.9863</v>
      </c>
      <c r="F48" s="9">
        <v>469.27609999999999</v>
      </c>
      <c r="G48" s="9">
        <v>4217.4967999999999</v>
      </c>
      <c r="H48" s="9">
        <v>1258.6343999999999</v>
      </c>
      <c r="I48" s="9">
        <v>2958.8624</v>
      </c>
      <c r="J48" s="9">
        <v>7896.1156999999994</v>
      </c>
      <c r="K48" s="9">
        <v>147.76409999999998</v>
      </c>
      <c r="L48" s="9">
        <v>137.78100000000001</v>
      </c>
      <c r="M48" s="9">
        <v>1129.9874</v>
      </c>
      <c r="N48" s="9">
        <v>2256.3751999999999</v>
      </c>
      <c r="O48" s="9">
        <f>SUM(B48+C48+F48+G48+J48+K48+L48+M48+N48)</f>
        <v>18285.8246</v>
      </c>
      <c r="P48" s="13">
        <f>(O48-O49)/O49</f>
        <v>0.17104898750163269</v>
      </c>
      <c r="Q48" s="13">
        <f>O48/$O$79</f>
        <v>6.3120030763105101E-2</v>
      </c>
      <c r="R48" s="8">
        <v>0</v>
      </c>
    </row>
    <row r="49" spans="1:18" s="10" customFormat="1" x14ac:dyDescent="0.3">
      <c r="A49" s="8" t="s">
        <v>7</v>
      </c>
      <c r="B49" s="8">
        <v>1589.0992616000001</v>
      </c>
      <c r="C49" s="9">
        <v>465.37657919999998</v>
      </c>
      <c r="D49" s="9">
        <v>256.94596530000001</v>
      </c>
      <c r="E49" s="9">
        <v>208.4306139</v>
      </c>
      <c r="F49" s="9">
        <v>424.88469199999997</v>
      </c>
      <c r="G49" s="9">
        <v>3642.2314617000002</v>
      </c>
      <c r="H49" s="9">
        <v>977.56031929999995</v>
      </c>
      <c r="I49" s="9">
        <v>2664.6711424000005</v>
      </c>
      <c r="J49" s="9">
        <v>8212.4009486999985</v>
      </c>
      <c r="K49" s="9">
        <v>121.81784519999999</v>
      </c>
      <c r="L49" s="9">
        <v>145.39526180000001</v>
      </c>
      <c r="M49" s="9">
        <v>535.39513390000002</v>
      </c>
      <c r="N49" s="9">
        <v>478.30886250000003</v>
      </c>
      <c r="O49" s="9">
        <f>SUM(B49+C49+F49+G49+J49+K49+L49+M49+N49)</f>
        <v>15614.910046599998</v>
      </c>
      <c r="P49" s="8"/>
      <c r="Q49" s="8"/>
      <c r="R49" s="8"/>
    </row>
    <row r="50" spans="1:18" x14ac:dyDescent="0.3">
      <c r="A50" s="1" t="s">
        <v>29</v>
      </c>
      <c r="B50" s="1">
        <v>2082.34</v>
      </c>
      <c r="C50" s="1">
        <v>427.73</v>
      </c>
      <c r="D50" s="1">
        <v>179.28</v>
      </c>
      <c r="E50" s="1">
        <v>248.45</v>
      </c>
      <c r="F50" s="1">
        <v>507.88</v>
      </c>
      <c r="G50" s="1">
        <v>7045.79</v>
      </c>
      <c r="H50" s="1">
        <v>2060.11</v>
      </c>
      <c r="I50" s="1">
        <v>4985.68</v>
      </c>
      <c r="J50" s="1">
        <v>7896.93</v>
      </c>
      <c r="K50" s="1">
        <v>52.19</v>
      </c>
      <c r="L50" s="1">
        <v>263.76</v>
      </c>
      <c r="M50" s="1">
        <v>339.02</v>
      </c>
      <c r="N50" s="1">
        <v>1236.07</v>
      </c>
      <c r="O50" s="1">
        <v>19851.71</v>
      </c>
      <c r="P50" s="13">
        <f>(O50-O51)/O51</f>
        <v>0.12510548726473281</v>
      </c>
      <c r="Q50" s="13">
        <f>O50/$O$79</f>
        <v>6.8525241453986224E-2</v>
      </c>
      <c r="R50" s="1">
        <v>2207.4</v>
      </c>
    </row>
    <row r="51" spans="1:18" x14ac:dyDescent="0.3">
      <c r="A51" s="1" t="s">
        <v>7</v>
      </c>
      <c r="B51" s="1">
        <v>1882.54</v>
      </c>
      <c r="C51" s="1">
        <v>436.34</v>
      </c>
      <c r="D51" s="1">
        <v>187.84</v>
      </c>
      <c r="E51" s="1">
        <v>248.5</v>
      </c>
      <c r="F51" s="1">
        <v>460.68</v>
      </c>
      <c r="G51" s="1">
        <v>5985.27</v>
      </c>
      <c r="H51" s="1">
        <v>1678.7</v>
      </c>
      <c r="I51" s="1">
        <v>4306.57</v>
      </c>
      <c r="J51" s="1">
        <v>7248.22</v>
      </c>
      <c r="K51" s="1">
        <v>79.22</v>
      </c>
      <c r="L51" s="1">
        <v>234.11</v>
      </c>
      <c r="M51" s="1">
        <v>434.46</v>
      </c>
      <c r="N51" s="1">
        <v>883.47</v>
      </c>
      <c r="O51" s="1">
        <v>17644.310000000001</v>
      </c>
      <c r="P51" s="1"/>
      <c r="Q51" s="1"/>
      <c r="R51" s="1"/>
    </row>
    <row r="52" spans="1:18" x14ac:dyDescent="0.3">
      <c r="A52" s="1" t="s">
        <v>30</v>
      </c>
      <c r="B52" s="1">
        <v>247.73</v>
      </c>
      <c r="C52" s="1">
        <v>58.12</v>
      </c>
      <c r="D52" s="1">
        <v>32.47</v>
      </c>
      <c r="E52" s="1">
        <v>25.64</v>
      </c>
      <c r="F52" s="1">
        <v>13.3</v>
      </c>
      <c r="G52" s="1">
        <v>2116.4699999999998</v>
      </c>
      <c r="H52" s="1">
        <v>937.2</v>
      </c>
      <c r="I52" s="1">
        <v>1179.28</v>
      </c>
      <c r="J52" s="1">
        <v>468.34</v>
      </c>
      <c r="K52" s="1">
        <v>0</v>
      </c>
      <c r="L52" s="1">
        <v>18.54</v>
      </c>
      <c r="M52" s="1">
        <v>126.92</v>
      </c>
      <c r="N52" s="1">
        <v>1572.77</v>
      </c>
      <c r="O52" s="1">
        <v>4622.1899999999996</v>
      </c>
      <c r="P52" s="13">
        <f>(O52-O53)/O53</f>
        <v>0.12651715296801419</v>
      </c>
      <c r="Q52" s="13">
        <f>O52/$O$79</f>
        <v>1.5955133628095544E-2</v>
      </c>
      <c r="R52" s="1">
        <v>519.11</v>
      </c>
    </row>
    <row r="53" spans="1:18" x14ac:dyDescent="0.3">
      <c r="A53" s="1" t="s">
        <v>7</v>
      </c>
      <c r="B53" s="1">
        <v>222.87</v>
      </c>
      <c r="C53" s="1">
        <v>46.49</v>
      </c>
      <c r="D53" s="1">
        <v>24.36</v>
      </c>
      <c r="E53" s="1">
        <v>22.13</v>
      </c>
      <c r="F53" s="1">
        <v>10.199999999999999</v>
      </c>
      <c r="G53" s="1">
        <v>1819.12</v>
      </c>
      <c r="H53" s="1">
        <v>937.88</v>
      </c>
      <c r="I53" s="1">
        <v>881.23</v>
      </c>
      <c r="J53" s="1">
        <v>283.26</v>
      </c>
      <c r="K53" s="1">
        <v>0</v>
      </c>
      <c r="L53" s="1">
        <v>17.12</v>
      </c>
      <c r="M53" s="1">
        <v>205.62</v>
      </c>
      <c r="N53" s="1">
        <v>1498.41</v>
      </c>
      <c r="O53" s="1">
        <v>4103.08</v>
      </c>
      <c r="P53" s="1"/>
      <c r="Q53" s="1"/>
      <c r="R53" s="1"/>
    </row>
    <row r="54" spans="1:18" x14ac:dyDescent="0.3">
      <c r="A54" s="2" t="s">
        <v>31</v>
      </c>
      <c r="B54" s="11">
        <f>SUM(B4+B6+B8+B10+B12+B14+B16+B18+B20+B22+B24+B26+B28+B30+B32+B34+B36+B38+B40+B42+B44+B46+B48+B50+B52)</f>
        <v>25658.621600000002</v>
      </c>
      <c r="C54" s="11">
        <f>SUM(C4+C6+C8+C10+C12+C14+C16+C18+C20+C22+C24+C26+C28+C30+C32+C34+C36+C38+C40+C42+C44+C46+C48+C50+C52)</f>
        <v>5079.8867</v>
      </c>
      <c r="D54" s="11">
        <f>SUM(D4+D6+D8+D10+D12+D14+D16+D18+D20+D22+D24+D26+D28+D30+D32+D34+D36+D38+D40+D42+D44+D46+D48+D50+D52)</f>
        <v>3685.4403999999995</v>
      </c>
      <c r="E54" s="11">
        <f>SUM(E4+E6+E8+E10+E12+E14+E16+E18+E20+E22+E24+E26+E28+E30+E32+E34+E36+E38+E40+E42+E44+E46+E48+E50+E52)</f>
        <v>1394.4363000000001</v>
      </c>
      <c r="F54" s="11">
        <f>SUM(F4+F6+F8+F10+F12+F14+F16+F18+F20+F22+F24+F26+F28+F30+F32+F34+F36+F38+F40+F42+F44+F46+F48+F50+F52)</f>
        <v>5400.5661</v>
      </c>
      <c r="G54" s="11">
        <f>SUM(G4+G6+G8+G10+G12+G14+G16+G18+G20+G22+G24+G26+G28+G30+G32+G34+G36+G38+G40+G42+G44+G46+G48+G50+G52)</f>
        <v>91780.836799999975</v>
      </c>
      <c r="H54" s="11">
        <f>SUM(H4+H6+H8+H10+H12+H14+H16+H18+H20+H22+H24+H26+H28+H30+H32+H34+H36+H38+H40+H42+H44+H46+H48+H50+H52)</f>
        <v>37325.414400000001</v>
      </c>
      <c r="I54" s="11">
        <f>SUM(I4+I6+I8+I10+I12+I14+I16+I18+I20+I22+I24+I26+I28+I30+I32+I34+I36+I38+I40+I42+I44+I46+I48+I50+I52)</f>
        <v>54455.4424</v>
      </c>
      <c r="J54" s="11">
        <f>SUM(J4+J6+J8+J10+J12+J14+J16+J18+J20+J22+J24+J26+J28+J30+J32+J34+J36+J38+J40+J42+J44+J46+J48+J50+J52)</f>
        <v>76655.615699999995</v>
      </c>
      <c r="K54" s="11">
        <f>SUM(K4+K6+K8+K10+K12+K14+K16+K18+K20+K22+K24+K26+K28+K30+K32+K34+K36+K38+K40+K42+K44+K46+K48+K50+K52)</f>
        <v>1052.1541</v>
      </c>
      <c r="L54" s="11">
        <f>SUM(L4+L6+L8+L10+L12+L14+L16+L18+L20+L22+L24+L26+L28+L30+L32+L34+L36+L38+L40+L42+L44+L46+L48+L50+L52)</f>
        <v>4824.5810000000001</v>
      </c>
      <c r="M54" s="11">
        <f>SUM(M4+M6+M8+M10+M12+M14+M16+M18+M20+M22+M24+M26+M28+M30+M32+M34+M36+M38+M40+M42+M44+M46+M48+M50+M52)</f>
        <v>6979.9074000000001</v>
      </c>
      <c r="N54" s="11">
        <f>SUM(N4+N6+N8+N10+N12+N14+N16+N18+N20+N22+N24+N26+N28+N30+N32+N34+N36+N38+N40+N42+N44+N46+N48+N50+N52)</f>
        <v>27961.735199999996</v>
      </c>
      <c r="O54" s="11">
        <f>SUM(O4+O6+O8+O10+O12+O14+O16+O18+O20+O22+O24+O26+O28+O30+O32+O34+O36+O38+O40+O42+O44+O46+O48+O50+O52)</f>
        <v>245393.91459999999</v>
      </c>
      <c r="P54" s="14">
        <f>(O54-O55)/O55</f>
        <v>0.14225407109991522</v>
      </c>
      <c r="Q54" s="14">
        <f>O54/$O$79</f>
        <v>0.84706442161929008</v>
      </c>
      <c r="R54" s="11">
        <f>SUM(R4+R6+R8+R10+R12+R14+R16+R18+R20+R22+R24+R26+R28+R30+R32+R34+R36+R38+R40+R42+R44+R46+R48+R50+R52)</f>
        <v>27889.960000000003</v>
      </c>
    </row>
    <row r="55" spans="1:18" x14ac:dyDescent="0.3">
      <c r="A55" s="1" t="s">
        <v>32</v>
      </c>
      <c r="B55" s="12">
        <f>SUM(B5+B7+B9+B11+B13+B15+B17+B19+B21+B23+B25+B27+B29+B31+B33+B35+B37+B39+B41+B43+B45+B47+B49+B51+B53)</f>
        <v>23931.729261600001</v>
      </c>
      <c r="C55" s="12">
        <f>SUM(C5+C7+C9+C11+C13+C15+C17+C19+C21+C23+C25+C27+C29+C31+C33+C35+C37+C39+C41+C43+C45+C47+C49+C51+C53)</f>
        <v>5058.6665792000003</v>
      </c>
      <c r="D55" s="12">
        <f>SUM(D5+D7+D9+D11+D13+D15+D17+D19+D21+D23+D25+D27+D29+D31+D33+D35+D37+D39+D41+D43+D45+D47+D49+D51+D53)</f>
        <v>3759.8459653000004</v>
      </c>
      <c r="E55" s="12">
        <f>SUM(E5+E7+E9+E11+E13+E15+E17+E19+E21+E23+E25+E27+E29+E31+E33+E35+E37+E39+E41+E43+E45+E47+E49+E51+E53)</f>
        <v>1298.8206139000001</v>
      </c>
      <c r="F55" s="12">
        <f>SUM(F5+F7+F9+F11+F13+F15+F17+F19+F21+F23+F25+F27+F29+F31+F33+F35+F37+F39+F41+F43+F45+F47+F49+F51+F53)</f>
        <v>4285.5046920000004</v>
      </c>
      <c r="G55" s="12">
        <f>SUM(G5+G7+G9+G11+G13+G15+G17+G19+G21+G23+G25+G27+G29+G31+G33+G35+G37+G39+G41+G43+G45+G47+G49+G51+G53)</f>
        <v>81280.031461700011</v>
      </c>
      <c r="H55" s="12">
        <f>SUM(H5+H7+H9+H11+H13+H15+H17+H19+H21+H23+H25+H27+H29+H31+H33+H35+H37+H39+H41+H43+H45+H47+H49+H51+H53)</f>
        <v>31783.020319300002</v>
      </c>
      <c r="I55" s="12">
        <f>SUM(I5+I7+I9+I11+I13+I15+I17+I19+I21+I23+I25+I27+I29+I31+I33+I35+I37+I39+I41+I43+I45+I47+I49+I51+I53)</f>
        <v>49497.031142400003</v>
      </c>
      <c r="J55" s="12">
        <f>SUM(J5+J7+J9+J11+J13+J15+J17+J19+J21+J23+J25+J27+J29+J31+J33+J35+J37+J39+J41+J43+J45+J47+J49+J51+J53)</f>
        <v>65194.360948699999</v>
      </c>
      <c r="K55" s="12">
        <f>SUM(K5+K7+K9+K11+K13+K15+K17+K19+K21+K23+K25+K27+K29+K31+K33+K35+K37+K39+K41+K43+K45+K47+K49+K51+K53)</f>
        <v>892.50784520000002</v>
      </c>
      <c r="L55" s="12">
        <f>SUM(L5+L7+L9+L11+L13+L15+L17+L19+L21+L23+L25+L27+L29+L31+L33+L35+L37+L39+L41+L43+L45+L47+L49+L51+L53)</f>
        <v>4851.6352618000001</v>
      </c>
      <c r="M55" s="12">
        <f>SUM(M5+M7+M9+M11+M13+M15+M17+M19+M21+M23+M25+M27+M29+M31+M33+M35+M37+M39+M41+M43+M45+M47+M49+M51+M53)</f>
        <v>6247.9751338999995</v>
      </c>
      <c r="N55" s="12">
        <f>SUM(N5+N7+N9+N11+N13+N15+N17+N19+N21+N23+N25+N27+N29+N31+N33+N35+N37+N39+N41+N43+N45+N47+N49+N51+N53)</f>
        <v>23090.608862499994</v>
      </c>
      <c r="O55" s="12">
        <f>SUM(O5+O7+O9+O11+O13+O15+O17+O19+O21+O23+O25+O27+O29+O31+O33+O35+O37+O39+O41+O43+O45+O47+O49+O51+O53)</f>
        <v>214833.04004660001</v>
      </c>
      <c r="P55" s="1"/>
      <c r="Q55" s="1"/>
      <c r="R55" s="1"/>
    </row>
    <row r="56" spans="1:18" x14ac:dyDescent="0.3">
      <c r="A56" s="1" t="s">
        <v>33</v>
      </c>
      <c r="B56" s="13">
        <f t="shared" ref="B56:O56" si="0">(B54-B55)/B55</f>
        <v>7.2159112261515959E-2</v>
      </c>
      <c r="C56" s="13">
        <f t="shared" si="0"/>
        <v>4.194805185866889E-3</v>
      </c>
      <c r="D56" s="13">
        <f t="shared" si="0"/>
        <v>-1.9789524886577124E-2</v>
      </c>
      <c r="E56" s="13">
        <f t="shared" si="0"/>
        <v>7.3617314875294756E-2</v>
      </c>
      <c r="F56" s="13">
        <f t="shared" si="0"/>
        <v>0.26019372002591651</v>
      </c>
      <c r="G56" s="13">
        <f t="shared" si="0"/>
        <v>0.129192929055989</v>
      </c>
      <c r="H56" s="13">
        <f t="shared" si="0"/>
        <v>0.17438223381603613</v>
      </c>
      <c r="I56" s="13">
        <f t="shared" si="0"/>
        <v>0.10017593263997883</v>
      </c>
      <c r="J56" s="13">
        <f t="shared" si="0"/>
        <v>0.17580132061296841</v>
      </c>
      <c r="K56" s="13">
        <f t="shared" si="0"/>
        <v>0.17887378319260061</v>
      </c>
      <c r="L56" s="13">
        <f t="shared" si="0"/>
        <v>-5.5763181566873552E-3</v>
      </c>
      <c r="M56" s="13">
        <f t="shared" si="0"/>
        <v>0.11714711573173738</v>
      </c>
      <c r="N56" s="13">
        <f t="shared" si="0"/>
        <v>0.2109570330737745</v>
      </c>
      <c r="O56" s="13">
        <f t="shared" si="0"/>
        <v>0.14225407109991522</v>
      </c>
      <c r="P56" s="1"/>
      <c r="Q56" s="1"/>
      <c r="R56" s="1"/>
    </row>
    <row r="57" spans="1:18" x14ac:dyDescent="0.3">
      <c r="A57" s="2" t="s">
        <v>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3">
      <c r="A58" s="1" t="s">
        <v>60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1">
        <v>5514.89</v>
      </c>
      <c r="K58" s="6">
        <v>0</v>
      </c>
      <c r="L58" s="6">
        <v>0</v>
      </c>
      <c r="M58" s="1">
        <v>92.68</v>
      </c>
      <c r="N58" s="6">
        <v>0</v>
      </c>
      <c r="O58" s="1">
        <v>5607.57</v>
      </c>
      <c r="P58" s="13">
        <f>(O58-O59)/O59</f>
        <v>0.37675637056441996</v>
      </c>
      <c r="Q58" s="13">
        <f>O58/$O$79</f>
        <v>1.935652335341034E-2</v>
      </c>
      <c r="R58" s="1">
        <v>1534.54</v>
      </c>
    </row>
    <row r="59" spans="1:18" x14ac:dyDescent="0.3">
      <c r="A59" s="1" t="s">
        <v>7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1">
        <v>3992.99</v>
      </c>
      <c r="K59" s="6">
        <v>0</v>
      </c>
      <c r="L59" s="6">
        <v>0</v>
      </c>
      <c r="M59" s="1">
        <v>80.040000000000006</v>
      </c>
      <c r="N59" s="6">
        <v>0</v>
      </c>
      <c r="O59" s="1">
        <v>4073.03</v>
      </c>
      <c r="P59" s="1"/>
      <c r="Q59" s="1"/>
      <c r="R59" s="1"/>
    </row>
    <row r="60" spans="1:18" x14ac:dyDescent="0.3">
      <c r="A60" s="1" t="s">
        <v>35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1">
        <v>3480.84</v>
      </c>
      <c r="K60" s="6">
        <v>0</v>
      </c>
      <c r="L60" s="6">
        <v>0</v>
      </c>
      <c r="M60" s="1">
        <v>220.48</v>
      </c>
      <c r="N60" s="6">
        <v>0</v>
      </c>
      <c r="O60" s="1">
        <v>3701.32</v>
      </c>
      <c r="P60" s="13">
        <f>(O60-O61)/O61</f>
        <v>0.36226187321496933</v>
      </c>
      <c r="Q60" s="13">
        <f>O60/$O$79</f>
        <v>1.2776423124177632E-2</v>
      </c>
      <c r="R60" s="1">
        <v>984.28</v>
      </c>
    </row>
    <row r="61" spans="1:18" x14ac:dyDescent="0.3">
      <c r="A61" s="1" t="s">
        <v>7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2556.8200000000002</v>
      </c>
      <c r="K61" s="6">
        <v>0</v>
      </c>
      <c r="L61" s="6">
        <v>0</v>
      </c>
      <c r="M61" s="6">
        <v>160.22</v>
      </c>
      <c r="N61" s="6">
        <v>0</v>
      </c>
      <c r="O61" s="6">
        <v>2717.04</v>
      </c>
      <c r="P61" s="6"/>
      <c r="Q61" s="6"/>
      <c r="R61" s="1"/>
    </row>
    <row r="62" spans="1:18" x14ac:dyDescent="0.3">
      <c r="A62" s="1" t="s">
        <v>36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1">
        <v>6657.63</v>
      </c>
      <c r="K62" s="6">
        <v>0</v>
      </c>
      <c r="L62" s="6">
        <v>0</v>
      </c>
      <c r="M62" s="1">
        <v>206.83</v>
      </c>
      <c r="N62" s="6">
        <v>0</v>
      </c>
      <c r="O62" s="1">
        <v>6864.46</v>
      </c>
      <c r="P62" s="13">
        <f>(O62-O63)/O63</f>
        <v>0.33510323795297881</v>
      </c>
      <c r="Q62" s="13">
        <f>O62/$O$79</f>
        <v>2.3695126462719349E-2</v>
      </c>
      <c r="R62" s="1">
        <v>1722.94</v>
      </c>
    </row>
    <row r="63" spans="1:18" x14ac:dyDescent="0.3">
      <c r="A63" s="1" t="s">
        <v>7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1">
        <v>4819.8999999999996</v>
      </c>
      <c r="K63" s="6">
        <v>0</v>
      </c>
      <c r="L63" s="6">
        <v>0</v>
      </c>
      <c r="M63" s="1">
        <v>321.62</v>
      </c>
      <c r="N63" s="6">
        <v>0</v>
      </c>
      <c r="O63" s="1">
        <v>5141.5200000000004</v>
      </c>
      <c r="P63" s="1"/>
      <c r="Q63" s="1"/>
      <c r="R63" s="1"/>
    </row>
    <row r="64" spans="1:18" x14ac:dyDescent="0.3">
      <c r="A64" s="1" t="s">
        <v>37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1">
        <v>1658.18</v>
      </c>
      <c r="K64" s="6">
        <v>0</v>
      </c>
      <c r="L64" s="6">
        <v>0</v>
      </c>
      <c r="M64" s="1">
        <v>33.32</v>
      </c>
      <c r="N64" s="6">
        <v>0</v>
      </c>
      <c r="O64" s="1">
        <v>1691.5</v>
      </c>
      <c r="P64" s="13">
        <f>(O64-O65)/O65</f>
        <v>0.24395122740443309</v>
      </c>
      <c r="Q64" s="13">
        <f>O64/$O$79</f>
        <v>5.8388141837361976E-3</v>
      </c>
      <c r="R64" s="1">
        <v>331.72</v>
      </c>
    </row>
    <row r="65" spans="1:18" x14ac:dyDescent="0.3">
      <c r="A65" s="1" t="s">
        <v>7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1">
        <v>1328.94</v>
      </c>
      <c r="K65" s="6">
        <v>0</v>
      </c>
      <c r="L65" s="6">
        <v>0</v>
      </c>
      <c r="M65" s="1">
        <v>30.84</v>
      </c>
      <c r="N65" s="6">
        <v>0</v>
      </c>
      <c r="O65" s="1">
        <v>1359.78</v>
      </c>
      <c r="P65" s="1"/>
      <c r="Q65" s="1"/>
      <c r="R65" s="1"/>
    </row>
    <row r="66" spans="1:18" x14ac:dyDescent="0.3">
      <c r="A66" s="1" t="s">
        <v>38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1">
        <v>15039.33</v>
      </c>
      <c r="K66" s="6">
        <v>0</v>
      </c>
      <c r="L66" s="6">
        <v>0</v>
      </c>
      <c r="M66" s="1">
        <v>211.48</v>
      </c>
      <c r="N66" s="1">
        <v>0.28000000000000003</v>
      </c>
      <c r="O66" s="1">
        <v>15251.09</v>
      </c>
      <c r="P66" s="13">
        <f>(O66-O67)/O67</f>
        <v>0.17746212896187688</v>
      </c>
      <c r="Q66" s="13">
        <f>O66/$O$79</f>
        <v>5.2644564356746845E-2</v>
      </c>
      <c r="R66" s="1">
        <v>2298.58</v>
      </c>
    </row>
    <row r="67" spans="1:18" x14ac:dyDescent="0.3">
      <c r="A67" s="1" t="s">
        <v>7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1">
        <v>12758.63</v>
      </c>
      <c r="K67" s="6">
        <v>0</v>
      </c>
      <c r="L67" s="6">
        <v>0</v>
      </c>
      <c r="M67" s="1">
        <v>193.88</v>
      </c>
      <c r="N67" s="6">
        <v>0</v>
      </c>
      <c r="O67" s="1">
        <v>12952.51</v>
      </c>
      <c r="P67" s="1"/>
      <c r="Q67" s="1"/>
      <c r="R67" s="1"/>
    </row>
    <row r="68" spans="1:18" x14ac:dyDescent="0.3">
      <c r="A68" s="2" t="s">
        <v>39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f t="shared" ref="J68:O68" si="1">SUM(J58+J60+J62+J64+J66)</f>
        <v>32350.870000000003</v>
      </c>
      <c r="K68" s="7">
        <f t="shared" si="1"/>
        <v>0</v>
      </c>
      <c r="L68" s="7">
        <f t="shared" si="1"/>
        <v>0</v>
      </c>
      <c r="M68" s="7">
        <f t="shared" si="1"/>
        <v>764.79000000000008</v>
      </c>
      <c r="N68" s="7">
        <f t="shared" si="1"/>
        <v>0.28000000000000003</v>
      </c>
      <c r="O68" s="7">
        <f t="shared" si="1"/>
        <v>33115.94</v>
      </c>
      <c r="P68" s="14">
        <f>(O68-O69)/O69</f>
        <v>0.26185381125047064</v>
      </c>
      <c r="Q68" s="14">
        <f>O68/$O$79</f>
        <v>0.11431145148079037</v>
      </c>
      <c r="R68" s="7">
        <f t="shared" ref="R68" si="2">SUM(R58+R60+R62+R64+R66)</f>
        <v>6872.06</v>
      </c>
    </row>
    <row r="69" spans="1:18" x14ac:dyDescent="0.3">
      <c r="A69" s="1" t="s">
        <v>32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f t="shared" ref="J69:O69" si="3">SUM(J59+J61+J63+J65+J67)</f>
        <v>25457.279999999999</v>
      </c>
      <c r="K69" s="6">
        <f t="shared" si="3"/>
        <v>0</v>
      </c>
      <c r="L69" s="6">
        <f t="shared" si="3"/>
        <v>0</v>
      </c>
      <c r="M69" s="6">
        <f t="shared" si="3"/>
        <v>786.6</v>
      </c>
      <c r="N69" s="6">
        <f t="shared" si="3"/>
        <v>0</v>
      </c>
      <c r="O69" s="6">
        <f t="shared" si="3"/>
        <v>26243.88</v>
      </c>
      <c r="P69" s="1"/>
      <c r="Q69" s="1"/>
      <c r="R69" s="1"/>
    </row>
    <row r="70" spans="1:18" x14ac:dyDescent="0.3">
      <c r="A70" s="1" t="s">
        <v>33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13">
        <f>(J68-J69)/J69</f>
        <v>0.2707905165045128</v>
      </c>
      <c r="K70" s="6">
        <v>0</v>
      </c>
      <c r="L70" s="6">
        <v>0</v>
      </c>
      <c r="M70" s="13">
        <f>(M68-M69)/M69</f>
        <v>-2.7726926010678801E-2</v>
      </c>
      <c r="N70" s="6">
        <v>0</v>
      </c>
      <c r="O70" s="13">
        <f>(O68-O69)/O69</f>
        <v>0.26185381125047064</v>
      </c>
      <c r="P70" s="1"/>
      <c r="Q70" s="1"/>
      <c r="R70" s="1"/>
    </row>
    <row r="71" spans="1:18" x14ac:dyDescent="0.3">
      <c r="A71" s="2" t="s">
        <v>43</v>
      </c>
      <c r="B71" s="6"/>
      <c r="C71" s="6"/>
      <c r="D71" s="6"/>
      <c r="E71" s="6"/>
      <c r="F71" s="6"/>
      <c r="G71" s="6"/>
      <c r="H71" s="6"/>
      <c r="I71" s="6"/>
      <c r="J71" s="1"/>
      <c r="K71" s="6"/>
      <c r="L71" s="6"/>
      <c r="M71" s="1"/>
      <c r="N71" s="1"/>
      <c r="O71" s="1"/>
      <c r="P71" s="1"/>
      <c r="Q71" s="1"/>
      <c r="R71" s="1"/>
    </row>
    <row r="72" spans="1:18" x14ac:dyDescent="0.3">
      <c r="A72" s="1" t="s">
        <v>44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1">
        <v>9918.6200000000008</v>
      </c>
      <c r="O72" s="1">
        <v>9918.6200000000008</v>
      </c>
      <c r="P72" s="13">
        <f>(O72-O73)/O73</f>
        <v>-0.32156253847521843</v>
      </c>
      <c r="Q72" s="13">
        <f>O72/$O$79</f>
        <v>3.4237646549860792E-2</v>
      </c>
      <c r="R72" s="1">
        <v>-4701.18</v>
      </c>
    </row>
    <row r="73" spans="1:18" x14ac:dyDescent="0.3">
      <c r="A73" s="1" t="s">
        <v>7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1">
        <v>14619.8</v>
      </c>
      <c r="O73" s="1">
        <v>14619.8</v>
      </c>
      <c r="P73" s="1"/>
      <c r="Q73" s="1"/>
      <c r="R73" s="1"/>
    </row>
    <row r="74" spans="1:18" x14ac:dyDescent="0.3">
      <c r="A74" s="1" t="s">
        <v>45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1">
        <v>1270.76</v>
      </c>
      <c r="O74" s="1">
        <v>1270.76</v>
      </c>
      <c r="P74" s="13">
        <f>(O74-O75)/O75</f>
        <v>6.1150868871761056E-2</v>
      </c>
      <c r="Q74" s="13">
        <f>O74/$O$79</f>
        <v>4.3864803500588889E-3</v>
      </c>
      <c r="R74" s="1">
        <v>73.23</v>
      </c>
    </row>
    <row r="75" spans="1:18" x14ac:dyDescent="0.3">
      <c r="A75" s="1" t="s">
        <v>7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1">
        <v>1197.53</v>
      </c>
      <c r="O75" s="1">
        <v>1197.53</v>
      </c>
      <c r="P75" s="1"/>
      <c r="Q75" s="1"/>
      <c r="R75" s="1"/>
    </row>
    <row r="76" spans="1:18" x14ac:dyDescent="0.3">
      <c r="A76" s="2" t="s">
        <v>46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f>SUM(N72+N74)</f>
        <v>11189.380000000001</v>
      </c>
      <c r="O76" s="7">
        <f>SUM(O72+O74)</f>
        <v>11189.380000000001</v>
      </c>
      <c r="P76" s="14">
        <f>(O76-O77)/O77</f>
        <v>-0.29258730771881214</v>
      </c>
      <c r="Q76" s="14">
        <f>O76/$O$79</f>
        <v>3.8624126899919682E-2</v>
      </c>
      <c r="R76" s="7">
        <f>SUM(R72+R74)</f>
        <v>-4627.9500000000007</v>
      </c>
    </row>
    <row r="77" spans="1:18" x14ac:dyDescent="0.3">
      <c r="A77" s="1" t="s">
        <v>32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f>+SUM(N73+N75)</f>
        <v>15817.33</v>
      </c>
      <c r="O77" s="6">
        <f>+SUM(O73+O75)</f>
        <v>15817.33</v>
      </c>
      <c r="P77" s="1"/>
      <c r="Q77" s="1"/>
      <c r="R77" s="1"/>
    </row>
    <row r="78" spans="1:18" x14ac:dyDescent="0.3">
      <c r="A78" s="1" t="s">
        <v>33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/>
      <c r="K78" s="6">
        <v>0</v>
      </c>
      <c r="L78" s="6">
        <v>0</v>
      </c>
      <c r="M78" s="1"/>
      <c r="N78" s="13">
        <f>(N76-N77)/N77</f>
        <v>-0.29258730771881214</v>
      </c>
      <c r="O78" s="13">
        <f>(O76-O77)/O77</f>
        <v>-0.29258730771881214</v>
      </c>
      <c r="P78" s="1"/>
      <c r="Q78" s="1"/>
      <c r="R78" s="1"/>
    </row>
    <row r="79" spans="1:18" x14ac:dyDescent="0.3">
      <c r="A79" s="2" t="s">
        <v>40</v>
      </c>
      <c r="B79" s="7">
        <f t="shared" ref="B79:O79" si="4">SUM(B54+B68+B76)</f>
        <v>25658.621600000002</v>
      </c>
      <c r="C79" s="7">
        <f t="shared" si="4"/>
        <v>5079.8867</v>
      </c>
      <c r="D79" s="7">
        <f t="shared" si="4"/>
        <v>3685.4403999999995</v>
      </c>
      <c r="E79" s="7">
        <f t="shared" si="4"/>
        <v>1394.4363000000001</v>
      </c>
      <c r="F79" s="7">
        <f t="shared" si="4"/>
        <v>5400.5661</v>
      </c>
      <c r="G79" s="7">
        <f t="shared" si="4"/>
        <v>91780.836799999975</v>
      </c>
      <c r="H79" s="7">
        <f t="shared" si="4"/>
        <v>37325.414400000001</v>
      </c>
      <c r="I79" s="7">
        <f t="shared" si="4"/>
        <v>54455.4424</v>
      </c>
      <c r="J79" s="7">
        <f t="shared" si="4"/>
        <v>109006.48569999999</v>
      </c>
      <c r="K79" s="7">
        <f t="shared" si="4"/>
        <v>1052.1541</v>
      </c>
      <c r="L79" s="7">
        <f t="shared" si="4"/>
        <v>4824.5810000000001</v>
      </c>
      <c r="M79" s="7">
        <f t="shared" si="4"/>
        <v>7744.6974</v>
      </c>
      <c r="N79" s="7">
        <f t="shared" si="4"/>
        <v>39151.395199999999</v>
      </c>
      <c r="O79" s="7">
        <f t="shared" si="4"/>
        <v>289699.23459999997</v>
      </c>
      <c r="P79" s="14">
        <f>(O79-O80)/O80</f>
        <v>0.12769839942875022</v>
      </c>
      <c r="Q79" s="14">
        <f>O79/$O$79</f>
        <v>1</v>
      </c>
      <c r="R79" s="7">
        <f>SUM(R54+R68+R76)</f>
        <v>30134.070000000003</v>
      </c>
    </row>
    <row r="80" spans="1:18" x14ac:dyDescent="0.3">
      <c r="A80" s="1" t="s">
        <v>32</v>
      </c>
      <c r="B80" s="6">
        <f t="shared" ref="B80:O80" si="5">SUM(B55+B69+B77)</f>
        <v>23931.729261600001</v>
      </c>
      <c r="C80" s="6">
        <f t="shared" si="5"/>
        <v>5058.6665792000003</v>
      </c>
      <c r="D80" s="6">
        <f t="shared" si="5"/>
        <v>3759.8459653000004</v>
      </c>
      <c r="E80" s="6">
        <f t="shared" si="5"/>
        <v>1298.8206139000001</v>
      </c>
      <c r="F80" s="6">
        <f t="shared" si="5"/>
        <v>4285.5046920000004</v>
      </c>
      <c r="G80" s="6">
        <f t="shared" si="5"/>
        <v>81280.031461700011</v>
      </c>
      <c r="H80" s="6">
        <f t="shared" si="5"/>
        <v>31783.020319300002</v>
      </c>
      <c r="I80" s="6">
        <f t="shared" si="5"/>
        <v>49497.031142400003</v>
      </c>
      <c r="J80" s="6">
        <f t="shared" si="5"/>
        <v>90651.640948699991</v>
      </c>
      <c r="K80" s="6">
        <f t="shared" si="5"/>
        <v>892.50784520000002</v>
      </c>
      <c r="L80" s="6">
        <f t="shared" si="5"/>
        <v>4851.6352618000001</v>
      </c>
      <c r="M80" s="6">
        <f t="shared" si="5"/>
        <v>7034.5751338999999</v>
      </c>
      <c r="N80" s="6">
        <f t="shared" si="5"/>
        <v>38907.938862499992</v>
      </c>
      <c r="O80" s="6">
        <f t="shared" si="5"/>
        <v>256894.25004660001</v>
      </c>
      <c r="P80" s="1"/>
      <c r="Q80" s="1"/>
      <c r="R80" s="1"/>
    </row>
    <row r="81" spans="1:18" x14ac:dyDescent="0.3">
      <c r="A81" s="1" t="s">
        <v>33</v>
      </c>
      <c r="B81" s="13">
        <f t="shared" ref="B81:O81" si="6">(B79-B80)/B80</f>
        <v>7.2159112261515959E-2</v>
      </c>
      <c r="C81" s="13">
        <f t="shared" si="6"/>
        <v>4.194805185866889E-3</v>
      </c>
      <c r="D81" s="13">
        <f t="shared" si="6"/>
        <v>-1.9789524886577124E-2</v>
      </c>
      <c r="E81" s="13">
        <f t="shared" si="6"/>
        <v>7.3617314875294756E-2</v>
      </c>
      <c r="F81" s="13">
        <f t="shared" si="6"/>
        <v>0.26019372002591651</v>
      </c>
      <c r="G81" s="13">
        <f t="shared" si="6"/>
        <v>0.129192929055989</v>
      </c>
      <c r="H81" s="13">
        <f t="shared" si="6"/>
        <v>0.17438223381603613</v>
      </c>
      <c r="I81" s="13">
        <f t="shared" si="6"/>
        <v>0.10017593263997883</v>
      </c>
      <c r="J81" s="13">
        <f t="shared" si="6"/>
        <v>0.20247669605547522</v>
      </c>
      <c r="K81" s="13">
        <f t="shared" si="6"/>
        <v>0.17887378319260061</v>
      </c>
      <c r="L81" s="13">
        <f t="shared" si="6"/>
        <v>-5.5763181566873552E-3</v>
      </c>
      <c r="M81" s="13">
        <f t="shared" si="6"/>
        <v>0.10094742789481093</v>
      </c>
      <c r="N81" s="13">
        <f t="shared" si="6"/>
        <v>6.2572406716371615E-3</v>
      </c>
      <c r="O81" s="13">
        <f t="shared" si="6"/>
        <v>0.12769839942875022</v>
      </c>
      <c r="P81" s="1"/>
      <c r="Q81" s="1"/>
      <c r="R81" s="1"/>
    </row>
    <row r="82" spans="1:18" x14ac:dyDescent="0.3">
      <c r="A82" s="1" t="s">
        <v>41</v>
      </c>
      <c r="B82" s="13">
        <f t="shared" ref="B82:O82" si="7">B79/$O$79</f>
        <v>8.8569863277091321E-2</v>
      </c>
      <c r="C82" s="13">
        <f t="shared" si="7"/>
        <v>1.7535036663158657E-2</v>
      </c>
      <c r="D82" s="13">
        <f t="shared" si="7"/>
        <v>1.2721609033895596E-2</v>
      </c>
      <c r="E82" s="13">
        <f t="shared" si="7"/>
        <v>4.8133931107044777E-3</v>
      </c>
      <c r="F82" s="13">
        <f t="shared" si="7"/>
        <v>1.8641975728575157E-2</v>
      </c>
      <c r="G82" s="13">
        <f t="shared" si="7"/>
        <v>0.31681421915638014</v>
      </c>
      <c r="H82" s="13">
        <f t="shared" si="7"/>
        <v>0.12884195034735521</v>
      </c>
      <c r="I82" s="13">
        <f t="shared" si="7"/>
        <v>0.1879723378461422</v>
      </c>
      <c r="J82" s="13">
        <f t="shared" si="7"/>
        <v>0.37627467621897542</v>
      </c>
      <c r="K82" s="13">
        <f t="shared" si="7"/>
        <v>3.6318842935596767E-3</v>
      </c>
      <c r="L82" s="13">
        <f t="shared" si="7"/>
        <v>1.6653758187043552E-2</v>
      </c>
      <c r="M82" s="13">
        <f t="shared" si="7"/>
        <v>2.6733579088303192E-2</v>
      </c>
      <c r="N82" s="13">
        <f t="shared" si="7"/>
        <v>0.13514497286835428</v>
      </c>
      <c r="O82" s="13">
        <f t="shared" si="7"/>
        <v>1</v>
      </c>
      <c r="P82" s="1"/>
      <c r="Q82" s="1"/>
      <c r="R82" s="1"/>
    </row>
    <row r="83" spans="1:18" x14ac:dyDescent="0.3">
      <c r="A83" s="1" t="s">
        <v>42</v>
      </c>
      <c r="B83" s="13">
        <f t="shared" ref="B83:O83" si="8">B80/$O$80</f>
        <v>9.3157901577239827E-2</v>
      </c>
      <c r="C83" s="13">
        <f t="shared" si="8"/>
        <v>1.969163022637669E-2</v>
      </c>
      <c r="D83" s="13">
        <f t="shared" si="8"/>
        <v>1.4635773142520602E-2</v>
      </c>
      <c r="E83" s="13">
        <f t="shared" si="8"/>
        <v>5.0558570838560891E-3</v>
      </c>
      <c r="F83" s="13">
        <f t="shared" si="8"/>
        <v>1.6681979807732637E-2</v>
      </c>
      <c r="G83" s="13">
        <f t="shared" si="8"/>
        <v>0.31639490353309196</v>
      </c>
      <c r="H83" s="13">
        <f t="shared" si="8"/>
        <v>0.12372024797571234</v>
      </c>
      <c r="I83" s="13">
        <f t="shared" si="8"/>
        <v>0.19267473341042612</v>
      </c>
      <c r="J83" s="13">
        <f t="shared" si="8"/>
        <v>0.3528753210017585</v>
      </c>
      <c r="K83" s="13">
        <f t="shared" si="8"/>
        <v>3.4742227396607796E-3</v>
      </c>
      <c r="L83" s="13">
        <f t="shared" si="8"/>
        <v>1.8885729287128557E-2</v>
      </c>
      <c r="M83" s="13">
        <f t="shared" si="8"/>
        <v>2.7383155257947364E-2</v>
      </c>
      <c r="N83" s="13">
        <f t="shared" si="8"/>
        <v>0.15145507871601713</v>
      </c>
      <c r="O83" s="13">
        <f t="shared" si="8"/>
        <v>1</v>
      </c>
      <c r="P83" s="1"/>
      <c r="Q83" s="1"/>
      <c r="R83" s="1"/>
    </row>
  </sheetData>
  <mergeCells count="1">
    <mergeCell ref="A1:R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Health Portfolio</vt:lpstr>
      <vt:lpstr>Liability Portfolio</vt:lpstr>
      <vt:lpstr>Miscellaneous portfolio</vt:lpstr>
      <vt:lpstr>Segmentwise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Sharad Taware</cp:lastModifiedBy>
  <dcterms:created xsi:type="dcterms:W3CDTF">2024-04-12T17:16:18Z</dcterms:created>
  <dcterms:modified xsi:type="dcterms:W3CDTF">2024-07-04T11:15:41Z</dcterms:modified>
</cp:coreProperties>
</file>