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Sharad\OneDrive - General Insurance Council\Desktop\"/>
    </mc:Choice>
  </mc:AlternateContent>
  <xr:revisionPtr revIDLastSave="0" documentId="13_ncr:1_{0E27508D-2E98-46A8-A7E1-15C202FA37E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Business Result" sheetId="1" r:id="rId1"/>
    <sheet name="Profit &amp; Ratios" sheetId="2" r:id="rId2"/>
    <sheet name="Industry Infrastructur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2" l="1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M41" i="2"/>
  <c r="L41" i="2"/>
  <c r="K41" i="2"/>
  <c r="J41" i="2"/>
  <c r="I41" i="2"/>
  <c r="H41" i="2"/>
  <c r="B25" i="1"/>
  <c r="I6" i="2" l="1"/>
  <c r="I17" i="2" l="1"/>
  <c r="H12" i="2"/>
  <c r="B28" i="3"/>
  <c r="G43" i="2"/>
  <c r="F43" i="2"/>
  <c r="E43" i="2"/>
  <c r="D43" i="2"/>
  <c r="C43" i="2"/>
  <c r="B43" i="2"/>
  <c r="E39" i="2"/>
  <c r="G37" i="2"/>
  <c r="F37" i="2"/>
  <c r="E37" i="2"/>
  <c r="D37" i="2"/>
  <c r="C37" i="2"/>
  <c r="B37" i="2"/>
  <c r="G29" i="2"/>
  <c r="G39" i="2" s="1"/>
  <c r="F29" i="2"/>
  <c r="F39" i="2" s="1"/>
  <c r="E29" i="2"/>
  <c r="D29" i="2"/>
  <c r="D39" i="2" s="1"/>
  <c r="C29" i="2"/>
  <c r="C39" i="2" s="1"/>
  <c r="B29" i="2"/>
  <c r="B39" i="2" s="1"/>
  <c r="G45" i="2" l="1"/>
  <c r="G47" i="2" s="1"/>
  <c r="F45" i="2"/>
  <c r="F47" i="2" s="1"/>
  <c r="E45" i="2"/>
  <c r="E47" i="2" s="1"/>
  <c r="C45" i="2"/>
  <c r="C47" i="2" s="1"/>
  <c r="B45" i="2"/>
  <c r="B47" i="2" s="1"/>
  <c r="D45" i="2"/>
  <c r="D47" i="2" s="1"/>
  <c r="L27" i="2"/>
  <c r="K27" i="2"/>
  <c r="M27" i="2"/>
  <c r="I27" i="2"/>
  <c r="H27" i="2"/>
  <c r="L25" i="2"/>
  <c r="K25" i="2"/>
  <c r="M25" i="2"/>
  <c r="I25" i="2"/>
  <c r="H25" i="2"/>
  <c r="L18" i="2"/>
  <c r="K18" i="2"/>
  <c r="I18" i="2"/>
  <c r="H18" i="2"/>
  <c r="L17" i="2"/>
  <c r="K17" i="2"/>
  <c r="M17" i="2"/>
  <c r="H17" i="2"/>
  <c r="L15" i="2"/>
  <c r="K15" i="2"/>
  <c r="M15" i="2"/>
  <c r="I15" i="2"/>
  <c r="H15" i="2"/>
  <c r="H6" i="2"/>
  <c r="K6" i="2"/>
  <c r="M6" i="2" s="1"/>
  <c r="L6" i="2"/>
  <c r="I42" i="3"/>
  <c r="H42" i="3"/>
  <c r="G42" i="3"/>
  <c r="F42" i="3"/>
  <c r="E42" i="3"/>
  <c r="D42" i="3"/>
  <c r="C42" i="3"/>
  <c r="B42" i="3"/>
  <c r="I36" i="3"/>
  <c r="H36" i="3"/>
  <c r="G36" i="3"/>
  <c r="F36" i="3"/>
  <c r="E36" i="3"/>
  <c r="D36" i="3"/>
  <c r="C36" i="3"/>
  <c r="B36" i="3"/>
  <c r="I28" i="3"/>
  <c r="I38" i="3" s="1"/>
  <c r="I44" i="3" s="1"/>
  <c r="I46" i="3" s="1"/>
  <c r="H28" i="3"/>
  <c r="H38" i="3" s="1"/>
  <c r="H44" i="3" s="1"/>
  <c r="H46" i="3" s="1"/>
  <c r="G28" i="3"/>
  <c r="G38" i="3" s="1"/>
  <c r="G44" i="3" s="1"/>
  <c r="G46" i="3" s="1"/>
  <c r="F28" i="3"/>
  <c r="F38" i="3" s="1"/>
  <c r="F44" i="3" s="1"/>
  <c r="F46" i="3" s="1"/>
  <c r="E28" i="3"/>
  <c r="D28" i="3"/>
  <c r="D38" i="3" s="1"/>
  <c r="D44" i="3" s="1"/>
  <c r="D46" i="3" s="1"/>
  <c r="C28" i="3"/>
  <c r="C38" i="3" s="1"/>
  <c r="C44" i="3" s="1"/>
  <c r="C46" i="3" s="1"/>
  <c r="B38" i="3"/>
  <c r="B44" i="3" s="1"/>
  <c r="B46" i="3" s="1"/>
  <c r="M46" i="2"/>
  <c r="M44" i="2"/>
  <c r="M42" i="2"/>
  <c r="M38" i="2"/>
  <c r="M36" i="2"/>
  <c r="M30" i="2"/>
  <c r="L46" i="2"/>
  <c r="L44" i="2"/>
  <c r="L42" i="2"/>
  <c r="L38" i="2"/>
  <c r="L36" i="2"/>
  <c r="L35" i="2"/>
  <c r="L34" i="2"/>
  <c r="L33" i="2"/>
  <c r="L32" i="2"/>
  <c r="L30" i="2"/>
  <c r="L28" i="2"/>
  <c r="L26" i="2"/>
  <c r="L24" i="2"/>
  <c r="L23" i="2"/>
  <c r="L22" i="2"/>
  <c r="L21" i="2"/>
  <c r="L20" i="2"/>
  <c r="L19" i="2"/>
  <c r="L16" i="2"/>
  <c r="L14" i="2"/>
  <c r="L13" i="2"/>
  <c r="L12" i="2"/>
  <c r="L11" i="2"/>
  <c r="L10" i="2"/>
  <c r="L9" i="2"/>
  <c r="L8" i="2"/>
  <c r="L7" i="2"/>
  <c r="L5" i="2"/>
  <c r="K46" i="2"/>
  <c r="K44" i="2"/>
  <c r="K42" i="2"/>
  <c r="K38" i="2"/>
  <c r="K36" i="2"/>
  <c r="K35" i="2"/>
  <c r="M35" i="2" s="1"/>
  <c r="K34" i="2"/>
  <c r="K33" i="2"/>
  <c r="K32" i="2"/>
  <c r="K30" i="2"/>
  <c r="K28" i="2"/>
  <c r="K26" i="2"/>
  <c r="K24" i="2"/>
  <c r="K23" i="2"/>
  <c r="K22" i="2"/>
  <c r="M22" i="2" s="1"/>
  <c r="K21" i="2"/>
  <c r="K20" i="2"/>
  <c r="K19" i="2"/>
  <c r="K16" i="2"/>
  <c r="K14" i="2"/>
  <c r="K13" i="2"/>
  <c r="K12" i="2"/>
  <c r="K11" i="2"/>
  <c r="M11" i="2" s="1"/>
  <c r="K10" i="2"/>
  <c r="K9" i="2"/>
  <c r="K8" i="2"/>
  <c r="K7" i="2"/>
  <c r="K5" i="2"/>
  <c r="J46" i="2"/>
  <c r="J44" i="2"/>
  <c r="J42" i="2"/>
  <c r="J38" i="2"/>
  <c r="J36" i="2"/>
  <c r="J35" i="2"/>
  <c r="J34" i="2"/>
  <c r="M34" i="2" s="1"/>
  <c r="J33" i="2"/>
  <c r="M33" i="2" s="1"/>
  <c r="J32" i="2"/>
  <c r="M32" i="2" s="1"/>
  <c r="J30" i="2"/>
  <c r="M26" i="2"/>
  <c r="M21" i="2"/>
  <c r="M20" i="2"/>
  <c r="M19" i="2"/>
  <c r="M10" i="2"/>
  <c r="M9" i="2"/>
  <c r="J5" i="2"/>
  <c r="M5" i="2" s="1"/>
  <c r="I30" i="2"/>
  <c r="I46" i="2"/>
  <c r="I44" i="2"/>
  <c r="I42" i="2"/>
  <c r="I38" i="2"/>
  <c r="I36" i="2"/>
  <c r="I35" i="2"/>
  <c r="I34" i="2"/>
  <c r="I33" i="2"/>
  <c r="I32" i="2"/>
  <c r="I28" i="2"/>
  <c r="I26" i="2"/>
  <c r="I24" i="2"/>
  <c r="I23" i="2"/>
  <c r="I22" i="2"/>
  <c r="I21" i="2"/>
  <c r="I20" i="2"/>
  <c r="I19" i="2"/>
  <c r="I16" i="2"/>
  <c r="I14" i="2"/>
  <c r="I13" i="2"/>
  <c r="I12" i="2"/>
  <c r="I11" i="2"/>
  <c r="I10" i="2"/>
  <c r="I9" i="2"/>
  <c r="I8" i="2"/>
  <c r="I7" i="2"/>
  <c r="I5" i="2"/>
  <c r="H5" i="2"/>
  <c r="M12" i="2" l="1"/>
  <c r="M23" i="2"/>
  <c r="M16" i="2"/>
  <c r="M28" i="2"/>
  <c r="M13" i="2"/>
  <c r="M24" i="2"/>
  <c r="M8" i="2"/>
  <c r="M14" i="2"/>
  <c r="M18" i="2"/>
  <c r="M7" i="2"/>
  <c r="E38" i="3"/>
  <c r="E44" i="3" s="1"/>
  <c r="E46" i="3" s="1"/>
  <c r="H46" i="2" l="1"/>
  <c r="H44" i="2"/>
  <c r="H42" i="2"/>
  <c r="H38" i="2"/>
  <c r="H36" i="2"/>
  <c r="H35" i="2"/>
  <c r="H34" i="2"/>
  <c r="H33" i="2"/>
  <c r="H32" i="2"/>
  <c r="H30" i="2"/>
  <c r="H28" i="2"/>
  <c r="H26" i="2"/>
  <c r="H24" i="2"/>
  <c r="H23" i="2"/>
  <c r="H22" i="2"/>
  <c r="H21" i="2"/>
  <c r="H20" i="2"/>
  <c r="H19" i="2"/>
  <c r="H16" i="2"/>
  <c r="H14" i="2"/>
  <c r="H13" i="2"/>
  <c r="H11" i="2"/>
  <c r="H10" i="2"/>
  <c r="H9" i="2"/>
  <c r="H8" i="2"/>
  <c r="H7" i="2"/>
  <c r="M43" i="1"/>
  <c r="L43" i="1"/>
  <c r="K43" i="1"/>
  <c r="J43" i="1"/>
  <c r="I43" i="1"/>
  <c r="H43" i="1"/>
  <c r="G43" i="1"/>
  <c r="F43" i="1"/>
  <c r="E43" i="1"/>
  <c r="D43" i="1"/>
  <c r="C43" i="1"/>
  <c r="B43" i="1"/>
  <c r="H43" i="2" l="1"/>
  <c r="I43" i="2"/>
  <c r="J43" i="2"/>
  <c r="K43" i="2"/>
  <c r="L43" i="2"/>
  <c r="M37" i="1"/>
  <c r="L37" i="1"/>
  <c r="K37" i="1"/>
  <c r="J37" i="1"/>
  <c r="I37" i="1"/>
  <c r="H37" i="1"/>
  <c r="G37" i="1"/>
  <c r="J37" i="2" s="1"/>
  <c r="F37" i="1"/>
  <c r="E37" i="1"/>
  <c r="D37" i="1"/>
  <c r="I37" i="2" s="1"/>
  <c r="C37" i="1"/>
  <c r="B37" i="1"/>
  <c r="M29" i="1"/>
  <c r="L29" i="1"/>
  <c r="K29" i="1"/>
  <c r="J29" i="1"/>
  <c r="I29" i="1"/>
  <c r="H29" i="1"/>
  <c r="G29" i="1"/>
  <c r="F29" i="1"/>
  <c r="E29" i="1"/>
  <c r="D29" i="1"/>
  <c r="C29" i="1"/>
  <c r="B29" i="1"/>
  <c r="M37" i="2" l="1"/>
  <c r="K37" i="2"/>
  <c r="H37" i="2"/>
  <c r="E39" i="1"/>
  <c r="E45" i="1" s="1"/>
  <c r="E47" i="1" s="1"/>
  <c r="L37" i="2"/>
  <c r="M39" i="1"/>
  <c r="M45" i="1" s="1"/>
  <c r="M47" i="1" s="1"/>
  <c r="M43" i="2"/>
  <c r="I29" i="2"/>
  <c r="J29" i="2"/>
  <c r="F39" i="1"/>
  <c r="H29" i="2"/>
  <c r="H39" i="1"/>
  <c r="K29" i="2"/>
  <c r="L29" i="2"/>
  <c r="G39" i="1"/>
  <c r="B39" i="1"/>
  <c r="B45" i="1" s="1"/>
  <c r="B47" i="1" s="1"/>
  <c r="J39" i="1"/>
  <c r="J45" i="1" s="1"/>
  <c r="I39" i="1"/>
  <c r="C39" i="1"/>
  <c r="C45" i="1" s="1"/>
  <c r="C47" i="1" s="1"/>
  <c r="K39" i="1"/>
  <c r="K45" i="1" s="1"/>
  <c r="D39" i="1"/>
  <c r="L39" i="1"/>
  <c r="L45" i="1" s="1"/>
  <c r="D45" i="1" l="1"/>
  <c r="I45" i="2" s="1"/>
  <c r="I39" i="2"/>
  <c r="G45" i="1"/>
  <c r="J39" i="2"/>
  <c r="H45" i="1"/>
  <c r="K39" i="2"/>
  <c r="I45" i="1"/>
  <c r="L39" i="2"/>
  <c r="F45" i="1"/>
  <c r="H39" i="2"/>
  <c r="M29" i="2"/>
  <c r="F47" i="1" l="1"/>
  <c r="H45" i="2"/>
  <c r="M39" i="2"/>
  <c r="I47" i="1"/>
  <c r="L45" i="2"/>
  <c r="H47" i="1"/>
  <c r="K45" i="2"/>
  <c r="G47" i="1"/>
  <c r="J45" i="2"/>
  <c r="D47" i="1"/>
  <c r="M45" i="2" l="1"/>
</calcChain>
</file>

<file path=xl/sharedStrings.xml><?xml version="1.0" encoding="utf-8"?>
<sst xmlns="http://schemas.openxmlformats.org/spreadsheetml/2006/main" count="178" uniqueCount="80">
  <si>
    <t>(All figures in Rs Cr)</t>
  </si>
  <si>
    <t>Particulars</t>
  </si>
  <si>
    <t>Gross Direct Premium (in India)</t>
  </si>
  <si>
    <t>Gross Written Premium</t>
  </si>
  <si>
    <t>Net Premium</t>
  </si>
  <si>
    <t>Net Earned Premium</t>
  </si>
  <si>
    <t>Gross Incurred Claims</t>
  </si>
  <si>
    <t>Net Incurred Claims</t>
  </si>
  <si>
    <t>Commission Net</t>
  </si>
  <si>
    <t>Mgmt. Expenses</t>
  </si>
  <si>
    <t>Premium deficiency</t>
  </si>
  <si>
    <t>Exchange loss/gain &amp; Other income /Outgo</t>
  </si>
  <si>
    <t>Other income/outgo (Revenue a/c)</t>
  </si>
  <si>
    <t>Pure Underwriting results</t>
  </si>
  <si>
    <t>General Insurers</t>
  </si>
  <si>
    <t>Acko General Insurance Ltd</t>
  </si>
  <si>
    <t>Bajaj Allianz General Insurance Co Ltd</t>
  </si>
  <si>
    <t>Cholamandalam MS General Insurance Co Ltd</t>
  </si>
  <si>
    <t>Future Generali India Insurance Co Ltd</t>
  </si>
  <si>
    <t>Go Digit General Insurance Ltd</t>
  </si>
  <si>
    <t>HDFC Ergo General Insurance Co Ltd</t>
  </si>
  <si>
    <t>ICICI Lombard General Insurance Co Ltd</t>
  </si>
  <si>
    <t>IFFCO-Tokio General Insurance Co Ltd</t>
  </si>
  <si>
    <t>Kotak Mahindra General Insurance Co Ltd</t>
  </si>
  <si>
    <t>Liberty  General Insurance Co. Ltd</t>
  </si>
  <si>
    <t>Magma HDI General Insurance Co Ltd</t>
  </si>
  <si>
    <t>National Insurance Co Ltd</t>
  </si>
  <si>
    <t>Navi General Insurance Co. Ltd</t>
  </si>
  <si>
    <t>Raheja QBE General Insurance Co Ltd</t>
  </si>
  <si>
    <t>Reliance General Insurance Co Ltd</t>
  </si>
  <si>
    <t>Royal Sundaram General Insurance Co Ltd</t>
  </si>
  <si>
    <t>SBI General Insurance Co Ltd</t>
  </si>
  <si>
    <t>Shriram General Insurance Co Ltd</t>
  </si>
  <si>
    <t>Tata AIG General Insurance Co Ltd</t>
  </si>
  <si>
    <t>The New India Assurance Co Ltd</t>
  </si>
  <si>
    <t>The Oriental Insurance Co Ltd</t>
  </si>
  <si>
    <t>United India Insurance Co Ltd</t>
  </si>
  <si>
    <t>Universal Sompo General Insurance Co Ltd</t>
  </si>
  <si>
    <t>General Insurers  Sub Total</t>
  </si>
  <si>
    <t>Previous period as on 31.03.2022</t>
  </si>
  <si>
    <t xml:space="preserve"> Niva bupa health insurance company limited</t>
  </si>
  <si>
    <t>Aditya Birla Health Insurance Co Ltd</t>
  </si>
  <si>
    <t>Care Health Insurance Ltd</t>
  </si>
  <si>
    <t>ManipalCigna Health Insurance Co Ltd</t>
  </si>
  <si>
    <t>Star Health &amp; Allied Insurance Co Ltd</t>
  </si>
  <si>
    <t>Stand Alone Health Cos Sub Total</t>
  </si>
  <si>
    <t>Grand Total with Health Companies</t>
  </si>
  <si>
    <t>Specialized Companies</t>
  </si>
  <si>
    <t>Agriculture Insurance Co Of India Ltd</t>
  </si>
  <si>
    <t>ECGC Ltd</t>
  </si>
  <si>
    <t>Total - Specialized companies</t>
  </si>
  <si>
    <t>Grand Total include.all companies</t>
  </si>
  <si>
    <t>% Change over previous period</t>
  </si>
  <si>
    <t>Investment Income allocated to Policyholders' fund</t>
  </si>
  <si>
    <t>Operating Profit</t>
  </si>
  <si>
    <t>Balance Investment Income after adjusting allocation to Policyholders' fund</t>
  </si>
  <si>
    <t>Other Income/Outgo (P&amp;L a/c)</t>
  </si>
  <si>
    <t>Profit/ (Loss)  Before Tax</t>
  </si>
  <si>
    <t>Profit/ (Loss) After Tax</t>
  </si>
  <si>
    <t>Gross Incurred Claims Ratio (%)</t>
  </si>
  <si>
    <t>Net Incurred Claims/NEP (%)</t>
  </si>
  <si>
    <t>Commission/NWP</t>
  </si>
  <si>
    <t>Expenses of Mgmt. / NWP</t>
  </si>
  <si>
    <t>Combined Ratio (IRDAI circular Ref: IRDA/F&amp;I/CIR/F&amp;A/231/10/2012)</t>
  </si>
  <si>
    <t>N/A</t>
  </si>
  <si>
    <t>No. of Employees</t>
  </si>
  <si>
    <t>No.of Agents</t>
  </si>
  <si>
    <t>No. of Offices</t>
  </si>
  <si>
    <t>No.of Policies</t>
  </si>
  <si>
    <t>No.of Point of Sale Personnel</t>
  </si>
  <si>
    <t>FDI (Rs Cr)</t>
  </si>
  <si>
    <t xml:space="preserve"> Capital &amp; Free Reserves (*) </t>
  </si>
  <si>
    <t>Health Insurers</t>
  </si>
  <si>
    <t>Zuno General Insurance Limited</t>
  </si>
  <si>
    <t>FINANCIAL HIGHLIGHTS FOR THE PERIOD ENDED 31.03.2023 (PROVISIONAL)</t>
  </si>
  <si>
    <t xml:space="preserve"> Health Insurers</t>
  </si>
  <si>
    <t xml:space="preserve"> Health Cos Sub Total</t>
  </si>
  <si>
    <t>Health Cos Sub Total</t>
  </si>
  <si>
    <t>Investments in infrastructure/ social Sectors (Rs Cr)</t>
  </si>
  <si>
    <t>Net retention (NP/GWP) -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</si>
</sst>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%"/>
    <numFmt numFmtId="166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0" fillId="0" borderId="1" xfId="1" applyNumberFormat="1" applyFont="1" applyBorder="1"/>
    <xf numFmtId="0" fontId="2" fillId="0" borderId="1" xfId="0" applyFont="1" applyBorder="1" applyAlignment="1">
      <alignment horizontal="center" vertical="center"/>
    </xf>
    <xf numFmtId="10" fontId="0" fillId="2" borderId="1" xfId="1" applyNumberFormat="1" applyFont="1" applyFill="1" applyBorder="1"/>
    <xf numFmtId="165" fontId="0" fillId="2" borderId="1" xfId="1" applyNumberFormat="1" applyFont="1" applyFill="1" applyBorder="1"/>
    <xf numFmtId="164" fontId="0" fillId="2" borderId="1" xfId="2" applyFont="1" applyFill="1" applyBorder="1"/>
    <xf numFmtId="164" fontId="2" fillId="0" borderId="1" xfId="2" applyFont="1" applyBorder="1"/>
    <xf numFmtId="164" fontId="0" fillId="0" borderId="1" xfId="2" applyFont="1" applyBorder="1"/>
    <xf numFmtId="164" fontId="0" fillId="0" borderId="0" xfId="2" applyFont="1"/>
    <xf numFmtId="165" fontId="0" fillId="0" borderId="1" xfId="0" applyNumberFormat="1" applyBorder="1"/>
    <xf numFmtId="165" fontId="0" fillId="2" borderId="1" xfId="0" applyNumberFormat="1" applyFill="1" applyBorder="1"/>
    <xf numFmtId="165" fontId="2" fillId="0" borderId="1" xfId="1" applyNumberFormat="1" applyFont="1" applyBorder="1"/>
    <xf numFmtId="165" fontId="2" fillId="0" borderId="1" xfId="0" applyNumberFormat="1" applyFont="1" applyBorder="1"/>
    <xf numFmtId="166" fontId="0" fillId="0" borderId="1" xfId="2" applyNumberFormat="1" applyFont="1" applyBorder="1"/>
    <xf numFmtId="166" fontId="0" fillId="2" borderId="1" xfId="2" applyNumberFormat="1" applyFont="1" applyFill="1" applyBorder="1"/>
    <xf numFmtId="166" fontId="2" fillId="0" borderId="1" xfId="2" applyNumberFormat="1" applyFont="1" applyBorder="1"/>
    <xf numFmtId="165" fontId="2" fillId="0" borderId="2" xfId="1" applyNumberFormat="1" applyFont="1" applyBorder="1"/>
    <xf numFmtId="164" fontId="0" fillId="0" borderId="1" xfId="2" applyFont="1" applyFill="1" applyBorder="1"/>
    <xf numFmtId="165" fontId="0" fillId="0" borderId="1" xfId="0" applyNumberFormat="1" applyBorder="1" applyAlignment="1">
      <alignment horizontal="center"/>
    </xf>
    <xf numFmtId="164" fontId="4" fillId="2" borderId="1" xfId="2" applyFont="1" applyFill="1" applyBorder="1"/>
    <xf numFmtId="164" fontId="4" fillId="0" borderId="1" xfId="2" applyFont="1" applyBorder="1"/>
    <xf numFmtId="164" fontId="5" fillId="0" borderId="1" xfId="2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workbookViewId="0">
      <selection activeCell="L9" sqref="L9"/>
    </sheetView>
  </sheetViews>
  <sheetFormatPr defaultRowHeight="14.4" x14ac:dyDescent="0.3"/>
  <cols>
    <col min="1" max="1" width="38.5546875" customWidth="1"/>
    <col min="2" max="2" width="13.21875" customWidth="1"/>
    <col min="3" max="3" width="14.109375" customWidth="1"/>
    <col min="4" max="4" width="11.77734375" customWidth="1"/>
    <col min="5" max="5" width="11.88671875" customWidth="1"/>
    <col min="6" max="6" width="11.33203125" bestFit="1" customWidth="1"/>
    <col min="7" max="7" width="12.109375" customWidth="1"/>
    <col min="8" max="8" width="11.109375" customWidth="1"/>
    <col min="9" max="9" width="9.77734375" bestFit="1" customWidth="1"/>
    <col min="10" max="10" width="9.5546875" customWidth="1"/>
    <col min="11" max="11" width="11.5546875" customWidth="1"/>
    <col min="12" max="12" width="13.21875" customWidth="1"/>
    <col min="13" max="13" width="11.88671875" customWidth="1"/>
    <col min="15" max="15" width="7.109375" customWidth="1"/>
  </cols>
  <sheetData>
    <row r="1" spans="1:14" x14ac:dyDescent="0.3">
      <c r="A1" s="28" t="s">
        <v>74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x14ac:dyDescent="0.3">
      <c r="M2" s="4" t="s">
        <v>0</v>
      </c>
      <c r="N2" s="4"/>
    </row>
    <row r="3" spans="1:14" ht="46.8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</row>
    <row r="4" spans="1:14" x14ac:dyDescent="0.3">
      <c r="A4" s="3" t="s">
        <v>14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3">
      <c r="A5" s="1" t="s">
        <v>15</v>
      </c>
      <c r="B5" s="11">
        <v>1509.41</v>
      </c>
      <c r="C5" s="11">
        <v>1509.41</v>
      </c>
      <c r="D5" s="11">
        <v>1145.6500000000001</v>
      </c>
      <c r="E5" s="11">
        <v>838.42</v>
      </c>
      <c r="F5" s="11">
        <v>1019.05</v>
      </c>
      <c r="G5" s="11">
        <v>706.61</v>
      </c>
      <c r="H5" s="11">
        <v>7.4</v>
      </c>
      <c r="I5" s="11">
        <v>802.25</v>
      </c>
      <c r="J5" s="11">
        <v>0</v>
      </c>
      <c r="K5" s="11">
        <v>0.09</v>
      </c>
      <c r="L5" s="11">
        <v>0.09</v>
      </c>
      <c r="M5" s="25">
        <v>-677.93</v>
      </c>
    </row>
    <row r="6" spans="1:14" x14ac:dyDescent="0.3">
      <c r="A6" s="1" t="s">
        <v>16</v>
      </c>
      <c r="B6" s="11">
        <v>15336.64</v>
      </c>
      <c r="C6" s="11">
        <v>15486.93</v>
      </c>
      <c r="D6" s="11">
        <v>8311.31</v>
      </c>
      <c r="E6" s="11">
        <v>8018.79</v>
      </c>
      <c r="F6" s="11">
        <v>9436.2900000000009</v>
      </c>
      <c r="G6" s="11">
        <v>5846.96</v>
      </c>
      <c r="H6" s="11">
        <v>-366.22</v>
      </c>
      <c r="I6" s="11">
        <v>2658.84</v>
      </c>
      <c r="J6" s="11">
        <v>0</v>
      </c>
      <c r="K6" s="11">
        <v>57.510000000000012</v>
      </c>
      <c r="L6" s="11">
        <v>57.51</v>
      </c>
      <c r="M6" s="25">
        <v>-178.3</v>
      </c>
    </row>
    <row r="7" spans="1:14" x14ac:dyDescent="0.3">
      <c r="A7" s="1" t="s">
        <v>17</v>
      </c>
      <c r="B7" s="11">
        <v>6155.99</v>
      </c>
      <c r="C7" s="11">
        <v>6200.37</v>
      </c>
      <c r="D7" s="11">
        <v>4610.09</v>
      </c>
      <c r="E7" s="11">
        <v>4019.22</v>
      </c>
      <c r="F7" s="11">
        <v>3567.72</v>
      </c>
      <c r="G7" s="11">
        <v>2863.09</v>
      </c>
      <c r="H7" s="11">
        <v>122.3</v>
      </c>
      <c r="I7" s="11">
        <v>1634.47</v>
      </c>
      <c r="J7" s="11">
        <v>0</v>
      </c>
      <c r="K7" s="11">
        <v>403.56</v>
      </c>
      <c r="L7" s="11">
        <v>403.56</v>
      </c>
      <c r="M7" s="25">
        <v>-1004.2</v>
      </c>
    </row>
    <row r="8" spans="1:14" x14ac:dyDescent="0.3">
      <c r="A8" s="1" t="s">
        <v>73</v>
      </c>
      <c r="B8" s="11">
        <v>533.51</v>
      </c>
      <c r="C8" s="11">
        <v>551.74</v>
      </c>
      <c r="D8" s="11">
        <v>369.86</v>
      </c>
      <c r="E8" s="11">
        <v>306.99</v>
      </c>
      <c r="F8" s="11">
        <v>343.24</v>
      </c>
      <c r="G8" s="11">
        <v>252.39</v>
      </c>
      <c r="H8" s="11">
        <v>1.95</v>
      </c>
      <c r="I8" s="11">
        <v>213.44</v>
      </c>
      <c r="J8" s="11">
        <v>0</v>
      </c>
      <c r="K8" s="11">
        <v>-1.87</v>
      </c>
      <c r="L8" s="11">
        <v>-1.87</v>
      </c>
      <c r="M8" s="25">
        <v>-158.91999999999999</v>
      </c>
    </row>
    <row r="9" spans="1:14" x14ac:dyDescent="0.3">
      <c r="A9" s="1" t="s">
        <v>18</v>
      </c>
      <c r="B9" s="11">
        <v>4546.24</v>
      </c>
      <c r="C9" s="11">
        <v>4626.8</v>
      </c>
      <c r="D9" s="11">
        <v>2910.98</v>
      </c>
      <c r="E9" s="11">
        <v>2739.31</v>
      </c>
      <c r="F9" s="11">
        <v>2711.24</v>
      </c>
      <c r="G9" s="11">
        <v>1805.34</v>
      </c>
      <c r="H9" s="11">
        <v>66.849999999999994</v>
      </c>
      <c r="I9" s="11">
        <v>1133.03</v>
      </c>
      <c r="J9" s="11">
        <v>0</v>
      </c>
      <c r="K9" s="11">
        <v>-160.71</v>
      </c>
      <c r="L9" s="11">
        <v>-160.71</v>
      </c>
      <c r="M9" s="25">
        <v>-105.2</v>
      </c>
    </row>
    <row r="10" spans="1:14" x14ac:dyDescent="0.3">
      <c r="A10" s="1" t="s">
        <v>19</v>
      </c>
      <c r="B10" s="11">
        <v>6160.08</v>
      </c>
      <c r="C10" s="11">
        <v>7242.99</v>
      </c>
      <c r="D10" s="11">
        <v>5909.34</v>
      </c>
      <c r="E10" s="11">
        <v>5163.67</v>
      </c>
      <c r="F10" s="11">
        <v>4099.79</v>
      </c>
      <c r="G10" s="11">
        <v>3471.39</v>
      </c>
      <c r="H10" s="11">
        <v>143.72999999999999</v>
      </c>
      <c r="I10" s="11">
        <v>2231.6799999999998</v>
      </c>
      <c r="J10" s="11">
        <v>0</v>
      </c>
      <c r="K10" s="11">
        <v>-0.28999999999999998</v>
      </c>
      <c r="L10" s="11">
        <v>-0.28999999999999998</v>
      </c>
      <c r="M10" s="25">
        <v>-682.84</v>
      </c>
    </row>
    <row r="11" spans="1:14" x14ac:dyDescent="0.3">
      <c r="A11" s="1" t="s">
        <v>20</v>
      </c>
      <c r="B11" s="11">
        <v>16635.810000000001</v>
      </c>
      <c r="C11" s="11">
        <v>16873.14</v>
      </c>
      <c r="D11" s="11">
        <v>8880.84</v>
      </c>
      <c r="E11" s="11">
        <v>8034.96</v>
      </c>
      <c r="F11" s="11">
        <v>11112.32</v>
      </c>
      <c r="G11" s="11">
        <v>6422.95</v>
      </c>
      <c r="H11" s="11">
        <v>-238.52</v>
      </c>
      <c r="I11" s="11">
        <v>2312.27</v>
      </c>
      <c r="J11" s="11">
        <v>0</v>
      </c>
      <c r="K11" s="11">
        <v>0</v>
      </c>
      <c r="L11" s="11">
        <v>0</v>
      </c>
      <c r="M11" s="25">
        <v>-461.74</v>
      </c>
    </row>
    <row r="12" spans="1:14" x14ac:dyDescent="0.3">
      <c r="A12" s="1" t="s">
        <v>21</v>
      </c>
      <c r="B12" s="11">
        <v>21025.09</v>
      </c>
      <c r="C12" s="11">
        <v>21771.83</v>
      </c>
      <c r="D12" s="11">
        <v>15539.54</v>
      </c>
      <c r="E12" s="11">
        <v>14822.85</v>
      </c>
      <c r="F12" s="11">
        <v>13009.58</v>
      </c>
      <c r="G12" s="11">
        <v>10725.65</v>
      </c>
      <c r="H12" s="11">
        <v>472.21</v>
      </c>
      <c r="I12" s="11">
        <v>4514.78</v>
      </c>
      <c r="J12" s="11">
        <v>0</v>
      </c>
      <c r="K12" s="11">
        <v>-898.8</v>
      </c>
      <c r="L12" s="11">
        <v>-898.8</v>
      </c>
      <c r="M12" s="11">
        <v>9.01</v>
      </c>
    </row>
    <row r="13" spans="1:14" x14ac:dyDescent="0.3">
      <c r="A13" s="1" t="s">
        <v>22</v>
      </c>
      <c r="B13" s="11">
        <v>9870.9500000000007</v>
      </c>
      <c r="C13" s="11">
        <v>10044.07</v>
      </c>
      <c r="D13" s="11">
        <v>6911.71</v>
      </c>
      <c r="E13" s="11">
        <v>6432.55</v>
      </c>
      <c r="F13" s="11">
        <v>7796.59</v>
      </c>
      <c r="G13" s="11">
        <v>5697.42</v>
      </c>
      <c r="H13" s="11">
        <v>449.11</v>
      </c>
      <c r="I13" s="11">
        <v>1117.77</v>
      </c>
      <c r="J13" s="11">
        <v>0</v>
      </c>
      <c r="K13" s="11">
        <v>2.78</v>
      </c>
      <c r="L13" s="11">
        <v>2.78</v>
      </c>
      <c r="M13" s="25">
        <v>-834.53</v>
      </c>
    </row>
    <row r="14" spans="1:14" x14ac:dyDescent="0.3">
      <c r="A14" s="1" t="s">
        <v>23</v>
      </c>
      <c r="B14" s="11">
        <v>1134.0899999999999</v>
      </c>
      <c r="C14" s="11">
        <v>1148.3</v>
      </c>
      <c r="D14" s="11">
        <v>808.12</v>
      </c>
      <c r="E14" s="11">
        <v>681.79</v>
      </c>
      <c r="F14" s="11">
        <v>686.35</v>
      </c>
      <c r="G14" s="11">
        <v>473.82</v>
      </c>
      <c r="H14" s="11">
        <v>19.07</v>
      </c>
      <c r="I14" s="11">
        <v>399.14</v>
      </c>
      <c r="J14" s="11">
        <v>0.09</v>
      </c>
      <c r="K14" s="11">
        <v>103.11</v>
      </c>
      <c r="L14" s="11">
        <v>103.2</v>
      </c>
      <c r="M14" s="25">
        <v>-313.44</v>
      </c>
    </row>
    <row r="15" spans="1:14" x14ac:dyDescent="0.3">
      <c r="A15" s="1" t="s">
        <v>24</v>
      </c>
      <c r="B15" s="11">
        <v>1957.33</v>
      </c>
      <c r="C15" s="11">
        <v>1984.86</v>
      </c>
      <c r="D15" s="11">
        <v>1750.14</v>
      </c>
      <c r="E15" s="11">
        <v>1540.08</v>
      </c>
      <c r="F15" s="11">
        <v>1203.8399999999999</v>
      </c>
      <c r="G15" s="11">
        <v>1113.43</v>
      </c>
      <c r="H15" s="11">
        <v>170.18</v>
      </c>
      <c r="I15" s="11">
        <v>572.62</v>
      </c>
      <c r="J15" s="11">
        <v>0</v>
      </c>
      <c r="K15" s="11">
        <v>138.82</v>
      </c>
      <c r="L15" s="11">
        <v>138.82</v>
      </c>
      <c r="M15" s="25">
        <v>-454.97</v>
      </c>
    </row>
    <row r="16" spans="1:14" x14ac:dyDescent="0.3">
      <c r="A16" s="1" t="s">
        <v>25</v>
      </c>
      <c r="B16" s="11">
        <v>2534.12</v>
      </c>
      <c r="C16" s="11">
        <v>2588.29</v>
      </c>
      <c r="D16" s="11">
        <v>1942.9</v>
      </c>
      <c r="E16" s="11">
        <v>1534.18</v>
      </c>
      <c r="F16" s="11">
        <v>1353.26</v>
      </c>
      <c r="G16" s="11">
        <v>1114.0999999999999</v>
      </c>
      <c r="H16" s="11">
        <v>76.06</v>
      </c>
      <c r="I16" s="11">
        <v>918.13</v>
      </c>
      <c r="J16" s="11">
        <v>0.11</v>
      </c>
      <c r="K16" s="11">
        <v>-253.37</v>
      </c>
      <c r="L16" s="11">
        <v>-253.26</v>
      </c>
      <c r="M16" s="25">
        <v>-320.85000000000002</v>
      </c>
    </row>
    <row r="17" spans="1:13" x14ac:dyDescent="0.3">
      <c r="A17" s="1" t="s">
        <v>26</v>
      </c>
      <c r="B17" s="11">
        <v>15147.99</v>
      </c>
      <c r="C17" s="11">
        <v>15838.34</v>
      </c>
      <c r="D17" s="11">
        <v>13242.54</v>
      </c>
      <c r="E17" s="11">
        <v>12832.32</v>
      </c>
      <c r="F17" s="11">
        <v>13394.87</v>
      </c>
      <c r="G17" s="11">
        <v>12753.64</v>
      </c>
      <c r="H17" s="11">
        <v>807.74</v>
      </c>
      <c r="I17" s="11">
        <v>5113.38</v>
      </c>
      <c r="J17" s="11">
        <v>161.91</v>
      </c>
      <c r="K17" s="11">
        <v>-1584.24</v>
      </c>
      <c r="L17" s="11">
        <v>-1422.33</v>
      </c>
      <c r="M17" s="25">
        <v>-4420.1099999999997</v>
      </c>
    </row>
    <row r="18" spans="1:13" x14ac:dyDescent="0.3">
      <c r="A18" s="1" t="s">
        <v>27</v>
      </c>
      <c r="B18" s="11">
        <v>70.59</v>
      </c>
      <c r="C18" s="11">
        <v>72.400000000000006</v>
      </c>
      <c r="D18" s="11">
        <v>48.89</v>
      </c>
      <c r="E18" s="11">
        <v>100.9</v>
      </c>
      <c r="F18" s="11">
        <v>91.43</v>
      </c>
      <c r="G18" s="11">
        <v>76.8</v>
      </c>
      <c r="H18" s="11">
        <v>-4.33</v>
      </c>
      <c r="I18" s="11">
        <v>43.56</v>
      </c>
      <c r="J18" s="11">
        <v>0</v>
      </c>
      <c r="K18" s="11">
        <v>0.06</v>
      </c>
      <c r="L18" s="11">
        <v>0.06</v>
      </c>
      <c r="M18" s="25">
        <v>-15.19</v>
      </c>
    </row>
    <row r="19" spans="1:13" x14ac:dyDescent="0.3">
      <c r="A19" s="1" t="s">
        <v>28</v>
      </c>
      <c r="B19" s="11">
        <v>379.94</v>
      </c>
      <c r="C19" s="11">
        <v>396.03</v>
      </c>
      <c r="D19" s="11">
        <v>324.22000000000003</v>
      </c>
      <c r="E19" s="11">
        <v>358.91</v>
      </c>
      <c r="F19" s="11">
        <v>329.86</v>
      </c>
      <c r="G19" s="11">
        <v>281.68</v>
      </c>
      <c r="H19" s="11">
        <v>45.64</v>
      </c>
      <c r="I19" s="11">
        <v>171.69</v>
      </c>
      <c r="J19" s="11">
        <v>0</v>
      </c>
      <c r="K19" s="11">
        <v>78.929999999999993</v>
      </c>
      <c r="L19" s="11">
        <v>78.930000000000007</v>
      </c>
      <c r="M19" s="25">
        <v>-219.03</v>
      </c>
    </row>
    <row r="20" spans="1:13" x14ac:dyDescent="0.3">
      <c r="A20" s="1" t="s">
        <v>29</v>
      </c>
      <c r="B20" s="11">
        <v>10339.01</v>
      </c>
      <c r="C20" s="11">
        <v>10489.23</v>
      </c>
      <c r="D20" s="11">
        <v>6278.22</v>
      </c>
      <c r="E20" s="11">
        <v>6022.42</v>
      </c>
      <c r="F20" s="11">
        <v>6540.94</v>
      </c>
      <c r="G20" s="11">
        <v>4649.26</v>
      </c>
      <c r="H20" s="11">
        <v>-191.78</v>
      </c>
      <c r="I20" s="11">
        <v>2273.5</v>
      </c>
      <c r="J20" s="11">
        <v>0</v>
      </c>
      <c r="K20" s="11">
        <v>-1.1000000000000001</v>
      </c>
      <c r="L20" s="11">
        <v>-1.1000000000000001</v>
      </c>
      <c r="M20" s="25">
        <v>-707.46</v>
      </c>
    </row>
    <row r="21" spans="1:13" x14ac:dyDescent="0.3">
      <c r="A21" s="1" t="s">
        <v>30</v>
      </c>
      <c r="B21" s="11">
        <v>3379.75</v>
      </c>
      <c r="C21" s="11">
        <v>3517.24</v>
      </c>
      <c r="D21" s="11">
        <v>2702.3</v>
      </c>
      <c r="E21" s="11">
        <v>2439.9499999999998</v>
      </c>
      <c r="F21" s="11">
        <v>2306.0100000000002</v>
      </c>
      <c r="G21" s="11">
        <v>1878.62</v>
      </c>
      <c r="H21" s="11">
        <v>161.22</v>
      </c>
      <c r="I21" s="11">
        <v>768.32</v>
      </c>
      <c r="J21" s="11">
        <v>0</v>
      </c>
      <c r="K21" s="11">
        <v>33.82</v>
      </c>
      <c r="L21" s="11">
        <v>33.82</v>
      </c>
      <c r="M21" s="25">
        <v>-402.03</v>
      </c>
    </row>
    <row r="22" spans="1:13" x14ac:dyDescent="0.3">
      <c r="A22" s="1" t="s">
        <v>31</v>
      </c>
      <c r="B22" s="11">
        <v>10828.4</v>
      </c>
      <c r="C22" s="11">
        <v>10888.44</v>
      </c>
      <c r="D22" s="11">
        <v>5746.26</v>
      </c>
      <c r="E22" s="11">
        <v>4883.72</v>
      </c>
      <c r="F22" s="11">
        <v>7066.26</v>
      </c>
      <c r="G22" s="11">
        <v>3844.88</v>
      </c>
      <c r="H22" s="11">
        <v>61.75</v>
      </c>
      <c r="I22" s="11">
        <v>1547.47</v>
      </c>
      <c r="J22" s="11">
        <v>0</v>
      </c>
      <c r="K22" s="11">
        <v>79.510000000000005</v>
      </c>
      <c r="L22" s="11">
        <v>79.510000000000005</v>
      </c>
      <c r="M22" s="25">
        <v>-649.89</v>
      </c>
    </row>
    <row r="23" spans="1:13" x14ac:dyDescent="0.3">
      <c r="A23" s="1" t="s">
        <v>32</v>
      </c>
      <c r="B23" s="11">
        <v>2265.7800000000002</v>
      </c>
      <c r="C23" s="11">
        <v>2285</v>
      </c>
      <c r="D23" s="11">
        <v>2096.23</v>
      </c>
      <c r="E23" s="11">
        <v>1797.85</v>
      </c>
      <c r="F23" s="11">
        <v>1325.61</v>
      </c>
      <c r="G23" s="11">
        <v>1228.42</v>
      </c>
      <c r="H23" s="11">
        <v>113.01</v>
      </c>
      <c r="I23" s="11">
        <v>643.77</v>
      </c>
      <c r="J23" s="11">
        <v>0</v>
      </c>
      <c r="K23" s="11">
        <v>40.270000000000003</v>
      </c>
      <c r="L23" s="11">
        <v>40.270000000000003</v>
      </c>
      <c r="M23" s="25">
        <v>-227.62</v>
      </c>
    </row>
    <row r="24" spans="1:13" x14ac:dyDescent="0.3">
      <c r="A24" s="1" t="s">
        <v>33</v>
      </c>
      <c r="B24" s="11">
        <v>13176.01</v>
      </c>
      <c r="C24" s="11">
        <v>13448.3</v>
      </c>
      <c r="D24" s="11">
        <v>8630.8799999999992</v>
      </c>
      <c r="E24" s="11">
        <v>8232.7999999999993</v>
      </c>
      <c r="F24" s="11">
        <v>8415.9500000000007</v>
      </c>
      <c r="G24" s="11">
        <v>6059</v>
      </c>
      <c r="H24" s="11">
        <v>436.98</v>
      </c>
      <c r="I24" s="11">
        <v>2679.19</v>
      </c>
      <c r="J24" s="11">
        <v>0</v>
      </c>
      <c r="K24" s="11">
        <v>320.16000000000003</v>
      </c>
      <c r="L24" s="11">
        <v>320.16000000000003</v>
      </c>
      <c r="M24" s="25">
        <v>-1262.53</v>
      </c>
    </row>
    <row r="25" spans="1:13" x14ac:dyDescent="0.3">
      <c r="A25" s="1" t="s">
        <v>34</v>
      </c>
      <c r="B25" s="23">
        <f>37482.04-2997.99</f>
        <v>34484.050000000003</v>
      </c>
      <c r="C25" s="11">
        <v>38791.480000000003</v>
      </c>
      <c r="D25" s="11">
        <v>31126.57</v>
      </c>
      <c r="E25" s="23">
        <v>30244.39</v>
      </c>
      <c r="F25" s="11">
        <v>32646.51</v>
      </c>
      <c r="G25" s="23">
        <v>28909.1</v>
      </c>
      <c r="H25" s="23">
        <v>2412.2399999999998</v>
      </c>
      <c r="I25" s="23">
        <v>4288.99</v>
      </c>
      <c r="J25" s="11">
        <v>0</v>
      </c>
      <c r="K25" s="11">
        <v>11.67</v>
      </c>
      <c r="L25" s="11">
        <v>11.67</v>
      </c>
      <c r="M25" s="25">
        <v>-5377.61</v>
      </c>
    </row>
    <row r="26" spans="1:13" x14ac:dyDescent="0.3">
      <c r="A26" s="1" t="s">
        <v>35</v>
      </c>
      <c r="B26" s="11">
        <v>15614.91</v>
      </c>
      <c r="C26" s="11">
        <v>16683.53</v>
      </c>
      <c r="D26" s="11">
        <v>14338.64</v>
      </c>
      <c r="E26" s="11">
        <v>13250.99</v>
      </c>
      <c r="F26" s="11">
        <v>16378.2</v>
      </c>
      <c r="G26" s="11">
        <v>14859.11</v>
      </c>
      <c r="H26" s="11">
        <v>946.33</v>
      </c>
      <c r="I26" s="11">
        <v>5138.9399999999996</v>
      </c>
      <c r="J26" s="11">
        <v>-216.19</v>
      </c>
      <c r="K26" s="11">
        <v>0</v>
      </c>
      <c r="L26" s="11">
        <v>-216.19</v>
      </c>
      <c r="M26" s="25">
        <v>-7477.2</v>
      </c>
    </row>
    <row r="27" spans="1:13" x14ac:dyDescent="0.3">
      <c r="A27" s="1" t="s">
        <v>36</v>
      </c>
      <c r="B27" s="11">
        <v>17644.310000000001</v>
      </c>
      <c r="C27" s="11">
        <v>17914.32</v>
      </c>
      <c r="D27" s="11">
        <v>15396.84</v>
      </c>
      <c r="E27" s="11">
        <v>15144.29</v>
      </c>
      <c r="F27" s="11">
        <v>15225</v>
      </c>
      <c r="G27" s="11">
        <v>14060.98</v>
      </c>
      <c r="H27" s="11">
        <v>1061.19</v>
      </c>
      <c r="I27" s="11">
        <v>6307.68</v>
      </c>
      <c r="J27" s="11">
        <v>0</v>
      </c>
      <c r="K27" s="11">
        <v>0</v>
      </c>
      <c r="L27" s="11">
        <v>0</v>
      </c>
      <c r="M27" s="25">
        <v>-6285.56</v>
      </c>
    </row>
    <row r="28" spans="1:13" x14ac:dyDescent="0.3">
      <c r="A28" s="1" t="s">
        <v>37</v>
      </c>
      <c r="B28" s="11">
        <v>4103.09</v>
      </c>
      <c r="C28" s="11">
        <v>4169.16</v>
      </c>
      <c r="D28" s="11">
        <v>2151.71</v>
      </c>
      <c r="E28" s="11">
        <v>2161.3000000000002</v>
      </c>
      <c r="F28" s="11">
        <v>2638.57</v>
      </c>
      <c r="G28" s="11">
        <v>1689.77</v>
      </c>
      <c r="H28" s="11">
        <v>-88.2</v>
      </c>
      <c r="I28" s="11">
        <v>552.09</v>
      </c>
      <c r="J28" s="11">
        <v>0</v>
      </c>
      <c r="K28" s="11">
        <v>-1.21</v>
      </c>
      <c r="L28" s="11">
        <v>-1.21</v>
      </c>
      <c r="M28" s="11">
        <v>8.85</v>
      </c>
    </row>
    <row r="29" spans="1:13" x14ac:dyDescent="0.3">
      <c r="A29" s="3" t="s">
        <v>38</v>
      </c>
      <c r="B29" s="12">
        <f>SUM(B5:B28)</f>
        <v>214833.08999999997</v>
      </c>
      <c r="C29" s="12">
        <f t="shared" ref="C29:M29" si="0">SUM(C5:C28)</f>
        <v>224522.19999999998</v>
      </c>
      <c r="D29" s="12">
        <f t="shared" si="0"/>
        <v>161173.77999999997</v>
      </c>
      <c r="E29" s="12">
        <f t="shared" si="0"/>
        <v>151602.65</v>
      </c>
      <c r="F29" s="12">
        <f t="shared" si="0"/>
        <v>162698.47999999998</v>
      </c>
      <c r="G29" s="12">
        <f t="shared" si="0"/>
        <v>130784.40999999999</v>
      </c>
      <c r="H29" s="12">
        <f t="shared" si="0"/>
        <v>6685.9100000000008</v>
      </c>
      <c r="I29" s="12">
        <f t="shared" si="0"/>
        <v>48037</v>
      </c>
      <c r="J29" s="12">
        <f t="shared" si="0"/>
        <v>-54.080000000000013</v>
      </c>
      <c r="K29" s="12">
        <f t="shared" si="0"/>
        <v>-1631.2999999999997</v>
      </c>
      <c r="L29" s="12">
        <f t="shared" si="0"/>
        <v>-1685.3799999999999</v>
      </c>
      <c r="M29" s="12">
        <f t="shared" si="0"/>
        <v>-32219.290000000005</v>
      </c>
    </row>
    <row r="30" spans="1:13" x14ac:dyDescent="0.3">
      <c r="A30" s="1" t="s">
        <v>39</v>
      </c>
      <c r="B30" s="13">
        <v>187727.27</v>
      </c>
      <c r="C30" s="13">
        <v>193271.04000000001</v>
      </c>
      <c r="D30" s="13">
        <v>138914.65</v>
      </c>
      <c r="E30" s="13">
        <v>133806.24</v>
      </c>
      <c r="F30" s="13">
        <v>149943.32</v>
      </c>
      <c r="G30" s="13">
        <v>120348.42</v>
      </c>
      <c r="H30" s="13">
        <v>6245.6</v>
      </c>
      <c r="I30" s="13">
        <v>35828.800000000003</v>
      </c>
      <c r="J30" s="13">
        <v>155.26</v>
      </c>
      <c r="K30" s="13">
        <v>-440.84</v>
      </c>
      <c r="L30" s="13">
        <v>-285.58</v>
      </c>
      <c r="M30" s="13">
        <v>-28331</v>
      </c>
    </row>
    <row r="31" spans="1:13" x14ac:dyDescent="0.3">
      <c r="A31" s="3" t="s">
        <v>72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x14ac:dyDescent="0.3">
      <c r="A32" s="1" t="s">
        <v>40</v>
      </c>
      <c r="B32" s="13">
        <v>4073.03</v>
      </c>
      <c r="C32" s="13">
        <v>4073.03</v>
      </c>
      <c r="D32" s="13">
        <v>3183.11</v>
      </c>
      <c r="E32" s="13">
        <v>2662.75</v>
      </c>
      <c r="F32" s="13">
        <v>1810.52</v>
      </c>
      <c r="G32" s="13">
        <v>1439.31</v>
      </c>
      <c r="H32" s="13">
        <v>190.83</v>
      </c>
      <c r="I32" s="13">
        <v>1180.19</v>
      </c>
      <c r="J32" s="13">
        <v>0</v>
      </c>
      <c r="K32" s="13">
        <v>364.16</v>
      </c>
      <c r="L32" s="13">
        <v>364.16</v>
      </c>
      <c r="M32" s="26">
        <v>-511.74</v>
      </c>
    </row>
    <row r="33" spans="1:13" x14ac:dyDescent="0.3">
      <c r="A33" s="1" t="s">
        <v>41</v>
      </c>
      <c r="B33" s="13">
        <v>2717.03</v>
      </c>
      <c r="C33" s="13">
        <v>2717.03</v>
      </c>
      <c r="D33" s="13">
        <v>2254.77</v>
      </c>
      <c r="E33" s="13">
        <v>1837.81</v>
      </c>
      <c r="F33" s="13">
        <v>1448.86</v>
      </c>
      <c r="G33" s="13">
        <v>1188.6300000000001</v>
      </c>
      <c r="H33" s="13">
        <v>143.47</v>
      </c>
      <c r="I33" s="13">
        <v>870.1</v>
      </c>
      <c r="J33" s="13">
        <v>0</v>
      </c>
      <c r="K33" s="13">
        <v>0</v>
      </c>
      <c r="L33" s="13">
        <v>0</v>
      </c>
      <c r="M33" s="26">
        <v>-364.39000000000021</v>
      </c>
    </row>
    <row r="34" spans="1:13" x14ac:dyDescent="0.3">
      <c r="A34" s="1" t="s">
        <v>42</v>
      </c>
      <c r="B34" s="13">
        <v>5141.5200000000004</v>
      </c>
      <c r="C34" s="13">
        <v>5237.6899999999996</v>
      </c>
      <c r="D34" s="13">
        <v>4590.88</v>
      </c>
      <c r="E34" s="13">
        <v>3932.04</v>
      </c>
      <c r="F34" s="13">
        <v>2610.42</v>
      </c>
      <c r="G34" s="13">
        <v>2116.1799999999998</v>
      </c>
      <c r="H34" s="13">
        <v>442.71</v>
      </c>
      <c r="I34" s="13">
        <v>1322.71</v>
      </c>
      <c r="J34" s="13">
        <v>0</v>
      </c>
      <c r="K34" s="13">
        <v>-1.79</v>
      </c>
      <c r="L34" s="13">
        <v>-1.79</v>
      </c>
      <c r="M34" s="13">
        <v>52.230000000000047</v>
      </c>
    </row>
    <row r="35" spans="1:13" x14ac:dyDescent="0.3">
      <c r="A35" s="1" t="s">
        <v>43</v>
      </c>
      <c r="B35" s="13">
        <v>1359.79</v>
      </c>
      <c r="C35" s="13">
        <v>1359.79</v>
      </c>
      <c r="D35" s="13">
        <v>1301.1500000000001</v>
      </c>
      <c r="E35" s="13">
        <v>1117.77</v>
      </c>
      <c r="F35" s="13">
        <v>758.34</v>
      </c>
      <c r="G35" s="13">
        <v>722.79</v>
      </c>
      <c r="H35" s="13">
        <v>138.55000000000001</v>
      </c>
      <c r="I35" s="13">
        <v>517.87</v>
      </c>
      <c r="J35" s="13">
        <v>0</v>
      </c>
      <c r="K35" s="13">
        <v>0.42</v>
      </c>
      <c r="L35" s="13">
        <v>0.42</v>
      </c>
      <c r="M35" s="26">
        <v>-261.86</v>
      </c>
    </row>
    <row r="36" spans="1:13" x14ac:dyDescent="0.3">
      <c r="A36" s="1" t="s">
        <v>44</v>
      </c>
      <c r="B36" s="13">
        <v>12952.47</v>
      </c>
      <c r="C36" s="13">
        <v>12952.47</v>
      </c>
      <c r="D36" s="13">
        <v>12319.64</v>
      </c>
      <c r="E36" s="13">
        <v>11261.59</v>
      </c>
      <c r="F36" s="13">
        <v>7667.59</v>
      </c>
      <c r="G36" s="13">
        <v>7320.4</v>
      </c>
      <c r="H36" s="13">
        <v>1682.77</v>
      </c>
      <c r="I36" s="13">
        <v>2053.81</v>
      </c>
      <c r="J36" s="13">
        <v>0</v>
      </c>
      <c r="K36" s="13">
        <v>0</v>
      </c>
      <c r="L36" s="13">
        <v>0</v>
      </c>
      <c r="M36" s="13">
        <v>204.61000000000061</v>
      </c>
    </row>
    <row r="37" spans="1:13" x14ac:dyDescent="0.3">
      <c r="A37" s="3" t="s">
        <v>45</v>
      </c>
      <c r="B37" s="12">
        <f>SUM(B32:B36)</f>
        <v>26243.840000000004</v>
      </c>
      <c r="C37" s="12">
        <f t="shared" ref="C37:M37" si="1">SUM(C32:C36)</f>
        <v>26340.010000000002</v>
      </c>
      <c r="D37" s="12">
        <f t="shared" si="1"/>
        <v>23649.55</v>
      </c>
      <c r="E37" s="12">
        <f t="shared" si="1"/>
        <v>20811.96</v>
      </c>
      <c r="F37" s="12">
        <f t="shared" si="1"/>
        <v>14295.73</v>
      </c>
      <c r="G37" s="12">
        <f t="shared" si="1"/>
        <v>12787.31</v>
      </c>
      <c r="H37" s="12">
        <f t="shared" si="1"/>
        <v>2598.33</v>
      </c>
      <c r="I37" s="12">
        <f t="shared" si="1"/>
        <v>5944.68</v>
      </c>
      <c r="J37" s="12">
        <f t="shared" si="1"/>
        <v>0</v>
      </c>
      <c r="K37" s="12">
        <f t="shared" si="1"/>
        <v>362.79</v>
      </c>
      <c r="L37" s="12">
        <f t="shared" si="1"/>
        <v>362.79</v>
      </c>
      <c r="M37" s="12">
        <f t="shared" si="1"/>
        <v>-881.14999999999964</v>
      </c>
    </row>
    <row r="38" spans="1:13" x14ac:dyDescent="0.3">
      <c r="A38" s="1" t="s">
        <v>39</v>
      </c>
      <c r="B38" s="13">
        <v>20867.2</v>
      </c>
      <c r="C38" s="13">
        <v>20933.73</v>
      </c>
      <c r="D38" s="13">
        <v>18337.79</v>
      </c>
      <c r="E38" s="13">
        <v>16086.78</v>
      </c>
      <c r="F38" s="13">
        <v>14404</v>
      </c>
      <c r="G38" s="13">
        <v>12718.02</v>
      </c>
      <c r="H38" s="13">
        <v>1842.48</v>
      </c>
      <c r="I38" s="13">
        <v>4910.4799999999996</v>
      </c>
      <c r="J38" s="13">
        <v>-135.88</v>
      </c>
      <c r="K38" s="13">
        <v>272.31</v>
      </c>
      <c r="L38" s="13">
        <v>136.43</v>
      </c>
      <c r="M38" s="13">
        <v>-3520.63</v>
      </c>
    </row>
    <row r="39" spans="1:13" x14ac:dyDescent="0.3">
      <c r="A39" s="3" t="s">
        <v>46</v>
      </c>
      <c r="B39" s="12">
        <f>SUM(B29+B37)</f>
        <v>241076.92999999996</v>
      </c>
      <c r="C39" s="12">
        <f t="shared" ref="C39:M39" si="2">SUM(C29+C37)</f>
        <v>250862.21</v>
      </c>
      <c r="D39" s="12">
        <f t="shared" si="2"/>
        <v>184823.32999999996</v>
      </c>
      <c r="E39" s="12">
        <f t="shared" si="2"/>
        <v>172414.61</v>
      </c>
      <c r="F39" s="12">
        <f t="shared" si="2"/>
        <v>176994.21</v>
      </c>
      <c r="G39" s="12">
        <f t="shared" si="2"/>
        <v>143571.72</v>
      </c>
      <c r="H39" s="12">
        <f t="shared" si="2"/>
        <v>9284.2400000000016</v>
      </c>
      <c r="I39" s="12">
        <f t="shared" si="2"/>
        <v>53981.68</v>
      </c>
      <c r="J39" s="12">
        <f t="shared" si="2"/>
        <v>-54.080000000000013</v>
      </c>
      <c r="K39" s="12">
        <f t="shared" si="2"/>
        <v>-1268.5099999999998</v>
      </c>
      <c r="L39" s="12">
        <f t="shared" si="2"/>
        <v>-1322.59</v>
      </c>
      <c r="M39" s="27">
        <f t="shared" si="2"/>
        <v>-33100.44</v>
      </c>
    </row>
    <row r="40" spans="1:13" x14ac:dyDescent="0.3">
      <c r="A40" s="1" t="s">
        <v>47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3">
      <c r="A41" s="1" t="s">
        <v>48</v>
      </c>
      <c r="B41" s="13">
        <v>14619.79</v>
      </c>
      <c r="C41" s="13">
        <v>14734.24</v>
      </c>
      <c r="D41" s="13">
        <v>6801.21</v>
      </c>
      <c r="E41" s="13">
        <v>6765.56</v>
      </c>
      <c r="F41" s="13">
        <v>13786.86</v>
      </c>
      <c r="G41" s="13">
        <v>6383.32</v>
      </c>
      <c r="H41" s="13">
        <v>-128.63999999999999</v>
      </c>
      <c r="I41" s="13">
        <v>398.18</v>
      </c>
      <c r="J41" s="13">
        <v>2</v>
      </c>
      <c r="K41" s="13">
        <v>44.98</v>
      </c>
      <c r="L41" s="13">
        <v>-22.49</v>
      </c>
      <c r="M41" s="13">
        <v>88.21</v>
      </c>
    </row>
    <row r="42" spans="1:13" x14ac:dyDescent="0.3">
      <c r="A42" s="1" t="s">
        <v>49</v>
      </c>
      <c r="B42" s="13">
        <v>1197.53</v>
      </c>
      <c r="C42" s="13">
        <v>1197.53</v>
      </c>
      <c r="D42" s="13">
        <v>979.9</v>
      </c>
      <c r="E42" s="13">
        <v>940.95</v>
      </c>
      <c r="F42" s="13">
        <v>-549.67999999999995</v>
      </c>
      <c r="G42" s="13">
        <v>-702.92</v>
      </c>
      <c r="H42" s="13">
        <v>-4.41</v>
      </c>
      <c r="I42" s="13">
        <v>318.39</v>
      </c>
      <c r="J42" s="13">
        <v>-308.52</v>
      </c>
      <c r="K42" s="13">
        <v>-2.08</v>
      </c>
      <c r="L42" s="13">
        <v>-310.60000000000002</v>
      </c>
      <c r="M42" s="13">
        <v>1640.49</v>
      </c>
    </row>
    <row r="43" spans="1:13" x14ac:dyDescent="0.3">
      <c r="A43" s="3" t="s">
        <v>50</v>
      </c>
      <c r="B43" s="12">
        <f>SUM(B41:B42)</f>
        <v>15817.320000000002</v>
      </c>
      <c r="C43" s="12">
        <f t="shared" ref="C43:M43" si="3">SUM(C41:C42)</f>
        <v>15931.77</v>
      </c>
      <c r="D43" s="12">
        <f t="shared" si="3"/>
        <v>7781.11</v>
      </c>
      <c r="E43" s="12">
        <f t="shared" si="3"/>
        <v>7706.51</v>
      </c>
      <c r="F43" s="12">
        <f t="shared" si="3"/>
        <v>13237.18</v>
      </c>
      <c r="G43" s="12">
        <f t="shared" si="3"/>
        <v>5680.4</v>
      </c>
      <c r="H43" s="12">
        <f t="shared" si="3"/>
        <v>-133.04999999999998</v>
      </c>
      <c r="I43" s="12">
        <f t="shared" si="3"/>
        <v>716.56999999999994</v>
      </c>
      <c r="J43" s="12">
        <f t="shared" si="3"/>
        <v>-306.52</v>
      </c>
      <c r="K43" s="12">
        <f t="shared" si="3"/>
        <v>42.9</v>
      </c>
      <c r="L43" s="12">
        <f t="shared" si="3"/>
        <v>-333.09000000000003</v>
      </c>
      <c r="M43" s="12">
        <f t="shared" si="3"/>
        <v>1728.7</v>
      </c>
    </row>
    <row r="44" spans="1:13" x14ac:dyDescent="0.3">
      <c r="A44" s="1" t="s">
        <v>39</v>
      </c>
      <c r="B44" s="13">
        <v>15046.83</v>
      </c>
      <c r="C44" s="13">
        <v>15046.85</v>
      </c>
      <c r="D44" s="13">
        <v>7814.81</v>
      </c>
      <c r="E44" s="13">
        <v>7728.59</v>
      </c>
      <c r="F44" s="13">
        <v>12333.79</v>
      </c>
      <c r="G44" s="13">
        <v>7146.94</v>
      </c>
      <c r="H44" s="13">
        <v>-234.64</v>
      </c>
      <c r="I44" s="13">
        <v>702.73</v>
      </c>
      <c r="J44" s="13">
        <v>69.98</v>
      </c>
      <c r="K44" s="13">
        <v>60.12</v>
      </c>
      <c r="L44" s="13">
        <v>130.1</v>
      </c>
      <c r="M44" s="13">
        <v>-16.54</v>
      </c>
    </row>
    <row r="45" spans="1:13" x14ac:dyDescent="0.3">
      <c r="A45" s="3" t="s">
        <v>51</v>
      </c>
      <c r="B45" s="12">
        <f>SUM(B39+B43)</f>
        <v>256894.24999999997</v>
      </c>
      <c r="C45" s="12">
        <f t="shared" ref="C45:M45" si="4">SUM(C39+C43)</f>
        <v>266793.98</v>
      </c>
      <c r="D45" s="12">
        <f t="shared" si="4"/>
        <v>192604.43999999994</v>
      </c>
      <c r="E45" s="12">
        <f t="shared" si="4"/>
        <v>180121.12</v>
      </c>
      <c r="F45" s="12">
        <f t="shared" si="4"/>
        <v>190231.38999999998</v>
      </c>
      <c r="G45" s="12">
        <f t="shared" si="4"/>
        <v>149252.12</v>
      </c>
      <c r="H45" s="12">
        <f t="shared" si="4"/>
        <v>9151.1900000000023</v>
      </c>
      <c r="I45" s="12">
        <f t="shared" si="4"/>
        <v>54698.25</v>
      </c>
      <c r="J45" s="12">
        <f t="shared" si="4"/>
        <v>-360.6</v>
      </c>
      <c r="K45" s="12">
        <f t="shared" si="4"/>
        <v>-1225.6099999999997</v>
      </c>
      <c r="L45" s="12">
        <f t="shared" si="4"/>
        <v>-1655.6799999999998</v>
      </c>
      <c r="M45" s="27">
        <f t="shared" si="4"/>
        <v>-31371.74</v>
      </c>
    </row>
    <row r="46" spans="1:13" x14ac:dyDescent="0.3">
      <c r="A46" s="1" t="s">
        <v>39</v>
      </c>
      <c r="B46" s="13">
        <v>223641.3</v>
      </c>
      <c r="C46" s="13">
        <v>229251.62</v>
      </c>
      <c r="D46" s="13">
        <v>165067.25</v>
      </c>
      <c r="E46" s="13">
        <v>157621.60999999999</v>
      </c>
      <c r="F46" s="13">
        <v>176681.11</v>
      </c>
      <c r="G46" s="13">
        <v>140213.38</v>
      </c>
      <c r="H46" s="13">
        <v>7853.44</v>
      </c>
      <c r="I46" s="13">
        <v>41442.01</v>
      </c>
      <c r="J46" s="13">
        <v>89.36</v>
      </c>
      <c r="K46" s="13">
        <v>-108.41</v>
      </c>
      <c r="L46" s="13">
        <v>-19.05</v>
      </c>
      <c r="M46" s="13">
        <v>-31868.17</v>
      </c>
    </row>
    <row r="47" spans="1:13" x14ac:dyDescent="0.3">
      <c r="A47" s="1" t="s">
        <v>52</v>
      </c>
      <c r="B47" s="7">
        <f>(B45-B46)/B46</f>
        <v>0.14868877081290435</v>
      </c>
      <c r="C47" s="7">
        <f t="shared" ref="C47:M47" si="5">(C45-C46)/C46</f>
        <v>0.16376050036200393</v>
      </c>
      <c r="D47" s="7">
        <f t="shared" si="5"/>
        <v>0.16682406716050546</v>
      </c>
      <c r="E47" s="7">
        <f t="shared" si="5"/>
        <v>0.14274381539434861</v>
      </c>
      <c r="F47" s="7">
        <f t="shared" si="5"/>
        <v>7.6693428063701885E-2</v>
      </c>
      <c r="G47" s="7">
        <f t="shared" si="5"/>
        <v>6.4464175958100361E-2</v>
      </c>
      <c r="H47" s="7">
        <f t="shared" si="5"/>
        <v>0.16524605777850251</v>
      </c>
      <c r="I47" s="7">
        <f t="shared" si="5"/>
        <v>0.31987444624428202</v>
      </c>
      <c r="J47" s="9"/>
      <c r="K47" s="9"/>
      <c r="L47" s="9"/>
      <c r="M47" s="7">
        <f t="shared" si="5"/>
        <v>-1.5577612395063686E-2</v>
      </c>
    </row>
  </sheetData>
  <mergeCells count="1">
    <mergeCell ref="A1:M1"/>
  </mergeCells>
  <pageMargins left="0.74803149606299213" right="0.74803149606299213" top="0.98425196850393704" bottom="0.98425196850393704" header="0.51181102362204722" footer="0.51181102362204722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7"/>
  <sheetViews>
    <sheetView tabSelected="1" workbookViewId="0">
      <selection activeCell="O4" sqref="O4"/>
    </sheetView>
  </sheetViews>
  <sheetFormatPr defaultRowHeight="14.4" x14ac:dyDescent="0.3"/>
  <cols>
    <col min="1" max="1" width="33.77734375" customWidth="1"/>
    <col min="2" max="2" width="12.6640625" customWidth="1"/>
    <col min="3" max="3" width="11.33203125" customWidth="1"/>
    <col min="4" max="4" width="12.77734375" customWidth="1"/>
    <col min="5" max="5" width="12.44140625" customWidth="1"/>
    <col min="6" max="7" width="9.44140625" bestFit="1" customWidth="1"/>
    <col min="8" max="8" width="12.5546875" customWidth="1"/>
    <col min="9" max="9" width="10" bestFit="1" customWidth="1"/>
    <col min="10" max="10" width="10" customWidth="1"/>
    <col min="11" max="11" width="10.6640625" customWidth="1"/>
    <col min="13" max="13" width="12.5546875" customWidth="1"/>
  </cols>
  <sheetData>
    <row r="1" spans="1:14" x14ac:dyDescent="0.3">
      <c r="A1" s="28" t="s">
        <v>74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x14ac:dyDescent="0.3">
      <c r="L2" s="4" t="s">
        <v>0</v>
      </c>
    </row>
    <row r="3" spans="1:14" ht="85.2" customHeight="1" x14ac:dyDescent="0.3">
      <c r="A3" s="6" t="s">
        <v>1</v>
      </c>
      <c r="B3" s="6" t="s">
        <v>53</v>
      </c>
      <c r="C3" s="6" t="s">
        <v>54</v>
      </c>
      <c r="D3" s="6" t="s">
        <v>55</v>
      </c>
      <c r="E3" s="6" t="s">
        <v>56</v>
      </c>
      <c r="F3" s="6" t="s">
        <v>57</v>
      </c>
      <c r="G3" s="6" t="s">
        <v>58</v>
      </c>
      <c r="H3" s="6" t="s">
        <v>59</v>
      </c>
      <c r="I3" s="6" t="s">
        <v>79</v>
      </c>
      <c r="J3" s="6" t="s">
        <v>60</v>
      </c>
      <c r="K3" s="6" t="s">
        <v>61</v>
      </c>
      <c r="L3" s="6" t="s">
        <v>62</v>
      </c>
      <c r="M3" s="6" t="s">
        <v>63</v>
      </c>
    </row>
    <row r="4" spans="1:14" x14ac:dyDescent="0.3">
      <c r="A4" s="3" t="s">
        <v>14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3">
      <c r="A5" s="1" t="s">
        <v>15</v>
      </c>
      <c r="B5" s="13">
        <v>63.01</v>
      </c>
      <c r="C5" s="26">
        <v>-614.91999999999996</v>
      </c>
      <c r="D5" s="13">
        <v>64.34</v>
      </c>
      <c r="E5" s="13">
        <v>-0.73</v>
      </c>
      <c r="F5" s="26">
        <v>-551.29999999999995</v>
      </c>
      <c r="G5" s="26">
        <v>-551.29999999999995</v>
      </c>
      <c r="H5" s="7">
        <f>'Business Result'!F5/'Business Result'!C5</f>
        <v>0.67513134271006547</v>
      </c>
      <c r="I5" s="7">
        <f>'Business Result'!D5/'Business Result'!C5</f>
        <v>0.75900517420714053</v>
      </c>
      <c r="J5" s="7">
        <f>'Business Result'!G5/'Business Result'!E5</f>
        <v>0.8427876243410225</v>
      </c>
      <c r="K5" s="7">
        <f>'Business Result'!H5/'Business Result'!D5</f>
        <v>6.4592152926286383E-3</v>
      </c>
      <c r="L5" s="7">
        <f>'Business Result'!I5/'Business Result'!D5</f>
        <v>0.70025749574477369</v>
      </c>
      <c r="M5" s="15">
        <f>J5+K5+L5</f>
        <v>1.5495043353784248</v>
      </c>
      <c r="N5" s="1"/>
    </row>
    <row r="6" spans="1:14" x14ac:dyDescent="0.3">
      <c r="A6" s="1" t="s">
        <v>16</v>
      </c>
      <c r="B6" s="11">
        <v>1420.62</v>
      </c>
      <c r="C6" s="11">
        <v>1242.32</v>
      </c>
      <c r="D6" s="11">
        <v>534.58000000000004</v>
      </c>
      <c r="E6" s="11">
        <v>-88.11</v>
      </c>
      <c r="F6" s="11">
        <v>1802.62</v>
      </c>
      <c r="G6" s="11">
        <v>1347.98</v>
      </c>
      <c r="H6" s="10">
        <f>'Business Result'!F6/'Business Result'!C6</f>
        <v>0.60930668634777851</v>
      </c>
      <c r="I6" s="7">
        <f>'Business Result'!D6/'Business Result'!C6</f>
        <v>0.53666607907441943</v>
      </c>
      <c r="J6" s="7">
        <f>'Business Result'!G6/'Business Result'!E6</f>
        <v>0.72915739157653459</v>
      </c>
      <c r="K6" s="10">
        <f>'Business Result'!H6/'Business Result'!D6</f>
        <v>-4.4062849298125088E-2</v>
      </c>
      <c r="L6" s="10">
        <f>'Business Result'!I6/'Business Result'!D6</f>
        <v>0.31990624823282976</v>
      </c>
      <c r="M6" s="16">
        <f>J6+K6+L6</f>
        <v>1.0050007905112393</v>
      </c>
    </row>
    <row r="7" spans="1:14" x14ac:dyDescent="0.3">
      <c r="A7" s="1" t="s">
        <v>17</v>
      </c>
      <c r="B7" s="13">
        <v>781.51</v>
      </c>
      <c r="C7" s="26">
        <v>-222.69</v>
      </c>
      <c r="D7" s="13">
        <v>105.71</v>
      </c>
      <c r="E7" s="13">
        <v>-425.68</v>
      </c>
      <c r="F7" s="13">
        <v>264.45999999999998</v>
      </c>
      <c r="G7" s="13">
        <v>198.7</v>
      </c>
      <c r="H7" s="7">
        <f>'Business Result'!F7/'Business Result'!C7</f>
        <v>0.57540437102947084</v>
      </c>
      <c r="I7" s="7">
        <f>'Business Result'!D7/'Business Result'!C7</f>
        <v>0.74351853195857676</v>
      </c>
      <c r="J7" s="7">
        <f>'Business Result'!G7/'Business Result'!E7</f>
        <v>0.71234965988425625</v>
      </c>
      <c r="K7" s="7">
        <f>'Business Result'!H7/'Business Result'!D7</f>
        <v>2.6528766249682759E-2</v>
      </c>
      <c r="L7" s="7">
        <f>'Business Result'!I7/'Business Result'!D7</f>
        <v>0.35454188529941932</v>
      </c>
      <c r="M7" s="15">
        <f t="shared" ref="M7:M46" si="0">J7+K7+L7</f>
        <v>1.0934203114333583</v>
      </c>
    </row>
    <row r="8" spans="1:14" x14ac:dyDescent="0.3">
      <c r="A8" s="1" t="s">
        <v>73</v>
      </c>
      <c r="B8" s="13">
        <v>27.03</v>
      </c>
      <c r="C8" s="26">
        <v>-131.88999999999999</v>
      </c>
      <c r="D8" s="13">
        <v>12.15</v>
      </c>
      <c r="E8" s="13">
        <v>0.03</v>
      </c>
      <c r="F8" s="26">
        <v>-119.69</v>
      </c>
      <c r="G8" s="26">
        <v>-119.69</v>
      </c>
      <c r="H8" s="7">
        <f>'Business Result'!F8/'Business Result'!C8</f>
        <v>0.62210461449233334</v>
      </c>
      <c r="I8" s="7">
        <f>'Business Result'!D8/'Business Result'!C8</f>
        <v>0.67035197738065033</v>
      </c>
      <c r="J8" s="7">
        <f>'Business Result'!G8/'Business Result'!E8</f>
        <v>0.82214404377992767</v>
      </c>
      <c r="K8" s="7">
        <f>'Business Result'!H8/'Business Result'!D8</f>
        <v>5.2722651814199962E-3</v>
      </c>
      <c r="L8" s="7">
        <f>'Business Result'!I8/'Business Result'!D8</f>
        <v>0.57708322067809437</v>
      </c>
      <c r="M8" s="15">
        <f>J8+K8+L8</f>
        <v>1.404499529639442</v>
      </c>
    </row>
    <row r="9" spans="1:14" x14ac:dyDescent="0.3">
      <c r="A9" s="1" t="s">
        <v>18</v>
      </c>
      <c r="B9" s="13">
        <v>343.94</v>
      </c>
      <c r="C9" s="13">
        <v>238.74</v>
      </c>
      <c r="D9" s="13">
        <v>97.81</v>
      </c>
      <c r="E9" s="13">
        <v>-193.31</v>
      </c>
      <c r="F9" s="13">
        <v>143.24</v>
      </c>
      <c r="G9" s="13">
        <v>106.26</v>
      </c>
      <c r="H9" s="7">
        <f>'Business Result'!F9/'Business Result'!C9</f>
        <v>0.58598599463992385</v>
      </c>
      <c r="I9" s="7">
        <f>'Business Result'!D9/'Business Result'!C9</f>
        <v>0.62915622028183626</v>
      </c>
      <c r="J9" s="7">
        <f>'Business Result'!G9/'Business Result'!E9</f>
        <v>0.65904917661746931</v>
      </c>
      <c r="K9" s="7">
        <f>'Business Result'!H9/'Business Result'!D9</f>
        <v>2.2964774749397107E-2</v>
      </c>
      <c r="L9" s="7">
        <f>'Business Result'!I9/'Business Result'!D9</f>
        <v>0.38922630866581015</v>
      </c>
      <c r="M9" s="15">
        <f t="shared" si="0"/>
        <v>1.0712402600326765</v>
      </c>
    </row>
    <row r="10" spans="1:14" x14ac:dyDescent="0.3">
      <c r="A10" s="1" t="s">
        <v>19</v>
      </c>
      <c r="B10" s="13">
        <v>616.55999999999995</v>
      </c>
      <c r="C10" s="26">
        <v>-66.28</v>
      </c>
      <c r="D10" s="13">
        <v>105.22</v>
      </c>
      <c r="E10" s="13">
        <v>-3.4</v>
      </c>
      <c r="F10" s="13">
        <v>35.549999999999997</v>
      </c>
      <c r="G10" s="13">
        <v>35.549999999999997</v>
      </c>
      <c r="H10" s="7">
        <f>'Business Result'!F10/'Business Result'!C10</f>
        <v>0.56603557370643898</v>
      </c>
      <c r="I10" s="7">
        <f>'Business Result'!D10/'Business Result'!C10</f>
        <v>0.81587024143344122</v>
      </c>
      <c r="J10" s="7">
        <f>'Business Result'!G10/'Business Result'!E10</f>
        <v>0.67227185315870297</v>
      </c>
      <c r="K10" s="7">
        <f>'Business Result'!H10/'Business Result'!D10</f>
        <v>2.4322513174060045E-2</v>
      </c>
      <c r="L10" s="7">
        <f>'Business Result'!I10/'Business Result'!D10</f>
        <v>0.37765300355031184</v>
      </c>
      <c r="M10" s="15">
        <f t="shared" si="0"/>
        <v>1.074247369883075</v>
      </c>
    </row>
    <row r="11" spans="1:14" x14ac:dyDescent="0.3">
      <c r="A11" s="1" t="s">
        <v>20</v>
      </c>
      <c r="B11" s="13">
        <v>1134.45</v>
      </c>
      <c r="C11" s="13">
        <v>672.71</v>
      </c>
      <c r="D11" s="13">
        <v>272.08</v>
      </c>
      <c r="E11" s="13">
        <v>-76.33</v>
      </c>
      <c r="F11" s="13">
        <v>868.45</v>
      </c>
      <c r="G11" s="13">
        <v>652.66</v>
      </c>
      <c r="H11" s="7">
        <f>'Business Result'!F11/'Business Result'!C11</f>
        <v>0.65858044205168687</v>
      </c>
      <c r="I11" s="7">
        <f>'Business Result'!D11/'Business Result'!C11</f>
        <v>0.52633001326368423</v>
      </c>
      <c r="J11" s="7">
        <f>'Business Result'!G11/'Business Result'!E11</f>
        <v>0.79937547915608786</v>
      </c>
      <c r="K11" s="7">
        <f>'Business Result'!H11/'Business Result'!D11</f>
        <v>-2.6857819755788867E-2</v>
      </c>
      <c r="L11" s="7">
        <f>'Business Result'!I11/'Business Result'!D11</f>
        <v>0.26036613653663393</v>
      </c>
      <c r="M11" s="15">
        <f t="shared" si="0"/>
        <v>1.032883795936933</v>
      </c>
    </row>
    <row r="12" spans="1:14" x14ac:dyDescent="0.3">
      <c r="A12" s="1" t="s">
        <v>21</v>
      </c>
      <c r="B12" s="14">
        <v>2373.25</v>
      </c>
      <c r="C12" s="14">
        <v>2382.2600000000002</v>
      </c>
      <c r="D12" s="14">
        <v>731.73</v>
      </c>
      <c r="E12" s="14">
        <v>-1001.46</v>
      </c>
      <c r="F12" s="14">
        <v>2112.5300000000002</v>
      </c>
      <c r="G12" s="14">
        <v>1729.05</v>
      </c>
      <c r="H12" s="7">
        <f>'Business Result'!F12/'Business Result'!C12</f>
        <v>0.59754186947077936</v>
      </c>
      <c r="I12" s="7">
        <f>'Business Result'!D12/'Business Result'!C12</f>
        <v>0.71374523868687201</v>
      </c>
      <c r="J12" s="7">
        <f>'Business Result'!G12/'Business Result'!E12</f>
        <v>0.72358891846035001</v>
      </c>
      <c r="K12" s="7">
        <f>'Business Result'!H12/'Business Result'!D12</f>
        <v>3.0387643392275444E-2</v>
      </c>
      <c r="L12" s="7">
        <f>'Business Result'!I12/'Business Result'!D12</f>
        <v>0.29053498366103497</v>
      </c>
      <c r="M12" s="15">
        <f t="shared" si="0"/>
        <v>1.0445115455136604</v>
      </c>
    </row>
    <row r="13" spans="1:14" x14ac:dyDescent="0.3">
      <c r="A13" s="1" t="s">
        <v>22</v>
      </c>
      <c r="B13" s="13">
        <v>728.49</v>
      </c>
      <c r="C13" s="26">
        <v>-106.04</v>
      </c>
      <c r="D13" s="13">
        <v>264.77999999999997</v>
      </c>
      <c r="E13" s="13">
        <v>18.260000000000002</v>
      </c>
      <c r="F13" s="13">
        <v>177.01</v>
      </c>
      <c r="G13" s="13">
        <v>135.58000000000001</v>
      </c>
      <c r="H13" s="7">
        <f>'Business Result'!F13/'Business Result'!C13</f>
        <v>0.77623811861128011</v>
      </c>
      <c r="I13" s="7">
        <f>'Business Result'!D13/'Business Result'!C13</f>
        <v>0.68813837418496693</v>
      </c>
      <c r="J13" s="7">
        <f>'Business Result'!G13/'Business Result'!E13</f>
        <v>0.88571717281637918</v>
      </c>
      <c r="K13" s="7">
        <f>'Business Result'!H13/'Business Result'!D13</f>
        <v>6.4978131316273405E-2</v>
      </c>
      <c r="L13" s="7">
        <f>'Business Result'!I13/'Business Result'!D13</f>
        <v>0.16172119489967027</v>
      </c>
      <c r="M13" s="15">
        <f t="shared" si="0"/>
        <v>1.1124164990323229</v>
      </c>
    </row>
    <row r="14" spans="1:14" x14ac:dyDescent="0.3">
      <c r="A14" s="1" t="s">
        <v>23</v>
      </c>
      <c r="B14" s="13">
        <v>76.44</v>
      </c>
      <c r="C14" s="26">
        <v>-237</v>
      </c>
      <c r="D14" s="13">
        <v>18.170000000000002</v>
      </c>
      <c r="E14" s="13">
        <v>104.66</v>
      </c>
      <c r="F14" s="26">
        <v>-117.28</v>
      </c>
      <c r="G14" s="26">
        <v>-117.28</v>
      </c>
      <c r="H14" s="7">
        <f>'Business Result'!F14/'Business Result'!C14</f>
        <v>0.59770965775494211</v>
      </c>
      <c r="I14" s="7">
        <f>'Business Result'!D14/'Business Result'!C14</f>
        <v>0.70375337455368814</v>
      </c>
      <c r="J14" s="7">
        <f>'Business Result'!G14/'Business Result'!E14</f>
        <v>0.69496472520864194</v>
      </c>
      <c r="K14" s="7">
        <f>'Business Result'!H14/'Business Result'!D14</f>
        <v>2.3597980497945849E-2</v>
      </c>
      <c r="L14" s="7">
        <f>'Business Result'!I14/'Business Result'!D14</f>
        <v>0.493911795277929</v>
      </c>
      <c r="M14" s="15">
        <f t="shared" si="0"/>
        <v>1.2124745009845168</v>
      </c>
    </row>
    <row r="15" spans="1:14" x14ac:dyDescent="0.3">
      <c r="A15" s="1" t="s">
        <v>24</v>
      </c>
      <c r="B15" s="11">
        <v>194.34</v>
      </c>
      <c r="C15" s="25">
        <v>-260.63</v>
      </c>
      <c r="D15" s="11">
        <v>53.33</v>
      </c>
      <c r="E15" s="11">
        <v>-145.88</v>
      </c>
      <c r="F15" s="25">
        <v>-75.540000000000006</v>
      </c>
      <c r="G15" s="25">
        <v>-75.540000000000006</v>
      </c>
      <c r="H15" s="10">
        <f>'Business Result'!F15/'Business Result'!C15</f>
        <v>0.60651129046884922</v>
      </c>
      <c r="I15" s="10">
        <f>'Business Result'!D15/'Business Result'!C15</f>
        <v>0.88174480819805945</v>
      </c>
      <c r="J15" s="7">
        <f>'Business Result'!G15/'Business Result'!E15</f>
        <v>0.72296893667861417</v>
      </c>
      <c r="K15" s="10">
        <f>'Business Result'!H15/'Business Result'!D15</f>
        <v>9.7237935250894206E-2</v>
      </c>
      <c r="L15" s="10">
        <f>'Business Result'!I15/'Business Result'!D15</f>
        <v>0.32718525375112845</v>
      </c>
      <c r="M15" s="16">
        <f t="shared" si="0"/>
        <v>1.1473921256806368</v>
      </c>
    </row>
    <row r="16" spans="1:14" x14ac:dyDescent="0.3">
      <c r="A16" s="1" t="s">
        <v>25</v>
      </c>
      <c r="B16" s="13">
        <v>259.29000000000002</v>
      </c>
      <c r="C16" s="26">
        <v>-61.56</v>
      </c>
      <c r="D16" s="13">
        <v>40.229999999999997</v>
      </c>
      <c r="E16" s="13">
        <v>266.02</v>
      </c>
      <c r="F16" s="26">
        <v>-287.35000000000002</v>
      </c>
      <c r="G16" s="26">
        <v>-287.17</v>
      </c>
      <c r="H16" s="7">
        <f>'Business Result'!F16/'Business Result'!C16</f>
        <v>0.52283940362169623</v>
      </c>
      <c r="I16" s="7">
        <f>'Business Result'!D16/'Business Result'!C16</f>
        <v>0.75065004307863492</v>
      </c>
      <c r="J16" s="7">
        <f>'Business Result'!G16/'Business Result'!E16</f>
        <v>0.7261859755700113</v>
      </c>
      <c r="K16" s="7">
        <f>'Business Result'!H16/'Business Result'!D16</f>
        <v>3.9147665860311903E-2</v>
      </c>
      <c r="L16" s="7">
        <f>'Business Result'!I16/'Business Result'!D16</f>
        <v>0.47255648772453546</v>
      </c>
      <c r="M16" s="15">
        <f t="shared" si="0"/>
        <v>1.2378901291548587</v>
      </c>
    </row>
    <row r="17" spans="1:13" x14ac:dyDescent="0.3">
      <c r="A17" s="1" t="s">
        <v>26</v>
      </c>
      <c r="B17" s="11">
        <v>2550.87</v>
      </c>
      <c r="C17" s="25">
        <v>-1869.24</v>
      </c>
      <c r="D17" s="11">
        <v>267.86</v>
      </c>
      <c r="E17" s="11">
        <v>-2249.63</v>
      </c>
      <c r="F17" s="25">
        <v>-3851.02</v>
      </c>
      <c r="G17" s="25">
        <v>-3850.6</v>
      </c>
      <c r="H17" s="10">
        <f>'Business Result'!F17/'Business Result'!C17</f>
        <v>0.84572436252789118</v>
      </c>
      <c r="I17" s="10">
        <f>'Business Result'!D17/'Business Result'!C17</f>
        <v>0.83610656167249853</v>
      </c>
      <c r="J17" s="7">
        <f>'Business Result'!G17/'Business Result'!E17</f>
        <v>0.993868606767911</v>
      </c>
      <c r="K17" s="10">
        <f>'Business Result'!H17/'Business Result'!D17</f>
        <v>6.0995851249080614E-2</v>
      </c>
      <c r="L17" s="10">
        <f>'Business Result'!I17/'Business Result'!D17</f>
        <v>0.38613287179045708</v>
      </c>
      <c r="M17" s="16">
        <f t="shared" si="0"/>
        <v>1.4409973298074488</v>
      </c>
    </row>
    <row r="18" spans="1:13" x14ac:dyDescent="0.3">
      <c r="A18" s="1" t="s">
        <v>27</v>
      </c>
      <c r="B18" s="11">
        <v>26.09</v>
      </c>
      <c r="C18" s="11">
        <v>10.9</v>
      </c>
      <c r="D18" s="11">
        <v>11.46</v>
      </c>
      <c r="E18" s="11">
        <v>0.03</v>
      </c>
      <c r="F18" s="11">
        <v>22.38</v>
      </c>
      <c r="G18" s="11">
        <v>22.38</v>
      </c>
      <c r="H18" s="10">
        <f>'Business Result'!F18/'Business Result'!C18</f>
        <v>1.2628453038674032</v>
      </c>
      <c r="I18" s="10">
        <f>'Business Result'!D18/'Business Result'!C18</f>
        <v>0.67527624309392265</v>
      </c>
      <c r="J18" s="7">
        <f>'Business Result'!G18/'Business Result'!E18</f>
        <v>0.76114965312190286</v>
      </c>
      <c r="K18" s="10">
        <f>'Business Result'!H18/'Business Result'!D18</f>
        <v>-8.8566168950705668E-2</v>
      </c>
      <c r="L18" s="10">
        <f>'Business Result'!I18/'Business Result'!D18</f>
        <v>0.89097975046021682</v>
      </c>
      <c r="M18" s="16">
        <f t="shared" si="0"/>
        <v>1.5635632346314141</v>
      </c>
    </row>
    <row r="19" spans="1:13" x14ac:dyDescent="0.3">
      <c r="A19" s="1" t="s">
        <v>28</v>
      </c>
      <c r="B19" s="13">
        <v>42.34</v>
      </c>
      <c r="C19" s="26">
        <v>-176.69</v>
      </c>
      <c r="D19" s="13">
        <v>11.89</v>
      </c>
      <c r="E19" s="13">
        <v>-83.68</v>
      </c>
      <c r="F19" s="26">
        <v>-90.63</v>
      </c>
      <c r="G19" s="26">
        <v>-90.49</v>
      </c>
      <c r="H19" s="7">
        <f>'Business Result'!F19/'Business Result'!C19</f>
        <v>0.8329166982299322</v>
      </c>
      <c r="I19" s="7">
        <f>'Business Result'!D19/'Business Result'!C19</f>
        <v>0.81867535287730742</v>
      </c>
      <c r="J19" s="7">
        <f>'Business Result'!G19/'Business Result'!E19</f>
        <v>0.784820707141066</v>
      </c>
      <c r="K19" s="7">
        <f>'Business Result'!H19/'Business Result'!D19</f>
        <v>0.14076861390413917</v>
      </c>
      <c r="L19" s="7">
        <f>'Business Result'!I19/'Business Result'!D19</f>
        <v>0.52954783788785387</v>
      </c>
      <c r="M19" s="15">
        <f t="shared" si="0"/>
        <v>1.4551371589330591</v>
      </c>
    </row>
    <row r="20" spans="1:13" x14ac:dyDescent="0.3">
      <c r="A20" s="1" t="s">
        <v>29</v>
      </c>
      <c r="B20" s="13">
        <v>941.77</v>
      </c>
      <c r="C20" s="13">
        <v>234.31</v>
      </c>
      <c r="D20" s="13">
        <v>202.13</v>
      </c>
      <c r="E20" s="13">
        <v>-21.27</v>
      </c>
      <c r="F20" s="13">
        <v>415.18</v>
      </c>
      <c r="G20" s="13">
        <v>270.69</v>
      </c>
      <c r="H20" s="7">
        <f>'Business Result'!F20/'Business Result'!C20</f>
        <v>0.62358628803067528</v>
      </c>
      <c r="I20" s="7">
        <f>'Business Result'!D20/'Business Result'!C20</f>
        <v>0.59853964495010603</v>
      </c>
      <c r="J20" s="7">
        <f>'Business Result'!G20/'Business Result'!E20</f>
        <v>0.77199198993095797</v>
      </c>
      <c r="K20" s="7">
        <f>'Business Result'!H20/'Business Result'!D20</f>
        <v>-3.0546874751123724E-2</v>
      </c>
      <c r="L20" s="7">
        <f>'Business Result'!I20/'Business Result'!D20</f>
        <v>0.36212493350025959</v>
      </c>
      <c r="M20" s="15">
        <f t="shared" si="0"/>
        <v>1.1035700486800939</v>
      </c>
    </row>
    <row r="21" spans="1:13" x14ac:dyDescent="0.3">
      <c r="A21" s="1" t="s">
        <v>30</v>
      </c>
      <c r="B21" s="13">
        <v>439.55</v>
      </c>
      <c r="C21" s="13">
        <v>37.520000000000003</v>
      </c>
      <c r="D21" s="13">
        <v>106.52</v>
      </c>
      <c r="E21" s="13">
        <v>-49.19</v>
      </c>
      <c r="F21" s="13">
        <v>162.47999999999999</v>
      </c>
      <c r="G21" s="13">
        <v>121.31</v>
      </c>
      <c r="H21" s="7">
        <f>'Business Result'!F21/'Business Result'!C21</f>
        <v>0.65563055122766722</v>
      </c>
      <c r="I21" s="7">
        <f>'Business Result'!D21/'Business Result'!C21</f>
        <v>0.76830128168677725</v>
      </c>
      <c r="J21" s="7">
        <f>'Business Result'!G21/'Business Result'!E21</f>
        <v>0.76994200700834037</v>
      </c>
      <c r="K21" s="7">
        <f>'Business Result'!H21/'Business Result'!D21</f>
        <v>5.9660289383118077E-2</v>
      </c>
      <c r="L21" s="7">
        <f>'Business Result'!I21/'Business Result'!D21</f>
        <v>0.28432076379380528</v>
      </c>
      <c r="M21" s="15">
        <f t="shared" si="0"/>
        <v>1.1139230601852637</v>
      </c>
    </row>
    <row r="22" spans="1:13" x14ac:dyDescent="0.3">
      <c r="A22" s="1" t="s">
        <v>31</v>
      </c>
      <c r="B22" s="13">
        <v>626.70000000000005</v>
      </c>
      <c r="C22" s="26">
        <v>-23.19</v>
      </c>
      <c r="D22" s="13">
        <v>209.13</v>
      </c>
      <c r="E22" s="13">
        <v>-100.61</v>
      </c>
      <c r="F22" s="13">
        <v>244.33</v>
      </c>
      <c r="G22" s="13">
        <v>184.23</v>
      </c>
      <c r="H22" s="7">
        <f>'Business Result'!F22/'Business Result'!C22</f>
        <v>0.64896899831380805</v>
      </c>
      <c r="I22" s="7">
        <f>'Business Result'!D22/'Business Result'!C22</f>
        <v>0.52773951089412252</v>
      </c>
      <c r="J22" s="7">
        <f>'Business Result'!G22/'Business Result'!E22</f>
        <v>0.78728510234001947</v>
      </c>
      <c r="K22" s="7">
        <f>'Business Result'!H22/'Business Result'!D22</f>
        <v>1.0746120085064023E-2</v>
      </c>
      <c r="L22" s="7">
        <f>'Business Result'!I22/'Business Result'!D22</f>
        <v>0.2693003797252474</v>
      </c>
      <c r="M22" s="15">
        <f t="shared" si="0"/>
        <v>1.067331602150331</v>
      </c>
    </row>
    <row r="23" spans="1:13" x14ac:dyDescent="0.3">
      <c r="A23" s="1" t="s">
        <v>32</v>
      </c>
      <c r="B23" s="13">
        <v>617.76</v>
      </c>
      <c r="C23" s="13">
        <v>390.14</v>
      </c>
      <c r="D23" s="13">
        <v>92.84</v>
      </c>
      <c r="E23" s="13">
        <v>-63.29</v>
      </c>
      <c r="F23" s="13">
        <v>500.22</v>
      </c>
      <c r="G23" s="13">
        <v>371.95</v>
      </c>
      <c r="H23" s="7">
        <f>'Business Result'!F23/'Business Result'!C23</f>
        <v>0.58013566739606126</v>
      </c>
      <c r="I23" s="7">
        <f>'Business Result'!D23/'Business Result'!C23</f>
        <v>0.91738730853391681</v>
      </c>
      <c r="J23" s="7">
        <f>'Business Result'!G23/'Business Result'!E23</f>
        <v>0.68327168562449603</v>
      </c>
      <c r="K23" s="7">
        <f>'Business Result'!H23/'Business Result'!D23</f>
        <v>5.391106891896405E-2</v>
      </c>
      <c r="L23" s="7">
        <f>'Business Result'!I23/'Business Result'!D23</f>
        <v>0.30710847569207578</v>
      </c>
      <c r="M23" s="15">
        <f t="shared" si="0"/>
        <v>1.0442912302355358</v>
      </c>
    </row>
    <row r="24" spans="1:13" x14ac:dyDescent="0.3">
      <c r="A24" s="1" t="s">
        <v>33</v>
      </c>
      <c r="B24" s="13">
        <v>1406.35</v>
      </c>
      <c r="C24" s="13">
        <v>143.82</v>
      </c>
      <c r="D24" s="13">
        <v>294.13</v>
      </c>
      <c r="E24" s="13">
        <v>-340.01</v>
      </c>
      <c r="F24" s="13">
        <v>738.27</v>
      </c>
      <c r="G24" s="13">
        <v>553.04999999999995</v>
      </c>
      <c r="H24" s="7">
        <f>'Business Result'!F24/'Business Result'!C24</f>
        <v>0.62580028702512591</v>
      </c>
      <c r="I24" s="7">
        <f>'Business Result'!D24/'Business Result'!C24</f>
        <v>0.64178223269855672</v>
      </c>
      <c r="J24" s="7">
        <f>'Business Result'!G24/'Business Result'!E24</f>
        <v>0.7359586046059664</v>
      </c>
      <c r="K24" s="7">
        <f>'Business Result'!H24/'Business Result'!D24</f>
        <v>5.0629831488793735E-2</v>
      </c>
      <c r="L24" s="7">
        <f>'Business Result'!I24/'Business Result'!D24</f>
        <v>0.31041909979051968</v>
      </c>
      <c r="M24" s="15">
        <f t="shared" si="0"/>
        <v>1.0970075358852798</v>
      </c>
    </row>
    <row r="25" spans="1:13" x14ac:dyDescent="0.3">
      <c r="A25" s="1" t="s">
        <v>34</v>
      </c>
      <c r="B25" s="11">
        <v>7475.12</v>
      </c>
      <c r="C25" s="11">
        <v>2097.5100000000002</v>
      </c>
      <c r="D25" s="11">
        <v>2966.68</v>
      </c>
      <c r="E25" s="11">
        <v>-3818.97</v>
      </c>
      <c r="F25" s="11">
        <v>1245.23</v>
      </c>
      <c r="G25" s="11">
        <v>1055.4000000000001</v>
      </c>
      <c r="H25" s="10">
        <f>'Business Result'!F25/'Business Result'!C25</f>
        <v>0.84158969959382823</v>
      </c>
      <c r="I25" s="10">
        <f>'Business Result'!D25/'Business Result'!C25</f>
        <v>0.80240738430191361</v>
      </c>
      <c r="J25" s="7">
        <f>'Business Result'!G25/'Business Result'!E25</f>
        <v>0.95584999399888704</v>
      </c>
      <c r="K25" s="10">
        <f>'Business Result'!H25/'Business Result'!D25</f>
        <v>7.7497777622140815E-2</v>
      </c>
      <c r="L25" s="10">
        <f>'Business Result'!I25/'Business Result'!D25</f>
        <v>0.13779192503382159</v>
      </c>
      <c r="M25" s="16">
        <f t="shared" si="0"/>
        <v>1.1711396966548493</v>
      </c>
    </row>
    <row r="26" spans="1:13" x14ac:dyDescent="0.3">
      <c r="A26" s="1" t="s">
        <v>35</v>
      </c>
      <c r="B26" s="13">
        <v>3290.96</v>
      </c>
      <c r="C26" s="26">
        <v>-4186.24</v>
      </c>
      <c r="D26" s="26">
        <v>-578.63</v>
      </c>
      <c r="E26" s="13">
        <v>-191.36</v>
      </c>
      <c r="F26" s="26">
        <v>-4956.2299999999996</v>
      </c>
      <c r="G26" s="26">
        <v>-4968.1099999999997</v>
      </c>
      <c r="H26" s="7">
        <f>'Business Result'!F26/'Business Result'!C26</f>
        <v>0.98169871723789881</v>
      </c>
      <c r="I26" s="7">
        <f>'Business Result'!D26/'Business Result'!C26</f>
        <v>0.85944880969435133</v>
      </c>
      <c r="J26" s="7">
        <f>'Business Result'!G26/'Business Result'!E26</f>
        <v>1.1213584796305787</v>
      </c>
      <c r="K26" s="7">
        <f>'Business Result'!H26/'Business Result'!D26</f>
        <v>6.5998588429586072E-2</v>
      </c>
      <c r="L26" s="7">
        <f>'Business Result'!I26/'Business Result'!D26</f>
        <v>0.35839800706343139</v>
      </c>
      <c r="M26" s="15">
        <f t="shared" si="0"/>
        <v>1.5457550751235962</v>
      </c>
    </row>
    <row r="27" spans="1:13" x14ac:dyDescent="0.3">
      <c r="A27" s="1" t="s">
        <v>36</v>
      </c>
      <c r="B27" s="11">
        <v>5870.47</v>
      </c>
      <c r="C27" s="25">
        <v>-415.09</v>
      </c>
      <c r="D27" s="11">
        <v>0</v>
      </c>
      <c r="E27" s="11">
        <v>-2414.23</v>
      </c>
      <c r="F27" s="25">
        <v>-2829.32</v>
      </c>
      <c r="G27" s="25">
        <v>-2829.33</v>
      </c>
      <c r="H27" s="10">
        <f>'Business Result'!F27/'Business Result'!C27</f>
        <v>0.84987875621290676</v>
      </c>
      <c r="I27" s="10">
        <f>'Business Result'!D27/'Business Result'!C27</f>
        <v>0.85947108235199554</v>
      </c>
      <c r="J27" s="7">
        <f>'Business Result'!G27/'Business Result'!E27</f>
        <v>0.92846742897818246</v>
      </c>
      <c r="K27" s="10">
        <f>'Business Result'!H27/'Business Result'!D27</f>
        <v>6.8922584114662497E-2</v>
      </c>
      <c r="L27" s="10">
        <f>'Business Result'!I27/'Business Result'!D27</f>
        <v>0.40967367329919646</v>
      </c>
      <c r="M27" s="16">
        <f t="shared" si="0"/>
        <v>1.4070636863920414</v>
      </c>
    </row>
    <row r="28" spans="1:13" x14ac:dyDescent="0.3">
      <c r="A28" s="1" t="s">
        <v>37</v>
      </c>
      <c r="B28" s="13">
        <v>199.46</v>
      </c>
      <c r="C28" s="13">
        <v>208.31</v>
      </c>
      <c r="D28" s="13">
        <v>47.3</v>
      </c>
      <c r="E28" s="13">
        <v>5.21</v>
      </c>
      <c r="F28" s="13">
        <v>250.4</v>
      </c>
      <c r="G28" s="13">
        <v>176.79</v>
      </c>
      <c r="H28" s="7">
        <f>'Business Result'!F28/'Business Result'!C28</f>
        <v>0.63287808575348514</v>
      </c>
      <c r="I28" s="7">
        <f>'Business Result'!D28/'Business Result'!C28</f>
        <v>0.51610156482360958</v>
      </c>
      <c r="J28" s="7">
        <f>'Business Result'!G28/'Business Result'!E28</f>
        <v>0.78183037986397064</v>
      </c>
      <c r="K28" s="7">
        <f>'Business Result'!H28/'Business Result'!D28</f>
        <v>-4.0990653945001884E-2</v>
      </c>
      <c r="L28" s="7">
        <f>'Business Result'!I28/'Business Result'!D28</f>
        <v>0.25658197433669039</v>
      </c>
      <c r="M28" s="15">
        <f t="shared" si="0"/>
        <v>0.99742170025565913</v>
      </c>
    </row>
    <row r="29" spans="1:13" x14ac:dyDescent="0.3">
      <c r="A29" s="3" t="s">
        <v>38</v>
      </c>
      <c r="B29" s="12">
        <f>SUM(B5:B28)</f>
        <v>31506.37</v>
      </c>
      <c r="C29" s="27">
        <f t="shared" ref="C29:G29" si="1">SUM(C5:C28)</f>
        <v>-712.91999999999939</v>
      </c>
      <c r="D29" s="12">
        <f t="shared" si="1"/>
        <v>5931.4400000000005</v>
      </c>
      <c r="E29" s="12">
        <f t="shared" si="1"/>
        <v>-10872.93</v>
      </c>
      <c r="F29" s="27">
        <f t="shared" si="1"/>
        <v>-3896.0099999999989</v>
      </c>
      <c r="G29" s="27">
        <f t="shared" si="1"/>
        <v>-5927.9299999999994</v>
      </c>
      <c r="H29" s="17">
        <f>'Business Result'!F29/'Business Result'!C29</f>
        <v>0.72464317559688973</v>
      </c>
      <c r="I29" s="17">
        <f>'Business Result'!D29/'Business Result'!C29</f>
        <v>0.71785231037287178</v>
      </c>
      <c r="J29" s="17">
        <f>'Business Result'!G29/'Business Result'!E29</f>
        <v>0.86267891755190296</v>
      </c>
      <c r="K29" s="17">
        <f>'Business Result'!H29/'Business Result'!D29</f>
        <v>4.148261584483532E-2</v>
      </c>
      <c r="L29" s="17">
        <f>'Business Result'!I29/'Business Result'!D29</f>
        <v>0.29804475641137168</v>
      </c>
      <c r="M29" s="18">
        <f t="shared" si="0"/>
        <v>1.2022062898081101</v>
      </c>
    </row>
    <row r="30" spans="1:13" x14ac:dyDescent="0.3">
      <c r="A30" s="1" t="s">
        <v>39</v>
      </c>
      <c r="B30" s="13">
        <v>24097.93</v>
      </c>
      <c r="C30" s="13">
        <v>-4233.07</v>
      </c>
      <c r="D30" s="13">
        <v>5433.76</v>
      </c>
      <c r="E30" s="13">
        <v>-3267.84</v>
      </c>
      <c r="F30" s="26">
        <v>-947.69</v>
      </c>
      <c r="G30" s="26">
        <v>-2641.26</v>
      </c>
      <c r="H30" s="7">
        <f>'Business Result'!F30/'Business Result'!C30</f>
        <v>0.77581887074235234</v>
      </c>
      <c r="I30" s="7">
        <f>'Business Result'!D30/'Business Result'!C30</f>
        <v>0.71875563974820023</v>
      </c>
      <c r="J30" s="7">
        <f>'Business Result'!G30/'Business Result'!E30</f>
        <v>0.89942307623321605</v>
      </c>
      <c r="K30" s="7">
        <f>'Business Result'!H30/'Business Result'!D30</f>
        <v>4.4959980822756998E-2</v>
      </c>
      <c r="L30" s="7">
        <f>'Business Result'!I30/'Business Result'!D30</f>
        <v>0.25791952108722876</v>
      </c>
      <c r="M30" s="15">
        <f t="shared" si="0"/>
        <v>1.2023025781432017</v>
      </c>
    </row>
    <row r="31" spans="1:13" x14ac:dyDescent="0.3">
      <c r="A31" s="3" t="s">
        <v>75</v>
      </c>
      <c r="B31" s="13"/>
      <c r="C31" s="13"/>
      <c r="D31" s="13"/>
      <c r="E31" s="13"/>
      <c r="F31" s="13"/>
      <c r="G31" s="13"/>
      <c r="H31" s="15"/>
      <c r="I31" s="15"/>
      <c r="J31" s="15"/>
      <c r="K31" s="15"/>
      <c r="L31" s="15"/>
      <c r="M31" s="15"/>
    </row>
    <row r="32" spans="1:13" x14ac:dyDescent="0.3">
      <c r="A32" s="1" t="s">
        <v>40</v>
      </c>
      <c r="B32" s="13">
        <v>134.36000000000001</v>
      </c>
      <c r="C32" s="13">
        <v>-377.38</v>
      </c>
      <c r="D32" s="13">
        <v>55.96</v>
      </c>
      <c r="E32" s="13">
        <v>-394.36</v>
      </c>
      <c r="F32" s="13">
        <v>12.54</v>
      </c>
      <c r="G32" s="13">
        <v>12.54</v>
      </c>
      <c r="H32" s="7">
        <f>'Business Result'!F32/'Business Result'!C32</f>
        <v>0.44451428052334502</v>
      </c>
      <c r="I32" s="7">
        <f>'Business Result'!D32/'Business Result'!C32</f>
        <v>0.78150909764966126</v>
      </c>
      <c r="J32" s="7">
        <f>'Business Result'!G32/'Business Result'!E32</f>
        <v>0.54053516101774479</v>
      </c>
      <c r="K32" s="7">
        <f>'Business Result'!H32/'Business Result'!D32</f>
        <v>5.9950802831193396E-2</v>
      </c>
      <c r="L32" s="7">
        <f>'Business Result'!I32/'Business Result'!D32</f>
        <v>0.37076632601449527</v>
      </c>
      <c r="M32" s="15">
        <f t="shared" si="0"/>
        <v>0.97125228986343348</v>
      </c>
    </row>
    <row r="33" spans="1:13" x14ac:dyDescent="0.3">
      <c r="A33" s="1" t="s">
        <v>41</v>
      </c>
      <c r="B33" s="13">
        <v>110.12</v>
      </c>
      <c r="C33" s="13">
        <v>-254.27</v>
      </c>
      <c r="D33" s="13">
        <v>43.35</v>
      </c>
      <c r="E33" s="13">
        <v>-7.88</v>
      </c>
      <c r="F33" s="26">
        <v>-218.8</v>
      </c>
      <c r="G33" s="26">
        <v>-218.8</v>
      </c>
      <c r="H33" s="7">
        <f>'Business Result'!F33/'Business Result'!C33</f>
        <v>0.53325138110363146</v>
      </c>
      <c r="I33" s="7">
        <f>'Business Result'!D33/'Business Result'!C33</f>
        <v>0.8298656989433314</v>
      </c>
      <c r="J33" s="7">
        <f>'Business Result'!G33/'Business Result'!E33</f>
        <v>0.64676435540126576</v>
      </c>
      <c r="K33" s="7">
        <f>'Business Result'!H33/'Business Result'!D33</f>
        <v>6.3629549798870838E-2</v>
      </c>
      <c r="L33" s="7">
        <f>'Business Result'!I33/'Business Result'!D33</f>
        <v>0.38589301791313529</v>
      </c>
      <c r="M33" s="15">
        <f t="shared" si="0"/>
        <v>1.0962869231132719</v>
      </c>
    </row>
    <row r="34" spans="1:13" x14ac:dyDescent="0.3">
      <c r="A34" s="1" t="s">
        <v>42</v>
      </c>
      <c r="B34" s="13">
        <v>179.11</v>
      </c>
      <c r="C34" s="13">
        <v>231.34</v>
      </c>
      <c r="D34" s="13">
        <v>105.06</v>
      </c>
      <c r="E34" s="13">
        <v>-8.44</v>
      </c>
      <c r="F34" s="13">
        <v>327.96</v>
      </c>
      <c r="G34" s="13">
        <v>245.84</v>
      </c>
      <c r="H34" s="7">
        <f>'Business Result'!F34/'Business Result'!C34</f>
        <v>0.49839146646708765</v>
      </c>
      <c r="I34" s="7">
        <f>'Business Result'!D34/'Business Result'!C34</f>
        <v>0.87650853716046584</v>
      </c>
      <c r="J34" s="7">
        <f>'Business Result'!G34/'Business Result'!E34</f>
        <v>0.53818882819096447</v>
      </c>
      <c r="K34" s="7">
        <f>'Business Result'!H34/'Business Result'!D34</f>
        <v>9.643249224549541E-2</v>
      </c>
      <c r="L34" s="7">
        <f>'Business Result'!I34/'Business Result'!D34</f>
        <v>0.28811687519604084</v>
      </c>
      <c r="M34" s="15">
        <f t="shared" si="0"/>
        <v>0.9227381956325007</v>
      </c>
    </row>
    <row r="35" spans="1:13" x14ac:dyDescent="0.3">
      <c r="A35" s="1" t="s">
        <v>43</v>
      </c>
      <c r="B35" s="13">
        <v>50.57</v>
      </c>
      <c r="C35" s="13">
        <v>-211.29</v>
      </c>
      <c r="D35" s="13">
        <v>24.13</v>
      </c>
      <c r="E35" s="13">
        <v>-13.78</v>
      </c>
      <c r="F35" s="26">
        <v>-200.93</v>
      </c>
      <c r="G35" s="26">
        <v>-200.93</v>
      </c>
      <c r="H35" s="7">
        <f>'Business Result'!F35/'Business Result'!C35</f>
        <v>0.55768905492759913</v>
      </c>
      <c r="I35" s="7">
        <f>'Business Result'!D35/'Business Result'!C35</f>
        <v>0.95687569404099171</v>
      </c>
      <c r="J35" s="7">
        <f>'Business Result'!G35/'Business Result'!E35</f>
        <v>0.64663571217692373</v>
      </c>
      <c r="K35" s="7">
        <f>'Business Result'!H35/'Business Result'!D35</f>
        <v>0.10648272681858356</v>
      </c>
      <c r="L35" s="7">
        <f>'Business Result'!I35/'Business Result'!D35</f>
        <v>0.39800945317603653</v>
      </c>
      <c r="M35" s="15">
        <f t="shared" si="0"/>
        <v>1.1511278921715438</v>
      </c>
    </row>
    <row r="36" spans="1:13" x14ac:dyDescent="0.3">
      <c r="A36" s="1" t="s">
        <v>44</v>
      </c>
      <c r="B36" s="13">
        <v>501.42</v>
      </c>
      <c r="C36" s="13">
        <v>706.03</v>
      </c>
      <c r="D36" s="13">
        <v>333.14</v>
      </c>
      <c r="E36" s="13">
        <v>-212.77</v>
      </c>
      <c r="F36" s="13">
        <v>826.4</v>
      </c>
      <c r="G36" s="13">
        <v>618.59</v>
      </c>
      <c r="H36" s="7">
        <f>'Business Result'!F36/'Business Result'!C36</f>
        <v>0.59197898161508966</v>
      </c>
      <c r="I36" s="7">
        <f>'Business Result'!D36/'Business Result'!C36</f>
        <v>0.95114213736839381</v>
      </c>
      <c r="J36" s="7">
        <f>'Business Result'!G36/'Business Result'!E36</f>
        <v>0.65003254424996826</v>
      </c>
      <c r="K36" s="7">
        <f>'Business Result'!H36/'Business Result'!D36</f>
        <v>0.13659246536424766</v>
      </c>
      <c r="L36" s="7">
        <f>'Business Result'!I36/'Business Result'!D36</f>
        <v>0.16671022854563933</v>
      </c>
      <c r="M36" s="15">
        <f t="shared" si="0"/>
        <v>0.95333523815985521</v>
      </c>
    </row>
    <row r="37" spans="1:13" x14ac:dyDescent="0.3">
      <c r="A37" s="3" t="s">
        <v>76</v>
      </c>
      <c r="B37" s="12">
        <f t="shared" ref="B37:G37" si="2">SUM(B32:B36)</f>
        <v>975.58</v>
      </c>
      <c r="C37" s="12">
        <f t="shared" si="2"/>
        <v>94.430000000000064</v>
      </c>
      <c r="D37" s="12">
        <f t="shared" si="2"/>
        <v>561.64</v>
      </c>
      <c r="E37" s="12">
        <f t="shared" si="2"/>
        <v>-637.23</v>
      </c>
      <c r="F37" s="12">
        <f t="shared" si="2"/>
        <v>747.17</v>
      </c>
      <c r="G37" s="12">
        <f t="shared" si="2"/>
        <v>457.24</v>
      </c>
      <c r="H37" s="17">
        <f>'Business Result'!F37/'Business Result'!C37</f>
        <v>0.54273821460204452</v>
      </c>
      <c r="I37" s="17">
        <f>'Business Result'!D37/'Business Result'!C37</f>
        <v>0.89785653080617656</v>
      </c>
      <c r="J37" s="17">
        <f>'Business Result'!G37/'Business Result'!E37</f>
        <v>0.61442122702522972</v>
      </c>
      <c r="K37" s="17">
        <f>'Business Result'!H37/'Business Result'!D37</f>
        <v>0.10986805245765775</v>
      </c>
      <c r="L37" s="17">
        <f>'Business Result'!I37/'Business Result'!D37</f>
        <v>0.25136545938506233</v>
      </c>
      <c r="M37" s="18">
        <f t="shared" si="0"/>
        <v>0.97565473886794973</v>
      </c>
    </row>
    <row r="38" spans="1:13" x14ac:dyDescent="0.3">
      <c r="A38" s="1" t="s">
        <v>39</v>
      </c>
      <c r="B38" s="13">
        <v>807.82</v>
      </c>
      <c r="C38" s="13">
        <v>-2712.81</v>
      </c>
      <c r="D38" s="13">
        <v>450.54</v>
      </c>
      <c r="E38" s="13">
        <v>-426.21</v>
      </c>
      <c r="F38" s="26">
        <v>-2145.02</v>
      </c>
      <c r="G38" s="26">
        <v>-1793.1</v>
      </c>
      <c r="H38" s="7">
        <f>'Business Result'!F38/'Business Result'!C38</f>
        <v>0.6880761335891884</v>
      </c>
      <c r="I38" s="7">
        <f>'Business Result'!D38/'Business Result'!C38</f>
        <v>0.87599247721261342</v>
      </c>
      <c r="J38" s="7">
        <f>'Business Result'!G38/'Business Result'!E38</f>
        <v>0.79058829672563435</v>
      </c>
      <c r="K38" s="7">
        <f>'Business Result'!H38/'Business Result'!D38</f>
        <v>0.10047448465709335</v>
      </c>
      <c r="L38" s="7">
        <f>'Business Result'!I38/'Business Result'!D38</f>
        <v>0.26777926893044363</v>
      </c>
      <c r="M38" s="15">
        <f t="shared" si="0"/>
        <v>1.1588420503131713</v>
      </c>
    </row>
    <row r="39" spans="1:13" x14ac:dyDescent="0.3">
      <c r="A39" s="3" t="s">
        <v>46</v>
      </c>
      <c r="B39" s="12">
        <f>B37+B29</f>
        <v>32481.95</v>
      </c>
      <c r="C39" s="12">
        <f t="shared" ref="C39:G39" si="3">C37+C29</f>
        <v>-618.48999999999933</v>
      </c>
      <c r="D39" s="12">
        <f t="shared" si="3"/>
        <v>6493.0800000000008</v>
      </c>
      <c r="E39" s="12">
        <f t="shared" si="3"/>
        <v>-11510.16</v>
      </c>
      <c r="F39" s="12">
        <f t="shared" si="3"/>
        <v>-3148.8399999999988</v>
      </c>
      <c r="G39" s="12">
        <f t="shared" si="3"/>
        <v>-5470.69</v>
      </c>
      <c r="H39" s="17">
        <f>'Business Result'!F39/'Business Result'!C39</f>
        <v>0.70554353324081776</v>
      </c>
      <c r="I39" s="17">
        <f>'Business Result'!D39/'Business Result'!C39</f>
        <v>0.73675237892546652</v>
      </c>
      <c r="J39" s="17">
        <f>'Business Result'!G39/'Business Result'!E39</f>
        <v>0.832712030610399</v>
      </c>
      <c r="K39" s="17">
        <f>'Business Result'!H39/'Business Result'!D39</f>
        <v>5.0233052288366428E-2</v>
      </c>
      <c r="L39" s="17">
        <f>'Business Result'!I39/'Business Result'!D39</f>
        <v>0.29207178552621044</v>
      </c>
      <c r="M39" s="18">
        <f t="shared" si="0"/>
        <v>1.1750168684249758</v>
      </c>
    </row>
    <row r="40" spans="1:13" x14ac:dyDescent="0.3">
      <c r="A40" s="3" t="s">
        <v>47</v>
      </c>
      <c r="B40" s="13"/>
      <c r="C40" s="13"/>
      <c r="D40" s="13"/>
      <c r="E40" s="13"/>
      <c r="F40" s="13"/>
      <c r="G40" s="13"/>
      <c r="H40" s="15"/>
      <c r="I40" s="15"/>
      <c r="J40" s="15"/>
      <c r="K40" s="15"/>
      <c r="L40" s="15"/>
      <c r="M40" s="15"/>
    </row>
    <row r="41" spans="1:13" x14ac:dyDescent="0.3">
      <c r="A41" s="1" t="s">
        <v>48</v>
      </c>
      <c r="B41" s="13">
        <v>713.35</v>
      </c>
      <c r="C41" s="13">
        <v>801.47</v>
      </c>
      <c r="D41" s="13">
        <v>235.43</v>
      </c>
      <c r="E41" s="13">
        <v>-36.53</v>
      </c>
      <c r="F41" s="13">
        <v>1000.47</v>
      </c>
      <c r="G41" s="13">
        <v>765.59</v>
      </c>
      <c r="H41" s="7">
        <f>'Business Result'!F41/'Business Result'!C41</f>
        <v>0.93570214683621289</v>
      </c>
      <c r="I41" s="7">
        <f>'Business Result'!D41/'Business Result'!C41</f>
        <v>0.46159218256252105</v>
      </c>
      <c r="J41" s="7">
        <f>'Business Result'!G41/'Business Result'!E41</f>
        <v>0.94350208999698459</v>
      </c>
      <c r="K41" s="7">
        <f>'Business Result'!H41/'Business Result'!D41</f>
        <v>-1.8914281429333896E-2</v>
      </c>
      <c r="L41" s="7">
        <f>'Business Result'!I41/'Business Result'!D41</f>
        <v>5.8545464704074714E-2</v>
      </c>
      <c r="M41" s="15">
        <f t="shared" si="0"/>
        <v>0.98313327327172539</v>
      </c>
    </row>
    <row r="42" spans="1:13" x14ac:dyDescent="0.3">
      <c r="A42" s="1" t="s">
        <v>49</v>
      </c>
      <c r="B42" s="13">
        <v>566.91</v>
      </c>
      <c r="C42" s="13">
        <v>2207.4</v>
      </c>
      <c r="D42" s="13">
        <v>566.91</v>
      </c>
      <c r="E42" s="13">
        <v>-13.14</v>
      </c>
      <c r="F42" s="13">
        <v>2761.17</v>
      </c>
      <c r="G42" s="13">
        <v>2164.25</v>
      </c>
      <c r="H42" s="7">
        <f>'Business Result'!F42/'Business Result'!C42</f>
        <v>-0.45901146526600584</v>
      </c>
      <c r="I42" s="7">
        <f>'Business Result'!D42/'Business Result'!C42</f>
        <v>0.81826760081167071</v>
      </c>
      <c r="J42" s="7">
        <f>'Business Result'!G42/'Business Result'!E42</f>
        <v>-0.74703225463627176</v>
      </c>
      <c r="K42" s="7">
        <f>'Business Result'!H42/'Business Result'!D42</f>
        <v>-4.5004592305337284E-3</v>
      </c>
      <c r="L42" s="7">
        <f>'Business Result'!I42/'Business Result'!D42</f>
        <v>0.32492091029696907</v>
      </c>
      <c r="M42" s="15">
        <f t="shared" si="0"/>
        <v>-0.42661180356983647</v>
      </c>
    </row>
    <row r="43" spans="1:13" x14ac:dyDescent="0.3">
      <c r="A43" s="3" t="s">
        <v>50</v>
      </c>
      <c r="B43" s="12">
        <f>B41+B42</f>
        <v>1280.26</v>
      </c>
      <c r="C43" s="12">
        <f t="shared" ref="C43:G43" si="4">C41+C42</f>
        <v>3008.87</v>
      </c>
      <c r="D43" s="12">
        <f t="shared" si="4"/>
        <v>802.33999999999992</v>
      </c>
      <c r="E43" s="12">
        <f t="shared" si="4"/>
        <v>-49.67</v>
      </c>
      <c r="F43" s="12">
        <f t="shared" si="4"/>
        <v>3761.6400000000003</v>
      </c>
      <c r="G43" s="12">
        <f t="shared" si="4"/>
        <v>2929.84</v>
      </c>
      <c r="H43" s="17">
        <f>'Business Result'!F43/'Business Result'!C43</f>
        <v>0.83086687794262659</v>
      </c>
      <c r="I43" s="17">
        <f>'Business Result'!D43/'Business Result'!C43</f>
        <v>0.48840210472533807</v>
      </c>
      <c r="J43" s="17">
        <f>'Business Result'!G43/'Business Result'!E43</f>
        <v>0.73709110868603289</v>
      </c>
      <c r="K43" s="17">
        <f>'Business Result'!H43/'Business Result'!D43</f>
        <v>-1.709910282723159E-2</v>
      </c>
      <c r="L43" s="17">
        <f>'Business Result'!I43/'Business Result'!D43</f>
        <v>9.2090974166924772E-2</v>
      </c>
      <c r="M43" s="18">
        <f t="shared" si="0"/>
        <v>0.8120829800257261</v>
      </c>
    </row>
    <row r="44" spans="1:13" x14ac:dyDescent="0.3">
      <c r="A44" s="1" t="s">
        <v>39</v>
      </c>
      <c r="B44" s="13">
        <v>1287.3599999999999</v>
      </c>
      <c r="C44" s="13">
        <v>1270.82</v>
      </c>
      <c r="D44" s="13">
        <v>712.25</v>
      </c>
      <c r="E44" s="13">
        <v>-24.61</v>
      </c>
      <c r="F44" s="13">
        <v>2085.1999999999998</v>
      </c>
      <c r="G44" s="13">
        <v>1613.46</v>
      </c>
      <c r="H44" s="7">
        <f>'Business Result'!F44/'Business Result'!C44</f>
        <v>0.81969249377776743</v>
      </c>
      <c r="I44" s="7">
        <f>'Business Result'!D44/'Business Result'!C44</f>
        <v>0.51936518274589039</v>
      </c>
      <c r="J44" s="7">
        <f>'Business Result'!G44/'Business Result'!E44</f>
        <v>0.92474047659404879</v>
      </c>
      <c r="K44" s="7">
        <f>'Business Result'!H44/'Business Result'!D44</f>
        <v>-3.0025042195523623E-2</v>
      </c>
      <c r="L44" s="7">
        <f>'Business Result'!I44/'Business Result'!D44</f>
        <v>8.9922851611235588E-2</v>
      </c>
      <c r="M44" s="15">
        <f t="shared" si="0"/>
        <v>0.98463828600976078</v>
      </c>
    </row>
    <row r="45" spans="1:13" x14ac:dyDescent="0.3">
      <c r="A45" s="3" t="s">
        <v>51</v>
      </c>
      <c r="B45" s="12">
        <f t="shared" ref="B45:G45" si="5">B43+B39</f>
        <v>33762.21</v>
      </c>
      <c r="C45" s="12">
        <f t="shared" si="5"/>
        <v>2390.3800000000006</v>
      </c>
      <c r="D45" s="12">
        <f t="shared" si="5"/>
        <v>7295.420000000001</v>
      </c>
      <c r="E45" s="12">
        <f t="shared" si="5"/>
        <v>-11559.83</v>
      </c>
      <c r="F45" s="12">
        <f t="shared" si="5"/>
        <v>612.80000000000155</v>
      </c>
      <c r="G45" s="27">
        <f t="shared" si="5"/>
        <v>-2540.8499999999995</v>
      </c>
      <c r="H45" s="7">
        <f>'Business Result'!F45/'Business Result'!C45</f>
        <v>0.71302729544347287</v>
      </c>
      <c r="I45" s="10">
        <f>'Business Result'!D45/'Business Result'!C45</f>
        <v>0.72192198639564487</v>
      </c>
      <c r="J45" s="7">
        <f>'Business Result'!G45/'Business Result'!E45</f>
        <v>0.82862087466478107</v>
      </c>
      <c r="K45" s="7">
        <f>'Business Result'!H45/'Business Result'!D45</f>
        <v>4.7512871458207324E-2</v>
      </c>
      <c r="L45" s="7">
        <f>'Business Result'!I45/'Business Result'!D45</f>
        <v>0.28399267431218106</v>
      </c>
      <c r="M45" s="15">
        <f t="shared" si="0"/>
        <v>1.1601264204351696</v>
      </c>
    </row>
    <row r="46" spans="1:13" x14ac:dyDescent="0.3">
      <c r="A46" s="1" t="s">
        <v>39</v>
      </c>
      <c r="B46" s="13">
        <v>26193.11</v>
      </c>
      <c r="C46" s="13">
        <v>-5675.06</v>
      </c>
      <c r="D46" s="13">
        <v>6596.55</v>
      </c>
      <c r="E46" s="13">
        <v>-3718.66</v>
      </c>
      <c r="F46" s="13">
        <v>-1007.51</v>
      </c>
      <c r="G46" s="26">
        <v>-2820.9</v>
      </c>
      <c r="H46" s="7">
        <f>'Business Result'!F46/'Business Result'!C46</f>
        <v>0.77068641870447852</v>
      </c>
      <c r="I46" s="10">
        <f>'Business Result'!D46/'Business Result'!C46</f>
        <v>0.72002653678085238</v>
      </c>
      <c r="J46" s="7">
        <f>'Business Result'!G46/'Business Result'!E46</f>
        <v>0.88955683170600797</v>
      </c>
      <c r="K46" s="7">
        <f>'Business Result'!H46/'Business Result'!D46</f>
        <v>4.7577214741264542E-2</v>
      </c>
      <c r="L46" s="7">
        <f>'Business Result'!I46/'Business Result'!D46</f>
        <v>0.25106137044144128</v>
      </c>
      <c r="M46" s="15">
        <f t="shared" si="0"/>
        <v>1.1881954168887137</v>
      </c>
    </row>
    <row r="47" spans="1:13" x14ac:dyDescent="0.3">
      <c r="A47" s="1" t="s">
        <v>52</v>
      </c>
      <c r="B47" s="17">
        <f>(B45-B46)/B46</f>
        <v>0.28897293983035993</v>
      </c>
      <c r="C47" s="17">
        <f t="shared" ref="C47:G47" si="6">(C45-C46)/C46</f>
        <v>-1.4212078815025744</v>
      </c>
      <c r="D47" s="17">
        <f t="shared" si="6"/>
        <v>0.10594477416225159</v>
      </c>
      <c r="E47" s="17">
        <f t="shared" si="6"/>
        <v>2.1086009476531871</v>
      </c>
      <c r="F47" s="17">
        <f t="shared" si="6"/>
        <v>-1.6082321763555711</v>
      </c>
      <c r="G47" s="17">
        <f t="shared" si="6"/>
        <v>-9.927682654471999E-2</v>
      </c>
      <c r="H47" s="24" t="s">
        <v>64</v>
      </c>
      <c r="I47" s="24" t="s">
        <v>64</v>
      </c>
      <c r="J47" s="24" t="s">
        <v>64</v>
      </c>
      <c r="K47" s="24" t="s">
        <v>64</v>
      </c>
      <c r="L47" s="24" t="s">
        <v>64</v>
      </c>
      <c r="M47" s="24" t="s">
        <v>64</v>
      </c>
    </row>
  </sheetData>
  <mergeCells count="1">
    <mergeCell ref="A1:M1"/>
  </mergeCells>
  <pageMargins left="0.74803149606299213" right="0.74803149606299213" top="0.98425196850393704" bottom="0.98425196850393704" header="0.51181102362204722" footer="0.51181102362204722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1"/>
  <sheetViews>
    <sheetView topLeftCell="A2" workbookViewId="0">
      <selection activeCell="N13" sqref="N13"/>
    </sheetView>
  </sheetViews>
  <sheetFormatPr defaultRowHeight="14.4" x14ac:dyDescent="0.3"/>
  <cols>
    <col min="1" max="1" width="40.77734375" customWidth="1"/>
    <col min="2" max="2" width="11.33203125" bestFit="1" customWidth="1"/>
    <col min="3" max="3" width="12.33203125" bestFit="1" customWidth="1"/>
    <col min="4" max="4" width="9.77734375" bestFit="1" customWidth="1"/>
    <col min="5" max="5" width="13" customWidth="1"/>
    <col min="6" max="6" width="12.6640625" customWidth="1"/>
    <col min="7" max="7" width="8.77734375" bestFit="1" customWidth="1"/>
    <col min="8" max="8" width="11.33203125" bestFit="1" customWidth="1"/>
    <col min="9" max="9" width="14" customWidth="1"/>
  </cols>
  <sheetData>
    <row r="1" spans="1:9" x14ac:dyDescent="0.3">
      <c r="A1" s="29" t="s">
        <v>74</v>
      </c>
      <c r="B1" s="29"/>
      <c r="C1" s="29"/>
      <c r="D1" s="29"/>
      <c r="E1" s="29"/>
      <c r="F1" s="29"/>
      <c r="G1" s="29"/>
      <c r="H1" s="29"/>
      <c r="I1" s="29"/>
    </row>
    <row r="2" spans="1:9" ht="57.6" x14ac:dyDescent="0.3">
      <c r="A2" s="8" t="s">
        <v>1</v>
      </c>
      <c r="B2" s="5" t="s">
        <v>65</v>
      </c>
      <c r="C2" s="5" t="s">
        <v>66</v>
      </c>
      <c r="D2" s="5" t="s">
        <v>67</v>
      </c>
      <c r="E2" s="5" t="s">
        <v>68</v>
      </c>
      <c r="F2" s="5" t="s">
        <v>69</v>
      </c>
      <c r="G2" s="5" t="s">
        <v>70</v>
      </c>
      <c r="H2" s="5" t="s">
        <v>71</v>
      </c>
      <c r="I2" s="5" t="s">
        <v>78</v>
      </c>
    </row>
    <row r="3" spans="1:9" x14ac:dyDescent="0.3">
      <c r="A3" s="3" t="s">
        <v>14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 t="s">
        <v>15</v>
      </c>
      <c r="B4" s="19">
        <v>613</v>
      </c>
      <c r="C4" s="19">
        <v>7</v>
      </c>
      <c r="D4" s="19">
        <v>5</v>
      </c>
      <c r="E4" s="19">
        <v>2428364</v>
      </c>
      <c r="F4" s="19">
        <v>0</v>
      </c>
      <c r="G4" s="13">
        <v>0</v>
      </c>
      <c r="H4" s="13">
        <v>2146</v>
      </c>
      <c r="I4" s="13">
        <v>265.11</v>
      </c>
    </row>
    <row r="5" spans="1:9" x14ac:dyDescent="0.3">
      <c r="A5" s="1" t="s">
        <v>16</v>
      </c>
      <c r="B5" s="20">
        <v>7754</v>
      </c>
      <c r="C5" s="20">
        <v>51050</v>
      </c>
      <c r="D5" s="20">
        <v>211</v>
      </c>
      <c r="E5" s="20">
        <v>27904045</v>
      </c>
      <c r="F5" s="20">
        <v>65517</v>
      </c>
      <c r="G5" s="11">
        <v>71.98</v>
      </c>
      <c r="H5" s="11">
        <v>9588.57</v>
      </c>
      <c r="I5" s="11">
        <v>4292.22</v>
      </c>
    </row>
    <row r="6" spans="1:9" x14ac:dyDescent="0.3">
      <c r="A6" s="1" t="s">
        <v>17</v>
      </c>
      <c r="B6" s="19">
        <v>1169</v>
      </c>
      <c r="C6" s="19">
        <v>7222</v>
      </c>
      <c r="D6" s="19">
        <v>152</v>
      </c>
      <c r="E6" s="19">
        <v>12130476</v>
      </c>
      <c r="F6" s="19">
        <v>7684</v>
      </c>
      <c r="G6" s="13">
        <v>119.52</v>
      </c>
      <c r="H6" s="13">
        <v>2160.29</v>
      </c>
      <c r="I6" s="13">
        <v>120.61</v>
      </c>
    </row>
    <row r="7" spans="1:9" x14ac:dyDescent="0.3">
      <c r="A7" s="1" t="s">
        <v>73</v>
      </c>
      <c r="B7" s="19">
        <v>420</v>
      </c>
      <c r="C7" s="19">
        <v>762</v>
      </c>
      <c r="D7" s="19">
        <v>10</v>
      </c>
      <c r="E7" s="19">
        <v>387780</v>
      </c>
      <c r="F7" s="19">
        <v>1112</v>
      </c>
      <c r="G7" s="13">
        <v>0</v>
      </c>
      <c r="H7" s="13">
        <v>678</v>
      </c>
      <c r="I7" s="13">
        <v>102.69</v>
      </c>
    </row>
    <row r="8" spans="1:9" x14ac:dyDescent="0.3">
      <c r="A8" s="1" t="s">
        <v>18</v>
      </c>
      <c r="B8" s="19">
        <v>2353</v>
      </c>
      <c r="C8" s="19">
        <v>7823</v>
      </c>
      <c r="D8" s="19">
        <v>153</v>
      </c>
      <c r="E8" s="19">
        <v>3418454</v>
      </c>
      <c r="F8" s="19">
        <v>25242</v>
      </c>
      <c r="G8" s="13">
        <v>456.98</v>
      </c>
      <c r="H8" s="13">
        <v>1347.12</v>
      </c>
      <c r="I8" s="13">
        <v>2119.42</v>
      </c>
    </row>
    <row r="9" spans="1:9" x14ac:dyDescent="0.3">
      <c r="A9" s="1" t="s">
        <v>19</v>
      </c>
      <c r="B9" s="19">
        <v>3434</v>
      </c>
      <c r="C9" s="19">
        <v>1336</v>
      </c>
      <c r="D9" s="19">
        <v>69</v>
      </c>
      <c r="E9" s="19">
        <v>10625663</v>
      </c>
      <c r="F9" s="19">
        <v>46549</v>
      </c>
      <c r="G9" s="13">
        <v>0</v>
      </c>
      <c r="H9" s="13">
        <v>2325.4699999999998</v>
      </c>
      <c r="I9" s="13">
        <v>2346.9699999999998</v>
      </c>
    </row>
    <row r="10" spans="1:9" x14ac:dyDescent="0.3">
      <c r="A10" s="1" t="s">
        <v>20</v>
      </c>
      <c r="B10" s="19">
        <v>10192</v>
      </c>
      <c r="C10" s="19">
        <v>137540</v>
      </c>
      <c r="D10" s="19">
        <v>215</v>
      </c>
      <c r="E10" s="19">
        <v>12206468</v>
      </c>
      <c r="F10" s="19">
        <v>46006</v>
      </c>
      <c r="G10" s="13">
        <v>349.2</v>
      </c>
      <c r="H10" s="13">
        <v>3615.08</v>
      </c>
      <c r="I10" s="13">
        <v>5143.1400000000003</v>
      </c>
    </row>
    <row r="11" spans="1:9" x14ac:dyDescent="0.3">
      <c r="A11" s="1" t="s">
        <v>21</v>
      </c>
      <c r="B11" s="19">
        <v>12865</v>
      </c>
      <c r="C11" s="19">
        <v>45189</v>
      </c>
      <c r="D11" s="19">
        <v>305</v>
      </c>
      <c r="E11" s="19">
        <v>32718692</v>
      </c>
      <c r="F11" s="19">
        <v>68277</v>
      </c>
      <c r="G11" s="13">
        <v>113.52</v>
      </c>
      <c r="H11" s="13">
        <v>10392.27</v>
      </c>
      <c r="I11" s="13">
        <v>6166.79</v>
      </c>
    </row>
    <row r="12" spans="1:9" x14ac:dyDescent="0.3">
      <c r="A12" s="1" t="s">
        <v>22</v>
      </c>
      <c r="B12" s="19">
        <v>4375</v>
      </c>
      <c r="C12" s="19">
        <v>9491</v>
      </c>
      <c r="D12" s="19">
        <v>341</v>
      </c>
      <c r="E12" s="19">
        <v>9822017</v>
      </c>
      <c r="F12" s="19">
        <v>35720</v>
      </c>
      <c r="G12" s="13">
        <v>141.03</v>
      </c>
      <c r="H12" s="13">
        <v>3871.64</v>
      </c>
      <c r="I12" s="13">
        <v>3522.62</v>
      </c>
    </row>
    <row r="13" spans="1:9" x14ac:dyDescent="0.3">
      <c r="A13" s="1" t="s">
        <v>23</v>
      </c>
      <c r="B13" s="19">
        <v>1373</v>
      </c>
      <c r="C13" s="19">
        <v>3749</v>
      </c>
      <c r="D13" s="19">
        <v>25</v>
      </c>
      <c r="E13" s="19">
        <v>3194507</v>
      </c>
      <c r="F13" s="19">
        <v>5697</v>
      </c>
      <c r="G13" s="13">
        <v>0</v>
      </c>
      <c r="H13" s="13">
        <v>680</v>
      </c>
      <c r="I13" s="13">
        <v>363.82</v>
      </c>
    </row>
    <row r="14" spans="1:9" x14ac:dyDescent="0.3">
      <c r="A14" s="1" t="s">
        <v>24</v>
      </c>
      <c r="B14" s="20">
        <v>1365</v>
      </c>
      <c r="C14" s="20">
        <v>2513</v>
      </c>
      <c r="D14" s="20">
        <v>114</v>
      </c>
      <c r="E14" s="20">
        <v>3142692</v>
      </c>
      <c r="F14" s="20">
        <v>10616</v>
      </c>
      <c r="G14" s="11">
        <v>528.80999999999995</v>
      </c>
      <c r="H14" s="11">
        <v>1834.35</v>
      </c>
      <c r="I14" s="11">
        <v>1124.6099999999999</v>
      </c>
    </row>
    <row r="15" spans="1:9" x14ac:dyDescent="0.3">
      <c r="A15" s="1" t="s">
        <v>25</v>
      </c>
      <c r="B15" s="19">
        <v>1853</v>
      </c>
      <c r="C15" s="19">
        <v>852</v>
      </c>
      <c r="D15" s="19">
        <v>102</v>
      </c>
      <c r="E15" s="19">
        <v>2418932</v>
      </c>
      <c r="F15" s="19">
        <v>12262</v>
      </c>
      <c r="G15" s="13">
        <v>159.5</v>
      </c>
      <c r="H15" s="13">
        <v>1167.6500000000001</v>
      </c>
      <c r="I15" s="13">
        <v>2504.69</v>
      </c>
    </row>
    <row r="16" spans="1:9" x14ac:dyDescent="0.3">
      <c r="A16" s="1" t="s">
        <v>26</v>
      </c>
      <c r="B16" s="20">
        <v>8630</v>
      </c>
      <c r="C16" s="20">
        <v>60823</v>
      </c>
      <c r="D16" s="20">
        <v>882</v>
      </c>
      <c r="E16" s="20">
        <v>10640753</v>
      </c>
      <c r="F16" s="20">
        <v>8390</v>
      </c>
      <c r="G16" s="11">
        <v>0</v>
      </c>
      <c r="H16" s="11">
        <v>9375</v>
      </c>
      <c r="I16" s="11">
        <v>5164.99</v>
      </c>
    </row>
    <row r="17" spans="1:9" x14ac:dyDescent="0.3">
      <c r="A17" s="1" t="s">
        <v>27</v>
      </c>
      <c r="B17" s="20">
        <v>65</v>
      </c>
      <c r="C17" s="20">
        <v>6</v>
      </c>
      <c r="D17" s="20">
        <v>4</v>
      </c>
      <c r="E17" s="20">
        <v>381923</v>
      </c>
      <c r="F17" s="20">
        <v>2571</v>
      </c>
      <c r="G17" s="11">
        <v>0</v>
      </c>
      <c r="H17" s="11">
        <v>495.79</v>
      </c>
      <c r="I17" s="11">
        <v>103.24</v>
      </c>
    </row>
    <row r="18" spans="1:9" x14ac:dyDescent="0.3">
      <c r="A18" s="1" t="s">
        <v>28</v>
      </c>
      <c r="B18" s="19">
        <v>243</v>
      </c>
      <c r="C18" s="19">
        <v>21</v>
      </c>
      <c r="D18" s="19">
        <v>10</v>
      </c>
      <c r="E18" s="19">
        <v>149783</v>
      </c>
      <c r="F18" s="19">
        <v>449</v>
      </c>
      <c r="G18" s="13">
        <v>181.85</v>
      </c>
      <c r="H18" s="13">
        <v>540.15</v>
      </c>
      <c r="I18" s="13">
        <v>204.26</v>
      </c>
    </row>
    <row r="19" spans="1:9" x14ac:dyDescent="0.3">
      <c r="A19" s="1" t="s">
        <v>29</v>
      </c>
      <c r="B19" s="19">
        <v>6190</v>
      </c>
      <c r="C19" s="19">
        <v>33706</v>
      </c>
      <c r="D19" s="19">
        <v>130</v>
      </c>
      <c r="E19" s="19">
        <v>8400711</v>
      </c>
      <c r="F19" s="19">
        <v>58341</v>
      </c>
      <c r="G19" s="13">
        <v>0</v>
      </c>
      <c r="H19" s="13">
        <v>2574.83</v>
      </c>
      <c r="I19" s="13">
        <v>1726.62</v>
      </c>
    </row>
    <row r="20" spans="1:9" x14ac:dyDescent="0.3">
      <c r="A20" s="1" t="s">
        <v>30</v>
      </c>
      <c r="B20" s="19">
        <v>2430</v>
      </c>
      <c r="C20" s="19">
        <v>9223</v>
      </c>
      <c r="D20" s="19">
        <v>164</v>
      </c>
      <c r="E20" s="19">
        <v>2916207</v>
      </c>
      <c r="F20" s="19">
        <v>23940</v>
      </c>
      <c r="G20" s="13">
        <v>179.6</v>
      </c>
      <c r="H20" s="13">
        <v>1541.41</v>
      </c>
      <c r="I20" s="13">
        <v>1446.81</v>
      </c>
    </row>
    <row r="21" spans="1:9" x14ac:dyDescent="0.3">
      <c r="A21" s="1" t="s">
        <v>31</v>
      </c>
      <c r="B21" s="19">
        <v>6520</v>
      </c>
      <c r="C21" s="19">
        <v>16337</v>
      </c>
      <c r="D21" s="19">
        <v>141</v>
      </c>
      <c r="E21" s="19">
        <v>17573321</v>
      </c>
      <c r="F21" s="19">
        <v>16528</v>
      </c>
      <c r="G21" s="13">
        <v>1203.7</v>
      </c>
      <c r="H21" s="13">
        <v>1719.14</v>
      </c>
      <c r="I21" s="13">
        <v>3285.88</v>
      </c>
    </row>
    <row r="22" spans="1:9" x14ac:dyDescent="0.3">
      <c r="A22" s="1" t="s">
        <v>32</v>
      </c>
      <c r="B22" s="19">
        <v>3705</v>
      </c>
      <c r="C22" s="19">
        <v>2866</v>
      </c>
      <c r="D22" s="19">
        <v>235</v>
      </c>
      <c r="E22" s="19">
        <v>5014229</v>
      </c>
      <c r="F22" s="19">
        <v>54160</v>
      </c>
      <c r="G22" s="13">
        <v>59.4</v>
      </c>
      <c r="H22" s="13">
        <v>2423.39</v>
      </c>
      <c r="I22" s="13">
        <v>4875.93</v>
      </c>
    </row>
    <row r="23" spans="1:9" x14ac:dyDescent="0.3">
      <c r="A23" s="1" t="s">
        <v>33</v>
      </c>
      <c r="B23" s="19">
        <v>8835</v>
      </c>
      <c r="C23" s="19">
        <v>34010</v>
      </c>
      <c r="D23" s="19">
        <v>213</v>
      </c>
      <c r="E23" s="19">
        <v>12453895</v>
      </c>
      <c r="F23" s="19">
        <v>42375</v>
      </c>
      <c r="G23" s="13">
        <v>380.9</v>
      </c>
      <c r="H23" s="13">
        <v>3493.3</v>
      </c>
      <c r="I23" s="13">
        <v>3383.63</v>
      </c>
    </row>
    <row r="24" spans="1:9" x14ac:dyDescent="0.3">
      <c r="A24" s="1" t="s">
        <v>34</v>
      </c>
      <c r="B24" s="20">
        <v>12816</v>
      </c>
      <c r="C24" s="20">
        <v>111339</v>
      </c>
      <c r="D24" s="20">
        <v>1915</v>
      </c>
      <c r="E24" s="20">
        <v>29964687</v>
      </c>
      <c r="F24" s="20">
        <v>1917</v>
      </c>
      <c r="G24" s="11">
        <v>0</v>
      </c>
      <c r="H24" s="11">
        <v>18505.509999999998</v>
      </c>
      <c r="I24" s="11">
        <v>10375.69</v>
      </c>
    </row>
    <row r="25" spans="1:9" x14ac:dyDescent="0.3">
      <c r="A25" s="1" t="s">
        <v>35</v>
      </c>
      <c r="B25" s="19">
        <v>8284</v>
      </c>
      <c r="C25" s="19">
        <v>49354</v>
      </c>
      <c r="D25" s="19">
        <v>1306</v>
      </c>
      <c r="E25" s="19">
        <v>6875447</v>
      </c>
      <c r="F25" s="19">
        <v>11005</v>
      </c>
      <c r="G25" s="13">
        <v>0</v>
      </c>
      <c r="H25" s="13">
        <v>4620</v>
      </c>
      <c r="I25" s="13">
        <v>2229.89</v>
      </c>
    </row>
    <row r="26" spans="1:9" x14ac:dyDescent="0.3">
      <c r="A26" s="1" t="s">
        <v>36</v>
      </c>
      <c r="B26" s="19">
        <v>10355</v>
      </c>
      <c r="C26" s="19">
        <v>88942</v>
      </c>
      <c r="D26" s="19">
        <v>1472</v>
      </c>
      <c r="E26" s="19">
        <v>12892802</v>
      </c>
      <c r="F26" s="19">
        <v>0</v>
      </c>
      <c r="G26" s="13">
        <v>0</v>
      </c>
      <c r="H26" s="13">
        <v>3927.12</v>
      </c>
      <c r="I26" s="13">
        <v>3978.21</v>
      </c>
    </row>
    <row r="27" spans="1:9" x14ac:dyDescent="0.3">
      <c r="A27" s="1" t="s">
        <v>37</v>
      </c>
      <c r="B27" s="19">
        <v>1728</v>
      </c>
      <c r="C27" s="19">
        <v>2613</v>
      </c>
      <c r="D27" s="19">
        <v>109</v>
      </c>
      <c r="E27" s="19">
        <v>2791804</v>
      </c>
      <c r="F27" s="19">
        <v>6973</v>
      </c>
      <c r="G27" s="13">
        <v>0</v>
      </c>
      <c r="H27" s="13">
        <v>1268.72</v>
      </c>
      <c r="I27" s="13">
        <v>744.02</v>
      </c>
    </row>
    <row r="28" spans="1:9" x14ac:dyDescent="0.3">
      <c r="A28" s="3" t="s">
        <v>38</v>
      </c>
      <c r="B28" s="21">
        <f>SUM(B4:B27)</f>
        <v>117567</v>
      </c>
      <c r="C28" s="21">
        <f t="shared" ref="C28:I28" si="0">SUM(C4:C27)</f>
        <v>676774</v>
      </c>
      <c r="D28" s="21">
        <f t="shared" si="0"/>
        <v>8283</v>
      </c>
      <c r="E28" s="21">
        <f t="shared" si="0"/>
        <v>230453652</v>
      </c>
      <c r="F28" s="21">
        <f t="shared" si="0"/>
        <v>551331</v>
      </c>
      <c r="G28" s="12">
        <f t="shared" si="0"/>
        <v>3945.99</v>
      </c>
      <c r="H28" s="12">
        <f t="shared" si="0"/>
        <v>90290.8</v>
      </c>
      <c r="I28" s="12">
        <f t="shared" si="0"/>
        <v>65591.86</v>
      </c>
    </row>
    <row r="29" spans="1:9" x14ac:dyDescent="0.3">
      <c r="A29" s="1" t="s">
        <v>39</v>
      </c>
      <c r="B29" s="19">
        <v>111280</v>
      </c>
      <c r="C29" s="19">
        <v>681741</v>
      </c>
      <c r="D29" s="19">
        <v>9340</v>
      </c>
      <c r="E29" s="19">
        <v>205453364</v>
      </c>
      <c r="F29" s="19">
        <v>417118</v>
      </c>
      <c r="G29" s="13">
        <v>3698.6</v>
      </c>
      <c r="H29" s="13">
        <v>79588.03</v>
      </c>
      <c r="I29" s="13">
        <v>64794.21</v>
      </c>
    </row>
    <row r="30" spans="1:9" x14ac:dyDescent="0.3">
      <c r="A30" s="3" t="s">
        <v>75</v>
      </c>
      <c r="B30" s="19"/>
      <c r="C30" s="19"/>
      <c r="D30" s="19"/>
      <c r="E30" s="19"/>
      <c r="F30" s="19"/>
      <c r="G30" s="13"/>
      <c r="H30" s="13"/>
      <c r="I30" s="13"/>
    </row>
    <row r="31" spans="1:9" x14ac:dyDescent="0.3">
      <c r="A31" s="1" t="s">
        <v>40</v>
      </c>
      <c r="B31" s="19">
        <v>7375</v>
      </c>
      <c r="C31" s="19">
        <v>145430</v>
      </c>
      <c r="D31" s="19">
        <v>201</v>
      </c>
      <c r="E31" s="19">
        <v>1920037</v>
      </c>
      <c r="F31" s="19">
        <v>14575</v>
      </c>
      <c r="G31" s="13">
        <v>670.32</v>
      </c>
      <c r="H31" s="13">
        <v>1844.94</v>
      </c>
      <c r="I31" s="13">
        <v>820.69</v>
      </c>
    </row>
    <row r="32" spans="1:9" x14ac:dyDescent="0.3">
      <c r="A32" s="1" t="s">
        <v>41</v>
      </c>
      <c r="B32" s="19">
        <v>5181</v>
      </c>
      <c r="C32" s="19">
        <v>87957</v>
      </c>
      <c r="D32" s="19">
        <v>165</v>
      </c>
      <c r="E32" s="19">
        <v>623675</v>
      </c>
      <c r="F32" s="19">
        <v>39</v>
      </c>
      <c r="G32" s="13">
        <v>274.58</v>
      </c>
      <c r="H32" s="13">
        <v>2767.67</v>
      </c>
      <c r="I32" s="13">
        <v>189.02</v>
      </c>
    </row>
    <row r="33" spans="1:9" x14ac:dyDescent="0.3">
      <c r="A33" s="1" t="s">
        <v>42</v>
      </c>
      <c r="B33" s="19">
        <v>14624</v>
      </c>
      <c r="C33" s="19">
        <v>240040</v>
      </c>
      <c r="D33" s="19">
        <v>248</v>
      </c>
      <c r="E33" s="19">
        <v>2375359</v>
      </c>
      <c r="F33" s="19">
        <v>52277</v>
      </c>
      <c r="G33" s="13">
        <v>0</v>
      </c>
      <c r="H33" s="13">
        <v>1747.84</v>
      </c>
      <c r="I33" s="13">
        <v>1934.99</v>
      </c>
    </row>
    <row r="34" spans="1:9" x14ac:dyDescent="0.3">
      <c r="A34" s="1" t="s">
        <v>43</v>
      </c>
      <c r="B34" s="19">
        <v>2545</v>
      </c>
      <c r="C34" s="19">
        <v>59304</v>
      </c>
      <c r="D34" s="19">
        <v>77</v>
      </c>
      <c r="E34" s="19">
        <v>349233</v>
      </c>
      <c r="F34" s="19">
        <v>0</v>
      </c>
      <c r="G34" s="13">
        <v>658.58</v>
      </c>
      <c r="H34" s="13">
        <v>1788.76</v>
      </c>
      <c r="I34" s="13">
        <v>390.6</v>
      </c>
    </row>
    <row r="35" spans="1:9" x14ac:dyDescent="0.3">
      <c r="A35" s="1" t="s">
        <v>44</v>
      </c>
      <c r="B35" s="19">
        <v>14750</v>
      </c>
      <c r="C35" s="19">
        <v>625945</v>
      </c>
      <c r="D35" s="19">
        <v>835</v>
      </c>
      <c r="E35" s="19">
        <v>8236764</v>
      </c>
      <c r="F35" s="19">
        <v>8890</v>
      </c>
      <c r="G35" s="13">
        <v>0</v>
      </c>
      <c r="H35" s="13">
        <v>5430.13</v>
      </c>
      <c r="I35" s="13">
        <v>2005.65</v>
      </c>
    </row>
    <row r="36" spans="1:9" x14ac:dyDescent="0.3">
      <c r="A36" s="3" t="s">
        <v>77</v>
      </c>
      <c r="B36" s="21">
        <f>SUM(B31:B35)</f>
        <v>44475</v>
      </c>
      <c r="C36" s="21">
        <f t="shared" ref="C36:I36" si="1">SUM(C31:C35)</f>
        <v>1158676</v>
      </c>
      <c r="D36" s="21">
        <f t="shared" si="1"/>
        <v>1526</v>
      </c>
      <c r="E36" s="21">
        <f t="shared" si="1"/>
        <v>13505068</v>
      </c>
      <c r="F36" s="21">
        <f t="shared" si="1"/>
        <v>75781</v>
      </c>
      <c r="G36" s="12">
        <f t="shared" si="1"/>
        <v>1603.48</v>
      </c>
      <c r="H36" s="12">
        <f t="shared" si="1"/>
        <v>13579.34</v>
      </c>
      <c r="I36" s="12">
        <f t="shared" si="1"/>
        <v>5340.95</v>
      </c>
    </row>
    <row r="37" spans="1:9" x14ac:dyDescent="0.3">
      <c r="A37" s="1" t="s">
        <v>39</v>
      </c>
      <c r="B37" s="19">
        <v>40717</v>
      </c>
      <c r="C37" s="19">
        <v>963897</v>
      </c>
      <c r="D37" s="19">
        <v>1364</v>
      </c>
      <c r="E37" s="19">
        <v>11752594</v>
      </c>
      <c r="F37" s="19">
        <v>56695</v>
      </c>
      <c r="G37" s="13">
        <v>1390.15</v>
      </c>
      <c r="H37" s="13">
        <v>10622.63</v>
      </c>
      <c r="I37" s="13">
        <v>4151.29</v>
      </c>
    </row>
    <row r="38" spans="1:9" x14ac:dyDescent="0.3">
      <c r="A38" s="3" t="s">
        <v>46</v>
      </c>
      <c r="B38" s="21">
        <f>SUM(B28+B36)</f>
        <v>162042</v>
      </c>
      <c r="C38" s="21">
        <f t="shared" ref="C38:I38" si="2">SUM(C28+C36)</f>
        <v>1835450</v>
      </c>
      <c r="D38" s="21">
        <f t="shared" si="2"/>
        <v>9809</v>
      </c>
      <c r="E38" s="21">
        <f t="shared" si="2"/>
        <v>243958720</v>
      </c>
      <c r="F38" s="21">
        <f t="shared" si="2"/>
        <v>627112</v>
      </c>
      <c r="G38" s="12">
        <f t="shared" si="2"/>
        <v>5549.4699999999993</v>
      </c>
      <c r="H38" s="12">
        <f t="shared" si="2"/>
        <v>103870.14</v>
      </c>
      <c r="I38" s="12">
        <f t="shared" si="2"/>
        <v>70932.81</v>
      </c>
    </row>
    <row r="39" spans="1:9" x14ac:dyDescent="0.3">
      <c r="A39" s="3" t="s">
        <v>47</v>
      </c>
      <c r="B39" s="19"/>
      <c r="C39" s="19"/>
      <c r="D39" s="19"/>
      <c r="E39" s="19"/>
      <c r="F39" s="19"/>
      <c r="G39" s="13"/>
      <c r="H39" s="13"/>
      <c r="I39" s="13"/>
    </row>
    <row r="40" spans="1:9" x14ac:dyDescent="0.3">
      <c r="A40" s="1" t="s">
        <v>48</v>
      </c>
      <c r="B40" s="19">
        <v>267</v>
      </c>
      <c r="C40" s="19">
        <v>49</v>
      </c>
      <c r="D40" s="19">
        <v>21</v>
      </c>
      <c r="E40" s="19">
        <v>58089869</v>
      </c>
      <c r="F40" s="19">
        <v>0</v>
      </c>
      <c r="G40" s="13">
        <v>0</v>
      </c>
      <c r="H40" s="13">
        <v>6097.88</v>
      </c>
      <c r="I40" s="13">
        <v>998.16</v>
      </c>
    </row>
    <row r="41" spans="1:9" x14ac:dyDescent="0.3">
      <c r="A41" s="1" t="s">
        <v>49</v>
      </c>
      <c r="B41" s="19">
        <v>597</v>
      </c>
      <c r="C41" s="19">
        <v>1</v>
      </c>
      <c r="D41" s="19">
        <v>51</v>
      </c>
      <c r="E41" s="19">
        <v>11312</v>
      </c>
      <c r="F41" s="19">
        <v>0</v>
      </c>
      <c r="G41" s="13">
        <v>0</v>
      </c>
      <c r="H41" s="13">
        <v>10116.64</v>
      </c>
      <c r="I41" s="13">
        <v>3218.05</v>
      </c>
    </row>
    <row r="42" spans="1:9" x14ac:dyDescent="0.3">
      <c r="A42" s="3" t="s">
        <v>50</v>
      </c>
      <c r="B42" s="21">
        <f>SUM(B40:B41)</f>
        <v>864</v>
      </c>
      <c r="C42" s="21">
        <f t="shared" ref="C42:I42" si="3">SUM(C40:C41)</f>
        <v>50</v>
      </c>
      <c r="D42" s="21">
        <f t="shared" si="3"/>
        <v>72</v>
      </c>
      <c r="E42" s="21">
        <f t="shared" si="3"/>
        <v>58101181</v>
      </c>
      <c r="F42" s="21">
        <f t="shared" si="3"/>
        <v>0</v>
      </c>
      <c r="G42" s="12">
        <f t="shared" si="3"/>
        <v>0</v>
      </c>
      <c r="H42" s="12">
        <f t="shared" si="3"/>
        <v>16214.52</v>
      </c>
      <c r="I42" s="12">
        <f t="shared" si="3"/>
        <v>4216.21</v>
      </c>
    </row>
    <row r="43" spans="1:9" x14ac:dyDescent="0.3">
      <c r="A43" s="1" t="s">
        <v>39</v>
      </c>
      <c r="B43" s="19">
        <v>841</v>
      </c>
      <c r="C43" s="19">
        <v>225</v>
      </c>
      <c r="D43" s="19">
        <v>73</v>
      </c>
      <c r="E43" s="19">
        <v>47530037</v>
      </c>
      <c r="F43" s="19">
        <v>0</v>
      </c>
      <c r="G43" s="13">
        <v>0.91</v>
      </c>
      <c r="H43" s="13">
        <v>13213.18</v>
      </c>
      <c r="I43" s="13">
        <v>4155</v>
      </c>
    </row>
    <row r="44" spans="1:9" x14ac:dyDescent="0.3">
      <c r="A44" s="3" t="s">
        <v>51</v>
      </c>
      <c r="B44" s="21">
        <f>SUM(B38+B42)</f>
        <v>162906</v>
      </c>
      <c r="C44" s="21">
        <f t="shared" ref="C44:I44" si="4">SUM(C38+C42)</f>
        <v>1835500</v>
      </c>
      <c r="D44" s="21">
        <f t="shared" si="4"/>
        <v>9881</v>
      </c>
      <c r="E44" s="21">
        <f t="shared" si="4"/>
        <v>302059901</v>
      </c>
      <c r="F44" s="21">
        <f t="shared" si="4"/>
        <v>627112</v>
      </c>
      <c r="G44" s="12">
        <f t="shared" si="4"/>
        <v>5549.4699999999993</v>
      </c>
      <c r="H44" s="12">
        <f t="shared" si="4"/>
        <v>120084.66</v>
      </c>
      <c r="I44" s="12">
        <f t="shared" si="4"/>
        <v>75149.02</v>
      </c>
    </row>
    <row r="45" spans="1:9" x14ac:dyDescent="0.3">
      <c r="A45" s="1" t="s">
        <v>39</v>
      </c>
      <c r="B45" s="19">
        <v>152838</v>
      </c>
      <c r="C45" s="19">
        <v>1645863</v>
      </c>
      <c r="D45" s="19">
        <v>10777</v>
      </c>
      <c r="E45" s="19">
        <v>264735995</v>
      </c>
      <c r="F45" s="19">
        <v>473813</v>
      </c>
      <c r="G45" s="13">
        <v>5089.66</v>
      </c>
      <c r="H45" s="13">
        <v>103423.84</v>
      </c>
      <c r="I45" s="13">
        <v>73100.5</v>
      </c>
    </row>
    <row r="46" spans="1:9" ht="15" thickBot="1" x14ac:dyDescent="0.35">
      <c r="A46" s="3" t="s">
        <v>52</v>
      </c>
      <c r="B46" s="22">
        <f t="shared" ref="B46:I46" si="5">(B44-B45)/B45</f>
        <v>6.587367016056217E-2</v>
      </c>
      <c r="C46" s="22">
        <f t="shared" si="5"/>
        <v>0.11522040412841165</v>
      </c>
      <c r="D46" s="22">
        <f t="shared" si="5"/>
        <v>-8.3140020413844301E-2</v>
      </c>
      <c r="E46" s="22">
        <f t="shared" si="5"/>
        <v>0.14098538432599617</v>
      </c>
      <c r="F46" s="22">
        <f t="shared" si="5"/>
        <v>0.32354325440627418</v>
      </c>
      <c r="G46" s="22">
        <f t="shared" si="5"/>
        <v>9.0341987480499583E-2</v>
      </c>
      <c r="H46" s="22">
        <f t="shared" si="5"/>
        <v>0.16109264556411759</v>
      </c>
      <c r="I46" s="22">
        <f t="shared" si="5"/>
        <v>2.8023337733668087E-2</v>
      </c>
    </row>
    <row r="51" spans="2:9" x14ac:dyDescent="0.3">
      <c r="B51" s="4"/>
      <c r="C51" s="4"/>
      <c r="D51" s="4"/>
      <c r="E51" s="4"/>
      <c r="F51" s="4"/>
      <c r="G51" s="4"/>
      <c r="H51" s="4"/>
      <c r="I51" s="4"/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Business Result</vt:lpstr>
      <vt:lpstr>Profit &amp; Ratios</vt:lpstr>
      <vt:lpstr>Industry Infrastructure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Sharad Taware</cp:lastModifiedBy>
  <cp:lastPrinted>2023-07-05T09:31:24Z</cp:lastPrinted>
  <dcterms:created xsi:type="dcterms:W3CDTF">2023-05-31T17:04:37Z</dcterms:created>
  <dcterms:modified xsi:type="dcterms:W3CDTF">2024-03-21T11:40:06Z</dcterms:modified>
</cp:coreProperties>
</file>