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Sharad\OneDrive - General Insurance Council\Desktop\"/>
    </mc:Choice>
  </mc:AlternateContent>
  <xr:revisionPtr revIDLastSave="0" documentId="13_ncr:1_{E1438685-B8DE-4BDC-9C9B-4A4A4BB54AC4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Health Portfolio" sheetId="1" r:id="rId1"/>
    <sheet name="Liability Portfolio" sheetId="2" r:id="rId2"/>
    <sheet name="Miscellaneous portfolio" sheetId="3" r:id="rId3"/>
    <sheet name="Segmentwise Repor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1" i="1" l="1"/>
  <c r="E71" i="1"/>
  <c r="C71" i="1"/>
  <c r="B71" i="1"/>
  <c r="Q79" i="4" l="1"/>
  <c r="Q76" i="4"/>
  <c r="Q74" i="4"/>
  <c r="Q72" i="4"/>
  <c r="Q68" i="4"/>
  <c r="Q66" i="4"/>
  <c r="Q64" i="4"/>
  <c r="Q62" i="4"/>
  <c r="Q60" i="4"/>
  <c r="Q58" i="4"/>
  <c r="Q54" i="4"/>
  <c r="Q52" i="4"/>
  <c r="Q50" i="4"/>
  <c r="Q48" i="4"/>
  <c r="Q46" i="4"/>
  <c r="Q44" i="4"/>
  <c r="Q42" i="4"/>
  <c r="Q40" i="4"/>
  <c r="Q38" i="4"/>
  <c r="Q36" i="4"/>
  <c r="Q34" i="4"/>
  <c r="Q32" i="4"/>
  <c r="Q30" i="4"/>
  <c r="Q28" i="4"/>
  <c r="Q26" i="4"/>
  <c r="Q24" i="4"/>
  <c r="Q22" i="4"/>
  <c r="Q20" i="4"/>
  <c r="Q18" i="4"/>
  <c r="Q16" i="4"/>
  <c r="Q14" i="4"/>
  <c r="Q12" i="4"/>
  <c r="Q10" i="4"/>
  <c r="Q8" i="4"/>
  <c r="Q6" i="4"/>
  <c r="Q4" i="4"/>
  <c r="P79" i="4"/>
  <c r="P76" i="4"/>
  <c r="P74" i="4"/>
  <c r="P72" i="4"/>
  <c r="P68" i="4"/>
  <c r="P66" i="4"/>
  <c r="P64" i="4"/>
  <c r="P62" i="4"/>
  <c r="P60" i="4"/>
  <c r="P58" i="4"/>
  <c r="P54" i="4"/>
  <c r="P52" i="4"/>
  <c r="P50" i="4"/>
  <c r="P48" i="4"/>
  <c r="P46" i="4"/>
  <c r="P44" i="4"/>
  <c r="P42" i="4"/>
  <c r="P40" i="4"/>
  <c r="P38" i="4"/>
  <c r="P36" i="4"/>
  <c r="P34" i="4"/>
  <c r="P32" i="4"/>
  <c r="P30" i="4"/>
  <c r="P28" i="4"/>
  <c r="P26" i="4"/>
  <c r="P22" i="4"/>
  <c r="P20" i="4"/>
  <c r="P18" i="4"/>
  <c r="P16" i="4"/>
  <c r="P14" i="4"/>
  <c r="P12" i="4"/>
  <c r="P10" i="4"/>
  <c r="P8" i="4"/>
  <c r="P6" i="4"/>
  <c r="P4" i="4"/>
  <c r="N69" i="4"/>
  <c r="N80" i="4" s="1"/>
  <c r="O83" i="4"/>
  <c r="M83" i="4"/>
  <c r="L83" i="4"/>
  <c r="K83" i="4"/>
  <c r="J83" i="4"/>
  <c r="I83" i="4"/>
  <c r="H83" i="4"/>
  <c r="G83" i="4"/>
  <c r="F83" i="4"/>
  <c r="E83" i="4"/>
  <c r="D83" i="4"/>
  <c r="C83" i="4"/>
  <c r="B83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B82" i="4"/>
  <c r="O81" i="4"/>
  <c r="M81" i="4"/>
  <c r="L81" i="4"/>
  <c r="K81" i="4"/>
  <c r="J81" i="4"/>
  <c r="I81" i="4"/>
  <c r="H81" i="4"/>
  <c r="G81" i="4"/>
  <c r="F81" i="4"/>
  <c r="E81" i="4"/>
  <c r="D81" i="4"/>
  <c r="C81" i="4"/>
  <c r="B81" i="4"/>
  <c r="O80" i="4"/>
  <c r="M80" i="4"/>
  <c r="L80" i="4"/>
  <c r="K80" i="4"/>
  <c r="J80" i="4"/>
  <c r="I80" i="4"/>
  <c r="H80" i="4"/>
  <c r="G80" i="4"/>
  <c r="F80" i="4"/>
  <c r="E80" i="4"/>
  <c r="D80" i="4"/>
  <c r="C80" i="4"/>
  <c r="B80" i="4"/>
  <c r="R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O78" i="4"/>
  <c r="N78" i="4"/>
  <c r="O77" i="4"/>
  <c r="N77" i="4"/>
  <c r="R76" i="4"/>
  <c r="O76" i="4"/>
  <c r="N76" i="4"/>
  <c r="O70" i="4"/>
  <c r="M70" i="4"/>
  <c r="J70" i="4"/>
  <c r="O69" i="4"/>
  <c r="M69" i="4"/>
  <c r="J69" i="4"/>
  <c r="O68" i="4"/>
  <c r="N68" i="4"/>
  <c r="M68" i="4"/>
  <c r="J68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R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C74" i="1"/>
  <c r="D74" i="1"/>
  <c r="E74" i="1"/>
  <c r="F74" i="1"/>
  <c r="C75" i="1"/>
  <c r="D75" i="1"/>
  <c r="E75" i="1"/>
  <c r="F75" i="1"/>
  <c r="E66" i="3"/>
  <c r="B69" i="3" s="1"/>
  <c r="D66" i="3"/>
  <c r="C66" i="3"/>
  <c r="C69" i="3" s="1"/>
  <c r="B66" i="3"/>
  <c r="H65" i="3"/>
  <c r="E65" i="3"/>
  <c r="G48" i="3" s="1"/>
  <c r="D65" i="3"/>
  <c r="C65" i="3"/>
  <c r="C68" i="3" s="1"/>
  <c r="B65" i="3"/>
  <c r="G52" i="3"/>
  <c r="G50" i="3"/>
  <c r="G36" i="3"/>
  <c r="G30" i="3"/>
  <c r="G14" i="3"/>
  <c r="G12" i="3"/>
  <c r="F62" i="3"/>
  <c r="F60" i="3"/>
  <c r="F58" i="3"/>
  <c r="F54" i="3"/>
  <c r="F52" i="3"/>
  <c r="F50" i="3"/>
  <c r="F48" i="3"/>
  <c r="F46" i="3"/>
  <c r="F44" i="3"/>
  <c r="F42" i="3"/>
  <c r="F40" i="3"/>
  <c r="F38" i="3"/>
  <c r="F36" i="3"/>
  <c r="F34" i="3"/>
  <c r="F32" i="3"/>
  <c r="F30" i="3"/>
  <c r="F28" i="3"/>
  <c r="F26" i="3"/>
  <c r="F22" i="3"/>
  <c r="F20" i="3"/>
  <c r="F18" i="3"/>
  <c r="F16" i="3"/>
  <c r="F14" i="3"/>
  <c r="F12" i="3"/>
  <c r="F10" i="3"/>
  <c r="F8" i="3"/>
  <c r="F6" i="3"/>
  <c r="F4" i="3"/>
  <c r="E69" i="3"/>
  <c r="B68" i="3"/>
  <c r="B67" i="3"/>
  <c r="E63" i="3"/>
  <c r="C63" i="3"/>
  <c r="B63" i="3"/>
  <c r="E56" i="3"/>
  <c r="D56" i="3"/>
  <c r="C56" i="3"/>
  <c r="B56" i="3"/>
  <c r="E55" i="3"/>
  <c r="D55" i="3"/>
  <c r="C55" i="3"/>
  <c r="B55" i="3"/>
  <c r="H54" i="3"/>
  <c r="E54" i="3"/>
  <c r="D54" i="3"/>
  <c r="C54" i="3"/>
  <c r="B54" i="3"/>
  <c r="I55" i="2"/>
  <c r="H55" i="2"/>
  <c r="H53" i="2"/>
  <c r="H51" i="2"/>
  <c r="H49" i="2"/>
  <c r="H47" i="2"/>
  <c r="H45" i="2"/>
  <c r="H43" i="2"/>
  <c r="H41" i="2"/>
  <c r="H39" i="2"/>
  <c r="H37" i="2"/>
  <c r="H35" i="2"/>
  <c r="H31" i="2"/>
  <c r="H29" i="2"/>
  <c r="H27" i="2"/>
  <c r="H23" i="2"/>
  <c r="H21" i="2"/>
  <c r="H19" i="2"/>
  <c r="H17" i="2"/>
  <c r="H15" i="2"/>
  <c r="H13" i="2"/>
  <c r="H9" i="2"/>
  <c r="H7" i="2"/>
  <c r="H5" i="2"/>
  <c r="G55" i="2"/>
  <c r="G53" i="2"/>
  <c r="G51" i="2"/>
  <c r="G49" i="2"/>
  <c r="G47" i="2"/>
  <c r="G45" i="2"/>
  <c r="G43" i="2"/>
  <c r="G41" i="2"/>
  <c r="G39" i="2"/>
  <c r="G37" i="2"/>
  <c r="G35" i="2"/>
  <c r="G31" i="2"/>
  <c r="G29" i="2"/>
  <c r="G27" i="2"/>
  <c r="G23" i="2"/>
  <c r="G21" i="2"/>
  <c r="G19" i="2"/>
  <c r="G17" i="2"/>
  <c r="G15" i="2"/>
  <c r="G13" i="2"/>
  <c r="G11" i="2"/>
  <c r="G9" i="2"/>
  <c r="G7" i="2"/>
  <c r="G5" i="2"/>
  <c r="F59" i="2"/>
  <c r="E59" i="2"/>
  <c r="D59" i="2"/>
  <c r="C59" i="2"/>
  <c r="B59" i="2"/>
  <c r="F58" i="2"/>
  <c r="E58" i="2"/>
  <c r="D58" i="2"/>
  <c r="C58" i="2"/>
  <c r="B58" i="2"/>
  <c r="F57" i="2"/>
  <c r="E57" i="2"/>
  <c r="D57" i="2"/>
  <c r="C57" i="2"/>
  <c r="B57" i="2"/>
  <c r="F56" i="2"/>
  <c r="E56" i="2"/>
  <c r="D56" i="2"/>
  <c r="C56" i="2"/>
  <c r="B56" i="2"/>
  <c r="F55" i="2"/>
  <c r="E55" i="2"/>
  <c r="D55" i="2"/>
  <c r="C55" i="2"/>
  <c r="B55" i="2"/>
  <c r="I55" i="1"/>
  <c r="I72" i="1" s="1"/>
  <c r="I69" i="1"/>
  <c r="H72" i="1"/>
  <c r="H69" i="1"/>
  <c r="H67" i="1"/>
  <c r="H65" i="1"/>
  <c r="H63" i="1"/>
  <c r="H61" i="1"/>
  <c r="H59" i="1"/>
  <c r="H55" i="1"/>
  <c r="H53" i="1"/>
  <c r="H51" i="1"/>
  <c r="H49" i="1"/>
  <c r="H47" i="1"/>
  <c r="H45" i="1"/>
  <c r="H41" i="1"/>
  <c r="H39" i="1"/>
  <c r="H37" i="1"/>
  <c r="H35" i="1"/>
  <c r="H33" i="1"/>
  <c r="H31" i="1"/>
  <c r="H29" i="1"/>
  <c r="H27" i="1"/>
  <c r="H23" i="1"/>
  <c r="H21" i="1"/>
  <c r="H19" i="1"/>
  <c r="H17" i="1"/>
  <c r="H15" i="1"/>
  <c r="H13" i="1"/>
  <c r="H11" i="1"/>
  <c r="H9" i="1"/>
  <c r="H7" i="1"/>
  <c r="H5" i="1"/>
  <c r="F76" i="1"/>
  <c r="E76" i="1"/>
  <c r="D76" i="1"/>
  <c r="C76" i="1"/>
  <c r="B76" i="1"/>
  <c r="B75" i="1"/>
  <c r="B74" i="1"/>
  <c r="F73" i="1"/>
  <c r="E73" i="1"/>
  <c r="D73" i="1"/>
  <c r="C73" i="1"/>
  <c r="B73" i="1"/>
  <c r="F72" i="1"/>
  <c r="E72" i="1"/>
  <c r="D72" i="1"/>
  <c r="C72" i="1"/>
  <c r="B72" i="1"/>
  <c r="F70" i="1"/>
  <c r="E70" i="1"/>
  <c r="C70" i="1"/>
  <c r="B70" i="1"/>
  <c r="F69" i="1"/>
  <c r="E69" i="1"/>
  <c r="C69" i="1"/>
  <c r="B69" i="1"/>
  <c r="F57" i="1"/>
  <c r="E57" i="1"/>
  <c r="D57" i="1"/>
  <c r="C57" i="1"/>
  <c r="B57" i="1"/>
  <c r="F56" i="1"/>
  <c r="E56" i="1"/>
  <c r="D56" i="1"/>
  <c r="C56" i="1"/>
  <c r="B56" i="1"/>
  <c r="G67" i="1"/>
  <c r="G65" i="1"/>
  <c r="G63" i="1"/>
  <c r="G61" i="1"/>
  <c r="G59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3" i="1"/>
  <c r="G21" i="1"/>
  <c r="G19" i="1"/>
  <c r="G17" i="1"/>
  <c r="G15" i="1"/>
  <c r="G13" i="1"/>
  <c r="G11" i="1"/>
  <c r="G9" i="1"/>
  <c r="G7" i="1"/>
  <c r="G5" i="1"/>
  <c r="F55" i="1"/>
  <c r="E55" i="1"/>
  <c r="D55" i="1"/>
  <c r="C55" i="1"/>
  <c r="B55" i="1"/>
  <c r="N83" i="4" l="1"/>
  <c r="N81" i="4"/>
  <c r="D69" i="3"/>
  <c r="E67" i="3"/>
  <c r="D67" i="3"/>
  <c r="F65" i="3"/>
  <c r="G18" i="3"/>
  <c r="G40" i="3"/>
  <c r="G58" i="3"/>
  <c r="G4" i="3"/>
  <c r="G20" i="3"/>
  <c r="G42" i="3"/>
  <c r="G60" i="3"/>
  <c r="E68" i="3"/>
  <c r="G16" i="3"/>
  <c r="G38" i="3"/>
  <c r="G22" i="3"/>
  <c r="G62" i="3"/>
  <c r="G8" i="3"/>
  <c r="G24" i="3"/>
  <c r="G46" i="3"/>
  <c r="G65" i="3"/>
  <c r="G54" i="3"/>
  <c r="G6" i="3"/>
  <c r="G44" i="3"/>
  <c r="G10" i="3"/>
  <c r="G26" i="3"/>
  <c r="D68" i="3"/>
  <c r="C67" i="3"/>
  <c r="G72" i="1"/>
  <c r="G69" i="1"/>
  <c r="G55" i="1"/>
</calcChain>
</file>

<file path=xl/sharedStrings.xml><?xml version="1.0" encoding="utf-8"?>
<sst xmlns="http://schemas.openxmlformats.org/spreadsheetml/2006/main" count="321" uniqueCount="74">
  <si>
    <t>GROSS DIRECT PREMIUM INCOME UNDERWRITTEN BY NON-LIFE INSURERS WITHIN INDIA  (SEGMENT WISE) : FOR THE PERIOD UPTO February 2024 (PROVISIONAL &amp; UNAUDITED ) IN FY 2023-24  (Rs. In Crs.)</t>
  </si>
  <si>
    <t>Health-Retail</t>
  </si>
  <si>
    <t>Health-Group</t>
  </si>
  <si>
    <t>Health-Government schemes</t>
  </si>
  <si>
    <t>Overseas Medical</t>
  </si>
  <si>
    <t>Grand Total</t>
  </si>
  <si>
    <t>Growth %</t>
  </si>
  <si>
    <t>Market %</t>
  </si>
  <si>
    <t>Accretion</t>
  </si>
  <si>
    <t>General Insurers</t>
  </si>
  <si>
    <t>Acko General Insurance Ltd</t>
  </si>
  <si>
    <t>Previous Year</t>
  </si>
  <si>
    <t>Bajaj Allianz General Insurance Co Ltd</t>
  </si>
  <si>
    <t>Cholamandalam MS General Insurance Co Ltd</t>
  </si>
  <si>
    <t>Future Generali India Insurance Co Ltd</t>
  </si>
  <si>
    <t>Go Digit General Insurance Ltd</t>
  </si>
  <si>
    <t>HDFC Ergo General Insurance Co Ltd</t>
  </si>
  <si>
    <t>ICICI Lombard General Insurance Co Ltd</t>
  </si>
  <si>
    <t>IFFCO-Tokio General Insurance Co Ltd</t>
  </si>
  <si>
    <t>Kotak Mahindra General Insurance Co Ltd</t>
  </si>
  <si>
    <t>Kshema General insurance</t>
  </si>
  <si>
    <t>Liberty  General Insurance Co. Ltd</t>
  </si>
  <si>
    <t>Magma HDI General Insurance Co Ltd</t>
  </si>
  <si>
    <t>National Insurance Co Ltd</t>
  </si>
  <si>
    <t>Navi General Insurance Co. Ltd</t>
  </si>
  <si>
    <t>Raheja QBE General Insurance Co Ltd</t>
  </si>
  <si>
    <t>Reliance General Insurance Co Ltd</t>
  </si>
  <si>
    <t>Royal Sundaram General Insurance Co Ltd</t>
  </si>
  <si>
    <t>SBI General Insurance Co Ltd</t>
  </si>
  <si>
    <t>Shriram General Insurance Co Ltd</t>
  </si>
  <si>
    <t>Tata AIG General Insurance Co Ltd</t>
  </si>
  <si>
    <t>The New India Assurance Co Ltd</t>
  </si>
  <si>
    <t>The Oriental Insurance Co Ltd</t>
  </si>
  <si>
    <t>United India Insurance Co Ltd</t>
  </si>
  <si>
    <t>Universal Sompo General Insurance Co Ltd</t>
  </si>
  <si>
    <t>General Insurers Sub Total</t>
  </si>
  <si>
    <t>Previous Year Sub Total</t>
  </si>
  <si>
    <t>% Growth</t>
  </si>
  <si>
    <t>Stand-alone Health Insurers</t>
  </si>
  <si>
    <t xml:space="preserve"> Niva bupa health insurance company limited</t>
  </si>
  <si>
    <t>Aditya Birla Health Insurance Co Ltd</t>
  </si>
  <si>
    <t>Care Health Insurance Ltd</t>
  </si>
  <si>
    <t>ManipalCigna Health Insurance Co Ltd</t>
  </si>
  <si>
    <t>Star Health &amp; Allied Insurance Co Ltd</t>
  </si>
  <si>
    <t>Stand-alone Health sub Total</t>
  </si>
  <si>
    <t>Industry Total</t>
  </si>
  <si>
    <t>% Market Share</t>
  </si>
  <si>
    <t>Previous Year Market Share</t>
  </si>
  <si>
    <t>Workmen's compensation/Employers' liability</t>
  </si>
  <si>
    <t>Public Liability (Act)</t>
  </si>
  <si>
    <t>Product Liability</t>
  </si>
  <si>
    <t>Other liability covers</t>
  </si>
  <si>
    <t>Crop Insurance</t>
  </si>
  <si>
    <t>Credit Guarantee</t>
  </si>
  <si>
    <t>All Other miscellaneous</t>
  </si>
  <si>
    <t>Specialised Insurers</t>
  </si>
  <si>
    <t>Agriculture Insurance Co Of India Ltd</t>
  </si>
  <si>
    <t>ECGC Ltd</t>
  </si>
  <si>
    <t>Specialised sub Total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</si>
  <si>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</si>
  <si>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</si>
  <si>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</si>
  <si>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</si>
  <si>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</si>
  <si>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</si>
  <si>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</si>
  <si>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</si>
  <si>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Health </t>
  </si>
  <si>
    <t xml:space="preserve">Aviation </t>
  </si>
  <si>
    <t>Liability</t>
  </si>
  <si>
    <t>P.A.</t>
  </si>
  <si>
    <t>All Other Misc (Crop Insurance + Credit Guarantee+All other misc)</t>
  </si>
  <si>
    <t>Niva bupa health insurance company limited</t>
  </si>
  <si>
    <t>Zuno General Insurance Co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</si>
</sst>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43" fontId="2" fillId="0" borderId="1" xfId="1" applyFont="1" applyBorder="1"/>
    <xf numFmtId="10" fontId="0" fillId="0" borderId="1" xfId="2" applyNumberFormat="1" applyFont="1" applyBorder="1"/>
    <xf numFmtId="10" fontId="2" fillId="0" borderId="1" xfId="2" applyNumberFormat="1" applyFont="1" applyBorder="1"/>
    <xf numFmtId="43" fontId="0" fillId="0" borderId="1" xfId="1" applyFont="1" applyBorder="1"/>
    <xf numFmtId="10" fontId="0" fillId="0" borderId="1" xfId="0" applyNumberFormat="1" applyBorder="1"/>
    <xf numFmtId="0" fontId="2" fillId="0" borderId="0" xfId="0" applyFont="1"/>
    <xf numFmtId="43" fontId="1" fillId="0" borderId="1" xfId="1" applyFont="1" applyBorder="1"/>
    <xf numFmtId="43" fontId="3" fillId="0" borderId="1" xfId="1" applyFont="1" applyBorder="1"/>
    <xf numFmtId="43" fontId="4" fillId="0" borderId="1" xfId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76"/>
  <sheetViews>
    <sheetView topLeftCell="A57" workbookViewId="0">
      <selection activeCell="O8" sqref="O8"/>
    </sheetView>
  </sheetViews>
  <sheetFormatPr defaultRowHeight="14.4" x14ac:dyDescent="0.3"/>
  <cols>
    <col min="1" max="1" width="39.21875" customWidth="1"/>
    <col min="2" max="2" width="11.6640625" bestFit="1" customWidth="1"/>
    <col min="3" max="3" width="12" bestFit="1" customWidth="1"/>
    <col min="4" max="4" width="11.77734375" customWidth="1"/>
    <col min="5" max="5" width="13" customWidth="1"/>
    <col min="6" max="6" width="10.44140625" customWidth="1"/>
    <col min="9" max="9" width="12.77734375" customWidth="1"/>
  </cols>
  <sheetData>
    <row r="2" spans="1:9" ht="45" customHeight="1" x14ac:dyDescent="0.3">
      <c r="A2" s="13" t="s">
        <v>0</v>
      </c>
      <c r="B2" s="14"/>
      <c r="C2" s="14"/>
      <c r="D2" s="14"/>
      <c r="E2" s="14"/>
      <c r="F2" s="14"/>
      <c r="G2" s="14"/>
      <c r="H2" s="14"/>
      <c r="I2" s="15"/>
    </row>
    <row r="3" spans="1:9" ht="32.4" customHeight="1" x14ac:dyDescent="0.3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x14ac:dyDescent="0.3">
      <c r="A4" s="3" t="s">
        <v>9</v>
      </c>
      <c r="B4" s="1"/>
      <c r="C4" s="1"/>
      <c r="D4" s="1"/>
      <c r="E4" s="1"/>
      <c r="F4" s="1"/>
      <c r="G4" s="1"/>
      <c r="H4" s="1"/>
      <c r="I4" s="1"/>
    </row>
    <row r="5" spans="1:9" x14ac:dyDescent="0.3">
      <c r="A5" s="1" t="s">
        <v>10</v>
      </c>
      <c r="B5" s="1">
        <v>37.4</v>
      </c>
      <c r="C5" s="1">
        <v>729.63</v>
      </c>
      <c r="D5" s="7">
        <v>0</v>
      </c>
      <c r="E5" s="1">
        <v>34.5</v>
      </c>
      <c r="F5" s="1">
        <v>801.53</v>
      </c>
      <c r="G5" s="5">
        <f>(F5-F6)/F6</f>
        <v>0.27140205891217112</v>
      </c>
      <c r="H5" s="5">
        <f>F5/$F$72</f>
        <v>8.119495044051803E-3</v>
      </c>
      <c r="I5" s="1">
        <v>171.1</v>
      </c>
    </row>
    <row r="6" spans="1:9" x14ac:dyDescent="0.3">
      <c r="A6" s="1" t="s">
        <v>11</v>
      </c>
      <c r="B6" s="1">
        <v>6.31</v>
      </c>
      <c r="C6" s="1">
        <v>595.91</v>
      </c>
      <c r="D6" s="7">
        <v>0</v>
      </c>
      <c r="E6" s="1">
        <v>28.21</v>
      </c>
      <c r="F6" s="1">
        <v>630.42999999999995</v>
      </c>
      <c r="G6" s="1"/>
      <c r="H6" s="1"/>
      <c r="I6" s="1"/>
    </row>
    <row r="7" spans="1:9" x14ac:dyDescent="0.3">
      <c r="A7" s="1" t="s">
        <v>12</v>
      </c>
      <c r="B7" s="1">
        <v>862.36</v>
      </c>
      <c r="C7" s="1">
        <v>2626.87</v>
      </c>
      <c r="D7" s="1">
        <v>2751.84</v>
      </c>
      <c r="E7" s="1">
        <v>175.32</v>
      </c>
      <c r="F7" s="1">
        <v>6416.39</v>
      </c>
      <c r="G7" s="5">
        <f>(F7-F8)/F8</f>
        <v>1.1997668717966301</v>
      </c>
      <c r="H7" s="5">
        <f>F7/$F$72</f>
        <v>6.4997999832449888E-2</v>
      </c>
      <c r="I7" s="1">
        <v>3499.54</v>
      </c>
    </row>
    <row r="8" spans="1:9" x14ac:dyDescent="0.3">
      <c r="A8" s="1" t="s">
        <v>11</v>
      </c>
      <c r="B8" s="1">
        <v>769.14</v>
      </c>
      <c r="C8" s="1">
        <v>1804.4</v>
      </c>
      <c r="D8" s="1">
        <v>192.8</v>
      </c>
      <c r="E8" s="1">
        <v>150.51</v>
      </c>
      <c r="F8" s="1">
        <v>2916.85</v>
      </c>
      <c r="G8" s="1"/>
      <c r="H8" s="1"/>
      <c r="I8" s="1"/>
    </row>
    <row r="9" spans="1:9" x14ac:dyDescent="0.3">
      <c r="A9" s="1" t="s">
        <v>13</v>
      </c>
      <c r="B9" s="1">
        <v>515.03</v>
      </c>
      <c r="C9" s="1">
        <v>174.07</v>
      </c>
      <c r="D9" s="1">
        <v>0</v>
      </c>
      <c r="E9" s="1">
        <v>1.47</v>
      </c>
      <c r="F9" s="1">
        <v>690.57</v>
      </c>
      <c r="G9" s="5">
        <f>(F9-F10)/F10</f>
        <v>0.29105049636373848</v>
      </c>
      <c r="H9" s="5">
        <f>F9/$F$72</f>
        <v>6.9954707778509288E-3</v>
      </c>
      <c r="I9" s="1">
        <v>155.68</v>
      </c>
    </row>
    <row r="10" spans="1:9" x14ac:dyDescent="0.3">
      <c r="A10" s="1" t="s">
        <v>11</v>
      </c>
      <c r="B10" s="1">
        <v>440.7</v>
      </c>
      <c r="C10" s="1">
        <v>104.94</v>
      </c>
      <c r="D10" s="1">
        <v>-11.68</v>
      </c>
      <c r="E10" s="1">
        <v>0.93</v>
      </c>
      <c r="F10" s="1">
        <v>534.89</v>
      </c>
      <c r="G10" s="1"/>
      <c r="H10" s="1"/>
      <c r="I10" s="1"/>
    </row>
    <row r="11" spans="1:9" x14ac:dyDescent="0.3">
      <c r="A11" s="1" t="s">
        <v>73</v>
      </c>
      <c r="B11" s="1">
        <v>7.73</v>
      </c>
      <c r="C11" s="1">
        <v>302.58999999999997</v>
      </c>
      <c r="D11" s="7">
        <v>0</v>
      </c>
      <c r="E11" s="1">
        <v>23.41</v>
      </c>
      <c r="F11" s="1">
        <v>333.73</v>
      </c>
      <c r="G11" s="5">
        <f>(F11-F12)/F12</f>
        <v>1.1453458472615068</v>
      </c>
      <c r="H11" s="5">
        <f>F11/$F$72</f>
        <v>3.3806832945135036E-3</v>
      </c>
      <c r="I11" s="1">
        <v>178.17</v>
      </c>
    </row>
    <row r="12" spans="1:9" x14ac:dyDescent="0.3">
      <c r="A12" s="1" t="s">
        <v>11</v>
      </c>
      <c r="B12" s="1">
        <v>7.39</v>
      </c>
      <c r="C12" s="1">
        <v>118.9</v>
      </c>
      <c r="D12" s="7">
        <v>0</v>
      </c>
      <c r="E12" s="1">
        <v>29.27</v>
      </c>
      <c r="F12" s="1">
        <v>155.56</v>
      </c>
      <c r="G12" s="1"/>
      <c r="H12" s="1"/>
      <c r="I12" s="1"/>
    </row>
    <row r="13" spans="1:9" x14ac:dyDescent="0.3">
      <c r="A13" s="1" t="s">
        <v>14</v>
      </c>
      <c r="B13" s="1">
        <v>176.22</v>
      </c>
      <c r="C13" s="1">
        <v>1210.53</v>
      </c>
      <c r="D13" s="7">
        <v>0</v>
      </c>
      <c r="E13" s="1">
        <v>6.35</v>
      </c>
      <c r="F13" s="1">
        <v>1393.1</v>
      </c>
      <c r="G13" s="5">
        <f>(F13-F14)/F14</f>
        <v>0.91884409305656933</v>
      </c>
      <c r="H13" s="5">
        <f>F13/$F$72</f>
        <v>1.4112096298165467E-2</v>
      </c>
      <c r="I13" s="1">
        <v>667.09</v>
      </c>
    </row>
    <row r="14" spans="1:9" x14ac:dyDescent="0.3">
      <c r="A14" s="1" t="s">
        <v>11</v>
      </c>
      <c r="B14" s="1">
        <v>147.11000000000001</v>
      </c>
      <c r="C14" s="1">
        <v>574.34</v>
      </c>
      <c r="D14" s="7">
        <v>0</v>
      </c>
      <c r="E14" s="1">
        <v>4.5599999999999996</v>
      </c>
      <c r="F14" s="1">
        <v>726.01</v>
      </c>
      <c r="G14" s="1"/>
      <c r="H14" s="1"/>
      <c r="I14" s="1"/>
    </row>
    <row r="15" spans="1:9" x14ac:dyDescent="0.3">
      <c r="A15" s="1" t="s">
        <v>15</v>
      </c>
      <c r="B15" s="1">
        <v>53.14</v>
      </c>
      <c r="C15" s="1">
        <v>1124.4100000000001</v>
      </c>
      <c r="D15" s="7">
        <v>0</v>
      </c>
      <c r="E15" s="1">
        <v>8.11</v>
      </c>
      <c r="F15" s="1">
        <v>1185.6600000000001</v>
      </c>
      <c r="G15" s="5">
        <f>(F15-F16)/F16</f>
        <v>0.69051556975019968</v>
      </c>
      <c r="H15" s="5">
        <f>F15/$F$72</f>
        <v>1.2010730096104278E-2</v>
      </c>
      <c r="I15" s="1">
        <v>484.3</v>
      </c>
    </row>
    <row r="16" spans="1:9" x14ac:dyDescent="0.3">
      <c r="A16" s="1" t="s">
        <v>11</v>
      </c>
      <c r="B16" s="1">
        <v>43.85</v>
      </c>
      <c r="C16" s="1">
        <v>650.55999999999995</v>
      </c>
      <c r="D16" s="7">
        <v>0</v>
      </c>
      <c r="E16" s="1">
        <v>6.95</v>
      </c>
      <c r="F16" s="1">
        <v>701.36</v>
      </c>
      <c r="G16" s="1"/>
      <c r="H16" s="1"/>
      <c r="I16" s="1"/>
    </row>
    <row r="17" spans="1:9" x14ac:dyDescent="0.3">
      <c r="A17" s="1" t="s">
        <v>16</v>
      </c>
      <c r="B17" s="1">
        <v>3340.82</v>
      </c>
      <c r="C17" s="1">
        <v>1644.06</v>
      </c>
      <c r="D17" s="7">
        <v>0</v>
      </c>
      <c r="E17" s="1">
        <v>30.23</v>
      </c>
      <c r="F17" s="1">
        <v>5015.1099999999997</v>
      </c>
      <c r="G17" s="5">
        <f>(F17-F18)/F18</f>
        <v>0.17182038245135228</v>
      </c>
      <c r="H17" s="5">
        <f>F17/$F$72</f>
        <v>5.0803040173636217E-2</v>
      </c>
      <c r="I17" s="1">
        <v>735.35</v>
      </c>
    </row>
    <row r="18" spans="1:9" x14ac:dyDescent="0.3">
      <c r="A18" s="1" t="s">
        <v>11</v>
      </c>
      <c r="B18" s="1">
        <v>2916.26</v>
      </c>
      <c r="C18" s="1">
        <v>1335.22</v>
      </c>
      <c r="D18" s="7">
        <v>0</v>
      </c>
      <c r="E18" s="1">
        <v>28.28</v>
      </c>
      <c r="F18" s="1">
        <v>4279.76</v>
      </c>
      <c r="G18" s="1"/>
      <c r="H18" s="1"/>
      <c r="I18" s="1"/>
    </row>
    <row r="19" spans="1:9" x14ac:dyDescent="0.3">
      <c r="A19" s="1" t="s">
        <v>17</v>
      </c>
      <c r="B19" s="1">
        <v>1084.08</v>
      </c>
      <c r="C19" s="1">
        <v>4644.6499999999996</v>
      </c>
      <c r="D19" s="7">
        <v>0</v>
      </c>
      <c r="E19" s="1">
        <v>216.53</v>
      </c>
      <c r="F19" s="1">
        <v>5945.26</v>
      </c>
      <c r="G19" s="5">
        <f>(F19-F20)/F20</f>
        <v>0.28299549622455428</v>
      </c>
      <c r="H19" s="5">
        <f>F19/$F$72</f>
        <v>6.0225455198931334E-2</v>
      </c>
      <c r="I19" s="1">
        <v>1311.37</v>
      </c>
    </row>
    <row r="20" spans="1:9" x14ac:dyDescent="0.3">
      <c r="A20" s="1" t="s">
        <v>11</v>
      </c>
      <c r="B20" s="1">
        <v>897.01</v>
      </c>
      <c r="C20" s="1">
        <v>3537.29</v>
      </c>
      <c r="D20" s="7">
        <v>0</v>
      </c>
      <c r="E20" s="1">
        <v>199.59</v>
      </c>
      <c r="F20" s="1">
        <v>4633.8900000000003</v>
      </c>
      <c r="G20" s="1"/>
      <c r="H20" s="1"/>
      <c r="I20" s="1"/>
    </row>
    <row r="21" spans="1:9" x14ac:dyDescent="0.3">
      <c r="A21" s="1" t="s">
        <v>18</v>
      </c>
      <c r="B21" s="1">
        <v>201.14</v>
      </c>
      <c r="C21" s="1">
        <v>803.75</v>
      </c>
      <c r="D21" s="1">
        <v>452.22</v>
      </c>
      <c r="E21" s="1">
        <v>2.25</v>
      </c>
      <c r="F21" s="1">
        <v>1459.36</v>
      </c>
      <c r="G21" s="5">
        <f>(F21-F22)/F22</f>
        <v>-0.25078419796185542</v>
      </c>
      <c r="H21" s="5">
        <f>F21/$F$72</f>
        <v>1.4783309779406185E-2</v>
      </c>
      <c r="I21" s="1">
        <v>-488.49</v>
      </c>
    </row>
    <row r="22" spans="1:9" x14ac:dyDescent="0.3">
      <c r="A22" s="1" t="s">
        <v>11</v>
      </c>
      <c r="B22" s="1">
        <v>168.1</v>
      </c>
      <c r="C22" s="1">
        <v>1518.97</v>
      </c>
      <c r="D22" s="1">
        <v>258.42</v>
      </c>
      <c r="E22" s="1">
        <v>2.36</v>
      </c>
      <c r="F22" s="1">
        <v>1947.85</v>
      </c>
      <c r="G22" s="1"/>
      <c r="H22" s="1"/>
      <c r="I22" s="1"/>
    </row>
    <row r="23" spans="1:9" x14ac:dyDescent="0.3">
      <c r="A23" s="1" t="s">
        <v>19</v>
      </c>
      <c r="B23" s="1">
        <v>88.76</v>
      </c>
      <c r="C23" s="1">
        <v>465.36</v>
      </c>
      <c r="D23" s="7">
        <v>0</v>
      </c>
      <c r="E23" s="7">
        <v>0</v>
      </c>
      <c r="F23" s="1">
        <v>554.12</v>
      </c>
      <c r="G23" s="5">
        <f>(F23-F24)/F24</f>
        <v>0.51976084034996295</v>
      </c>
      <c r="H23" s="5">
        <f>F23/$F$72</f>
        <v>5.6132329342756795E-3</v>
      </c>
      <c r="I23" s="1">
        <v>189.51</v>
      </c>
    </row>
    <row r="24" spans="1:9" x14ac:dyDescent="0.3">
      <c r="A24" s="1" t="s">
        <v>11</v>
      </c>
      <c r="B24" s="1">
        <v>82.22</v>
      </c>
      <c r="C24" s="1">
        <v>282.39</v>
      </c>
      <c r="D24" s="7">
        <v>0</v>
      </c>
      <c r="E24" s="7">
        <v>0</v>
      </c>
      <c r="F24" s="1">
        <v>364.61</v>
      </c>
      <c r="G24" s="1"/>
      <c r="H24" s="1"/>
      <c r="I24" s="1"/>
    </row>
    <row r="25" spans="1:9" x14ac:dyDescent="0.3">
      <c r="A25" s="1" t="s">
        <v>20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x14ac:dyDescent="0.3">
      <c r="A26" s="1" t="s">
        <v>11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/>
      <c r="H26" s="7"/>
      <c r="I26" s="7"/>
    </row>
    <row r="27" spans="1:9" x14ac:dyDescent="0.3">
      <c r="A27" s="1" t="s">
        <v>21</v>
      </c>
      <c r="B27" s="1">
        <v>60.72</v>
      </c>
      <c r="C27" s="1">
        <v>223.37</v>
      </c>
      <c r="D27" s="7">
        <v>0</v>
      </c>
      <c r="E27" s="1">
        <v>21.62</v>
      </c>
      <c r="F27" s="1">
        <v>305.70999999999998</v>
      </c>
      <c r="G27" s="5">
        <f>(F27-F28)/F28</f>
        <v>3.7888304192836418E-2</v>
      </c>
      <c r="H27" s="5">
        <f>F27/$F$72</f>
        <v>3.0968408293102902E-3</v>
      </c>
      <c r="I27" s="1">
        <v>11.16</v>
      </c>
    </row>
    <row r="28" spans="1:9" x14ac:dyDescent="0.3">
      <c r="A28" s="1" t="s">
        <v>11</v>
      </c>
      <c r="B28" s="1">
        <v>48.34</v>
      </c>
      <c r="C28" s="1">
        <v>223.7</v>
      </c>
      <c r="D28" s="7">
        <v>0</v>
      </c>
      <c r="E28" s="1">
        <v>22.51</v>
      </c>
      <c r="F28" s="1">
        <v>294.55</v>
      </c>
      <c r="G28" s="1"/>
      <c r="H28" s="1"/>
      <c r="I28" s="1"/>
    </row>
    <row r="29" spans="1:9" x14ac:dyDescent="0.3">
      <c r="A29" s="1" t="s">
        <v>22</v>
      </c>
      <c r="B29" s="1">
        <v>46.23</v>
      </c>
      <c r="C29" s="1">
        <v>410.44</v>
      </c>
      <c r="D29" s="7">
        <v>0</v>
      </c>
      <c r="E29" s="7">
        <v>0</v>
      </c>
      <c r="F29" s="1">
        <v>456.67</v>
      </c>
      <c r="G29" s="5">
        <f>(F29-F30)/F30</f>
        <v>1.0835386440368646</v>
      </c>
      <c r="H29" s="5">
        <f>F29/$F$72</f>
        <v>4.6260649030817778E-3</v>
      </c>
      <c r="I29" s="1">
        <v>237.49</v>
      </c>
    </row>
    <row r="30" spans="1:9" x14ac:dyDescent="0.3">
      <c r="A30" s="1" t="s">
        <v>11</v>
      </c>
      <c r="B30" s="1">
        <v>37.61</v>
      </c>
      <c r="C30" s="1">
        <v>181.57</v>
      </c>
      <c r="D30" s="7">
        <v>0</v>
      </c>
      <c r="E30" s="7">
        <v>0</v>
      </c>
      <c r="F30" s="1">
        <v>219.18</v>
      </c>
      <c r="G30" s="1"/>
      <c r="H30" s="1"/>
      <c r="I30" s="1"/>
    </row>
    <row r="31" spans="1:9" x14ac:dyDescent="0.3">
      <c r="A31" s="1" t="s">
        <v>23</v>
      </c>
      <c r="B31" s="1">
        <v>2067.5700000000002</v>
      </c>
      <c r="C31" s="1">
        <v>3907.03</v>
      </c>
      <c r="D31" s="1">
        <v>415.39</v>
      </c>
      <c r="E31" s="1">
        <v>3.15</v>
      </c>
      <c r="F31" s="1">
        <v>6393.14</v>
      </c>
      <c r="G31" s="5">
        <f>(F31-F32)/F32</f>
        <v>-4.6659639956344121E-3</v>
      </c>
      <c r="H31" s="5">
        <f>F31/$F$72</f>
        <v>6.4762477444299471E-2</v>
      </c>
      <c r="I31" s="1">
        <v>-29.97</v>
      </c>
    </row>
    <row r="32" spans="1:9" x14ac:dyDescent="0.3">
      <c r="A32" s="1" t="s">
        <v>11</v>
      </c>
      <c r="B32" s="1">
        <v>1940.25</v>
      </c>
      <c r="C32" s="1">
        <v>3736.29</v>
      </c>
      <c r="D32" s="1">
        <v>743.43</v>
      </c>
      <c r="E32" s="1">
        <v>3.14</v>
      </c>
      <c r="F32" s="1">
        <v>6423.11</v>
      </c>
      <c r="G32" s="1"/>
      <c r="H32" s="1"/>
      <c r="I32" s="1"/>
    </row>
    <row r="33" spans="1:9" x14ac:dyDescent="0.3">
      <c r="A33" s="1" t="s">
        <v>24</v>
      </c>
      <c r="B33" s="1">
        <v>43.89</v>
      </c>
      <c r="C33" s="1">
        <v>7.59</v>
      </c>
      <c r="D33" s="7">
        <v>0</v>
      </c>
      <c r="E33" s="7">
        <v>0</v>
      </c>
      <c r="F33" s="1">
        <v>51.48</v>
      </c>
      <c r="G33" s="5">
        <f>(F33-F34)/F34</f>
        <v>0.33749025720966469</v>
      </c>
      <c r="H33" s="5">
        <f>F33/$F$72</f>
        <v>5.2149215234337687E-4</v>
      </c>
      <c r="I33" s="1">
        <v>12.99</v>
      </c>
    </row>
    <row r="34" spans="1:9" x14ac:dyDescent="0.3">
      <c r="A34" s="1" t="s">
        <v>11</v>
      </c>
      <c r="B34" s="1">
        <v>34.03</v>
      </c>
      <c r="C34" s="1">
        <v>4.46</v>
      </c>
      <c r="D34" s="7">
        <v>0</v>
      </c>
      <c r="E34" s="7">
        <v>0</v>
      </c>
      <c r="F34" s="1">
        <v>38.49</v>
      </c>
      <c r="G34" s="1"/>
      <c r="H34" s="1"/>
      <c r="I34" s="1"/>
    </row>
    <row r="35" spans="1:9" x14ac:dyDescent="0.3">
      <c r="A35" s="1" t="s">
        <v>25</v>
      </c>
      <c r="B35" s="1">
        <v>2.88</v>
      </c>
      <c r="C35" s="1">
        <v>10.33</v>
      </c>
      <c r="D35" s="7">
        <v>0</v>
      </c>
      <c r="E35" s="7">
        <v>0</v>
      </c>
      <c r="F35" s="1">
        <v>13.21</v>
      </c>
      <c r="G35" s="5">
        <f>(F35-F36)/F36</f>
        <v>5.4269752593775061E-2</v>
      </c>
      <c r="H35" s="5">
        <f>F35/$F$72</f>
        <v>1.3381723645019444E-4</v>
      </c>
      <c r="I35" s="1">
        <v>0.68</v>
      </c>
    </row>
    <row r="36" spans="1:9" x14ac:dyDescent="0.3">
      <c r="A36" s="1" t="s">
        <v>11</v>
      </c>
      <c r="B36" s="1">
        <v>1.92</v>
      </c>
      <c r="C36" s="1">
        <v>10.61</v>
      </c>
      <c r="D36" s="7">
        <v>0</v>
      </c>
      <c r="E36" s="7">
        <v>0</v>
      </c>
      <c r="F36" s="1">
        <v>12.53</v>
      </c>
      <c r="G36" s="1"/>
      <c r="H36" s="1"/>
      <c r="I36" s="1"/>
    </row>
    <row r="37" spans="1:9" x14ac:dyDescent="0.3">
      <c r="A37" s="1" t="s">
        <v>26</v>
      </c>
      <c r="B37" s="1">
        <v>370.56</v>
      </c>
      <c r="C37" s="1">
        <v>1117.3499999999999</v>
      </c>
      <c r="D37" s="1">
        <v>170.96</v>
      </c>
      <c r="E37" s="1">
        <v>87.61</v>
      </c>
      <c r="F37" s="1">
        <v>1746.48</v>
      </c>
      <c r="G37" s="5">
        <f>(F37-F38)/F38</f>
        <v>0.34035303146584805</v>
      </c>
      <c r="H37" s="5">
        <f>F37/$F$72</f>
        <v>1.7691833998148034E-2</v>
      </c>
      <c r="I37" s="1">
        <v>443.48</v>
      </c>
    </row>
    <row r="38" spans="1:9" x14ac:dyDescent="0.3">
      <c r="A38" s="1" t="s">
        <v>11</v>
      </c>
      <c r="B38" s="1">
        <v>258.17</v>
      </c>
      <c r="C38" s="1">
        <v>898.93</v>
      </c>
      <c r="D38" s="1">
        <v>74.63</v>
      </c>
      <c r="E38" s="1">
        <v>71.27</v>
      </c>
      <c r="F38" s="1">
        <v>1303</v>
      </c>
      <c r="G38" s="1"/>
      <c r="H38" s="1"/>
      <c r="I38" s="1"/>
    </row>
    <row r="39" spans="1:9" x14ac:dyDescent="0.3">
      <c r="A39" s="1" t="s">
        <v>27</v>
      </c>
      <c r="B39" s="1">
        <v>182.13</v>
      </c>
      <c r="C39" s="1">
        <v>325.23</v>
      </c>
      <c r="D39" s="7">
        <v>0</v>
      </c>
      <c r="E39" s="1">
        <v>3.05</v>
      </c>
      <c r="F39" s="1">
        <v>510.41</v>
      </c>
      <c r="G39" s="5">
        <f>(F39-F40)/F40</f>
        <v>0.29466822240259744</v>
      </c>
      <c r="H39" s="5">
        <f>F39/$F$72</f>
        <v>5.1704508445528947E-3</v>
      </c>
      <c r="I39" s="1">
        <v>116.17</v>
      </c>
    </row>
    <row r="40" spans="1:9" x14ac:dyDescent="0.3">
      <c r="A40" s="1" t="s">
        <v>11</v>
      </c>
      <c r="B40" s="1">
        <v>180.85</v>
      </c>
      <c r="C40" s="1">
        <v>209.85</v>
      </c>
      <c r="D40" s="7">
        <v>0</v>
      </c>
      <c r="E40" s="1">
        <v>3.54</v>
      </c>
      <c r="F40" s="1">
        <v>394.24</v>
      </c>
      <c r="G40" s="1"/>
      <c r="H40" s="1"/>
      <c r="I40" s="1"/>
    </row>
    <row r="41" spans="1:9" x14ac:dyDescent="0.3">
      <c r="A41" s="1" t="s">
        <v>28</v>
      </c>
      <c r="B41" s="1">
        <v>512.36</v>
      </c>
      <c r="C41" s="1">
        <v>2068.69</v>
      </c>
      <c r="D41" s="7">
        <v>0</v>
      </c>
      <c r="E41" s="1">
        <v>1.02</v>
      </c>
      <c r="F41" s="1">
        <v>2582.0700000000002</v>
      </c>
      <c r="G41" s="5">
        <f>(F41-F42)/F42</f>
        <v>0.26971021690704627</v>
      </c>
      <c r="H41" s="5">
        <f>F41/$F$72</f>
        <v>2.6156356678346215E-2</v>
      </c>
      <c r="I41" s="1">
        <v>548.48</v>
      </c>
    </row>
    <row r="42" spans="1:9" x14ac:dyDescent="0.3">
      <c r="A42" s="1" t="s">
        <v>11</v>
      </c>
      <c r="B42" s="1">
        <v>500.87</v>
      </c>
      <c r="C42" s="1">
        <v>1530.33</v>
      </c>
      <c r="D42" s="7">
        <v>0</v>
      </c>
      <c r="E42" s="1">
        <v>2.39</v>
      </c>
      <c r="F42" s="1">
        <v>2033.59</v>
      </c>
      <c r="G42" s="1"/>
      <c r="H42" s="1"/>
      <c r="I42" s="1"/>
    </row>
    <row r="43" spans="1:9" x14ac:dyDescent="0.3">
      <c r="A43" s="1" t="s">
        <v>29</v>
      </c>
      <c r="B43" s="1">
        <v>2.48</v>
      </c>
      <c r="C43" s="1">
        <v>0.03</v>
      </c>
      <c r="D43" s="7">
        <v>0</v>
      </c>
      <c r="E43" s="7">
        <v>0</v>
      </c>
      <c r="F43" s="1">
        <v>2.5099999999999998</v>
      </c>
      <c r="G43" s="5">
        <f>(F43-F44)/F44</f>
        <v>3.2921810699588321E-2</v>
      </c>
      <c r="H43" s="7">
        <v>0</v>
      </c>
      <c r="I43" s="1">
        <v>0.08</v>
      </c>
    </row>
    <row r="44" spans="1:9" x14ac:dyDescent="0.3">
      <c r="A44" s="1" t="s">
        <v>11</v>
      </c>
      <c r="B44" s="1">
        <v>2.4300000000000002</v>
      </c>
      <c r="C44" s="7">
        <v>0</v>
      </c>
      <c r="D44" s="7">
        <v>0</v>
      </c>
      <c r="E44" s="7">
        <v>0</v>
      </c>
      <c r="F44" s="1">
        <v>2.4300000000000002</v>
      </c>
      <c r="G44" s="1"/>
      <c r="H44" s="1"/>
      <c r="I44" s="1"/>
    </row>
    <row r="45" spans="1:9" x14ac:dyDescent="0.3">
      <c r="A45" s="1" t="s">
        <v>30</v>
      </c>
      <c r="B45" s="1">
        <v>744.05</v>
      </c>
      <c r="C45" s="1">
        <v>1538.18</v>
      </c>
      <c r="D45" s="7">
        <v>0</v>
      </c>
      <c r="E45" s="1">
        <v>319.36</v>
      </c>
      <c r="F45" s="1">
        <v>2601.59</v>
      </c>
      <c r="G45" s="5">
        <f>(F45-F46)/F46</f>
        <v>0.2616950697872919</v>
      </c>
      <c r="H45" s="5">
        <f>F45/$F$72</f>
        <v>2.6354094184440676E-2</v>
      </c>
      <c r="I45" s="1">
        <v>539.61</v>
      </c>
    </row>
    <row r="46" spans="1:9" x14ac:dyDescent="0.3">
      <c r="A46" s="1" t="s">
        <v>11</v>
      </c>
      <c r="B46" s="1">
        <v>571.75</v>
      </c>
      <c r="C46" s="1">
        <v>1251.07</v>
      </c>
      <c r="D46" s="7">
        <v>0</v>
      </c>
      <c r="E46" s="1">
        <v>239.16</v>
      </c>
      <c r="F46" s="1">
        <v>2061.98</v>
      </c>
      <c r="G46" s="1"/>
      <c r="H46" s="1"/>
      <c r="I46" s="1"/>
    </row>
    <row r="47" spans="1:9" x14ac:dyDescent="0.3">
      <c r="A47" s="1" t="s">
        <v>31</v>
      </c>
      <c r="B47" s="1">
        <v>2739.31</v>
      </c>
      <c r="C47" s="1">
        <v>11658.5</v>
      </c>
      <c r="D47" s="1">
        <v>2790.15</v>
      </c>
      <c r="E47" s="1">
        <v>6.82</v>
      </c>
      <c r="F47" s="1">
        <v>17194.78</v>
      </c>
      <c r="G47" s="5">
        <f>(F47-F48)/F48</f>
        <v>0.10245351138660862</v>
      </c>
      <c r="H47" s="5">
        <f>F47/$F$72</f>
        <v>0.17418303868047494</v>
      </c>
      <c r="I47" s="1">
        <v>1597.95</v>
      </c>
    </row>
    <row r="48" spans="1:9" x14ac:dyDescent="0.3">
      <c r="A48" s="1" t="s">
        <v>11</v>
      </c>
      <c r="B48" s="1">
        <v>2385.42</v>
      </c>
      <c r="C48" s="1">
        <v>10968.8</v>
      </c>
      <c r="D48" s="1">
        <v>2239.5500000000002</v>
      </c>
      <c r="E48" s="1">
        <v>3.06</v>
      </c>
      <c r="F48" s="1">
        <v>15596.83</v>
      </c>
      <c r="G48" s="1"/>
      <c r="H48" s="1"/>
      <c r="I48" s="1"/>
    </row>
    <row r="49" spans="1:9" x14ac:dyDescent="0.3">
      <c r="A49" s="1" t="s">
        <v>32</v>
      </c>
      <c r="B49" s="1">
        <v>1624.5</v>
      </c>
      <c r="C49" s="1">
        <v>4980.5</v>
      </c>
      <c r="D49" s="1">
        <v>698.99</v>
      </c>
      <c r="E49" s="1">
        <v>3.96</v>
      </c>
      <c r="F49" s="1">
        <v>7307.95</v>
      </c>
      <c r="G49" s="5">
        <f>(F49-F50)/F50</f>
        <v>-5.7299016787622579E-2</v>
      </c>
      <c r="H49" s="5">
        <f>F49/$F$72</f>
        <v>7.4029498343391231E-2</v>
      </c>
      <c r="I49" s="1">
        <v>-444.19</v>
      </c>
    </row>
    <row r="50" spans="1:9" x14ac:dyDescent="0.3">
      <c r="A50" s="1" t="s">
        <v>11</v>
      </c>
      <c r="B50" s="1">
        <v>1534.42</v>
      </c>
      <c r="C50" s="1">
        <v>4310.62</v>
      </c>
      <c r="D50" s="1">
        <v>1903.19</v>
      </c>
      <c r="E50" s="1">
        <v>3.91</v>
      </c>
      <c r="F50" s="1">
        <v>7752.14</v>
      </c>
      <c r="G50" s="1"/>
      <c r="H50" s="1"/>
      <c r="I50" s="1"/>
    </row>
    <row r="51" spans="1:9" x14ac:dyDescent="0.3">
      <c r="A51" s="1" t="s">
        <v>33</v>
      </c>
      <c r="B51" s="1">
        <v>1373.16</v>
      </c>
      <c r="C51" s="1">
        <v>2931.41</v>
      </c>
      <c r="D51" s="1">
        <v>2887.9</v>
      </c>
      <c r="E51" s="1">
        <v>4.0999999999999996</v>
      </c>
      <c r="F51" s="1">
        <v>7196.57</v>
      </c>
      <c r="G51" s="5">
        <f>(F51-F52)/F52</f>
        <v>8.968770110156335E-2</v>
      </c>
      <c r="H51" s="5">
        <f>F51/$F$72</f>
        <v>7.2901219479210869E-2</v>
      </c>
      <c r="I51" s="1">
        <v>592.32000000000005</v>
      </c>
    </row>
    <row r="52" spans="1:9" x14ac:dyDescent="0.3">
      <c r="A52" s="1" t="s">
        <v>11</v>
      </c>
      <c r="B52" s="1">
        <v>1218.9000000000001</v>
      </c>
      <c r="C52" s="1">
        <v>2633.24</v>
      </c>
      <c r="D52" s="1">
        <v>2747.91</v>
      </c>
      <c r="E52" s="1">
        <v>4.2</v>
      </c>
      <c r="F52" s="1">
        <v>6604.25</v>
      </c>
      <c r="G52" s="1"/>
      <c r="H52" s="1"/>
      <c r="I52" s="1"/>
    </row>
    <row r="53" spans="1:9" x14ac:dyDescent="0.3">
      <c r="A53" s="1" t="s">
        <v>34</v>
      </c>
      <c r="B53" s="1">
        <v>89.04</v>
      </c>
      <c r="C53" s="1">
        <v>335.33</v>
      </c>
      <c r="D53" s="1">
        <v>15.3</v>
      </c>
      <c r="E53" s="1">
        <v>0.02</v>
      </c>
      <c r="F53" s="1">
        <v>439.69</v>
      </c>
      <c r="G53" s="5">
        <f>(F53-F54)/F54</f>
        <v>0.66077431539187914</v>
      </c>
      <c r="H53" s="5">
        <f>F53/$F$72</f>
        <v>4.4540575847680534E-3</v>
      </c>
      <c r="I53" s="1">
        <v>174.94</v>
      </c>
    </row>
    <row r="54" spans="1:9" x14ac:dyDescent="0.3">
      <c r="A54" s="1" t="s">
        <v>11</v>
      </c>
      <c r="B54" s="1">
        <v>92.89</v>
      </c>
      <c r="C54" s="1">
        <v>171.81</v>
      </c>
      <c r="D54" s="7">
        <v>0</v>
      </c>
      <c r="E54" s="1">
        <v>0.05</v>
      </c>
      <c r="F54" s="1">
        <v>264.75</v>
      </c>
      <c r="G54" s="1"/>
      <c r="H54" s="1"/>
      <c r="I54" s="1"/>
    </row>
    <row r="55" spans="1:9" x14ac:dyDescent="0.3">
      <c r="A55" s="3" t="s">
        <v>35</v>
      </c>
      <c r="B55" s="4">
        <f t="shared" ref="B55:F56" si="0">SUM(B5+B7+B9+B11+B13+B15+B17+B19+B21+B23+B25+B27+B29+B31+B33+B35+B37+B39+B41+B43+B45+B47+B49+B51+B53)</f>
        <v>16225.559999999998</v>
      </c>
      <c r="C55" s="4">
        <f t="shared" si="0"/>
        <v>43239.900000000009</v>
      </c>
      <c r="D55" s="4">
        <f t="shared" si="0"/>
        <v>10182.75</v>
      </c>
      <c r="E55" s="4">
        <f t="shared" si="0"/>
        <v>948.88</v>
      </c>
      <c r="F55" s="4">
        <f t="shared" si="0"/>
        <v>70597.09</v>
      </c>
      <c r="G55" s="6">
        <f>(F55-F56)/F56</f>
        <v>0.17873438780423784</v>
      </c>
      <c r="H55" s="6">
        <f>F55/$F$72</f>
        <v>0.71514818207612829</v>
      </c>
      <c r="I55" s="4">
        <f t="shared" ref="I55" si="1">SUM(I5+I7+I9+I11+I13+I15+I17+I19+I21+I23+I25+I27+I29+I31+I33+I35+I37+I39+I41+I43+I45+I47+I49+I51+I53)</f>
        <v>10704.810000000001</v>
      </c>
    </row>
    <row r="56" spans="1:9" x14ac:dyDescent="0.3">
      <c r="A56" s="1" t="s">
        <v>36</v>
      </c>
      <c r="B56" s="7">
        <f t="shared" si="0"/>
        <v>14285.94</v>
      </c>
      <c r="C56" s="7">
        <f t="shared" si="0"/>
        <v>36654.199999999997</v>
      </c>
      <c r="D56" s="7">
        <f t="shared" si="0"/>
        <v>8148.25</v>
      </c>
      <c r="E56" s="7">
        <f t="shared" si="0"/>
        <v>803.88999999999987</v>
      </c>
      <c r="F56" s="7">
        <f t="shared" si="0"/>
        <v>59892.28</v>
      </c>
      <c r="G56" s="1"/>
      <c r="H56" s="1"/>
      <c r="I56" s="1"/>
    </row>
    <row r="57" spans="1:9" x14ac:dyDescent="0.3">
      <c r="A57" s="1" t="s">
        <v>37</v>
      </c>
      <c r="B57" s="6">
        <f t="shared" ref="B57:F57" si="2">(B55-B56)/B56</f>
        <v>0.13577125481417374</v>
      </c>
      <c r="C57" s="6">
        <f t="shared" si="2"/>
        <v>0.17967108816997812</v>
      </c>
      <c r="D57" s="6">
        <f t="shared" si="2"/>
        <v>0.24968551529469518</v>
      </c>
      <c r="E57" s="6">
        <f t="shared" si="2"/>
        <v>0.18036049708293442</v>
      </c>
      <c r="F57" s="6">
        <f t="shared" si="2"/>
        <v>0.17873438780423784</v>
      </c>
      <c r="G57" s="1"/>
      <c r="H57" s="1"/>
      <c r="I57" s="1"/>
    </row>
    <row r="58" spans="1:9" x14ac:dyDescent="0.3">
      <c r="A58" s="3" t="s">
        <v>38</v>
      </c>
      <c r="B58" s="1"/>
      <c r="C58" s="1"/>
      <c r="D58" s="1"/>
      <c r="E58" s="1"/>
      <c r="F58" s="1"/>
      <c r="G58" s="1"/>
      <c r="H58" s="1"/>
      <c r="I58" s="1"/>
    </row>
    <row r="59" spans="1:9" x14ac:dyDescent="0.3">
      <c r="A59" s="1" t="s">
        <v>72</v>
      </c>
      <c r="B59" s="1">
        <v>3316.89</v>
      </c>
      <c r="C59" s="1">
        <v>1484.33</v>
      </c>
      <c r="D59" s="7">
        <v>0</v>
      </c>
      <c r="E59" s="1">
        <v>18.440000000000001</v>
      </c>
      <c r="F59" s="1">
        <v>4819.66</v>
      </c>
      <c r="G59" s="5">
        <f>(F59-F60)/F60</f>
        <v>0.39587406126639613</v>
      </c>
      <c r="H59" s="5">
        <f>F59/$F$72</f>
        <v>4.8823132613894323E-2</v>
      </c>
      <c r="I59" s="1">
        <v>1366.87</v>
      </c>
    </row>
    <row r="60" spans="1:9" x14ac:dyDescent="0.3">
      <c r="A60" s="1" t="s">
        <v>11</v>
      </c>
      <c r="B60" s="1">
        <v>2569.38</v>
      </c>
      <c r="C60" s="1">
        <v>878.48</v>
      </c>
      <c r="D60" s="7">
        <v>0</v>
      </c>
      <c r="E60" s="1">
        <v>4.93</v>
      </c>
      <c r="F60" s="1">
        <v>3452.79</v>
      </c>
      <c r="G60" s="1"/>
      <c r="H60" s="1"/>
      <c r="I60" s="1"/>
    </row>
    <row r="61" spans="1:9" x14ac:dyDescent="0.3">
      <c r="A61" s="1" t="s">
        <v>40</v>
      </c>
      <c r="B61" s="1">
        <v>957.34</v>
      </c>
      <c r="C61" s="1">
        <v>1994.15</v>
      </c>
      <c r="D61" s="7">
        <v>0</v>
      </c>
      <c r="E61" s="1">
        <v>30.37</v>
      </c>
      <c r="F61" s="1">
        <v>2981.86</v>
      </c>
      <c r="G61" s="5">
        <f>(F61-F62)/F62</f>
        <v>0.34025215183046059</v>
      </c>
      <c r="H61" s="5">
        <f>F61/$F$72</f>
        <v>3.0206227455062584E-2</v>
      </c>
      <c r="I61" s="1">
        <v>757.01</v>
      </c>
    </row>
    <row r="62" spans="1:9" x14ac:dyDescent="0.3">
      <c r="A62" s="1" t="s">
        <v>11</v>
      </c>
      <c r="B62" s="1">
        <v>727.19</v>
      </c>
      <c r="C62" s="1">
        <v>1429.81</v>
      </c>
      <c r="D62" s="7">
        <v>0</v>
      </c>
      <c r="E62" s="1">
        <v>67.849999999999994</v>
      </c>
      <c r="F62" s="1">
        <v>2224.85</v>
      </c>
      <c r="G62" s="1"/>
      <c r="H62" s="1"/>
      <c r="I62" s="1"/>
    </row>
    <row r="63" spans="1:9" x14ac:dyDescent="0.3">
      <c r="A63" s="1" t="s">
        <v>41</v>
      </c>
      <c r="B63" s="1">
        <v>3429.79</v>
      </c>
      <c r="C63" s="1">
        <v>2379.56</v>
      </c>
      <c r="D63" s="7">
        <v>0</v>
      </c>
      <c r="E63" s="1">
        <v>103.73</v>
      </c>
      <c r="F63" s="1">
        <v>5913.08</v>
      </c>
      <c r="G63" s="5">
        <f>(F63-F64)/F64</f>
        <v>0.3774156277370902</v>
      </c>
      <c r="H63" s="5">
        <f>F63/$F$72</f>
        <v>5.989947195374077E-2</v>
      </c>
      <c r="I63" s="1">
        <v>1620.2</v>
      </c>
    </row>
    <row r="64" spans="1:9" x14ac:dyDescent="0.3">
      <c r="A64" s="1" t="s">
        <v>11</v>
      </c>
      <c r="B64" s="1">
        <v>2351.36</v>
      </c>
      <c r="C64" s="1">
        <v>1827.84</v>
      </c>
      <c r="D64" s="7">
        <v>0</v>
      </c>
      <c r="E64" s="1">
        <v>113.68</v>
      </c>
      <c r="F64" s="1">
        <v>4292.88</v>
      </c>
      <c r="G64" s="1"/>
      <c r="H64" s="1"/>
      <c r="I64" s="1"/>
    </row>
    <row r="65" spans="1:9" x14ac:dyDescent="0.3">
      <c r="A65" s="1" t="s">
        <v>42</v>
      </c>
      <c r="B65" s="1">
        <v>641.87</v>
      </c>
      <c r="C65" s="1">
        <v>828.56</v>
      </c>
      <c r="D65" s="7">
        <v>0</v>
      </c>
      <c r="E65" s="1">
        <v>1.98</v>
      </c>
      <c r="F65" s="1">
        <v>1472.41</v>
      </c>
      <c r="G65" s="5">
        <f>(F65-F66)/F66</f>
        <v>0.26158631148734929</v>
      </c>
      <c r="H65" s="5">
        <f>F65/$F$72</f>
        <v>1.4915506216626099E-2</v>
      </c>
      <c r="I65" s="1">
        <v>305.3</v>
      </c>
    </row>
    <row r="66" spans="1:9" x14ac:dyDescent="0.3">
      <c r="A66" s="1" t="s">
        <v>11</v>
      </c>
      <c r="B66" s="1">
        <v>494.76</v>
      </c>
      <c r="C66" s="1">
        <v>670.94</v>
      </c>
      <c r="D66" s="7">
        <v>0</v>
      </c>
      <c r="E66" s="1">
        <v>1.41</v>
      </c>
      <c r="F66" s="1">
        <v>1167.1099999999999</v>
      </c>
      <c r="G66" s="1"/>
      <c r="H66" s="1"/>
      <c r="I66" s="1"/>
    </row>
    <row r="67" spans="1:9" x14ac:dyDescent="0.3">
      <c r="A67" s="1" t="s">
        <v>43</v>
      </c>
      <c r="B67" s="1">
        <v>12011.4</v>
      </c>
      <c r="C67" s="1">
        <v>916.05</v>
      </c>
      <c r="D67" s="7">
        <v>0</v>
      </c>
      <c r="E67" s="1">
        <v>5.18</v>
      </c>
      <c r="F67" s="1">
        <v>12932.63</v>
      </c>
      <c r="G67" s="5">
        <f>(F67-F68)/F68</f>
        <v>0.17924638410629828</v>
      </c>
      <c r="H67" s="5">
        <f>F67/$F$72</f>
        <v>0.1310074796845479</v>
      </c>
      <c r="I67" s="1">
        <v>1965.77</v>
      </c>
    </row>
    <row r="68" spans="1:9" x14ac:dyDescent="0.3">
      <c r="A68" s="1" t="s">
        <v>11</v>
      </c>
      <c r="B68" s="1">
        <v>10255.6</v>
      </c>
      <c r="C68" s="1">
        <v>709.55</v>
      </c>
      <c r="D68" s="7">
        <v>0</v>
      </c>
      <c r="E68" s="1">
        <v>1.71</v>
      </c>
      <c r="F68" s="1">
        <v>10966.86</v>
      </c>
      <c r="G68" s="1"/>
      <c r="H68" s="1"/>
      <c r="I68" s="1"/>
    </row>
    <row r="69" spans="1:9" x14ac:dyDescent="0.3">
      <c r="A69" s="3" t="s">
        <v>44</v>
      </c>
      <c r="B69" s="4">
        <f t="shared" ref="B69:C70" si="3">SUM(B59+B61+B63+B65+B67)</f>
        <v>20357.29</v>
      </c>
      <c r="C69" s="4">
        <f t="shared" si="3"/>
        <v>7602.6500000000005</v>
      </c>
      <c r="D69" s="4">
        <v>0</v>
      </c>
      <c r="E69" s="4">
        <f t="shared" ref="E69:F70" si="4">SUM(E59+E61+E63+E65+E67)</f>
        <v>159.70000000000002</v>
      </c>
      <c r="F69" s="4">
        <f t="shared" si="4"/>
        <v>28119.64</v>
      </c>
      <c r="G69" s="6">
        <f>(F69-F70)/F70</f>
        <v>0.27212344641292324</v>
      </c>
      <c r="H69" s="6">
        <f>F69/$F$72</f>
        <v>0.28485181792387165</v>
      </c>
      <c r="I69" s="4">
        <f t="shared" ref="I69" si="5">SUM(I59+I61+I63+I65+I67)</f>
        <v>6015.15</v>
      </c>
    </row>
    <row r="70" spans="1:9" x14ac:dyDescent="0.3">
      <c r="A70" s="1" t="s">
        <v>36</v>
      </c>
      <c r="B70" s="7">
        <f t="shared" si="3"/>
        <v>16398.29</v>
      </c>
      <c r="C70" s="7">
        <f t="shared" si="3"/>
        <v>5516.62</v>
      </c>
      <c r="D70" s="7">
        <v>0</v>
      </c>
      <c r="E70" s="7">
        <f t="shared" si="4"/>
        <v>189.58</v>
      </c>
      <c r="F70" s="7">
        <f t="shared" si="4"/>
        <v>22104.49</v>
      </c>
      <c r="G70" s="1"/>
      <c r="H70" s="3"/>
      <c r="I70" s="1"/>
    </row>
    <row r="71" spans="1:9" x14ac:dyDescent="0.3">
      <c r="A71" s="1" t="s">
        <v>37</v>
      </c>
      <c r="B71" s="5">
        <f>(B69-B70)/B70</f>
        <v>0.24142761226932807</v>
      </c>
      <c r="C71" s="5">
        <f>(C69-C70)/C70</f>
        <v>0.37813552501350478</v>
      </c>
      <c r="D71" s="7">
        <v>0</v>
      </c>
      <c r="E71" s="5">
        <f>(E69-E70)/E70</f>
        <v>-0.15761156240109714</v>
      </c>
      <c r="F71" s="5">
        <f>(F69-F70)/F70</f>
        <v>0.27212344641292324</v>
      </c>
      <c r="G71" s="1"/>
      <c r="H71" s="3"/>
      <c r="I71" s="1"/>
    </row>
    <row r="72" spans="1:9" x14ac:dyDescent="0.3">
      <c r="A72" s="3" t="s">
        <v>45</v>
      </c>
      <c r="B72" s="4">
        <f t="shared" ref="B72:F73" si="6">SUM(B55+B69)</f>
        <v>36582.85</v>
      </c>
      <c r="C72" s="4">
        <f t="shared" si="6"/>
        <v>50842.55000000001</v>
      </c>
      <c r="D72" s="4">
        <f t="shared" si="6"/>
        <v>10182.75</v>
      </c>
      <c r="E72" s="4">
        <f t="shared" si="6"/>
        <v>1108.58</v>
      </c>
      <c r="F72" s="4">
        <f t="shared" si="6"/>
        <v>98716.73</v>
      </c>
      <c r="G72" s="6">
        <f>(F72-F73)/F73</f>
        <v>0.20390998328348778</v>
      </c>
      <c r="H72" s="6">
        <f>F72/$F$72</f>
        <v>1</v>
      </c>
      <c r="I72" s="4">
        <f t="shared" ref="I72" si="7">SUM(I55+I69)</f>
        <v>16719.96</v>
      </c>
    </row>
    <row r="73" spans="1:9" x14ac:dyDescent="0.3">
      <c r="A73" s="1" t="s">
        <v>36</v>
      </c>
      <c r="B73" s="7">
        <f t="shared" si="6"/>
        <v>30684.230000000003</v>
      </c>
      <c r="C73" s="7">
        <f t="shared" si="6"/>
        <v>42170.82</v>
      </c>
      <c r="D73" s="7">
        <f t="shared" si="6"/>
        <v>8148.25</v>
      </c>
      <c r="E73" s="7">
        <f t="shared" si="6"/>
        <v>993.46999999999991</v>
      </c>
      <c r="F73" s="7">
        <f t="shared" si="6"/>
        <v>81996.77</v>
      </c>
      <c r="G73" s="1"/>
      <c r="H73" s="1"/>
      <c r="I73" s="1"/>
    </row>
    <row r="74" spans="1:9" x14ac:dyDescent="0.3">
      <c r="A74" s="1" t="s">
        <v>37</v>
      </c>
      <c r="B74" s="5">
        <f t="shared" ref="B74" si="8">(B72-B73)/B73</f>
        <v>0.1922362073286504</v>
      </c>
      <c r="C74" s="5">
        <f t="shared" ref="C74:F74" si="9">(C72-C73)/C73</f>
        <v>0.20563342140371021</v>
      </c>
      <c r="D74" s="5">
        <f t="shared" si="9"/>
        <v>0.24968551529469518</v>
      </c>
      <c r="E74" s="5">
        <f t="shared" si="9"/>
        <v>0.11586660895648587</v>
      </c>
      <c r="F74" s="5">
        <f t="shared" si="9"/>
        <v>0.20390998328348778</v>
      </c>
      <c r="G74" s="1"/>
      <c r="H74" s="1"/>
      <c r="I74" s="1"/>
    </row>
    <row r="75" spans="1:9" x14ac:dyDescent="0.3">
      <c r="A75" s="1" t="s">
        <v>46</v>
      </c>
      <c r="B75" s="5">
        <f>B72/$F$72</f>
        <v>0.37058409450961349</v>
      </c>
      <c r="C75" s="5">
        <f t="shared" ref="C75:F75" si="10">C72/$F$72</f>
        <v>0.51503478690997984</v>
      </c>
      <c r="D75" s="5">
        <f t="shared" si="10"/>
        <v>0.10315120851349108</v>
      </c>
      <c r="E75" s="5">
        <f t="shared" si="10"/>
        <v>1.1229910066915708E-2</v>
      </c>
      <c r="F75" s="5">
        <f t="shared" si="10"/>
        <v>1</v>
      </c>
      <c r="G75" s="1"/>
      <c r="H75" s="1"/>
      <c r="I75" s="1"/>
    </row>
    <row r="76" spans="1:9" x14ac:dyDescent="0.3">
      <c r="A76" s="1" t="s">
        <v>47</v>
      </c>
      <c r="B76" s="5">
        <f>B73/$F$73</f>
        <v>0.37421266715749901</v>
      </c>
      <c r="C76" s="5">
        <f t="shared" ref="C76:F76" si="11">C73/$F$73</f>
        <v>0.51429855102829047</v>
      </c>
      <c r="D76" s="5">
        <f t="shared" si="11"/>
        <v>9.9372816758513782E-2</v>
      </c>
      <c r="E76" s="5">
        <f t="shared" si="11"/>
        <v>1.2115965055696705E-2</v>
      </c>
      <c r="F76" s="5">
        <f t="shared" si="11"/>
        <v>1</v>
      </c>
      <c r="G76" s="1"/>
      <c r="H76" s="1"/>
      <c r="I76" s="1"/>
    </row>
  </sheetData>
  <mergeCells count="1">
    <mergeCell ref="A2:I2"/>
  </mergeCells>
  <pageMargins left="0.75" right="0.75" top="1" bottom="1" header="0.5" footer="0.5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59"/>
  <sheetViews>
    <sheetView topLeftCell="A37" workbookViewId="0">
      <selection activeCell="A2" sqref="A2:I59"/>
    </sheetView>
  </sheetViews>
  <sheetFormatPr defaultRowHeight="14.4" x14ac:dyDescent="0.3"/>
  <cols>
    <col min="1" max="1" width="40" customWidth="1"/>
    <col min="2" max="2" width="11.5546875" customWidth="1"/>
    <col min="5" max="5" width="9.88671875" customWidth="1"/>
    <col min="6" max="6" width="9.6640625" customWidth="1"/>
  </cols>
  <sheetData>
    <row r="2" spans="1:9" ht="42.6" customHeight="1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9" ht="61.2" customHeight="1" x14ac:dyDescent="0.3">
      <c r="A3" s="3"/>
      <c r="B3" s="2" t="s">
        <v>48</v>
      </c>
      <c r="C3" s="2" t="s">
        <v>49</v>
      </c>
      <c r="D3" s="2" t="s">
        <v>50</v>
      </c>
      <c r="E3" s="2" t="s">
        <v>51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x14ac:dyDescent="0.3">
      <c r="A4" s="1" t="s">
        <v>9</v>
      </c>
      <c r="B4" s="1"/>
      <c r="C4" s="1"/>
      <c r="D4" s="1"/>
      <c r="E4" s="1"/>
      <c r="F4" s="1"/>
      <c r="G4" s="1"/>
      <c r="H4" s="1"/>
      <c r="I4" s="1"/>
    </row>
    <row r="5" spans="1:9" x14ac:dyDescent="0.3">
      <c r="A5" s="1" t="s">
        <v>10</v>
      </c>
      <c r="B5" s="7">
        <v>0</v>
      </c>
      <c r="C5" s="7">
        <v>0</v>
      </c>
      <c r="D5" s="7">
        <v>0</v>
      </c>
      <c r="E5" s="1">
        <v>82.67</v>
      </c>
      <c r="F5" s="1">
        <v>82.67</v>
      </c>
      <c r="G5" s="5">
        <f>(F5-F6)/F6</f>
        <v>0.12798471824259783</v>
      </c>
      <c r="H5" s="5">
        <f>F5/$F$55</f>
        <v>1.8572937026802364E-2</v>
      </c>
      <c r="I5" s="1">
        <v>9.3800000000000008</v>
      </c>
    </row>
    <row r="6" spans="1:9" x14ac:dyDescent="0.3">
      <c r="A6" s="1" t="s">
        <v>11</v>
      </c>
      <c r="B6" s="7">
        <v>0</v>
      </c>
      <c r="C6" s="7">
        <v>0</v>
      </c>
      <c r="D6" s="7">
        <v>0</v>
      </c>
      <c r="E6" s="1">
        <v>73.290000000000006</v>
      </c>
      <c r="F6" s="1">
        <v>73.290000000000006</v>
      </c>
      <c r="G6" s="1"/>
      <c r="H6" s="1"/>
      <c r="I6" s="1"/>
    </row>
    <row r="7" spans="1:9" x14ac:dyDescent="0.3">
      <c r="A7" s="1" t="s">
        <v>12</v>
      </c>
      <c r="B7" s="1">
        <v>64.77</v>
      </c>
      <c r="C7" s="1">
        <v>0.53</v>
      </c>
      <c r="D7" s="1">
        <v>97.36</v>
      </c>
      <c r="E7" s="1">
        <v>418.49</v>
      </c>
      <c r="F7" s="1">
        <v>581.15</v>
      </c>
      <c r="G7" s="5">
        <f>(F7-F8)/F8</f>
        <v>0.22177605852920143</v>
      </c>
      <c r="H7" s="5">
        <f>F7/$F$55</f>
        <v>0.13056323156073779</v>
      </c>
      <c r="I7" s="1">
        <v>105.49</v>
      </c>
    </row>
    <row r="8" spans="1:9" x14ac:dyDescent="0.3">
      <c r="A8" s="1" t="s">
        <v>11</v>
      </c>
      <c r="B8" s="1">
        <v>49.8</v>
      </c>
      <c r="C8" s="1">
        <v>0.49</v>
      </c>
      <c r="D8" s="1">
        <v>78.67</v>
      </c>
      <c r="E8" s="1">
        <v>346.7</v>
      </c>
      <c r="F8" s="1">
        <v>475.66</v>
      </c>
      <c r="G8" s="1"/>
      <c r="H8" s="1"/>
      <c r="I8" s="1"/>
    </row>
    <row r="9" spans="1:9" x14ac:dyDescent="0.3">
      <c r="A9" s="1" t="s">
        <v>13</v>
      </c>
      <c r="B9" s="1">
        <v>9.1</v>
      </c>
      <c r="C9" s="1">
        <v>8.81</v>
      </c>
      <c r="D9" s="1">
        <v>1.1499999999999999</v>
      </c>
      <c r="E9" s="1">
        <v>0</v>
      </c>
      <c r="F9" s="1">
        <v>19.059999999999999</v>
      </c>
      <c r="G9" s="5">
        <f>(F9-F10)/F10</f>
        <v>-0.13677536231884058</v>
      </c>
      <c r="H9" s="5">
        <f>F9/$F$55</f>
        <v>4.2820875738581472E-3</v>
      </c>
      <c r="I9" s="1">
        <v>-3.02</v>
      </c>
    </row>
    <row r="10" spans="1:9" x14ac:dyDescent="0.3">
      <c r="A10" s="1" t="s">
        <v>11</v>
      </c>
      <c r="B10" s="1">
        <v>11.96</v>
      </c>
      <c r="C10" s="1">
        <v>8.9499999999999993</v>
      </c>
      <c r="D10" s="1">
        <v>1.17</v>
      </c>
      <c r="E10" s="1">
        <v>0</v>
      </c>
      <c r="F10" s="1">
        <v>22.08</v>
      </c>
      <c r="G10" s="1"/>
      <c r="H10" s="1"/>
      <c r="I10" s="1"/>
    </row>
    <row r="11" spans="1:9" x14ac:dyDescent="0.3">
      <c r="A11" s="1" t="s">
        <v>73</v>
      </c>
      <c r="B11" s="1">
        <v>0.06</v>
      </c>
      <c r="C11" s="1">
        <v>0</v>
      </c>
      <c r="D11" s="1">
        <v>0</v>
      </c>
      <c r="E11" s="1">
        <v>0</v>
      </c>
      <c r="F11" s="1">
        <v>0.06</v>
      </c>
      <c r="G11" s="5">
        <f>(F11-F12)/F12</f>
        <v>0.1999999999999999</v>
      </c>
      <c r="H11" s="1">
        <v>0</v>
      </c>
      <c r="I11" s="1">
        <v>0.01</v>
      </c>
    </row>
    <row r="12" spans="1:9" x14ac:dyDescent="0.3">
      <c r="A12" s="1" t="s">
        <v>11</v>
      </c>
      <c r="B12" s="1">
        <v>0.05</v>
      </c>
      <c r="C12" s="1">
        <v>0</v>
      </c>
      <c r="D12" s="1">
        <v>0</v>
      </c>
      <c r="E12" s="1">
        <v>0</v>
      </c>
      <c r="F12" s="1">
        <v>0.05</v>
      </c>
      <c r="G12" s="1"/>
      <c r="H12" s="1"/>
      <c r="I12" s="1"/>
    </row>
    <row r="13" spans="1:9" x14ac:dyDescent="0.3">
      <c r="A13" s="1" t="s">
        <v>14</v>
      </c>
      <c r="B13" s="1">
        <v>32.700000000000003</v>
      </c>
      <c r="C13" s="1">
        <v>0.17</v>
      </c>
      <c r="D13" s="1">
        <v>28.23</v>
      </c>
      <c r="E13" s="1">
        <v>0</v>
      </c>
      <c r="F13" s="1">
        <v>61.1</v>
      </c>
      <c r="G13" s="5">
        <f>(F13-F14)/F14</f>
        <v>1.1589403973509981E-2</v>
      </c>
      <c r="H13" s="5">
        <f>F13/$F$55</f>
        <v>1.3726943901507492E-2</v>
      </c>
      <c r="I13" s="1">
        <v>0.7</v>
      </c>
    </row>
    <row r="14" spans="1:9" x14ac:dyDescent="0.3">
      <c r="A14" s="1" t="s">
        <v>11</v>
      </c>
      <c r="B14" s="1">
        <v>33.71</v>
      </c>
      <c r="C14" s="1">
        <v>0.18</v>
      </c>
      <c r="D14" s="1">
        <v>26.51</v>
      </c>
      <c r="E14" s="1">
        <v>0</v>
      </c>
      <c r="F14" s="1">
        <v>60.4</v>
      </c>
      <c r="G14" s="1"/>
      <c r="H14" s="1"/>
      <c r="I14" s="1"/>
    </row>
    <row r="15" spans="1:9" x14ac:dyDescent="0.3">
      <c r="A15" s="1" t="s">
        <v>15</v>
      </c>
      <c r="B15" s="1">
        <v>55.14</v>
      </c>
      <c r="C15" s="1">
        <v>0.15</v>
      </c>
      <c r="D15" s="1">
        <v>0</v>
      </c>
      <c r="E15" s="1">
        <v>66.989999999999995</v>
      </c>
      <c r="F15" s="1">
        <v>122.28</v>
      </c>
      <c r="G15" s="5">
        <f>(F15-F16)/F16</f>
        <v>-0.80939316945427342</v>
      </c>
      <c r="H15" s="5">
        <f>F15/$F$55</f>
        <v>2.7471860888319738E-2</v>
      </c>
      <c r="I15" s="1">
        <v>-519.25</v>
      </c>
    </row>
    <row r="16" spans="1:9" x14ac:dyDescent="0.3">
      <c r="A16" s="1" t="s">
        <v>11</v>
      </c>
      <c r="B16" s="1">
        <v>40.04</v>
      </c>
      <c r="C16" s="1">
        <v>0.17</v>
      </c>
      <c r="D16" s="1">
        <v>0</v>
      </c>
      <c r="E16" s="1">
        <v>601.32000000000005</v>
      </c>
      <c r="F16" s="1">
        <v>641.53</v>
      </c>
      <c r="G16" s="1"/>
      <c r="H16" s="1"/>
      <c r="I16" s="1"/>
    </row>
    <row r="17" spans="1:9" x14ac:dyDescent="0.3">
      <c r="A17" s="1" t="s">
        <v>16</v>
      </c>
      <c r="B17" s="1">
        <v>24.98</v>
      </c>
      <c r="C17" s="1">
        <v>4.04</v>
      </c>
      <c r="D17" s="1">
        <v>0.2</v>
      </c>
      <c r="E17" s="1">
        <v>572.36</v>
      </c>
      <c r="F17" s="1">
        <v>601.58000000000004</v>
      </c>
      <c r="G17" s="5">
        <f>(F17-F18)/F18</f>
        <v>0.17839023721376673</v>
      </c>
      <c r="H17" s="5">
        <f>F17/$F$55</f>
        <v>0.13515310822043988</v>
      </c>
      <c r="I17" s="1">
        <v>91.07</v>
      </c>
    </row>
    <row r="18" spans="1:9" x14ac:dyDescent="0.3">
      <c r="A18" s="1" t="s">
        <v>11</v>
      </c>
      <c r="B18" s="1">
        <v>19.45</v>
      </c>
      <c r="C18" s="1">
        <v>3.27</v>
      </c>
      <c r="D18" s="1">
        <v>0.14000000000000001</v>
      </c>
      <c r="E18" s="1">
        <v>487.65</v>
      </c>
      <c r="F18" s="1">
        <v>510.51</v>
      </c>
      <c r="G18" s="1"/>
      <c r="H18" s="1"/>
      <c r="I18" s="1"/>
    </row>
    <row r="19" spans="1:9" x14ac:dyDescent="0.3">
      <c r="A19" s="1" t="s">
        <v>17</v>
      </c>
      <c r="B19" s="1">
        <v>135.87</v>
      </c>
      <c r="C19" s="1">
        <v>0.69</v>
      </c>
      <c r="D19" s="1">
        <v>0</v>
      </c>
      <c r="E19" s="1">
        <v>714.58</v>
      </c>
      <c r="F19" s="1">
        <v>851.14</v>
      </c>
      <c r="G19" s="5">
        <f>(F19-F20)/F20</f>
        <v>0.10613799108477258</v>
      </c>
      <c r="H19" s="5">
        <f>F19/$F$55</f>
        <v>0.19122014782862662</v>
      </c>
      <c r="I19" s="1">
        <v>81.67</v>
      </c>
    </row>
    <row r="20" spans="1:9" x14ac:dyDescent="0.3">
      <c r="A20" s="1" t="s">
        <v>11</v>
      </c>
      <c r="B20" s="1">
        <v>111.61</v>
      </c>
      <c r="C20" s="1">
        <v>0.68</v>
      </c>
      <c r="D20" s="1">
        <v>0.46</v>
      </c>
      <c r="E20" s="1">
        <v>656.72</v>
      </c>
      <c r="F20" s="1">
        <v>769.47</v>
      </c>
      <c r="G20" s="1"/>
      <c r="H20" s="1"/>
      <c r="I20" s="1"/>
    </row>
    <row r="21" spans="1:9" x14ac:dyDescent="0.3">
      <c r="A21" s="1" t="s">
        <v>18</v>
      </c>
      <c r="B21" s="1">
        <v>50.85</v>
      </c>
      <c r="C21" s="1">
        <v>58.88</v>
      </c>
      <c r="D21" s="1">
        <v>4.93</v>
      </c>
      <c r="E21" s="1">
        <v>125.1</v>
      </c>
      <c r="F21" s="1">
        <v>239.76</v>
      </c>
      <c r="G21" s="5">
        <f>(F21-F22)/F22</f>
        <v>0.11376411018720667</v>
      </c>
      <c r="H21" s="5">
        <f>F21/$F$55</f>
        <v>5.3865336658354107E-2</v>
      </c>
      <c r="I21" s="1">
        <v>24.49</v>
      </c>
    </row>
    <row r="22" spans="1:9" x14ac:dyDescent="0.3">
      <c r="A22" s="1" t="s">
        <v>11</v>
      </c>
      <c r="B22" s="1">
        <v>47.21</v>
      </c>
      <c r="C22" s="1">
        <v>58.41</v>
      </c>
      <c r="D22" s="1">
        <v>5.18</v>
      </c>
      <c r="E22" s="1">
        <v>104.47</v>
      </c>
      <c r="F22" s="1">
        <v>215.27</v>
      </c>
      <c r="G22" s="1"/>
      <c r="H22" s="1"/>
      <c r="I22" s="1"/>
    </row>
    <row r="23" spans="1:9" x14ac:dyDescent="0.3">
      <c r="A23" s="1" t="s">
        <v>19</v>
      </c>
      <c r="B23" s="1">
        <v>1.47</v>
      </c>
      <c r="C23" s="1">
        <v>0</v>
      </c>
      <c r="D23" s="1">
        <v>0</v>
      </c>
      <c r="E23" s="1">
        <v>0.25</v>
      </c>
      <c r="F23" s="1">
        <v>1.72</v>
      </c>
      <c r="G23" s="5">
        <f>(F23-F24)/F24</f>
        <v>0.57798165137614665</v>
      </c>
      <c r="H23" s="5">
        <f>F23/$F$55</f>
        <v>3.8642133405225669E-4</v>
      </c>
      <c r="I23" s="1">
        <v>0.63</v>
      </c>
    </row>
    <row r="24" spans="1:9" x14ac:dyDescent="0.3">
      <c r="A24" s="1" t="s">
        <v>11</v>
      </c>
      <c r="B24" s="1">
        <v>0.94</v>
      </c>
      <c r="C24" s="1">
        <v>0</v>
      </c>
      <c r="D24" s="1">
        <v>0</v>
      </c>
      <c r="E24" s="1">
        <v>0.15</v>
      </c>
      <c r="F24" s="1">
        <v>1.0900000000000001</v>
      </c>
      <c r="G24" s="1"/>
      <c r="H24" s="1"/>
      <c r="I24" s="1"/>
    </row>
    <row r="25" spans="1:9" x14ac:dyDescent="0.3">
      <c r="A25" s="1" t="s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  <row r="26" spans="1:9" x14ac:dyDescent="0.3">
      <c r="A26" s="1" t="s">
        <v>11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/>
      <c r="H26" s="1"/>
      <c r="I26" s="1"/>
    </row>
    <row r="27" spans="1:9" x14ac:dyDescent="0.3">
      <c r="A27" s="1" t="s">
        <v>21</v>
      </c>
      <c r="B27" s="1">
        <v>4.9400000000000004</v>
      </c>
      <c r="C27" s="1">
        <v>0.01</v>
      </c>
      <c r="D27" s="1">
        <v>0</v>
      </c>
      <c r="E27" s="1">
        <v>12.27</v>
      </c>
      <c r="F27" s="1">
        <v>17.22</v>
      </c>
      <c r="G27" s="5">
        <f>(F27-F28)/F28</f>
        <v>-8.1109925293489843E-2</v>
      </c>
      <c r="H27" s="5">
        <f>F27/$F$55</f>
        <v>3.8687066118487561E-3</v>
      </c>
      <c r="I27" s="1">
        <v>-1.52</v>
      </c>
    </row>
    <row r="28" spans="1:9" x14ac:dyDescent="0.3">
      <c r="A28" s="1" t="s">
        <v>11</v>
      </c>
      <c r="B28" s="1">
        <v>4.83</v>
      </c>
      <c r="C28" s="1">
        <v>0.01</v>
      </c>
      <c r="D28" s="1">
        <v>0</v>
      </c>
      <c r="E28" s="1">
        <v>13.9</v>
      </c>
      <c r="F28" s="1">
        <v>18.739999999999998</v>
      </c>
      <c r="G28" s="1"/>
      <c r="H28" s="1"/>
      <c r="I28" s="1"/>
    </row>
    <row r="29" spans="1:9" x14ac:dyDescent="0.3">
      <c r="A29" s="1" t="s">
        <v>22</v>
      </c>
      <c r="B29" s="1">
        <v>3.23</v>
      </c>
      <c r="C29" s="1">
        <v>0.03</v>
      </c>
      <c r="D29" s="1">
        <v>0.01</v>
      </c>
      <c r="E29" s="1">
        <v>78.209999999999994</v>
      </c>
      <c r="F29" s="1">
        <v>81.48</v>
      </c>
      <c r="G29" s="5">
        <f>(F29-F30)/F30</f>
        <v>0.37194813941741039</v>
      </c>
      <c r="H29" s="5">
        <f>F29/$F$55</f>
        <v>1.8305587382894114E-2</v>
      </c>
      <c r="I29" s="1">
        <v>22.09</v>
      </c>
    </row>
    <row r="30" spans="1:9" x14ac:dyDescent="0.3">
      <c r="A30" s="1" t="s">
        <v>11</v>
      </c>
      <c r="B30" s="1">
        <v>1.59</v>
      </c>
      <c r="C30" s="1">
        <v>0.03</v>
      </c>
      <c r="D30" s="1">
        <v>0.01</v>
      </c>
      <c r="E30" s="1">
        <v>57.76</v>
      </c>
      <c r="F30" s="1">
        <v>59.39</v>
      </c>
      <c r="G30" s="1"/>
      <c r="H30" s="1"/>
      <c r="I30" s="1"/>
    </row>
    <row r="31" spans="1:9" x14ac:dyDescent="0.3">
      <c r="A31" s="1" t="s">
        <v>23</v>
      </c>
      <c r="B31" s="1">
        <v>44.39</v>
      </c>
      <c r="C31" s="1">
        <v>0.73</v>
      </c>
      <c r="D31" s="1">
        <v>4.21</v>
      </c>
      <c r="E31" s="1">
        <v>134.28</v>
      </c>
      <c r="F31" s="1">
        <v>183.61</v>
      </c>
      <c r="G31" s="5">
        <f>(F31-F32)/F32</f>
        <v>0.16142703523309512</v>
      </c>
      <c r="H31" s="5">
        <f>F31/$F$55</f>
        <v>4.1250477410078409E-2</v>
      </c>
      <c r="I31" s="1">
        <v>25.52</v>
      </c>
    </row>
    <row r="32" spans="1:9" x14ac:dyDescent="0.3">
      <c r="A32" s="1" t="s">
        <v>11</v>
      </c>
      <c r="B32" s="1">
        <v>41.66</v>
      </c>
      <c r="C32" s="1">
        <v>0.71</v>
      </c>
      <c r="D32" s="1">
        <v>3.62</v>
      </c>
      <c r="E32" s="1">
        <v>112.1</v>
      </c>
      <c r="F32" s="1">
        <v>158.09</v>
      </c>
      <c r="G32" s="1"/>
      <c r="H32" s="1"/>
      <c r="I32" s="1"/>
    </row>
    <row r="33" spans="1:9" x14ac:dyDescent="0.3">
      <c r="A33" s="1" t="s">
        <v>24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 x14ac:dyDescent="0.3">
      <c r="A34" s="1" t="s">
        <v>11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/>
      <c r="H34" s="1"/>
      <c r="I34" s="1"/>
    </row>
    <row r="35" spans="1:9" x14ac:dyDescent="0.3">
      <c r="A35" s="1" t="s">
        <v>25</v>
      </c>
      <c r="B35" s="1">
        <v>3.02</v>
      </c>
      <c r="C35" s="1">
        <v>0.03</v>
      </c>
      <c r="D35" s="1">
        <v>4.3</v>
      </c>
      <c r="E35" s="1">
        <v>50.07</v>
      </c>
      <c r="F35" s="1">
        <v>57.42</v>
      </c>
      <c r="G35" s="5">
        <f>(F35-F36)/F36</f>
        <v>-7.327307940606842E-2</v>
      </c>
      <c r="H35" s="5">
        <f>F35/$F$55</f>
        <v>1.290018197748871E-2</v>
      </c>
      <c r="I35" s="1">
        <v>-4.54</v>
      </c>
    </row>
    <row r="36" spans="1:9" x14ac:dyDescent="0.3">
      <c r="A36" s="1" t="s">
        <v>11</v>
      </c>
      <c r="B36" s="1">
        <v>2.4</v>
      </c>
      <c r="C36" s="1">
        <v>0.03</v>
      </c>
      <c r="D36" s="1">
        <v>4.47</v>
      </c>
      <c r="E36" s="1">
        <v>55.06</v>
      </c>
      <c r="F36" s="1">
        <v>61.96</v>
      </c>
      <c r="G36" s="1"/>
      <c r="H36" s="1"/>
      <c r="I36" s="1"/>
    </row>
    <row r="37" spans="1:9" x14ac:dyDescent="0.3">
      <c r="A37" s="1" t="s">
        <v>26</v>
      </c>
      <c r="B37" s="1">
        <v>25.08</v>
      </c>
      <c r="C37" s="1">
        <v>1.96</v>
      </c>
      <c r="D37" s="1">
        <v>0.42</v>
      </c>
      <c r="E37" s="1">
        <v>39.49</v>
      </c>
      <c r="F37" s="1">
        <v>66.95</v>
      </c>
      <c r="G37" s="5">
        <f>(F37-F38)/F38</f>
        <v>-7.2714681440443213E-2</v>
      </c>
      <c r="H37" s="5">
        <f>F37/$F$55</f>
        <v>1.5041225764417784E-2</v>
      </c>
      <c r="I37" s="1">
        <v>-5.25</v>
      </c>
    </row>
    <row r="38" spans="1:9" x14ac:dyDescent="0.3">
      <c r="A38" s="1" t="s">
        <v>11</v>
      </c>
      <c r="B38" s="1">
        <v>28.3</v>
      </c>
      <c r="C38" s="1">
        <v>1.1200000000000001</v>
      </c>
      <c r="D38" s="1">
        <v>0.13</v>
      </c>
      <c r="E38" s="1">
        <v>42.65</v>
      </c>
      <c r="F38" s="1">
        <v>72.2</v>
      </c>
      <c r="G38" s="1"/>
      <c r="H38" s="1"/>
      <c r="I38" s="1"/>
    </row>
    <row r="39" spans="1:9" x14ac:dyDescent="0.3">
      <c r="A39" s="1" t="s">
        <v>27</v>
      </c>
      <c r="B39" s="1">
        <v>7.35</v>
      </c>
      <c r="C39" s="1">
        <v>6.04</v>
      </c>
      <c r="D39" s="1">
        <v>1.24</v>
      </c>
      <c r="E39" s="1">
        <v>0</v>
      </c>
      <c r="F39" s="1">
        <v>14.63</v>
      </c>
      <c r="G39" s="5">
        <f>(F39-F40)/F40</f>
        <v>0.1492537313432836</v>
      </c>
      <c r="H39" s="5">
        <f>F39/$F$55</f>
        <v>3.2868279751072766E-3</v>
      </c>
      <c r="I39" s="1">
        <v>1.9</v>
      </c>
    </row>
    <row r="40" spans="1:9" x14ac:dyDescent="0.3">
      <c r="A40" s="1" t="s">
        <v>11</v>
      </c>
      <c r="B40" s="1">
        <v>5.79</v>
      </c>
      <c r="C40" s="1">
        <v>5.83</v>
      </c>
      <c r="D40" s="1">
        <v>1.1100000000000001</v>
      </c>
      <c r="E40" s="1">
        <v>0</v>
      </c>
      <c r="F40" s="1">
        <v>12.73</v>
      </c>
      <c r="G40" s="1"/>
      <c r="H40" s="1"/>
      <c r="I40" s="1"/>
    </row>
    <row r="41" spans="1:9" x14ac:dyDescent="0.3">
      <c r="A41" s="1" t="s">
        <v>28</v>
      </c>
      <c r="B41" s="1">
        <v>6.84</v>
      </c>
      <c r="C41" s="1">
        <v>0.18</v>
      </c>
      <c r="D41" s="1">
        <v>0.5</v>
      </c>
      <c r="E41" s="1">
        <v>84.14</v>
      </c>
      <c r="F41" s="1">
        <v>91.66</v>
      </c>
      <c r="G41" s="5">
        <f>(F41-F42)/F42</f>
        <v>0.6277748179719409</v>
      </c>
      <c r="H41" s="5">
        <f>F41/$F$55</f>
        <v>2.0592662487924331E-2</v>
      </c>
      <c r="I41" s="1">
        <v>35.35</v>
      </c>
    </row>
    <row r="42" spans="1:9" x14ac:dyDescent="0.3">
      <c r="A42" s="1" t="s">
        <v>11</v>
      </c>
      <c r="B42" s="1">
        <v>5.41</v>
      </c>
      <c r="C42" s="1">
        <v>0.18</v>
      </c>
      <c r="D42" s="1">
        <v>0.68</v>
      </c>
      <c r="E42" s="1">
        <v>50.04</v>
      </c>
      <c r="F42" s="1">
        <v>56.31</v>
      </c>
      <c r="G42" s="1"/>
      <c r="H42" s="1"/>
      <c r="I42" s="1"/>
    </row>
    <row r="43" spans="1:9" x14ac:dyDescent="0.3">
      <c r="A43" s="1" t="s">
        <v>29</v>
      </c>
      <c r="B43" s="1">
        <v>4.88</v>
      </c>
      <c r="C43" s="1">
        <v>0.02</v>
      </c>
      <c r="D43" s="1">
        <v>0</v>
      </c>
      <c r="E43" s="1">
        <v>1.93</v>
      </c>
      <c r="F43" s="1">
        <v>6.83</v>
      </c>
      <c r="G43" s="5">
        <f>(F43-F44)/F44</f>
        <v>0.27902621722846449</v>
      </c>
      <c r="H43" s="5">
        <f>F43/$F$55</f>
        <v>1.5344521578935543E-3</v>
      </c>
      <c r="I43" s="1">
        <v>1.49</v>
      </c>
    </row>
    <row r="44" spans="1:9" x14ac:dyDescent="0.3">
      <c r="A44" s="1" t="s">
        <v>11</v>
      </c>
      <c r="B44" s="1">
        <v>4.3600000000000003</v>
      </c>
      <c r="C44" s="1">
        <v>0.01</v>
      </c>
      <c r="D44" s="1">
        <v>0</v>
      </c>
      <c r="E44" s="1">
        <v>0.97</v>
      </c>
      <c r="F44" s="1">
        <v>5.34</v>
      </c>
      <c r="G44" s="1"/>
      <c r="H44" s="1"/>
      <c r="I44" s="1"/>
    </row>
    <row r="45" spans="1:9" x14ac:dyDescent="0.3">
      <c r="A45" s="1" t="s">
        <v>30</v>
      </c>
      <c r="B45" s="1">
        <v>71.59</v>
      </c>
      <c r="C45" s="1">
        <v>0</v>
      </c>
      <c r="D45" s="1">
        <v>10.84</v>
      </c>
      <c r="E45" s="1">
        <v>475.45</v>
      </c>
      <c r="F45" s="1">
        <v>557.88</v>
      </c>
      <c r="G45" s="5">
        <f>(F45-F46)/F46</f>
        <v>0.13537935525887329</v>
      </c>
      <c r="H45" s="5">
        <f>F45/$F$55</f>
        <v>0.12533531037271683</v>
      </c>
      <c r="I45" s="1">
        <v>66.52</v>
      </c>
    </row>
    <row r="46" spans="1:9" x14ac:dyDescent="0.3">
      <c r="A46" s="1" t="s">
        <v>11</v>
      </c>
      <c r="B46" s="1">
        <v>64.83</v>
      </c>
      <c r="C46" s="1">
        <v>0</v>
      </c>
      <c r="D46" s="1">
        <v>9.51</v>
      </c>
      <c r="E46" s="1">
        <v>417.02</v>
      </c>
      <c r="F46" s="1">
        <v>491.36</v>
      </c>
      <c r="G46" s="1"/>
      <c r="H46" s="1"/>
      <c r="I46" s="1"/>
    </row>
    <row r="47" spans="1:9" x14ac:dyDescent="0.3">
      <c r="A47" s="1" t="s">
        <v>31</v>
      </c>
      <c r="B47" s="1">
        <v>119.21</v>
      </c>
      <c r="C47" s="1">
        <v>16.71</v>
      </c>
      <c r="D47" s="1">
        <v>14.48</v>
      </c>
      <c r="E47" s="1">
        <v>291.86</v>
      </c>
      <c r="F47" s="1">
        <v>442.26</v>
      </c>
      <c r="G47" s="5">
        <f>(F47-F48)/F48</f>
        <v>-4.3658773921505023E-2</v>
      </c>
      <c r="H47" s="5">
        <f>F47/$F$55</f>
        <v>9.9359708836018051E-2</v>
      </c>
      <c r="I47" s="1">
        <v>-20.190000000000001</v>
      </c>
    </row>
    <row r="48" spans="1:9" x14ac:dyDescent="0.3">
      <c r="A48" s="1" t="s">
        <v>11</v>
      </c>
      <c r="B48" s="1">
        <v>116.64</v>
      </c>
      <c r="C48" s="1">
        <v>19.98</v>
      </c>
      <c r="D48" s="1">
        <v>23.75</v>
      </c>
      <c r="E48" s="1">
        <v>302.08</v>
      </c>
      <c r="F48" s="1">
        <v>462.45</v>
      </c>
      <c r="G48" s="1"/>
      <c r="H48" s="1"/>
      <c r="I48" s="1"/>
    </row>
    <row r="49" spans="1:9" x14ac:dyDescent="0.3">
      <c r="A49" s="1" t="s">
        <v>32</v>
      </c>
      <c r="B49" s="1">
        <v>49.76</v>
      </c>
      <c r="C49" s="1">
        <v>0.91</v>
      </c>
      <c r="D49" s="1">
        <v>6.78</v>
      </c>
      <c r="E49" s="1">
        <v>65.34</v>
      </c>
      <c r="F49" s="1">
        <v>122.79</v>
      </c>
      <c r="G49" s="5">
        <f>(F49-F50)/F50</f>
        <v>-4.9613003095975099E-2</v>
      </c>
      <c r="H49" s="5">
        <f>F49/$F$55</f>
        <v>2.7586439307137559E-2</v>
      </c>
      <c r="I49" s="1">
        <v>-6.41</v>
      </c>
    </row>
    <row r="50" spans="1:9" x14ac:dyDescent="0.3">
      <c r="A50" s="1" t="s">
        <v>11</v>
      </c>
      <c r="B50" s="1">
        <v>51.04</v>
      </c>
      <c r="C50" s="1">
        <v>0.93</v>
      </c>
      <c r="D50" s="1">
        <v>8.11</v>
      </c>
      <c r="E50" s="1">
        <v>69.12</v>
      </c>
      <c r="F50" s="1">
        <v>129.19999999999999</v>
      </c>
      <c r="G50" s="1"/>
      <c r="H50" s="1"/>
      <c r="I50" s="1"/>
    </row>
    <row r="51" spans="1:9" x14ac:dyDescent="0.3">
      <c r="A51" s="1" t="s">
        <v>33</v>
      </c>
      <c r="B51" s="1">
        <v>60.36</v>
      </c>
      <c r="C51" s="1">
        <v>54.35</v>
      </c>
      <c r="D51" s="1">
        <v>26.93</v>
      </c>
      <c r="E51" s="1">
        <v>88.9</v>
      </c>
      <c r="F51" s="1">
        <v>230.54</v>
      </c>
      <c r="G51" s="5">
        <f>(F51-F52)/F52</f>
        <v>2.1489653950108531E-2</v>
      </c>
      <c r="H51" s="5">
        <f>F51/$F$55</f>
        <v>5.1793938576980968E-2</v>
      </c>
      <c r="I51" s="1">
        <v>4.8499999999999996</v>
      </c>
    </row>
    <row r="52" spans="1:9" x14ac:dyDescent="0.3">
      <c r="A52" s="1" t="s">
        <v>11</v>
      </c>
      <c r="B52" s="1">
        <v>59.73</v>
      </c>
      <c r="C52" s="1">
        <v>59.18</v>
      </c>
      <c r="D52" s="1">
        <v>21.51</v>
      </c>
      <c r="E52" s="1">
        <v>85.27</v>
      </c>
      <c r="F52" s="1">
        <v>225.69</v>
      </c>
      <c r="G52" s="1"/>
      <c r="H52" s="1"/>
      <c r="I52" s="1"/>
    </row>
    <row r="53" spans="1:9" x14ac:dyDescent="0.3">
      <c r="A53" s="1" t="s">
        <v>34</v>
      </c>
      <c r="B53" s="1">
        <v>1.41</v>
      </c>
      <c r="C53" s="1">
        <v>0.02</v>
      </c>
      <c r="D53" s="1">
        <v>0.44</v>
      </c>
      <c r="E53" s="1">
        <v>15.44</v>
      </c>
      <c r="F53" s="1">
        <v>17.309999999999999</v>
      </c>
      <c r="G53" s="5">
        <f>(F53-F54)/F54</f>
        <v>4.6553808948004816E-2</v>
      </c>
      <c r="H53" s="5">
        <f>F53/$F$55</f>
        <v>3.8889263328166063E-3</v>
      </c>
      <c r="I53" s="1">
        <v>0.77</v>
      </c>
    </row>
    <row r="54" spans="1:9" x14ac:dyDescent="0.3">
      <c r="A54" s="1" t="s">
        <v>11</v>
      </c>
      <c r="B54" s="1">
        <v>0.72</v>
      </c>
      <c r="C54" s="1">
        <v>0.03</v>
      </c>
      <c r="D54" s="1">
        <v>0.35</v>
      </c>
      <c r="E54" s="1">
        <v>15.44</v>
      </c>
      <c r="F54" s="1">
        <v>16.54</v>
      </c>
      <c r="G54" s="1"/>
      <c r="H54" s="1"/>
      <c r="I54" s="1"/>
    </row>
    <row r="55" spans="1:9" x14ac:dyDescent="0.3">
      <c r="A55" s="3" t="s">
        <v>35</v>
      </c>
      <c r="B55" s="4">
        <f t="shared" ref="B55:F56" si="0">SUM(B5+B7+B9+B11+B13+B15+B17+B19+B21+B23+B25+B27+B29+B31+B33+B35+B37+B39+B41+B43+B45+B47+B49+B51+B53)</f>
        <v>777</v>
      </c>
      <c r="C55" s="4">
        <f t="shared" si="0"/>
        <v>154.26000000000002</v>
      </c>
      <c r="D55" s="4">
        <f t="shared" si="0"/>
        <v>202.02</v>
      </c>
      <c r="E55" s="4">
        <f t="shared" si="0"/>
        <v>3317.82</v>
      </c>
      <c r="F55" s="4">
        <f t="shared" si="0"/>
        <v>4451.1000000000004</v>
      </c>
      <c r="G55" s="6">
        <f>(F55-F56)/F56</f>
        <v>-1.944110940993735E-2</v>
      </c>
      <c r="H55" s="6">
        <f>F55/$F$55</f>
        <v>1</v>
      </c>
      <c r="I55" s="4">
        <f t="shared" ref="I55" si="1">SUM(I5+I7+I9+I11+I13+I15+I17+I19+I21+I23+I25+I27+I29+I31+I33+I35+I37+I39+I41+I43+I45+I47+I49+I51+I53)</f>
        <v>-88.249999999999972</v>
      </c>
    </row>
    <row r="56" spans="1:9" ht="13.2" customHeight="1" x14ac:dyDescent="0.3">
      <c r="A56" s="1" t="s">
        <v>36</v>
      </c>
      <c r="B56" s="7">
        <f t="shared" si="0"/>
        <v>702.06999999999994</v>
      </c>
      <c r="C56" s="7">
        <f t="shared" si="0"/>
        <v>160.19000000000003</v>
      </c>
      <c r="D56" s="7">
        <f t="shared" si="0"/>
        <v>185.37999999999997</v>
      </c>
      <c r="E56" s="7">
        <f t="shared" si="0"/>
        <v>3491.71</v>
      </c>
      <c r="F56" s="7">
        <f t="shared" si="0"/>
        <v>4539.3499999999995</v>
      </c>
      <c r="G56" s="1"/>
      <c r="H56" s="1"/>
      <c r="I56" s="1"/>
    </row>
    <row r="57" spans="1:9" x14ac:dyDescent="0.3">
      <c r="A57" s="1" t="s">
        <v>37</v>
      </c>
      <c r="B57" s="5">
        <f>(B55-B56)/B56</f>
        <v>0.10672724941957365</v>
      </c>
      <c r="C57" s="5">
        <f>(C55-C56)/C56</f>
        <v>-3.7018540483176265E-2</v>
      </c>
      <c r="D57" s="5">
        <f>(D55-D56)/D56</f>
        <v>8.9761570827489728E-2</v>
      </c>
      <c r="E57" s="5">
        <f>(E55-E56)/E56</f>
        <v>-4.9800813927846202E-2</v>
      </c>
      <c r="F57" s="5">
        <f>(F55-F56)/F56</f>
        <v>-1.944110940993735E-2</v>
      </c>
      <c r="G57" s="1"/>
      <c r="H57" s="1"/>
      <c r="I57" s="1"/>
    </row>
    <row r="58" spans="1:9" x14ac:dyDescent="0.3">
      <c r="A58" s="1" t="s">
        <v>46</v>
      </c>
      <c r="B58" s="5">
        <f>B55/$F$55</f>
        <v>0.17456359102244387</v>
      </c>
      <c r="C58" s="5">
        <f>C55/$F$55</f>
        <v>3.4656601738896002E-2</v>
      </c>
      <c r="D58" s="5">
        <f>D55/$F$55</f>
        <v>4.5386533665835407E-2</v>
      </c>
      <c r="E58" s="5">
        <f>E55/$F$55</f>
        <v>0.7453932735728247</v>
      </c>
      <c r="F58" s="5">
        <f>F55/$F$55</f>
        <v>1</v>
      </c>
      <c r="G58" s="1"/>
      <c r="H58" s="1"/>
      <c r="I58" s="1"/>
    </row>
    <row r="59" spans="1:9" x14ac:dyDescent="0.3">
      <c r="A59" s="1" t="s">
        <v>47</v>
      </c>
      <c r="B59" s="5">
        <f>B56/$F$56</f>
        <v>0.15466311256016832</v>
      </c>
      <c r="C59" s="5">
        <f>C56/$F$56</f>
        <v>3.5289193386718376E-2</v>
      </c>
      <c r="D59" s="5">
        <f>D56/$F$56</f>
        <v>4.0838446033022349E-2</v>
      </c>
      <c r="E59" s="5">
        <f>E56/$F$56</f>
        <v>0.76920924802009105</v>
      </c>
      <c r="F59" s="5">
        <f>F56/$F$56</f>
        <v>1</v>
      </c>
      <c r="G59" s="1"/>
      <c r="H59" s="1"/>
      <c r="I59" s="1"/>
    </row>
  </sheetData>
  <mergeCells count="1">
    <mergeCell ref="A2:I2"/>
  </mergeCells>
  <pageMargins left="0.75" right="0.75" top="1" bottom="1" header="0.5" footer="0.5"/>
  <pageSetup scale="6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9"/>
  <sheetViews>
    <sheetView topLeftCell="A45" workbookViewId="0">
      <selection sqref="A1:H69"/>
    </sheetView>
  </sheetViews>
  <sheetFormatPr defaultRowHeight="14.4" x14ac:dyDescent="0.3"/>
  <cols>
    <col min="1" max="1" width="38.6640625" customWidth="1"/>
    <col min="2" max="2" width="10.5546875" customWidth="1"/>
    <col min="3" max="3" width="10" customWidth="1"/>
    <col min="4" max="4" width="13.109375" customWidth="1"/>
    <col min="5" max="5" width="11" customWidth="1"/>
    <col min="8" max="8" width="10.88671875" customWidth="1"/>
  </cols>
  <sheetData>
    <row r="1" spans="1:8" ht="28.2" customHeight="1" x14ac:dyDescent="0.3">
      <c r="A1" s="17" t="s">
        <v>0</v>
      </c>
      <c r="B1" s="17"/>
      <c r="C1" s="17"/>
      <c r="D1" s="17"/>
      <c r="E1" s="17"/>
      <c r="F1" s="17"/>
      <c r="G1" s="17"/>
      <c r="H1" s="17"/>
    </row>
    <row r="2" spans="1:8" ht="30" customHeight="1" x14ac:dyDescent="0.3">
      <c r="A2" s="3"/>
      <c r="B2" s="2" t="s">
        <v>52</v>
      </c>
      <c r="C2" s="2" t="s">
        <v>53</v>
      </c>
      <c r="D2" s="2" t="s">
        <v>54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3">
      <c r="A3" s="3" t="s">
        <v>9</v>
      </c>
      <c r="B3" s="1"/>
      <c r="C3" s="1"/>
      <c r="D3" s="1"/>
      <c r="E3" s="1"/>
      <c r="F3" s="1"/>
      <c r="G3" s="1"/>
      <c r="H3" s="1"/>
    </row>
    <row r="4" spans="1:8" x14ac:dyDescent="0.3">
      <c r="A4" s="1" t="s">
        <v>10</v>
      </c>
      <c r="B4" s="7">
        <v>0</v>
      </c>
      <c r="C4" s="7">
        <v>0</v>
      </c>
      <c r="D4" s="1">
        <v>47.02</v>
      </c>
      <c r="E4" s="1">
        <v>47.02</v>
      </c>
      <c r="F4" s="5">
        <f>(E4-E5)/E5</f>
        <v>0.62980935875216637</v>
      </c>
      <c r="G4" s="5">
        <f>E4/$E$65</f>
        <v>1.3260366535482481E-3</v>
      </c>
      <c r="H4" s="1">
        <v>18.170000000000002</v>
      </c>
    </row>
    <row r="5" spans="1:8" x14ac:dyDescent="0.3">
      <c r="A5" s="1" t="s">
        <v>11</v>
      </c>
      <c r="B5" s="7">
        <v>0</v>
      </c>
      <c r="C5" s="7">
        <v>0</v>
      </c>
      <c r="D5" s="1">
        <v>28.85</v>
      </c>
      <c r="E5" s="1">
        <v>28.85</v>
      </c>
      <c r="F5" s="1"/>
      <c r="G5" s="1"/>
      <c r="H5" s="1"/>
    </row>
    <row r="6" spans="1:8" x14ac:dyDescent="0.3">
      <c r="A6" s="1" t="s">
        <v>12</v>
      </c>
      <c r="B6" s="1">
        <v>2302.96</v>
      </c>
      <c r="C6" s="1">
        <v>18.21</v>
      </c>
      <c r="D6" s="1">
        <v>1038.97</v>
      </c>
      <c r="E6" s="1">
        <v>3360.14</v>
      </c>
      <c r="F6" s="5">
        <f>(E6-E7)/E7</f>
        <v>1.9061107758189273E-2</v>
      </c>
      <c r="G6" s="5">
        <f>E6/$E$65</f>
        <v>9.4761139962858579E-2</v>
      </c>
      <c r="H6" s="1">
        <v>62.85</v>
      </c>
    </row>
    <row r="7" spans="1:8" x14ac:dyDescent="0.3">
      <c r="A7" s="1" t="s">
        <v>11</v>
      </c>
      <c r="B7" s="1">
        <v>2757.18</v>
      </c>
      <c r="C7" s="1">
        <v>16.03</v>
      </c>
      <c r="D7" s="1">
        <v>524.08000000000004</v>
      </c>
      <c r="E7" s="1">
        <v>3297.29</v>
      </c>
      <c r="F7" s="1"/>
      <c r="G7" s="1"/>
      <c r="H7" s="1"/>
    </row>
    <row r="8" spans="1:8" x14ac:dyDescent="0.3">
      <c r="A8" s="1" t="s">
        <v>13</v>
      </c>
      <c r="B8" s="1">
        <v>465.63</v>
      </c>
      <c r="C8" s="7">
        <v>0</v>
      </c>
      <c r="D8" s="1">
        <v>84.52</v>
      </c>
      <c r="E8" s="1">
        <v>550.15</v>
      </c>
      <c r="F8" s="5">
        <f>(E8-E9)/E9</f>
        <v>6.6356696738376124</v>
      </c>
      <c r="G8" s="5">
        <f>E8/$E$65</f>
        <v>1.5515080071237104E-2</v>
      </c>
      <c r="H8" s="1">
        <v>478.1</v>
      </c>
    </row>
    <row r="9" spans="1:8" x14ac:dyDescent="0.3">
      <c r="A9" s="1" t="s">
        <v>11</v>
      </c>
      <c r="B9" s="7">
        <v>0</v>
      </c>
      <c r="C9" s="7">
        <v>0</v>
      </c>
      <c r="D9" s="1">
        <v>72.05</v>
      </c>
      <c r="E9" s="1">
        <v>72.05</v>
      </c>
      <c r="F9" s="1"/>
      <c r="G9" s="1"/>
      <c r="H9" s="1"/>
    </row>
    <row r="10" spans="1:8" x14ac:dyDescent="0.3">
      <c r="A10" s="1" t="s">
        <v>73</v>
      </c>
      <c r="B10" s="7">
        <v>0</v>
      </c>
      <c r="C10" s="7">
        <v>0</v>
      </c>
      <c r="D10" s="1">
        <v>2.64</v>
      </c>
      <c r="E10" s="1">
        <v>2.64</v>
      </c>
      <c r="F10" s="5">
        <f>(E10-E11)/E11</f>
        <v>-3.6496350364963535E-2</v>
      </c>
      <c r="G10" s="5">
        <f>E10/$E$65</f>
        <v>7.4452079229420996E-5</v>
      </c>
      <c r="H10" s="1">
        <v>-0.1</v>
      </c>
    </row>
    <row r="11" spans="1:8" x14ac:dyDescent="0.3">
      <c r="A11" s="1" t="s">
        <v>11</v>
      </c>
      <c r="B11" s="7">
        <v>0</v>
      </c>
      <c r="C11" s="7">
        <v>0</v>
      </c>
      <c r="D11" s="1">
        <v>2.74</v>
      </c>
      <c r="E11" s="1">
        <v>2.74</v>
      </c>
      <c r="F11" s="1"/>
      <c r="G11" s="1"/>
      <c r="H11" s="1"/>
    </row>
    <row r="12" spans="1:8" x14ac:dyDescent="0.3">
      <c r="A12" s="1" t="s">
        <v>14</v>
      </c>
      <c r="B12" s="1">
        <v>376.26</v>
      </c>
      <c r="C12" s="7">
        <v>0</v>
      </c>
      <c r="D12" s="1">
        <v>280.56</v>
      </c>
      <c r="E12" s="1">
        <v>656.82</v>
      </c>
      <c r="F12" s="5">
        <f>(E12-E13)/E13</f>
        <v>-0.36461164907664473</v>
      </c>
      <c r="G12" s="5">
        <f>E12/$E$65</f>
        <v>1.852333889373799E-2</v>
      </c>
      <c r="H12" s="1">
        <v>-376.91</v>
      </c>
    </row>
    <row r="13" spans="1:8" x14ac:dyDescent="0.3">
      <c r="A13" s="1" t="s">
        <v>11</v>
      </c>
      <c r="B13" s="1">
        <v>764.38</v>
      </c>
      <c r="C13" s="7">
        <v>0</v>
      </c>
      <c r="D13" s="1">
        <v>269.35000000000002</v>
      </c>
      <c r="E13" s="1">
        <v>1033.73</v>
      </c>
      <c r="F13" s="1"/>
      <c r="G13" s="1"/>
      <c r="H13" s="1"/>
    </row>
    <row r="14" spans="1:8" x14ac:dyDescent="0.3">
      <c r="A14" s="1" t="s">
        <v>15</v>
      </c>
      <c r="B14" s="7">
        <v>0</v>
      </c>
      <c r="C14" s="7">
        <v>0</v>
      </c>
      <c r="D14" s="1">
        <v>113.31</v>
      </c>
      <c r="E14" s="1">
        <v>113.31</v>
      </c>
      <c r="F14" s="5">
        <f>(E14-E15)/E15</f>
        <v>1.2291953570725951</v>
      </c>
      <c r="G14" s="5">
        <f>E14/$E$65</f>
        <v>3.1955170823809442E-3</v>
      </c>
      <c r="H14" s="1">
        <v>62.48</v>
      </c>
    </row>
    <row r="15" spans="1:8" x14ac:dyDescent="0.3">
      <c r="A15" s="1" t="s">
        <v>11</v>
      </c>
      <c r="B15" s="7">
        <v>0</v>
      </c>
      <c r="C15" s="7">
        <v>0</v>
      </c>
      <c r="D15" s="1">
        <v>50.83</v>
      </c>
      <c r="E15" s="1">
        <v>50.83</v>
      </c>
      <c r="F15" s="1"/>
      <c r="G15" s="1"/>
      <c r="H15" s="1"/>
    </row>
    <row r="16" spans="1:8" x14ac:dyDescent="0.3">
      <c r="A16" s="1" t="s">
        <v>16</v>
      </c>
      <c r="B16" s="1">
        <v>2974.17</v>
      </c>
      <c r="C16" s="1">
        <v>93.08</v>
      </c>
      <c r="D16" s="1">
        <v>300.95999999999998</v>
      </c>
      <c r="E16" s="1">
        <v>3368.21</v>
      </c>
      <c r="F16" s="5">
        <f>(E16-E17)/E17</f>
        <v>8.2997865006687974E-2</v>
      </c>
      <c r="G16" s="5">
        <f>E16/$E$65</f>
        <v>9.4988726432321244E-2</v>
      </c>
      <c r="H16" s="1">
        <v>258.13</v>
      </c>
    </row>
    <row r="17" spans="1:8" x14ac:dyDescent="0.3">
      <c r="A17" s="1" t="s">
        <v>11</v>
      </c>
      <c r="B17" s="1">
        <v>2899.93</v>
      </c>
      <c r="C17" s="1">
        <v>78.81</v>
      </c>
      <c r="D17" s="1">
        <v>131.34</v>
      </c>
      <c r="E17" s="1">
        <v>3110.08</v>
      </c>
      <c r="F17" s="1"/>
      <c r="G17" s="1"/>
      <c r="H17" s="1"/>
    </row>
    <row r="18" spans="1:8" x14ac:dyDescent="0.3">
      <c r="A18" s="1" t="s">
        <v>17</v>
      </c>
      <c r="B18" s="1">
        <v>1167.01</v>
      </c>
      <c r="C18" s="1">
        <v>61.15</v>
      </c>
      <c r="D18" s="1">
        <v>605.26</v>
      </c>
      <c r="E18" s="1">
        <v>1833.42</v>
      </c>
      <c r="F18" s="5">
        <f>(E18-E19)/E19</f>
        <v>0.35031706400936835</v>
      </c>
      <c r="G18" s="5">
        <f>E18/$E$65</f>
        <v>5.1705276932123116E-2</v>
      </c>
      <c r="H18" s="1">
        <v>475.65</v>
      </c>
    </row>
    <row r="19" spans="1:8" x14ac:dyDescent="0.3">
      <c r="A19" s="1" t="s">
        <v>11</v>
      </c>
      <c r="B19" s="1">
        <v>879.87</v>
      </c>
      <c r="C19" s="1">
        <v>59.02</v>
      </c>
      <c r="D19" s="1">
        <v>418.88</v>
      </c>
      <c r="E19" s="1">
        <v>1357.77</v>
      </c>
      <c r="F19" s="1"/>
      <c r="G19" s="1"/>
      <c r="H19" s="1"/>
    </row>
    <row r="20" spans="1:8" x14ac:dyDescent="0.3">
      <c r="A20" s="1" t="s">
        <v>18</v>
      </c>
      <c r="B20" s="1">
        <v>1290.8900000000001</v>
      </c>
      <c r="C20" s="1">
        <v>46.32</v>
      </c>
      <c r="D20" s="1">
        <v>458.92</v>
      </c>
      <c r="E20" s="1">
        <v>1796.13</v>
      </c>
      <c r="F20" s="5">
        <f>(E20-E21)/E21</f>
        <v>0.14535228511851245</v>
      </c>
      <c r="G20" s="5">
        <f>E20/$E$65</f>
        <v>5.065364131300755E-2</v>
      </c>
      <c r="H20" s="1">
        <v>227.94</v>
      </c>
    </row>
    <row r="21" spans="1:8" x14ac:dyDescent="0.3">
      <c r="A21" s="1" t="s">
        <v>11</v>
      </c>
      <c r="B21" s="1">
        <v>1084.8399999999999</v>
      </c>
      <c r="C21" s="1">
        <v>38.799999999999997</v>
      </c>
      <c r="D21" s="1">
        <v>444.55</v>
      </c>
      <c r="E21" s="1">
        <v>1568.19</v>
      </c>
      <c r="F21" s="1"/>
      <c r="G21" s="1"/>
      <c r="H21" s="1"/>
    </row>
    <row r="22" spans="1:8" x14ac:dyDescent="0.3">
      <c r="A22" s="1" t="s">
        <v>19</v>
      </c>
      <c r="B22" s="7">
        <v>0</v>
      </c>
      <c r="C22" s="7">
        <v>0</v>
      </c>
      <c r="D22" s="1">
        <v>40.26</v>
      </c>
      <c r="E22" s="1">
        <v>40.26</v>
      </c>
      <c r="F22" s="5">
        <f>(E22-E23)/E23</f>
        <v>0.2668344870988042</v>
      </c>
      <c r="G22" s="5">
        <f>E22/$E$65</f>
        <v>1.1353942082486701E-3</v>
      </c>
      <c r="H22" s="1">
        <v>8.48</v>
      </c>
    </row>
    <row r="23" spans="1:8" x14ac:dyDescent="0.3">
      <c r="A23" s="1" t="s">
        <v>11</v>
      </c>
      <c r="B23" s="7">
        <v>0</v>
      </c>
      <c r="C23" s="7">
        <v>0</v>
      </c>
      <c r="D23" s="1">
        <v>31.78</v>
      </c>
      <c r="E23" s="1">
        <v>31.78</v>
      </c>
      <c r="F23" s="1"/>
      <c r="G23" s="1"/>
      <c r="H23" s="1"/>
    </row>
    <row r="24" spans="1:8" x14ac:dyDescent="0.3">
      <c r="A24" s="1" t="s">
        <v>20</v>
      </c>
      <c r="B24" s="1">
        <v>530.41</v>
      </c>
      <c r="C24" s="7">
        <v>0</v>
      </c>
      <c r="D24" s="7">
        <v>0</v>
      </c>
      <c r="E24" s="1">
        <v>530.41</v>
      </c>
      <c r="F24" s="7">
        <v>0</v>
      </c>
      <c r="G24" s="5">
        <f>E24/$E$65</f>
        <v>1.4958381569726207E-2</v>
      </c>
      <c r="H24" s="1">
        <v>530.41</v>
      </c>
    </row>
    <row r="25" spans="1:8" x14ac:dyDescent="0.3">
      <c r="A25" s="1" t="s">
        <v>11</v>
      </c>
      <c r="B25" s="7">
        <v>0</v>
      </c>
      <c r="C25" s="7">
        <v>0</v>
      </c>
      <c r="D25" s="7">
        <v>0</v>
      </c>
      <c r="E25" s="7">
        <v>0</v>
      </c>
      <c r="F25" s="1"/>
      <c r="G25" s="1"/>
      <c r="H25" s="1"/>
    </row>
    <row r="26" spans="1:8" x14ac:dyDescent="0.3">
      <c r="A26" s="1" t="s">
        <v>21</v>
      </c>
      <c r="B26" s="7">
        <v>0</v>
      </c>
      <c r="C26" s="7">
        <v>0</v>
      </c>
      <c r="D26" s="1">
        <v>60.71</v>
      </c>
      <c r="E26" s="1">
        <v>60.71</v>
      </c>
      <c r="F26" s="5">
        <f>(E26-E27)/E27</f>
        <v>3.0380176510522727E-2</v>
      </c>
      <c r="G26" s="5">
        <f>E26/$E$65</f>
        <v>1.7121158068250561E-3</v>
      </c>
      <c r="H26" s="1">
        <v>1.79</v>
      </c>
    </row>
    <row r="27" spans="1:8" x14ac:dyDescent="0.3">
      <c r="A27" s="1" t="s">
        <v>11</v>
      </c>
      <c r="B27" s="7">
        <v>0</v>
      </c>
      <c r="C27" s="7">
        <v>0</v>
      </c>
      <c r="D27" s="1">
        <v>58.92</v>
      </c>
      <c r="E27" s="1">
        <v>58.92</v>
      </c>
      <c r="F27" s="1"/>
      <c r="G27" s="1"/>
      <c r="H27" s="1"/>
    </row>
    <row r="28" spans="1:8" x14ac:dyDescent="0.3">
      <c r="A28" s="1" t="s">
        <v>22</v>
      </c>
      <c r="B28" s="7">
        <v>0</v>
      </c>
      <c r="C28" s="7">
        <v>0</v>
      </c>
      <c r="D28" s="1">
        <v>0.97</v>
      </c>
      <c r="E28" s="1">
        <v>0.97</v>
      </c>
      <c r="F28" s="5">
        <f>(E28-E29)/E29</f>
        <v>-2.4477611940298507</v>
      </c>
      <c r="G28" s="7">
        <v>0</v>
      </c>
      <c r="H28" s="1">
        <v>1.64</v>
      </c>
    </row>
    <row r="29" spans="1:8" x14ac:dyDescent="0.3">
      <c r="A29" s="1" t="s">
        <v>11</v>
      </c>
      <c r="B29" s="7">
        <v>0</v>
      </c>
      <c r="C29" s="7">
        <v>0</v>
      </c>
      <c r="D29" s="1">
        <v>-0.67</v>
      </c>
      <c r="E29" s="1">
        <v>-0.67</v>
      </c>
      <c r="F29" s="1"/>
      <c r="G29" s="1"/>
      <c r="H29" s="1"/>
    </row>
    <row r="30" spans="1:8" x14ac:dyDescent="0.3">
      <c r="A30" s="1" t="s">
        <v>23</v>
      </c>
      <c r="B30" s="1">
        <v>6.44</v>
      </c>
      <c r="C30" s="7">
        <v>0</v>
      </c>
      <c r="D30" s="1">
        <v>418.15</v>
      </c>
      <c r="E30" s="1">
        <v>424.59</v>
      </c>
      <c r="F30" s="5">
        <f>(E30-E31)/E31</f>
        <v>-0.11238632800250872</v>
      </c>
      <c r="G30" s="5">
        <f>E30/$E$65</f>
        <v>1.1974094060613581E-2</v>
      </c>
      <c r="H30" s="1">
        <v>-53.76</v>
      </c>
    </row>
    <row r="31" spans="1:8" x14ac:dyDescent="0.3">
      <c r="A31" s="1" t="s">
        <v>11</v>
      </c>
      <c r="B31" s="1">
        <v>130.37</v>
      </c>
      <c r="C31" s="7">
        <v>0</v>
      </c>
      <c r="D31" s="1">
        <v>347.98</v>
      </c>
      <c r="E31" s="1">
        <v>478.35</v>
      </c>
      <c r="F31" s="1"/>
      <c r="G31" s="1"/>
      <c r="H31" s="1"/>
    </row>
    <row r="32" spans="1:8" x14ac:dyDescent="0.3">
      <c r="A32" s="1" t="s">
        <v>24</v>
      </c>
      <c r="B32" s="7">
        <v>0</v>
      </c>
      <c r="C32" s="7">
        <v>0</v>
      </c>
      <c r="D32" s="1">
        <v>0</v>
      </c>
      <c r="E32" s="1">
        <v>0</v>
      </c>
      <c r="F32" s="5">
        <f>(E32-E33)/E33</f>
        <v>-1</v>
      </c>
      <c r="G32" s="7">
        <v>0</v>
      </c>
      <c r="H32" s="1">
        <v>-0.02</v>
      </c>
    </row>
    <row r="33" spans="1:8" x14ac:dyDescent="0.3">
      <c r="A33" s="1" t="s">
        <v>11</v>
      </c>
      <c r="B33" s="7">
        <v>0</v>
      </c>
      <c r="C33" s="7">
        <v>0</v>
      </c>
      <c r="D33" s="1">
        <v>0.02</v>
      </c>
      <c r="E33" s="1">
        <v>0.02</v>
      </c>
      <c r="F33" s="1"/>
      <c r="G33" s="7"/>
      <c r="H33" s="1"/>
    </row>
    <row r="34" spans="1:8" x14ac:dyDescent="0.3">
      <c r="A34" s="1" t="s">
        <v>25</v>
      </c>
      <c r="B34" s="7">
        <v>0</v>
      </c>
      <c r="C34" s="7">
        <v>0</v>
      </c>
      <c r="D34" s="1">
        <v>0.17</v>
      </c>
      <c r="E34" s="1">
        <v>0.17</v>
      </c>
      <c r="F34" s="5">
        <f>(E34-E35)/E35</f>
        <v>-0.5</v>
      </c>
      <c r="G34" s="7">
        <v>0</v>
      </c>
      <c r="H34" s="1">
        <v>-0.17</v>
      </c>
    </row>
    <row r="35" spans="1:8" x14ac:dyDescent="0.3">
      <c r="A35" s="1" t="s">
        <v>11</v>
      </c>
      <c r="B35" s="7">
        <v>0</v>
      </c>
      <c r="C35" s="7">
        <v>0</v>
      </c>
      <c r="D35" s="1">
        <v>0.34</v>
      </c>
      <c r="E35" s="1">
        <v>0.34</v>
      </c>
      <c r="F35" s="1"/>
      <c r="G35" s="1"/>
      <c r="H35" s="1"/>
    </row>
    <row r="36" spans="1:8" x14ac:dyDescent="0.3">
      <c r="A36" s="1" t="s">
        <v>26</v>
      </c>
      <c r="B36" s="1">
        <v>3198.68</v>
      </c>
      <c r="C36" s="7">
        <v>0</v>
      </c>
      <c r="D36" s="1">
        <v>79.42</v>
      </c>
      <c r="E36" s="1">
        <v>3278.1</v>
      </c>
      <c r="F36" s="5">
        <f>(E36-E37)/E37</f>
        <v>9.2703642345474541E-2</v>
      </c>
      <c r="G36" s="5">
        <f>E36/$E$65</f>
        <v>9.2447485197713994E-2</v>
      </c>
      <c r="H36" s="1">
        <v>278.11</v>
      </c>
    </row>
    <row r="37" spans="1:8" x14ac:dyDescent="0.3">
      <c r="A37" s="1" t="s">
        <v>11</v>
      </c>
      <c r="B37" s="1">
        <v>2935.25</v>
      </c>
      <c r="C37" s="7">
        <v>0</v>
      </c>
      <c r="D37" s="1">
        <v>64.739999999999995</v>
      </c>
      <c r="E37" s="1">
        <v>2999.99</v>
      </c>
      <c r="F37" s="1"/>
      <c r="G37" s="1"/>
      <c r="H37" s="1"/>
    </row>
    <row r="38" spans="1:8" x14ac:dyDescent="0.3">
      <c r="A38" s="1" t="s">
        <v>27</v>
      </c>
      <c r="B38" s="7">
        <v>0</v>
      </c>
      <c r="C38" s="7">
        <v>0</v>
      </c>
      <c r="D38" s="1">
        <v>16.21</v>
      </c>
      <c r="E38" s="1">
        <v>16.21</v>
      </c>
      <c r="F38" s="5">
        <f>(E38-E39)/E39</f>
        <v>0.63572149344096873</v>
      </c>
      <c r="G38" s="5">
        <f>E38/$E$65</f>
        <v>4.5714704708670994E-4</v>
      </c>
      <c r="H38" s="1">
        <v>6.3</v>
      </c>
    </row>
    <row r="39" spans="1:8" x14ac:dyDescent="0.3">
      <c r="A39" s="1" t="s">
        <v>11</v>
      </c>
      <c r="B39" s="7">
        <v>0</v>
      </c>
      <c r="C39" s="7">
        <v>0</v>
      </c>
      <c r="D39" s="1">
        <v>9.91</v>
      </c>
      <c r="E39" s="1">
        <v>9.91</v>
      </c>
      <c r="F39" s="1"/>
      <c r="G39" s="1"/>
      <c r="H39" s="1"/>
    </row>
    <row r="40" spans="1:8" x14ac:dyDescent="0.3">
      <c r="A40" s="1" t="s">
        <v>28</v>
      </c>
      <c r="B40" s="1">
        <v>2561.2800000000002</v>
      </c>
      <c r="C40" s="1">
        <v>37.159999999999997</v>
      </c>
      <c r="D40" s="1">
        <v>142.41999999999999</v>
      </c>
      <c r="E40" s="1">
        <v>2740.86</v>
      </c>
      <c r="F40" s="5">
        <f>(E40-E41)/E41</f>
        <v>8.6470159193251864E-2</v>
      </c>
      <c r="G40" s="5">
        <f>E40/$E$65</f>
        <v>7.7296487074526826E-2</v>
      </c>
      <c r="H40" s="1">
        <v>218.14</v>
      </c>
    </row>
    <row r="41" spans="1:8" x14ac:dyDescent="0.3">
      <c r="A41" s="1" t="s">
        <v>11</v>
      </c>
      <c r="B41" s="1">
        <v>2369.14</v>
      </c>
      <c r="C41" s="1">
        <v>27.77</v>
      </c>
      <c r="D41" s="1">
        <v>125.81</v>
      </c>
      <c r="E41" s="1">
        <v>2522.7199999999998</v>
      </c>
      <c r="F41" s="1"/>
      <c r="G41" s="1"/>
      <c r="H41" s="1"/>
    </row>
    <row r="42" spans="1:8" x14ac:dyDescent="0.3">
      <c r="A42" s="1" t="s">
        <v>29</v>
      </c>
      <c r="B42" s="7">
        <v>0</v>
      </c>
      <c r="C42" s="7">
        <v>0</v>
      </c>
      <c r="D42" s="1">
        <v>15.57</v>
      </c>
      <c r="E42" s="1">
        <v>15.57</v>
      </c>
      <c r="F42" s="5">
        <f>(E42-E43)/E43</f>
        <v>0.18854961832061073</v>
      </c>
      <c r="G42" s="5">
        <f>E42/$E$65</f>
        <v>4.3909805818260789E-4</v>
      </c>
      <c r="H42" s="1">
        <v>2.4700000000000002</v>
      </c>
    </row>
    <row r="43" spans="1:8" x14ac:dyDescent="0.3">
      <c r="A43" s="1" t="s">
        <v>11</v>
      </c>
      <c r="B43" s="7">
        <v>0</v>
      </c>
      <c r="C43" s="7">
        <v>0</v>
      </c>
      <c r="D43" s="1">
        <v>13.1</v>
      </c>
      <c r="E43" s="1">
        <v>13.1</v>
      </c>
      <c r="F43" s="1"/>
      <c r="G43" s="1"/>
      <c r="H43" s="1"/>
    </row>
    <row r="44" spans="1:8" x14ac:dyDescent="0.3">
      <c r="A44" s="1" t="s">
        <v>30</v>
      </c>
      <c r="B44" s="1">
        <v>222.55</v>
      </c>
      <c r="C44" s="1">
        <v>81.41</v>
      </c>
      <c r="D44" s="1">
        <v>349.17</v>
      </c>
      <c r="E44" s="1">
        <v>653.13</v>
      </c>
      <c r="F44" s="5">
        <f>(E44-E45)/E45</f>
        <v>0.97361979874898008</v>
      </c>
      <c r="G44" s="5">
        <f>E44/$E$65</f>
        <v>1.8419275192087775E-2</v>
      </c>
      <c r="H44" s="1">
        <v>322.2</v>
      </c>
    </row>
    <row r="45" spans="1:8" x14ac:dyDescent="0.3">
      <c r="A45" s="1" t="s">
        <v>11</v>
      </c>
      <c r="B45" s="1">
        <v>-0.03</v>
      </c>
      <c r="C45" s="1">
        <v>87.99</v>
      </c>
      <c r="D45" s="1">
        <v>242.97</v>
      </c>
      <c r="E45" s="1">
        <v>330.93</v>
      </c>
      <c r="F45" s="1"/>
      <c r="G45" s="1"/>
      <c r="H45" s="1"/>
    </row>
    <row r="46" spans="1:8" x14ac:dyDescent="0.3">
      <c r="A46" s="1" t="s">
        <v>31</v>
      </c>
      <c r="B46" s="1">
        <v>3.39</v>
      </c>
      <c r="C46" s="1">
        <v>132.57</v>
      </c>
      <c r="D46" s="1">
        <v>980.91</v>
      </c>
      <c r="E46" s="1">
        <v>1116.8699999999999</v>
      </c>
      <c r="F46" s="5">
        <f>(E46-E47)/E47</f>
        <v>4.6552160346329925E-2</v>
      </c>
      <c r="G46" s="5">
        <f>E46/$E$65</f>
        <v>3.1497459745819474E-2</v>
      </c>
      <c r="H46" s="1">
        <v>49.68</v>
      </c>
    </row>
    <row r="47" spans="1:8" x14ac:dyDescent="0.3">
      <c r="A47" s="1" t="s">
        <v>11</v>
      </c>
      <c r="B47" s="1">
        <v>16.920000000000002</v>
      </c>
      <c r="C47" s="1">
        <v>124.82</v>
      </c>
      <c r="D47" s="1">
        <v>925.45</v>
      </c>
      <c r="E47" s="1">
        <v>1067.19</v>
      </c>
      <c r="F47" s="1"/>
      <c r="G47" s="1"/>
      <c r="H47" s="1"/>
    </row>
    <row r="48" spans="1:8" x14ac:dyDescent="0.3">
      <c r="A48" s="1" t="s">
        <v>32</v>
      </c>
      <c r="B48" s="1">
        <v>1492.86</v>
      </c>
      <c r="C48" s="7">
        <v>0</v>
      </c>
      <c r="D48" s="1">
        <v>449.2</v>
      </c>
      <c r="E48" s="1">
        <v>1942.06</v>
      </c>
      <c r="F48" s="5">
        <f>(E48-E49)/E49</f>
        <v>3.5647197085438944</v>
      </c>
      <c r="G48" s="5">
        <f>E48/$E$65</f>
        <v>5.4769092798594439E-2</v>
      </c>
      <c r="H48" s="1">
        <v>1516.61</v>
      </c>
    </row>
    <row r="49" spans="1:8" x14ac:dyDescent="0.3">
      <c r="A49" s="1" t="s">
        <v>11</v>
      </c>
      <c r="B49" s="1">
        <v>5.65</v>
      </c>
      <c r="C49" s="7">
        <v>0</v>
      </c>
      <c r="D49" s="1">
        <v>419.8</v>
      </c>
      <c r="E49" s="1">
        <v>425.45</v>
      </c>
      <c r="F49" s="1"/>
      <c r="G49" s="1"/>
      <c r="H49" s="1"/>
    </row>
    <row r="50" spans="1:8" x14ac:dyDescent="0.3">
      <c r="A50" s="1" t="s">
        <v>33</v>
      </c>
      <c r="B50" s="1">
        <v>687.2</v>
      </c>
      <c r="C50" s="7">
        <v>0</v>
      </c>
      <c r="D50" s="1">
        <v>424.8</v>
      </c>
      <c r="E50" s="1">
        <v>1112</v>
      </c>
      <c r="F50" s="5">
        <f>(E50-E51)/E51</f>
        <v>0.16978750262991793</v>
      </c>
      <c r="G50" s="5">
        <f>E50/$E$65</f>
        <v>3.1360118220877323E-2</v>
      </c>
      <c r="H50" s="1">
        <v>161.4</v>
      </c>
    </row>
    <row r="51" spans="1:8" x14ac:dyDescent="0.3">
      <c r="A51" s="1" t="s">
        <v>11</v>
      </c>
      <c r="B51" s="1">
        <v>571.92999999999995</v>
      </c>
      <c r="C51" s="7">
        <v>0</v>
      </c>
      <c r="D51" s="1">
        <v>378.67</v>
      </c>
      <c r="E51" s="1">
        <v>950.6</v>
      </c>
      <c r="F51" s="1"/>
      <c r="G51" s="1"/>
      <c r="H51" s="1"/>
    </row>
    <row r="52" spans="1:8" x14ac:dyDescent="0.3">
      <c r="A52" s="1" t="s">
        <v>34</v>
      </c>
      <c r="B52" s="1">
        <v>1454.42</v>
      </c>
      <c r="C52" s="1">
        <v>14.31</v>
      </c>
      <c r="D52" s="1">
        <v>49.69</v>
      </c>
      <c r="E52" s="1">
        <v>1518.42</v>
      </c>
      <c r="F52" s="5">
        <f>(E52-E53)/E53</f>
        <v>1.7612288391169711E-2</v>
      </c>
      <c r="G52" s="5">
        <f>E52/$E$65</f>
        <v>4.2821790205885391E-2</v>
      </c>
      <c r="H52" s="1">
        <v>26.28</v>
      </c>
    </row>
    <row r="53" spans="1:8" x14ac:dyDescent="0.3">
      <c r="A53" s="1" t="s">
        <v>11</v>
      </c>
      <c r="B53" s="1">
        <v>1440.91</v>
      </c>
      <c r="C53" s="1">
        <v>15.12</v>
      </c>
      <c r="D53" s="1">
        <v>36.11</v>
      </c>
      <c r="E53" s="1">
        <v>1492.14</v>
      </c>
      <c r="F53" s="1"/>
      <c r="G53" s="1"/>
      <c r="H53" s="1"/>
    </row>
    <row r="54" spans="1:8" x14ac:dyDescent="0.3">
      <c r="A54" s="3" t="s">
        <v>35</v>
      </c>
      <c r="B54" s="4">
        <f t="shared" ref="B54:E55" si="0">SUM(B4+B6+B8+B10+B12+B14+B16+B18+B20+B22+B24+B26+B28+B30+B32+B34+B36+B38+B40+B42+B44+B46+B48+B50+B52)</f>
        <v>18734.150000000001</v>
      </c>
      <c r="C54" s="4">
        <f t="shared" si="0"/>
        <v>484.21</v>
      </c>
      <c r="D54" s="4">
        <f t="shared" si="0"/>
        <v>5959.81</v>
      </c>
      <c r="E54" s="4">
        <f t="shared" si="0"/>
        <v>25178.17</v>
      </c>
      <c r="F54" s="6">
        <f>(E54-E55)/E55</f>
        <v>0.20456456944929502</v>
      </c>
      <c r="G54" s="6">
        <f>E54/$E$65</f>
        <v>0.71006329836811766</v>
      </c>
      <c r="H54" s="4">
        <f t="shared" ref="H54" si="1">SUM(H4+H6+H8+H10+H12+H14+H16+H18+H20+H22+H24+H26+H28+H30+H32+H34+H36+H38+H40+H42+H44+H46+H48+H50+H52)</f>
        <v>4275.869999999999</v>
      </c>
    </row>
    <row r="55" spans="1:8" x14ac:dyDescent="0.3">
      <c r="A55" s="1" t="s">
        <v>36</v>
      </c>
      <c r="B55" s="10">
        <f t="shared" si="0"/>
        <v>15856.339999999998</v>
      </c>
      <c r="C55" s="10">
        <f t="shared" si="0"/>
        <v>448.36</v>
      </c>
      <c r="D55" s="10">
        <f t="shared" si="0"/>
        <v>4597.5999999999995</v>
      </c>
      <c r="E55" s="10">
        <f t="shared" si="0"/>
        <v>20902.3</v>
      </c>
      <c r="F55" s="1"/>
      <c r="G55" s="1"/>
      <c r="H55" s="1"/>
    </row>
    <row r="56" spans="1:8" x14ac:dyDescent="0.3">
      <c r="A56" s="1" t="s">
        <v>37</v>
      </c>
      <c r="B56" s="5">
        <f>(B54-B55)/B55</f>
        <v>0.18149270260350139</v>
      </c>
      <c r="C56" s="5">
        <f>(C54-C55)/C55</f>
        <v>7.995806940851094E-2</v>
      </c>
      <c r="D56" s="5">
        <f>(D54-D55)/D55</f>
        <v>0.29628719331825326</v>
      </c>
      <c r="E56" s="5">
        <f>(E54-E55)/E55</f>
        <v>0.20456456944929502</v>
      </c>
      <c r="F56" s="1"/>
      <c r="G56" s="1"/>
      <c r="H56" s="1"/>
    </row>
    <row r="57" spans="1:8" x14ac:dyDescent="0.3">
      <c r="A57" s="3" t="s">
        <v>55</v>
      </c>
      <c r="B57" s="1"/>
      <c r="C57" s="1"/>
      <c r="D57" s="1"/>
      <c r="E57" s="1"/>
      <c r="F57" s="1"/>
      <c r="G57" s="1"/>
      <c r="H57" s="1"/>
    </row>
    <row r="58" spans="1:8" x14ac:dyDescent="0.3">
      <c r="A58" s="1" t="s">
        <v>56</v>
      </c>
      <c r="B58" s="1">
        <v>9148.5300000000007</v>
      </c>
      <c r="C58" s="7">
        <v>0</v>
      </c>
      <c r="D58" s="1">
        <v>27.19</v>
      </c>
      <c r="E58" s="1">
        <v>9175.7199999999993</v>
      </c>
      <c r="F58" s="5">
        <f>(E58-E59)/E59</f>
        <v>-0.32112665635797316</v>
      </c>
      <c r="G58" s="5">
        <f>E58/$E$65</f>
        <v>0.25876948197991767</v>
      </c>
      <c r="H58" s="1">
        <v>-4340.38</v>
      </c>
    </row>
    <row r="59" spans="1:8" x14ac:dyDescent="0.3">
      <c r="A59" s="1" t="s">
        <v>11</v>
      </c>
      <c r="B59" s="1">
        <v>13516.1</v>
      </c>
      <c r="C59" s="7">
        <v>0</v>
      </c>
      <c r="D59" s="7">
        <v>0</v>
      </c>
      <c r="E59" s="1">
        <v>13516.1</v>
      </c>
      <c r="F59" s="1"/>
      <c r="G59" s="1"/>
      <c r="H59" s="1"/>
    </row>
    <row r="60" spans="1:8" x14ac:dyDescent="0.3">
      <c r="A60" s="1" t="s">
        <v>57</v>
      </c>
      <c r="B60" s="7">
        <v>0</v>
      </c>
      <c r="C60" s="1">
        <v>1105.1600000000001</v>
      </c>
      <c r="D60" s="7">
        <v>0</v>
      </c>
      <c r="E60" s="1">
        <v>1105.1600000000001</v>
      </c>
      <c r="F60" s="5">
        <f>(E60-E61)/E61</f>
        <v>7.9047061120874867E-2</v>
      </c>
      <c r="G60" s="5">
        <f>E60/$E$65</f>
        <v>3.1167219651964739E-2</v>
      </c>
      <c r="H60" s="1">
        <v>80.959999999999994</v>
      </c>
    </row>
    <row r="61" spans="1:8" x14ac:dyDescent="0.3">
      <c r="A61" s="1" t="s">
        <v>11</v>
      </c>
      <c r="B61" s="7">
        <v>0</v>
      </c>
      <c r="C61" s="1">
        <v>1024.2</v>
      </c>
      <c r="D61" s="7">
        <v>0</v>
      </c>
      <c r="E61" s="1">
        <v>1024.2</v>
      </c>
      <c r="F61" s="1"/>
      <c r="G61" s="1"/>
      <c r="H61" s="1"/>
    </row>
    <row r="62" spans="1:8" x14ac:dyDescent="0.3">
      <c r="A62" s="3" t="s">
        <v>58</v>
      </c>
      <c r="B62" s="3">
        <v>9148.5300000000007</v>
      </c>
      <c r="C62" s="3">
        <v>1105.1600000000001</v>
      </c>
      <c r="D62" s="3">
        <v>27.19</v>
      </c>
      <c r="E62" s="3">
        <v>10280.879999999999</v>
      </c>
      <c r="F62" s="6">
        <f>(E62-E63)/E63</f>
        <v>-0.29293893523517406</v>
      </c>
      <c r="G62" s="6">
        <f>E62/$E$65</f>
        <v>0.2899367016318824</v>
      </c>
      <c r="H62" s="4">
        <v>-4259.42</v>
      </c>
    </row>
    <row r="63" spans="1:8" x14ac:dyDescent="0.3">
      <c r="A63" s="1" t="s">
        <v>36</v>
      </c>
      <c r="B63" s="10">
        <f t="shared" ref="B63:C63" si="2">SUM(B59+B61)</f>
        <v>13516.1</v>
      </c>
      <c r="C63" s="10">
        <f t="shared" si="2"/>
        <v>1024.2</v>
      </c>
      <c r="D63" s="7">
        <v>0</v>
      </c>
      <c r="E63" s="10">
        <f t="shared" ref="E63" si="3">SUM(E59+E61)</f>
        <v>14540.300000000001</v>
      </c>
      <c r="F63" s="1"/>
      <c r="G63" s="1"/>
      <c r="H63" s="1"/>
    </row>
    <row r="64" spans="1:8" x14ac:dyDescent="0.3">
      <c r="A64" s="1" t="s">
        <v>37</v>
      </c>
      <c r="B64" s="8">
        <v>-0.3231</v>
      </c>
      <c r="C64" s="8">
        <v>7.9000000000000001E-2</v>
      </c>
      <c r="D64" s="7">
        <v>0</v>
      </c>
      <c r="E64" s="8">
        <v>-0.29289999999999999</v>
      </c>
      <c r="F64" s="1"/>
      <c r="G64" s="1"/>
      <c r="H64" s="1"/>
    </row>
    <row r="65" spans="1:8" x14ac:dyDescent="0.3">
      <c r="A65" s="3" t="s">
        <v>45</v>
      </c>
      <c r="B65" s="4">
        <f t="shared" ref="B65:E66" si="4">SUM(B54+B62)</f>
        <v>27882.68</v>
      </c>
      <c r="C65" s="4">
        <f t="shared" si="4"/>
        <v>1589.3700000000001</v>
      </c>
      <c r="D65" s="4">
        <f t="shared" si="4"/>
        <v>5987</v>
      </c>
      <c r="E65" s="4">
        <f t="shared" si="4"/>
        <v>35459.049999999996</v>
      </c>
      <c r="F65" s="6">
        <f>(E65-E66)/E66</f>
        <v>4.6413073532971876E-4</v>
      </c>
      <c r="G65" s="6">
        <f>E65/$E$65</f>
        <v>1</v>
      </c>
      <c r="H65" s="4">
        <f t="shared" ref="H65" si="5">SUM(H54+H62)</f>
        <v>16.449999999998909</v>
      </c>
    </row>
    <row r="66" spans="1:8" x14ac:dyDescent="0.3">
      <c r="A66" s="1" t="s">
        <v>36</v>
      </c>
      <c r="B66" s="7">
        <f t="shared" si="4"/>
        <v>29372.44</v>
      </c>
      <c r="C66" s="7">
        <f t="shared" si="4"/>
        <v>1472.56</v>
      </c>
      <c r="D66" s="7">
        <f t="shared" si="4"/>
        <v>4597.5999999999995</v>
      </c>
      <c r="E66" s="7">
        <f t="shared" si="4"/>
        <v>35442.6</v>
      </c>
      <c r="F66" s="1"/>
      <c r="G66" s="1"/>
      <c r="H66" s="1"/>
    </row>
    <row r="67" spans="1:8" x14ac:dyDescent="0.3">
      <c r="A67" s="1" t="s">
        <v>37</v>
      </c>
      <c r="B67" s="5">
        <f>(B65-B66)/B66</f>
        <v>-5.071965420646015E-2</v>
      </c>
      <c r="C67" s="5">
        <f>(C65-C66)/C66</f>
        <v>7.9324441788450162E-2</v>
      </c>
      <c r="D67" s="5">
        <f>(D65-D66)/D66</f>
        <v>0.30220114842526552</v>
      </c>
      <c r="E67" s="5">
        <f>(E65-E66)/E66</f>
        <v>4.6413073532971876E-4</v>
      </c>
      <c r="F67" s="1"/>
      <c r="G67" s="1"/>
      <c r="H67" s="1"/>
    </row>
    <row r="68" spans="1:8" x14ac:dyDescent="0.3">
      <c r="A68" s="1" t="s">
        <v>46</v>
      </c>
      <c r="B68" s="5">
        <f>B65/$E$65</f>
        <v>0.78633465927598178</v>
      </c>
      <c r="C68" s="5">
        <f>C65/$E$65</f>
        <v>4.482268983517608E-2</v>
      </c>
      <c r="D68" s="5">
        <f>D65/$E$65</f>
        <v>0.16884265088884223</v>
      </c>
      <c r="E68" s="5">
        <f>E65/$E$65</f>
        <v>1</v>
      </c>
      <c r="F68" s="1"/>
      <c r="G68" s="1"/>
      <c r="H68" s="1"/>
    </row>
    <row r="69" spans="1:8" x14ac:dyDescent="0.3">
      <c r="A69" s="1" t="s">
        <v>47</v>
      </c>
      <c r="B69" s="5">
        <f>B66/$E$66</f>
        <v>0.82873265505352312</v>
      </c>
      <c r="C69" s="5">
        <f>C66/$E$66</f>
        <v>4.1547741982811644E-2</v>
      </c>
      <c r="D69" s="5">
        <f>D66/$E$66</f>
        <v>0.12971960296366519</v>
      </c>
      <c r="E69" s="5">
        <f>E66/$E$66</f>
        <v>1</v>
      </c>
      <c r="F69" s="1"/>
      <c r="G69" s="1"/>
      <c r="H69" s="1"/>
    </row>
  </sheetData>
  <mergeCells count="1">
    <mergeCell ref="A1:H1"/>
  </mergeCells>
  <pageMargins left="0.75" right="0.75" top="1" bottom="1" header="0.5" footer="0.5"/>
  <pageSetup scale="62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83"/>
  <sheetViews>
    <sheetView tabSelected="1" workbookViewId="0">
      <selection activeCell="G63" sqref="G63"/>
    </sheetView>
  </sheetViews>
  <sheetFormatPr defaultRowHeight="14.4" x14ac:dyDescent="0.3"/>
  <cols>
    <col min="1" max="1" width="39.88671875" customWidth="1"/>
    <col min="2" max="2" width="11.6640625" customWidth="1"/>
    <col min="3" max="6" width="9.44140625" bestFit="1" customWidth="1"/>
    <col min="7" max="9" width="10.44140625" bestFit="1" customWidth="1"/>
    <col min="10" max="10" width="13.44140625" customWidth="1"/>
    <col min="12" max="13" width="9.44140625" bestFit="1" customWidth="1"/>
    <col min="14" max="14" width="12.21875" customWidth="1"/>
    <col min="15" max="15" width="11.44140625" bestFit="1" customWidth="1"/>
    <col min="18" max="18" width="10.6640625" customWidth="1"/>
  </cols>
  <sheetData>
    <row r="1" spans="1:18" ht="21.6" customHeight="1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43.8" customHeight="1" x14ac:dyDescent="0.3">
      <c r="A2" s="1"/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  <c r="I2" s="2" t="s">
        <v>66</v>
      </c>
      <c r="J2" s="2" t="s">
        <v>67</v>
      </c>
      <c r="K2" s="2" t="s">
        <v>68</v>
      </c>
      <c r="L2" s="2" t="s">
        <v>69</v>
      </c>
      <c r="M2" s="2" t="s">
        <v>70</v>
      </c>
      <c r="N2" s="2" t="s">
        <v>71</v>
      </c>
      <c r="O2" s="2" t="s">
        <v>5</v>
      </c>
      <c r="P2" s="2" t="s">
        <v>6</v>
      </c>
      <c r="Q2" s="2" t="s">
        <v>7</v>
      </c>
      <c r="R2" s="2" t="s">
        <v>8</v>
      </c>
    </row>
    <row r="3" spans="1:18" x14ac:dyDescent="0.3">
      <c r="A3" s="3" t="s">
        <v>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3">
      <c r="A4" s="1" t="s">
        <v>10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1">
        <v>751.08</v>
      </c>
      <c r="H4" s="1">
        <v>280.62</v>
      </c>
      <c r="I4" s="1">
        <v>470.45</v>
      </c>
      <c r="J4" s="1">
        <v>801.53</v>
      </c>
      <c r="K4" s="7">
        <v>0</v>
      </c>
      <c r="L4" s="1">
        <v>82.67</v>
      </c>
      <c r="M4" s="1">
        <v>6.61</v>
      </c>
      <c r="N4" s="1">
        <v>47.02</v>
      </c>
      <c r="O4" s="1">
        <v>1688.9</v>
      </c>
      <c r="P4" s="5">
        <f>(O4-O5)/O5</f>
        <v>0.26426026289786503</v>
      </c>
      <c r="Q4" s="5">
        <f>O4/$O$79</f>
        <v>6.4196602084380704E-3</v>
      </c>
      <c r="R4" s="1">
        <v>353.02</v>
      </c>
    </row>
    <row r="5" spans="1:18" x14ac:dyDescent="0.3">
      <c r="A5" s="1" t="s">
        <v>11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1">
        <v>597.65</v>
      </c>
      <c r="H5" s="1">
        <v>193.76</v>
      </c>
      <c r="I5" s="1">
        <v>403.89</v>
      </c>
      <c r="J5" s="1">
        <v>630.42999999999995</v>
      </c>
      <c r="K5" s="7">
        <v>0</v>
      </c>
      <c r="L5" s="1">
        <v>73.290000000000006</v>
      </c>
      <c r="M5" s="1">
        <v>5.66</v>
      </c>
      <c r="N5" s="1">
        <v>28.85</v>
      </c>
      <c r="O5" s="1">
        <v>1335.88</v>
      </c>
      <c r="P5" s="1"/>
      <c r="Q5" s="1"/>
      <c r="R5" s="1"/>
    </row>
    <row r="6" spans="1:18" x14ac:dyDescent="0.3">
      <c r="A6" s="1" t="s">
        <v>12</v>
      </c>
      <c r="B6" s="1">
        <v>2248.13</v>
      </c>
      <c r="C6" s="1">
        <v>282.42</v>
      </c>
      <c r="D6" s="1">
        <v>261.04000000000002</v>
      </c>
      <c r="E6" s="1">
        <v>21.38</v>
      </c>
      <c r="F6" s="1">
        <v>381.62</v>
      </c>
      <c r="G6" s="1">
        <v>5304.89</v>
      </c>
      <c r="H6" s="1">
        <v>2460.1999999999998</v>
      </c>
      <c r="I6" s="1">
        <v>2844.69</v>
      </c>
      <c r="J6" s="1">
        <v>6416.39</v>
      </c>
      <c r="K6" s="1">
        <v>16.2</v>
      </c>
      <c r="L6" s="1">
        <v>581.15</v>
      </c>
      <c r="M6" s="1">
        <v>219.02</v>
      </c>
      <c r="N6" s="1">
        <v>3360.14</v>
      </c>
      <c r="O6" s="1">
        <v>18809.96</v>
      </c>
      <c r="P6" s="5">
        <f>(O6-O7)/O7</f>
        <v>0.32298853970169733</v>
      </c>
      <c r="Q6" s="5">
        <f>O6/$O$79</f>
        <v>7.1498343143058654E-2</v>
      </c>
      <c r="R6" s="1">
        <v>4592.18</v>
      </c>
    </row>
    <row r="7" spans="1:18" x14ac:dyDescent="0.3">
      <c r="A7" s="1" t="s">
        <v>11</v>
      </c>
      <c r="B7" s="1">
        <v>2014.72</v>
      </c>
      <c r="C7" s="1">
        <v>267.35000000000002</v>
      </c>
      <c r="D7" s="1">
        <v>237.46</v>
      </c>
      <c r="E7" s="1">
        <v>29.9</v>
      </c>
      <c r="F7" s="1">
        <v>273.86</v>
      </c>
      <c r="G7" s="1">
        <v>4749.6400000000003</v>
      </c>
      <c r="H7" s="1">
        <v>2085.9699999999998</v>
      </c>
      <c r="I7" s="1">
        <v>2663.67</v>
      </c>
      <c r="J7" s="1">
        <v>2916.85</v>
      </c>
      <c r="K7" s="1">
        <v>11.63</v>
      </c>
      <c r="L7" s="1">
        <v>475.66</v>
      </c>
      <c r="M7" s="1">
        <v>210.77</v>
      </c>
      <c r="N7" s="1">
        <v>3297.29</v>
      </c>
      <c r="O7" s="1">
        <v>14217.78</v>
      </c>
      <c r="P7" s="1"/>
      <c r="Q7" s="1"/>
      <c r="R7" s="1"/>
    </row>
    <row r="8" spans="1:18" x14ac:dyDescent="0.3">
      <c r="A8" s="1" t="s">
        <v>13</v>
      </c>
      <c r="B8" s="1">
        <v>661.64</v>
      </c>
      <c r="C8" s="1">
        <v>125.04</v>
      </c>
      <c r="D8" s="1">
        <v>109.08</v>
      </c>
      <c r="E8" s="1">
        <v>15.96</v>
      </c>
      <c r="F8" s="1">
        <v>34.03</v>
      </c>
      <c r="G8" s="1">
        <v>4450.5600000000004</v>
      </c>
      <c r="H8" s="1">
        <v>1814.13</v>
      </c>
      <c r="I8" s="1">
        <v>2636.43</v>
      </c>
      <c r="J8" s="1">
        <v>690.57</v>
      </c>
      <c r="K8" s="7">
        <v>0</v>
      </c>
      <c r="L8" s="1">
        <v>19.059999999999999</v>
      </c>
      <c r="M8" s="1">
        <v>321.45</v>
      </c>
      <c r="N8" s="1">
        <v>550.15</v>
      </c>
      <c r="O8" s="1">
        <v>6852.5</v>
      </c>
      <c r="P8" s="5">
        <f>(O8-O9)/O9</f>
        <v>0.22992895937510097</v>
      </c>
      <c r="Q8" s="5">
        <f>O8/$O$79</f>
        <v>2.60469664150168E-2</v>
      </c>
      <c r="R8" s="1">
        <v>1281.04</v>
      </c>
    </row>
    <row r="9" spans="1:18" x14ac:dyDescent="0.3">
      <c r="A9" s="1" t="s">
        <v>11</v>
      </c>
      <c r="B9" s="1">
        <v>598.52</v>
      </c>
      <c r="C9" s="1">
        <v>116.44</v>
      </c>
      <c r="D9" s="1">
        <v>104.58</v>
      </c>
      <c r="E9" s="1">
        <v>11.85</v>
      </c>
      <c r="F9" s="1">
        <v>26.2</v>
      </c>
      <c r="G9" s="1">
        <v>3918.16</v>
      </c>
      <c r="H9" s="1">
        <v>1512.65</v>
      </c>
      <c r="I9" s="1">
        <v>2405.5100000000002</v>
      </c>
      <c r="J9" s="1">
        <v>534.89</v>
      </c>
      <c r="K9" s="7">
        <v>0</v>
      </c>
      <c r="L9" s="1">
        <v>22.08</v>
      </c>
      <c r="M9" s="1">
        <v>283.13</v>
      </c>
      <c r="N9" s="1">
        <v>72.05</v>
      </c>
      <c r="O9" s="1">
        <v>5571.46</v>
      </c>
      <c r="P9" s="1"/>
      <c r="Q9" s="1"/>
      <c r="R9" s="1"/>
    </row>
    <row r="10" spans="1:18" x14ac:dyDescent="0.3">
      <c r="A10" s="1" t="s">
        <v>73</v>
      </c>
      <c r="B10" s="1">
        <v>33.97</v>
      </c>
      <c r="C10" s="1">
        <v>0.62</v>
      </c>
      <c r="D10" s="1">
        <v>0.62</v>
      </c>
      <c r="E10" s="7">
        <v>0</v>
      </c>
      <c r="F10" s="1">
        <v>2.89</v>
      </c>
      <c r="G10" s="1">
        <v>353.76</v>
      </c>
      <c r="H10" s="1">
        <v>185.31</v>
      </c>
      <c r="I10" s="1">
        <v>168.46</v>
      </c>
      <c r="J10" s="1">
        <v>333.73</v>
      </c>
      <c r="K10" s="7">
        <v>0</v>
      </c>
      <c r="L10" s="1">
        <v>0.06</v>
      </c>
      <c r="M10" s="1">
        <v>27.14</v>
      </c>
      <c r="N10" s="1">
        <v>2.64</v>
      </c>
      <c r="O10" s="1">
        <v>754.82</v>
      </c>
      <c r="P10" s="5">
        <f>(O10-O11)/O11</f>
        <v>0.53241163692470117</v>
      </c>
      <c r="Q10" s="5">
        <f>O10/$O$79</f>
        <v>2.8691384442733284E-3</v>
      </c>
      <c r="R10" s="1">
        <v>262.25</v>
      </c>
    </row>
    <row r="11" spans="1:18" x14ac:dyDescent="0.3">
      <c r="A11" s="1" t="s">
        <v>11</v>
      </c>
      <c r="B11" s="1">
        <v>25.4</v>
      </c>
      <c r="C11" s="1">
        <v>1.1200000000000001</v>
      </c>
      <c r="D11" s="1">
        <v>1.1200000000000001</v>
      </c>
      <c r="E11" s="7">
        <v>0</v>
      </c>
      <c r="F11" s="1">
        <v>4.97</v>
      </c>
      <c r="G11" s="1">
        <v>276.54000000000002</v>
      </c>
      <c r="H11" s="1">
        <v>139.1</v>
      </c>
      <c r="I11" s="1">
        <v>137.44</v>
      </c>
      <c r="J11" s="1">
        <v>155.56</v>
      </c>
      <c r="K11" s="7">
        <v>0</v>
      </c>
      <c r="L11" s="1">
        <v>0.05</v>
      </c>
      <c r="M11" s="1">
        <v>26.19</v>
      </c>
      <c r="N11" s="1">
        <v>2.74</v>
      </c>
      <c r="O11" s="1">
        <v>492.57</v>
      </c>
      <c r="P11" s="1"/>
      <c r="Q11" s="1"/>
      <c r="R11" s="1"/>
    </row>
    <row r="12" spans="1:18" x14ac:dyDescent="0.3">
      <c r="A12" s="1" t="s">
        <v>14</v>
      </c>
      <c r="B12" s="1">
        <v>520.04</v>
      </c>
      <c r="C12" s="1">
        <v>108.07</v>
      </c>
      <c r="D12" s="1">
        <v>105.43</v>
      </c>
      <c r="E12" s="1">
        <v>2.64</v>
      </c>
      <c r="F12" s="1">
        <v>76.819999999999993</v>
      </c>
      <c r="G12" s="1">
        <v>1517.18</v>
      </c>
      <c r="H12" s="1">
        <v>725.95</v>
      </c>
      <c r="I12" s="1">
        <v>791.22</v>
      </c>
      <c r="J12" s="1">
        <v>1393.1</v>
      </c>
      <c r="K12" s="7">
        <v>0</v>
      </c>
      <c r="L12" s="1">
        <v>61.1</v>
      </c>
      <c r="M12" s="1">
        <v>141.76</v>
      </c>
      <c r="N12" s="1">
        <v>656.82</v>
      </c>
      <c r="O12" s="1">
        <v>4474.88</v>
      </c>
      <c r="P12" s="5">
        <f>(O12-O13)/O13</f>
        <v>0.11195376136211153</v>
      </c>
      <c r="Q12" s="5">
        <f>O12/$O$79</f>
        <v>1.7009419784199984E-2</v>
      </c>
      <c r="R12" s="1">
        <v>450.54</v>
      </c>
    </row>
    <row r="13" spans="1:18" x14ac:dyDescent="0.3">
      <c r="A13" s="1" t="s">
        <v>11</v>
      </c>
      <c r="B13" s="1">
        <v>450.72</v>
      </c>
      <c r="C13" s="1">
        <v>102.41</v>
      </c>
      <c r="D13" s="1">
        <v>99.95</v>
      </c>
      <c r="E13" s="1">
        <v>2.46</v>
      </c>
      <c r="F13" s="1">
        <v>63.11</v>
      </c>
      <c r="G13" s="1">
        <v>1493.31</v>
      </c>
      <c r="H13" s="1">
        <v>692.09</v>
      </c>
      <c r="I13" s="1">
        <v>801.22</v>
      </c>
      <c r="J13" s="1">
        <v>726.01</v>
      </c>
      <c r="K13" s="1">
        <v>0.37</v>
      </c>
      <c r="L13" s="1">
        <v>60.4</v>
      </c>
      <c r="M13" s="1">
        <v>94.28</v>
      </c>
      <c r="N13" s="1">
        <v>1033.73</v>
      </c>
      <c r="O13" s="1">
        <v>4024.34</v>
      </c>
      <c r="P13" s="1"/>
      <c r="Q13" s="1"/>
      <c r="R13" s="1"/>
    </row>
    <row r="14" spans="1:18" x14ac:dyDescent="0.3">
      <c r="A14" s="1" t="s">
        <v>15</v>
      </c>
      <c r="B14" s="1">
        <v>467</v>
      </c>
      <c r="C14" s="1">
        <v>35.65</v>
      </c>
      <c r="D14" s="1">
        <v>33.6</v>
      </c>
      <c r="E14" s="1">
        <v>2.0499999999999998</v>
      </c>
      <c r="F14" s="1">
        <v>78.040000000000006</v>
      </c>
      <c r="G14" s="1">
        <v>4963.6400000000003</v>
      </c>
      <c r="H14" s="1">
        <v>1772.46</v>
      </c>
      <c r="I14" s="1">
        <v>3191.18</v>
      </c>
      <c r="J14" s="1">
        <v>1185.6600000000001</v>
      </c>
      <c r="K14" s="7">
        <v>0</v>
      </c>
      <c r="L14" s="1">
        <v>122.28</v>
      </c>
      <c r="M14" s="1">
        <v>291.14</v>
      </c>
      <c r="N14" s="1">
        <v>113.31</v>
      </c>
      <c r="O14" s="1">
        <v>7256.72</v>
      </c>
      <c r="P14" s="5">
        <f>(O14-O15)/O15</f>
        <v>0.3214554963525183</v>
      </c>
      <c r="Q14" s="5">
        <f>O14/$O$79</f>
        <v>2.7583442849059572E-2</v>
      </c>
      <c r="R14" s="1">
        <v>1765.26</v>
      </c>
    </row>
    <row r="15" spans="1:18" x14ac:dyDescent="0.3">
      <c r="A15" s="1" t="s">
        <v>11</v>
      </c>
      <c r="B15" s="1">
        <v>397.34</v>
      </c>
      <c r="C15" s="1">
        <v>32.18</v>
      </c>
      <c r="D15" s="1">
        <v>32.18</v>
      </c>
      <c r="E15" s="1">
        <v>0</v>
      </c>
      <c r="F15" s="1">
        <v>54.69</v>
      </c>
      <c r="G15" s="1">
        <v>3463.42</v>
      </c>
      <c r="H15" s="1">
        <v>1184.3399999999999</v>
      </c>
      <c r="I15" s="1">
        <v>2279.08</v>
      </c>
      <c r="J15" s="1">
        <v>701.36</v>
      </c>
      <c r="K15" s="7">
        <v>0</v>
      </c>
      <c r="L15" s="1">
        <v>641.53</v>
      </c>
      <c r="M15" s="1">
        <v>150.11000000000001</v>
      </c>
      <c r="N15" s="1">
        <v>50.83</v>
      </c>
      <c r="O15" s="1">
        <v>5491.46</v>
      </c>
      <c r="P15" s="1"/>
      <c r="Q15" s="1"/>
      <c r="R15" s="1"/>
    </row>
    <row r="16" spans="1:18" x14ac:dyDescent="0.3">
      <c r="A16" s="1" t="s">
        <v>16</v>
      </c>
      <c r="B16" s="1">
        <v>1712.02</v>
      </c>
      <c r="C16" s="1">
        <v>173.1</v>
      </c>
      <c r="D16" s="1">
        <v>158.34</v>
      </c>
      <c r="E16" s="1">
        <v>14.77</v>
      </c>
      <c r="F16" s="1">
        <v>244.44</v>
      </c>
      <c r="G16" s="1">
        <v>4812.1000000000004</v>
      </c>
      <c r="H16" s="1">
        <v>2335.38</v>
      </c>
      <c r="I16" s="1">
        <v>2476.7199999999998</v>
      </c>
      <c r="J16" s="1">
        <v>5015.1099999999997</v>
      </c>
      <c r="K16" s="1">
        <v>17.78</v>
      </c>
      <c r="L16" s="1">
        <v>601.58000000000004</v>
      </c>
      <c r="M16" s="1">
        <v>514.5</v>
      </c>
      <c r="N16" s="1">
        <v>3368.21</v>
      </c>
      <c r="O16" s="1">
        <v>16458.849999999999</v>
      </c>
      <c r="P16" s="5">
        <f>(O16-O17)/O17</f>
        <v>0.12182003822361079</v>
      </c>
      <c r="Q16" s="5">
        <f>O16/$O$79</f>
        <v>6.2561563397270953E-2</v>
      </c>
      <c r="R16" s="1">
        <v>1787.29</v>
      </c>
    </row>
    <row r="17" spans="1:18" x14ac:dyDescent="0.3">
      <c r="A17" s="1" t="s">
        <v>11</v>
      </c>
      <c r="B17" s="1">
        <v>1574.02</v>
      </c>
      <c r="C17" s="1">
        <v>206.34</v>
      </c>
      <c r="D17" s="1">
        <v>187.64</v>
      </c>
      <c r="E17" s="1">
        <v>18.7</v>
      </c>
      <c r="F17" s="1">
        <v>185.69</v>
      </c>
      <c r="G17" s="1">
        <v>4231.3900000000003</v>
      </c>
      <c r="H17" s="1">
        <v>1900.57</v>
      </c>
      <c r="I17" s="1">
        <v>2330.8200000000002</v>
      </c>
      <c r="J17" s="1">
        <v>4279.76</v>
      </c>
      <c r="K17" s="1">
        <v>18.45</v>
      </c>
      <c r="L17" s="1">
        <v>510.51</v>
      </c>
      <c r="M17" s="1">
        <v>555.32000000000005</v>
      </c>
      <c r="N17" s="1">
        <v>3110.08</v>
      </c>
      <c r="O17" s="1">
        <v>14671.56</v>
      </c>
      <c r="P17" s="1"/>
      <c r="Q17" s="1"/>
      <c r="R17" s="1"/>
    </row>
    <row r="18" spans="1:18" x14ac:dyDescent="0.3">
      <c r="A18" s="1" t="s">
        <v>17</v>
      </c>
      <c r="B18" s="1">
        <v>3264.35</v>
      </c>
      <c r="C18" s="1">
        <v>729.14</v>
      </c>
      <c r="D18" s="1">
        <v>663.95</v>
      </c>
      <c r="E18" s="1">
        <v>65.180000000000007</v>
      </c>
      <c r="F18" s="1">
        <v>837.79</v>
      </c>
      <c r="G18" s="1">
        <v>8613.25</v>
      </c>
      <c r="H18" s="1">
        <v>4254.33</v>
      </c>
      <c r="I18" s="1">
        <v>4358.92</v>
      </c>
      <c r="J18" s="1">
        <v>5945.26</v>
      </c>
      <c r="K18" s="1">
        <v>192.47</v>
      </c>
      <c r="L18" s="1">
        <v>851.14</v>
      </c>
      <c r="M18" s="1">
        <v>669.21</v>
      </c>
      <c r="N18" s="1">
        <v>1833.42</v>
      </c>
      <c r="O18" s="1">
        <v>22936.02</v>
      </c>
      <c r="P18" s="5">
        <f>(O18-O19)/O19</f>
        <v>0.17822847728896737</v>
      </c>
      <c r="Q18" s="5">
        <f>O18/$O$79</f>
        <v>8.7181866856498161E-2</v>
      </c>
      <c r="R18" s="1">
        <v>3469.49</v>
      </c>
    </row>
    <row r="19" spans="1:18" x14ac:dyDescent="0.3">
      <c r="A19" s="1" t="s">
        <v>11</v>
      </c>
      <c r="B19" s="1">
        <v>2970.63</v>
      </c>
      <c r="C19" s="1">
        <v>705.16</v>
      </c>
      <c r="D19" s="1">
        <v>631.52</v>
      </c>
      <c r="E19" s="1">
        <v>73.64</v>
      </c>
      <c r="F19" s="1">
        <v>609.41999999999996</v>
      </c>
      <c r="G19" s="1">
        <v>7708.56</v>
      </c>
      <c r="H19" s="1">
        <v>3750.26</v>
      </c>
      <c r="I19" s="1">
        <v>3958.3</v>
      </c>
      <c r="J19" s="1">
        <v>4633.8900000000003</v>
      </c>
      <c r="K19" s="1">
        <v>168.42</v>
      </c>
      <c r="L19" s="1">
        <v>769.47</v>
      </c>
      <c r="M19" s="1">
        <v>543.21</v>
      </c>
      <c r="N19" s="1">
        <v>1357.77</v>
      </c>
      <c r="O19" s="1">
        <v>19466.53</v>
      </c>
      <c r="P19" s="1"/>
      <c r="Q19" s="1"/>
      <c r="R19" s="1"/>
    </row>
    <row r="20" spans="1:18" x14ac:dyDescent="0.3">
      <c r="A20" s="1" t="s">
        <v>18</v>
      </c>
      <c r="B20" s="1">
        <v>925.92</v>
      </c>
      <c r="C20" s="1">
        <v>282.12</v>
      </c>
      <c r="D20" s="1">
        <v>268.29000000000002</v>
      </c>
      <c r="E20" s="1">
        <v>13.83</v>
      </c>
      <c r="F20" s="1">
        <v>222.32</v>
      </c>
      <c r="G20" s="1">
        <v>4074.11</v>
      </c>
      <c r="H20" s="1">
        <v>2041.24</v>
      </c>
      <c r="I20" s="1">
        <v>2032.87</v>
      </c>
      <c r="J20" s="1">
        <v>1459.36</v>
      </c>
      <c r="K20" s="7">
        <v>0</v>
      </c>
      <c r="L20" s="1">
        <v>239.76</v>
      </c>
      <c r="M20" s="1">
        <v>126.68</v>
      </c>
      <c r="N20" s="1">
        <v>1796.13</v>
      </c>
      <c r="O20" s="1">
        <v>9126.4</v>
      </c>
      <c r="P20" s="5">
        <f>(O20-O21)/O21</f>
        <v>2.8113607995638029E-2</v>
      </c>
      <c r="Q20" s="5">
        <f>O20/$O$79</f>
        <v>3.4690264033565753E-2</v>
      </c>
      <c r="R20" s="1">
        <v>249.56</v>
      </c>
    </row>
    <row r="21" spans="1:18" x14ac:dyDescent="0.3">
      <c r="A21" s="1" t="s">
        <v>11</v>
      </c>
      <c r="B21" s="1">
        <v>895.02</v>
      </c>
      <c r="C21" s="1">
        <v>285.26</v>
      </c>
      <c r="D21" s="1">
        <v>275.13</v>
      </c>
      <c r="E21" s="1">
        <v>10.130000000000001</v>
      </c>
      <c r="F21" s="1">
        <v>141.43</v>
      </c>
      <c r="G21" s="1">
        <v>3705.03</v>
      </c>
      <c r="H21" s="1">
        <v>1718.44</v>
      </c>
      <c r="I21" s="1">
        <v>1986.59</v>
      </c>
      <c r="J21" s="1">
        <v>1947.85</v>
      </c>
      <c r="K21" s="7">
        <v>0</v>
      </c>
      <c r="L21" s="1">
        <v>215.27</v>
      </c>
      <c r="M21" s="1">
        <v>118.79</v>
      </c>
      <c r="N21" s="1">
        <v>1568.19</v>
      </c>
      <c r="O21" s="1">
        <v>8876.84</v>
      </c>
      <c r="P21" s="1"/>
      <c r="Q21" s="1"/>
      <c r="R21" s="1"/>
    </row>
    <row r="22" spans="1:18" x14ac:dyDescent="0.3">
      <c r="A22" s="1" t="s">
        <v>19</v>
      </c>
      <c r="B22" s="1">
        <v>70.73</v>
      </c>
      <c r="C22" s="1">
        <v>7.88</v>
      </c>
      <c r="D22" s="1">
        <v>7.88</v>
      </c>
      <c r="E22" s="7">
        <v>0</v>
      </c>
      <c r="F22" s="1">
        <v>10.199999999999999</v>
      </c>
      <c r="G22" s="1">
        <v>656.62</v>
      </c>
      <c r="H22" s="1">
        <v>372.6</v>
      </c>
      <c r="I22" s="1">
        <v>284.02</v>
      </c>
      <c r="J22" s="1">
        <v>554.12</v>
      </c>
      <c r="K22" s="7">
        <v>0</v>
      </c>
      <c r="L22" s="1">
        <v>1.72</v>
      </c>
      <c r="M22" s="1">
        <v>60.96</v>
      </c>
      <c r="N22" s="1">
        <v>40.26</v>
      </c>
      <c r="O22" s="1">
        <v>1402.49</v>
      </c>
      <c r="P22" s="5">
        <f>(O22-O23)/O23</f>
        <v>0.42155302607972911</v>
      </c>
      <c r="Q22" s="5">
        <f>O22/$O$79</f>
        <v>5.3309901389853214E-3</v>
      </c>
      <c r="R22" s="1">
        <v>415.9</v>
      </c>
    </row>
    <row r="23" spans="1:18" x14ac:dyDescent="0.3">
      <c r="A23" s="1" t="s">
        <v>11</v>
      </c>
      <c r="B23" s="1">
        <v>63.32</v>
      </c>
      <c r="C23" s="1">
        <v>16.38</v>
      </c>
      <c r="D23" s="1">
        <v>16.38</v>
      </c>
      <c r="E23" s="7">
        <v>0</v>
      </c>
      <c r="F23" s="1">
        <v>7.75</v>
      </c>
      <c r="G23" s="1">
        <v>449.61</v>
      </c>
      <c r="H23" s="1">
        <v>230.31</v>
      </c>
      <c r="I23" s="1">
        <v>219.3</v>
      </c>
      <c r="J23" s="1">
        <v>364.61</v>
      </c>
      <c r="K23" s="7">
        <v>0</v>
      </c>
      <c r="L23" s="1">
        <v>1.0900000000000001</v>
      </c>
      <c r="M23" s="1">
        <v>52.05</v>
      </c>
      <c r="N23" s="1">
        <v>31.78</v>
      </c>
      <c r="O23" s="1">
        <v>986.59</v>
      </c>
      <c r="P23" s="1"/>
      <c r="Q23" s="1"/>
      <c r="R23" s="1"/>
    </row>
    <row r="24" spans="1:18" x14ac:dyDescent="0.3">
      <c r="A24" s="1" t="s">
        <v>20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1">
        <v>530.41</v>
      </c>
      <c r="O24" s="1">
        <v>530.41</v>
      </c>
      <c r="P24" s="7">
        <v>0</v>
      </c>
      <c r="Q24" s="5">
        <f>O24/$O$79</f>
        <v>2.0161359293964336E-3</v>
      </c>
      <c r="R24" s="1">
        <v>530.41</v>
      </c>
    </row>
    <row r="25" spans="1:18" x14ac:dyDescent="0.3">
      <c r="A25" s="1" t="s">
        <v>11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"/>
      <c r="Q25" s="1"/>
      <c r="R25" s="1"/>
    </row>
    <row r="26" spans="1:18" x14ac:dyDescent="0.3">
      <c r="A26" s="1" t="s">
        <v>21</v>
      </c>
      <c r="B26" s="1">
        <v>77.489999999999995</v>
      </c>
      <c r="C26" s="1">
        <v>34.44</v>
      </c>
      <c r="D26" s="1">
        <v>34.44</v>
      </c>
      <c r="E26" s="7">
        <v>0</v>
      </c>
      <c r="F26" s="1">
        <v>39.270000000000003</v>
      </c>
      <c r="G26" s="1">
        <v>1446.2</v>
      </c>
      <c r="H26" s="1">
        <v>864.38</v>
      </c>
      <c r="I26" s="1">
        <v>581.82000000000005</v>
      </c>
      <c r="J26" s="1">
        <v>305.70999999999998</v>
      </c>
      <c r="K26" s="7">
        <v>0</v>
      </c>
      <c r="L26" s="1">
        <v>17.22</v>
      </c>
      <c r="M26" s="1">
        <v>17.899999999999999</v>
      </c>
      <c r="N26" s="1">
        <v>60.71</v>
      </c>
      <c r="O26" s="1">
        <v>1998.94</v>
      </c>
      <c r="P26" s="5">
        <f>(O26-O27)/O27</f>
        <v>0.12166408547123661</v>
      </c>
      <c r="Q26" s="5">
        <f>O26/$O$79</f>
        <v>7.5981500249009395E-3</v>
      </c>
      <c r="R26" s="1">
        <v>216.82</v>
      </c>
    </row>
    <row r="27" spans="1:18" x14ac:dyDescent="0.3">
      <c r="A27" s="1" t="s">
        <v>11</v>
      </c>
      <c r="B27" s="1">
        <v>76.87</v>
      </c>
      <c r="C27" s="1">
        <v>36.130000000000003</v>
      </c>
      <c r="D27" s="1">
        <v>36.130000000000003</v>
      </c>
      <c r="E27" s="7">
        <v>0</v>
      </c>
      <c r="F27" s="1">
        <v>29.91</v>
      </c>
      <c r="G27" s="1">
        <v>1248.21</v>
      </c>
      <c r="H27" s="1">
        <v>635.33000000000004</v>
      </c>
      <c r="I27" s="1">
        <v>612.88</v>
      </c>
      <c r="J27" s="1">
        <v>294.55</v>
      </c>
      <c r="K27" s="7">
        <v>0</v>
      </c>
      <c r="L27" s="1">
        <v>18.739999999999998</v>
      </c>
      <c r="M27" s="1">
        <v>18.79</v>
      </c>
      <c r="N27" s="1">
        <v>58.92</v>
      </c>
      <c r="O27" s="1">
        <v>1782.12</v>
      </c>
      <c r="P27" s="1"/>
      <c r="Q27" s="1"/>
      <c r="R27" s="1"/>
    </row>
    <row r="28" spans="1:18" x14ac:dyDescent="0.3">
      <c r="A28" s="1" t="s">
        <v>22</v>
      </c>
      <c r="B28" s="1">
        <v>315.22000000000003</v>
      </c>
      <c r="C28" s="1">
        <v>37.58</v>
      </c>
      <c r="D28" s="1">
        <v>37.58</v>
      </c>
      <c r="E28" s="7">
        <v>0</v>
      </c>
      <c r="F28" s="1">
        <v>18.649999999999999</v>
      </c>
      <c r="G28" s="1">
        <v>1833.53</v>
      </c>
      <c r="H28" s="1">
        <v>516.79</v>
      </c>
      <c r="I28" s="1">
        <v>1316.74</v>
      </c>
      <c r="J28" s="1">
        <v>456.67</v>
      </c>
      <c r="K28" s="7">
        <v>0</v>
      </c>
      <c r="L28" s="1">
        <v>81.48</v>
      </c>
      <c r="M28" s="1">
        <v>15.29</v>
      </c>
      <c r="N28" s="1">
        <v>0.97</v>
      </c>
      <c r="O28" s="1">
        <v>2759.39</v>
      </c>
      <c r="P28" s="5">
        <f>(O28-O29)/O29</f>
        <v>0.17985676109032597</v>
      </c>
      <c r="Q28" s="5">
        <f>O28/$O$79</f>
        <v>1.0488688603565591E-2</v>
      </c>
      <c r="R28" s="1">
        <v>420.64</v>
      </c>
    </row>
    <row r="29" spans="1:18" x14ac:dyDescent="0.3">
      <c r="A29" s="1" t="s">
        <v>11</v>
      </c>
      <c r="B29" s="1">
        <v>300.37</v>
      </c>
      <c r="C29" s="1">
        <v>31.09</v>
      </c>
      <c r="D29" s="1">
        <v>31.09</v>
      </c>
      <c r="E29" s="7">
        <v>0</v>
      </c>
      <c r="F29" s="1">
        <v>9.4700000000000006</v>
      </c>
      <c r="G29" s="1">
        <v>1711.1</v>
      </c>
      <c r="H29" s="1">
        <v>549.39</v>
      </c>
      <c r="I29" s="1">
        <v>1161.71</v>
      </c>
      <c r="J29" s="1">
        <v>219.18</v>
      </c>
      <c r="K29" s="7">
        <v>0</v>
      </c>
      <c r="L29" s="1">
        <v>59.39</v>
      </c>
      <c r="M29" s="1">
        <v>8.82</v>
      </c>
      <c r="N29" s="1">
        <v>-0.67</v>
      </c>
      <c r="O29" s="1">
        <v>2338.75</v>
      </c>
      <c r="P29" s="1"/>
      <c r="Q29" s="1"/>
      <c r="R29" s="1"/>
    </row>
    <row r="30" spans="1:18" x14ac:dyDescent="0.3">
      <c r="A30" s="1" t="s">
        <v>23</v>
      </c>
      <c r="B30" s="1">
        <v>1052.5999999999999</v>
      </c>
      <c r="C30" s="1">
        <v>232.08</v>
      </c>
      <c r="D30" s="1">
        <v>113.6</v>
      </c>
      <c r="E30" s="1">
        <v>118.48</v>
      </c>
      <c r="F30" s="1">
        <v>373.79</v>
      </c>
      <c r="G30" s="1">
        <v>4576.6099999999997</v>
      </c>
      <c r="H30" s="1">
        <v>1465.66</v>
      </c>
      <c r="I30" s="1">
        <v>3110.94</v>
      </c>
      <c r="J30" s="1">
        <v>6393.14</v>
      </c>
      <c r="K30" s="1">
        <v>38.51</v>
      </c>
      <c r="L30" s="1">
        <v>183.61</v>
      </c>
      <c r="M30" s="1">
        <v>457.7</v>
      </c>
      <c r="N30" s="1">
        <v>424.59</v>
      </c>
      <c r="O30" s="1">
        <v>13732.62</v>
      </c>
      <c r="P30" s="5">
        <f>(O30-O31)/O31</f>
        <v>5.600411243587235E-3</v>
      </c>
      <c r="Q30" s="5">
        <f>O30/$O$79</f>
        <v>5.2198918924507558E-2</v>
      </c>
      <c r="R30" s="1">
        <v>76.48</v>
      </c>
    </row>
    <row r="31" spans="1:18" x14ac:dyDescent="0.3">
      <c r="A31" s="1" t="s">
        <v>11</v>
      </c>
      <c r="B31" s="1">
        <v>1041.1400000000001</v>
      </c>
      <c r="C31" s="1">
        <v>238.95</v>
      </c>
      <c r="D31" s="1">
        <v>124.31</v>
      </c>
      <c r="E31" s="1">
        <v>114.64</v>
      </c>
      <c r="F31" s="1">
        <v>298.45999999999998</v>
      </c>
      <c r="G31" s="1">
        <v>4546.9799999999996</v>
      </c>
      <c r="H31" s="1">
        <v>1512.26</v>
      </c>
      <c r="I31" s="1">
        <v>3034.72</v>
      </c>
      <c r="J31" s="1">
        <v>6423.11</v>
      </c>
      <c r="K31" s="1">
        <v>49.47</v>
      </c>
      <c r="L31" s="1">
        <v>158.09</v>
      </c>
      <c r="M31" s="1">
        <v>421.59</v>
      </c>
      <c r="N31" s="1">
        <v>478.35</v>
      </c>
      <c r="O31" s="1">
        <v>13656.14</v>
      </c>
      <c r="P31" s="1"/>
      <c r="Q31" s="1"/>
      <c r="R31" s="1"/>
    </row>
    <row r="32" spans="1:18" x14ac:dyDescent="0.3">
      <c r="A32" s="1" t="s">
        <v>24</v>
      </c>
      <c r="B32" s="1">
        <v>-0.93</v>
      </c>
      <c r="C32" s="7">
        <v>0</v>
      </c>
      <c r="D32" s="7">
        <v>0</v>
      </c>
      <c r="E32" s="7">
        <v>0</v>
      </c>
      <c r="F32" s="7">
        <v>0</v>
      </c>
      <c r="G32" s="1">
        <v>8.9</v>
      </c>
      <c r="H32" s="1">
        <v>0.43</v>
      </c>
      <c r="I32" s="1">
        <v>8.4700000000000006</v>
      </c>
      <c r="J32" s="1">
        <v>51.48</v>
      </c>
      <c r="K32" s="7">
        <v>0</v>
      </c>
      <c r="L32" s="7">
        <v>0</v>
      </c>
      <c r="M32" s="1">
        <v>-0.06</v>
      </c>
      <c r="N32" s="7">
        <v>0</v>
      </c>
      <c r="O32" s="1">
        <v>59.39</v>
      </c>
      <c r="P32" s="5">
        <f>(O32-O33)/O33</f>
        <v>-9.2728383745798865E-2</v>
      </c>
      <c r="Q32" s="5">
        <f>O32/$O$79</f>
        <v>2.2574671074612884E-4</v>
      </c>
      <c r="R32" s="1">
        <v>-6.07</v>
      </c>
    </row>
    <row r="33" spans="1:18" x14ac:dyDescent="0.3">
      <c r="A33" s="1" t="s">
        <v>11</v>
      </c>
      <c r="B33" s="1">
        <v>-0.59</v>
      </c>
      <c r="C33" s="7">
        <v>0</v>
      </c>
      <c r="D33" s="7">
        <v>0</v>
      </c>
      <c r="E33" s="7">
        <v>0</v>
      </c>
      <c r="F33" s="7">
        <v>0</v>
      </c>
      <c r="G33" s="1">
        <v>27.42</v>
      </c>
      <c r="H33" s="1">
        <v>2.58</v>
      </c>
      <c r="I33" s="1">
        <v>24.84</v>
      </c>
      <c r="J33" s="1">
        <v>38.49</v>
      </c>
      <c r="K33" s="7">
        <v>0</v>
      </c>
      <c r="L33" s="7">
        <v>0</v>
      </c>
      <c r="M33" s="1">
        <v>0.12</v>
      </c>
      <c r="N33" s="1">
        <v>0.02</v>
      </c>
      <c r="O33" s="1">
        <v>65.459999999999994</v>
      </c>
      <c r="P33" s="1"/>
      <c r="Q33" s="1"/>
      <c r="R33" s="1"/>
    </row>
    <row r="34" spans="1:18" x14ac:dyDescent="0.3">
      <c r="A34" s="1" t="s">
        <v>25</v>
      </c>
      <c r="B34" s="1">
        <v>9.23</v>
      </c>
      <c r="C34" s="7">
        <v>0</v>
      </c>
      <c r="D34" s="7">
        <v>0</v>
      </c>
      <c r="E34" s="7">
        <v>0</v>
      </c>
      <c r="F34" s="1">
        <v>1.54</v>
      </c>
      <c r="G34" s="1">
        <v>147.72</v>
      </c>
      <c r="H34" s="1">
        <v>41.05</v>
      </c>
      <c r="I34" s="1">
        <v>106.67</v>
      </c>
      <c r="J34" s="1">
        <v>13.21</v>
      </c>
      <c r="K34" s="7">
        <v>0</v>
      </c>
      <c r="L34" s="1">
        <v>57.42</v>
      </c>
      <c r="M34" s="1">
        <v>0.37</v>
      </c>
      <c r="N34" s="1">
        <v>0.17</v>
      </c>
      <c r="O34" s="1">
        <v>229.66</v>
      </c>
      <c r="P34" s="5">
        <f>(O34-O35)/O35</f>
        <v>-0.37515984219834037</v>
      </c>
      <c r="Q34" s="5">
        <f>O34/$O$79</f>
        <v>8.7295823522404354E-4</v>
      </c>
      <c r="R34" s="1">
        <v>-137.88999999999999</v>
      </c>
    </row>
    <row r="35" spans="1:18" x14ac:dyDescent="0.3">
      <c r="A35" s="1" t="s">
        <v>11</v>
      </c>
      <c r="B35" s="1">
        <v>21.7</v>
      </c>
      <c r="C35" s="1">
        <v>0.01</v>
      </c>
      <c r="D35" s="1">
        <v>0.01</v>
      </c>
      <c r="E35" s="7">
        <v>0</v>
      </c>
      <c r="F35" s="1">
        <v>2.52</v>
      </c>
      <c r="G35" s="1">
        <v>268.05</v>
      </c>
      <c r="H35" s="1">
        <v>188.43</v>
      </c>
      <c r="I35" s="1">
        <v>79.62</v>
      </c>
      <c r="J35" s="1">
        <v>12.53</v>
      </c>
      <c r="K35" s="7">
        <v>0</v>
      </c>
      <c r="L35" s="1">
        <v>61.96</v>
      </c>
      <c r="M35" s="1">
        <v>0.44</v>
      </c>
      <c r="N35" s="1">
        <v>0.34</v>
      </c>
      <c r="O35" s="1">
        <v>367.55</v>
      </c>
      <c r="P35" s="1"/>
      <c r="Q35" s="1"/>
      <c r="R35" s="1"/>
    </row>
    <row r="36" spans="1:18" x14ac:dyDescent="0.3">
      <c r="A36" s="1" t="s">
        <v>26</v>
      </c>
      <c r="B36" s="1">
        <v>1093.96</v>
      </c>
      <c r="C36" s="1">
        <v>131.86000000000001</v>
      </c>
      <c r="D36" s="1">
        <v>116.91</v>
      </c>
      <c r="E36" s="1">
        <v>14.95</v>
      </c>
      <c r="F36" s="1">
        <v>273.27</v>
      </c>
      <c r="G36" s="1">
        <v>3978.4</v>
      </c>
      <c r="H36" s="1">
        <v>1630.16</v>
      </c>
      <c r="I36" s="1">
        <v>2348.2399999999998</v>
      </c>
      <c r="J36" s="1">
        <v>1746.48</v>
      </c>
      <c r="K36" s="1">
        <v>17.47</v>
      </c>
      <c r="L36" s="1">
        <v>66.95</v>
      </c>
      <c r="M36" s="1">
        <v>198.3</v>
      </c>
      <c r="N36" s="1">
        <v>3278.1</v>
      </c>
      <c r="O36" s="1">
        <v>10784.79</v>
      </c>
      <c r="P36" s="5">
        <f>(O36-O37)/O37</f>
        <v>0.13008548369857939</v>
      </c>
      <c r="Q36" s="5">
        <f>O36/$O$79</f>
        <v>4.0993952998614969E-2</v>
      </c>
      <c r="R36" s="1">
        <v>1241.45</v>
      </c>
    </row>
    <row r="37" spans="1:18" x14ac:dyDescent="0.3">
      <c r="A37" s="1" t="s">
        <v>11</v>
      </c>
      <c r="B37" s="1">
        <v>984.47</v>
      </c>
      <c r="C37" s="1">
        <v>123.88</v>
      </c>
      <c r="D37" s="1">
        <v>109.83</v>
      </c>
      <c r="E37" s="1">
        <v>14.04</v>
      </c>
      <c r="F37" s="1">
        <v>193.54</v>
      </c>
      <c r="G37" s="1">
        <v>3684.8</v>
      </c>
      <c r="H37" s="1">
        <v>1456.37</v>
      </c>
      <c r="I37" s="1">
        <v>2228.4299999999998</v>
      </c>
      <c r="J37" s="1">
        <v>1303</v>
      </c>
      <c r="K37" s="1">
        <v>21.48</v>
      </c>
      <c r="L37" s="1">
        <v>72.2</v>
      </c>
      <c r="M37" s="1">
        <v>159.99</v>
      </c>
      <c r="N37" s="1">
        <v>2999.99</v>
      </c>
      <c r="O37" s="1">
        <v>9543.34</v>
      </c>
      <c r="P37" s="1"/>
      <c r="Q37" s="1"/>
      <c r="R37" s="1"/>
    </row>
    <row r="38" spans="1:18" x14ac:dyDescent="0.3">
      <c r="A38" s="1" t="s">
        <v>27</v>
      </c>
      <c r="B38" s="1">
        <v>283.81</v>
      </c>
      <c r="C38" s="1">
        <v>50.03</v>
      </c>
      <c r="D38" s="1">
        <v>50</v>
      </c>
      <c r="E38" s="1">
        <v>0.02</v>
      </c>
      <c r="F38" s="1">
        <v>61.38</v>
      </c>
      <c r="G38" s="1">
        <v>2329.5100000000002</v>
      </c>
      <c r="H38" s="1">
        <v>895.39</v>
      </c>
      <c r="I38" s="1">
        <v>1434.11</v>
      </c>
      <c r="J38" s="1">
        <v>510.41</v>
      </c>
      <c r="K38" s="7">
        <v>0</v>
      </c>
      <c r="L38" s="1">
        <v>14.63</v>
      </c>
      <c r="M38" s="1">
        <v>48.29</v>
      </c>
      <c r="N38" s="1">
        <v>16.21</v>
      </c>
      <c r="O38" s="1">
        <v>3314.25</v>
      </c>
      <c r="P38" s="5">
        <f>(O38-O39)/O39</f>
        <v>9.0206643377346213E-2</v>
      </c>
      <c r="Q38" s="5">
        <f>O38/$O$79</f>
        <v>1.259776117343589E-2</v>
      </c>
      <c r="R38" s="1">
        <v>274.23</v>
      </c>
    </row>
    <row r="39" spans="1:18" x14ac:dyDescent="0.3">
      <c r="A39" s="1" t="s">
        <v>11</v>
      </c>
      <c r="B39" s="1">
        <v>275.66000000000003</v>
      </c>
      <c r="C39" s="1">
        <v>47.46</v>
      </c>
      <c r="D39" s="1">
        <v>47.44</v>
      </c>
      <c r="E39" s="1">
        <v>0.02</v>
      </c>
      <c r="F39" s="1">
        <v>52.48</v>
      </c>
      <c r="G39" s="1">
        <v>2207.5100000000002</v>
      </c>
      <c r="H39" s="1">
        <v>929.88</v>
      </c>
      <c r="I39" s="1">
        <v>1277.6300000000001</v>
      </c>
      <c r="J39" s="1">
        <v>394.24</v>
      </c>
      <c r="K39" s="7">
        <v>0</v>
      </c>
      <c r="L39" s="1">
        <v>12.73</v>
      </c>
      <c r="M39" s="1">
        <v>40.03</v>
      </c>
      <c r="N39" s="1">
        <v>9.91</v>
      </c>
      <c r="O39" s="1">
        <v>3040.02</v>
      </c>
      <c r="P39" s="1"/>
      <c r="Q39" s="1"/>
      <c r="R39" s="1"/>
    </row>
    <row r="40" spans="1:18" x14ac:dyDescent="0.3">
      <c r="A40" s="1" t="s">
        <v>28</v>
      </c>
      <c r="B40" s="1">
        <v>1659.31</v>
      </c>
      <c r="C40" s="1">
        <v>76.39</v>
      </c>
      <c r="D40" s="1">
        <v>76.39</v>
      </c>
      <c r="E40" s="7">
        <v>0</v>
      </c>
      <c r="F40" s="1">
        <v>121.07</v>
      </c>
      <c r="G40" s="1">
        <v>3042.78</v>
      </c>
      <c r="H40" s="1">
        <v>1468</v>
      </c>
      <c r="I40" s="1">
        <v>1574.78</v>
      </c>
      <c r="J40" s="1">
        <v>2582.0700000000002</v>
      </c>
      <c r="K40" s="1">
        <v>0.08</v>
      </c>
      <c r="L40" s="1">
        <v>91.66</v>
      </c>
      <c r="M40" s="1">
        <v>1014.86</v>
      </c>
      <c r="N40" s="1">
        <v>2740.86</v>
      </c>
      <c r="O40" s="1">
        <v>11329.08</v>
      </c>
      <c r="P40" s="5">
        <f>(O40-O41)/O41</f>
        <v>0.17924649085827604</v>
      </c>
      <c r="Q40" s="5">
        <f>O40/$O$79</f>
        <v>4.3062848051519671E-2</v>
      </c>
      <c r="R40" s="1">
        <v>1722.03</v>
      </c>
    </row>
    <row r="41" spans="1:18" x14ac:dyDescent="0.3">
      <c r="A41" s="1" t="s">
        <v>11</v>
      </c>
      <c r="B41" s="1">
        <v>1462.16</v>
      </c>
      <c r="C41" s="1">
        <v>78.3</v>
      </c>
      <c r="D41" s="1">
        <v>78.3</v>
      </c>
      <c r="E41" s="7">
        <v>0</v>
      </c>
      <c r="F41" s="1">
        <v>67.19</v>
      </c>
      <c r="G41" s="1">
        <v>2514.4</v>
      </c>
      <c r="H41" s="1">
        <v>908.71</v>
      </c>
      <c r="I41" s="1">
        <v>1605.68</v>
      </c>
      <c r="J41" s="1">
        <v>2033.59</v>
      </c>
      <c r="K41" s="1">
        <v>-0.09</v>
      </c>
      <c r="L41" s="1">
        <v>56.31</v>
      </c>
      <c r="M41" s="1">
        <v>872.48</v>
      </c>
      <c r="N41" s="1">
        <v>2522.7199999999998</v>
      </c>
      <c r="O41" s="1">
        <v>9607.0499999999993</v>
      </c>
      <c r="P41" s="1"/>
      <c r="Q41" s="1"/>
      <c r="R41" s="1"/>
    </row>
    <row r="42" spans="1:18" x14ac:dyDescent="0.3">
      <c r="A42" s="1" t="s">
        <v>29</v>
      </c>
      <c r="B42" s="1">
        <v>82.28</v>
      </c>
      <c r="C42" s="1">
        <v>1.94</v>
      </c>
      <c r="D42" s="1">
        <v>1.94</v>
      </c>
      <c r="E42" s="7">
        <v>0</v>
      </c>
      <c r="F42" s="1">
        <v>19.28</v>
      </c>
      <c r="G42" s="1">
        <v>2478.7600000000002</v>
      </c>
      <c r="H42" s="1">
        <v>550.36</v>
      </c>
      <c r="I42" s="1">
        <v>1928.4</v>
      </c>
      <c r="J42" s="1">
        <v>2.5099999999999998</v>
      </c>
      <c r="K42" s="7">
        <v>0</v>
      </c>
      <c r="L42" s="1">
        <v>6.83</v>
      </c>
      <c r="M42" s="1">
        <v>108.4</v>
      </c>
      <c r="N42" s="1">
        <v>15.57</v>
      </c>
      <c r="O42" s="1">
        <v>2715.57</v>
      </c>
      <c r="P42" s="5">
        <f>(O42-O43)/O43</f>
        <v>0.35346069308559153</v>
      </c>
      <c r="Q42" s="5">
        <f>O42/$O$79</f>
        <v>1.0322124857734722E-2</v>
      </c>
      <c r="R42" s="1">
        <v>709.18</v>
      </c>
    </row>
    <row r="43" spans="1:18" x14ac:dyDescent="0.3">
      <c r="A43" s="1" t="s">
        <v>11</v>
      </c>
      <c r="B43" s="1">
        <v>70.709999999999994</v>
      </c>
      <c r="C43" s="1">
        <v>1.91</v>
      </c>
      <c r="D43" s="1">
        <v>1.91</v>
      </c>
      <c r="E43" s="7">
        <v>0</v>
      </c>
      <c r="F43" s="1">
        <v>14.63</v>
      </c>
      <c r="G43" s="1">
        <v>1850.13</v>
      </c>
      <c r="H43" s="1">
        <v>376.42</v>
      </c>
      <c r="I43" s="1">
        <v>1473.71</v>
      </c>
      <c r="J43" s="1">
        <v>2.4300000000000002</v>
      </c>
      <c r="K43" s="7">
        <v>0</v>
      </c>
      <c r="L43" s="1">
        <v>5.34</v>
      </c>
      <c r="M43" s="1">
        <v>48.14</v>
      </c>
      <c r="N43" s="1">
        <v>13.1</v>
      </c>
      <c r="O43" s="1">
        <v>2006.39</v>
      </c>
      <c r="P43" s="1"/>
      <c r="Q43" s="1"/>
      <c r="R43" s="1"/>
    </row>
    <row r="44" spans="1:18" x14ac:dyDescent="0.3">
      <c r="A44" s="1" t="s">
        <v>30</v>
      </c>
      <c r="B44" s="1">
        <v>1974.57</v>
      </c>
      <c r="C44" s="1">
        <v>624.20000000000005</v>
      </c>
      <c r="D44" s="1">
        <v>591.47</v>
      </c>
      <c r="E44" s="1">
        <v>32.729999999999997</v>
      </c>
      <c r="F44" s="1">
        <v>254.82</v>
      </c>
      <c r="G44" s="1">
        <v>6694.04</v>
      </c>
      <c r="H44" s="1">
        <v>3017.44</v>
      </c>
      <c r="I44" s="1">
        <v>3676.61</v>
      </c>
      <c r="J44" s="1">
        <v>2601.59</v>
      </c>
      <c r="K44" s="1">
        <v>138.01</v>
      </c>
      <c r="L44" s="1">
        <v>557.88</v>
      </c>
      <c r="M44" s="1">
        <v>188.42</v>
      </c>
      <c r="N44" s="1">
        <v>653.13</v>
      </c>
      <c r="O44" s="1">
        <v>13686.67</v>
      </c>
      <c r="P44" s="5">
        <f>(O44-O45)/O45</f>
        <v>0.16015373022109308</v>
      </c>
      <c r="Q44" s="5">
        <f>O44/$O$79</f>
        <v>5.2024258857850128E-2</v>
      </c>
      <c r="R44" s="1">
        <v>1889.38</v>
      </c>
    </row>
    <row r="45" spans="1:18" x14ac:dyDescent="0.3">
      <c r="A45" s="1" t="s">
        <v>11</v>
      </c>
      <c r="B45" s="1">
        <v>1783.42</v>
      </c>
      <c r="C45" s="1">
        <v>633.33000000000004</v>
      </c>
      <c r="D45" s="1">
        <v>607.69000000000005</v>
      </c>
      <c r="E45" s="1">
        <v>25.65</v>
      </c>
      <c r="F45" s="1">
        <v>156.30000000000001</v>
      </c>
      <c r="G45" s="1">
        <v>5854.16</v>
      </c>
      <c r="H45" s="1">
        <v>2527.19</v>
      </c>
      <c r="I45" s="1">
        <v>3326.97</v>
      </c>
      <c r="J45" s="1">
        <v>2061.98</v>
      </c>
      <c r="K45" s="1">
        <v>68.11</v>
      </c>
      <c r="L45" s="1">
        <v>491.36</v>
      </c>
      <c r="M45" s="1">
        <v>417.69</v>
      </c>
      <c r="N45" s="1">
        <v>330.93</v>
      </c>
      <c r="O45" s="1">
        <v>11797.29</v>
      </c>
      <c r="P45" s="1"/>
      <c r="Q45" s="1"/>
      <c r="R45" s="1"/>
    </row>
    <row r="46" spans="1:18" x14ac:dyDescent="0.3">
      <c r="A46" s="1" t="s">
        <v>31</v>
      </c>
      <c r="B46" s="1">
        <v>4037.87</v>
      </c>
      <c r="C46" s="1">
        <v>845.93</v>
      </c>
      <c r="D46" s="1">
        <v>389.13</v>
      </c>
      <c r="E46" s="1">
        <v>456.8</v>
      </c>
      <c r="F46" s="1">
        <v>956.29</v>
      </c>
      <c r="G46" s="1">
        <v>8658.66</v>
      </c>
      <c r="H46" s="1">
        <v>3249.91</v>
      </c>
      <c r="I46" s="1">
        <v>5408.75</v>
      </c>
      <c r="J46" s="1">
        <v>17194.78</v>
      </c>
      <c r="K46" s="1">
        <v>363.1</v>
      </c>
      <c r="L46" s="1">
        <v>442.26</v>
      </c>
      <c r="M46" s="1">
        <v>517.61</v>
      </c>
      <c r="N46" s="1">
        <v>1116.8699999999999</v>
      </c>
      <c r="O46" s="1">
        <v>34133.370000000003</v>
      </c>
      <c r="P46" s="5">
        <f>(O46-O47)/O47</f>
        <v>8.0796182851519474E-2</v>
      </c>
      <c r="Q46" s="5">
        <f>O46/$O$79</f>
        <v>0.12974399737633596</v>
      </c>
      <c r="R46" s="1">
        <v>2551.6799999999998</v>
      </c>
    </row>
    <row r="47" spans="1:18" x14ac:dyDescent="0.3">
      <c r="A47" s="1" t="s">
        <v>11</v>
      </c>
      <c r="B47" s="1">
        <v>3843.78</v>
      </c>
      <c r="C47" s="1">
        <v>886.06</v>
      </c>
      <c r="D47" s="1">
        <v>438.1</v>
      </c>
      <c r="E47" s="1">
        <v>447.96</v>
      </c>
      <c r="F47" s="1">
        <v>811.1</v>
      </c>
      <c r="G47" s="1">
        <v>8074.23</v>
      </c>
      <c r="H47" s="1">
        <v>2838.56</v>
      </c>
      <c r="I47" s="1">
        <v>5235.67</v>
      </c>
      <c r="J47" s="1">
        <v>15596.83</v>
      </c>
      <c r="K47" s="1">
        <v>294.7</v>
      </c>
      <c r="L47" s="1">
        <v>462.45</v>
      </c>
      <c r="M47" s="1">
        <v>545.35</v>
      </c>
      <c r="N47" s="1">
        <v>1067.19</v>
      </c>
      <c r="O47" s="1">
        <v>31581.69</v>
      </c>
      <c r="P47" s="1"/>
      <c r="Q47" s="1"/>
      <c r="R47" s="1"/>
    </row>
    <row r="48" spans="1:18" x14ac:dyDescent="0.3">
      <c r="A48" s="1" t="s">
        <v>32</v>
      </c>
      <c r="B48" s="1">
        <v>1432.94</v>
      </c>
      <c r="C48" s="1">
        <v>439.62</v>
      </c>
      <c r="D48" s="1">
        <v>204.19</v>
      </c>
      <c r="E48" s="1">
        <v>235.43</v>
      </c>
      <c r="F48" s="1">
        <v>402.18</v>
      </c>
      <c r="G48" s="1">
        <v>3775.18</v>
      </c>
      <c r="H48" s="1">
        <v>1133.71</v>
      </c>
      <c r="I48" s="1">
        <v>2641.47</v>
      </c>
      <c r="J48" s="1">
        <v>7307.95</v>
      </c>
      <c r="K48" s="1">
        <v>141.07</v>
      </c>
      <c r="L48" s="1">
        <v>122.79</v>
      </c>
      <c r="M48" s="1">
        <v>1112.3599999999999</v>
      </c>
      <c r="N48" s="1">
        <v>1942.06</v>
      </c>
      <c r="O48" s="1">
        <v>16676.150000000001</v>
      </c>
      <c r="P48" s="5">
        <f>(O48-O49)/O49</f>
        <v>0.15944522894248508</v>
      </c>
      <c r="Q48" s="5">
        <f>O48/$O$79</f>
        <v>6.3387540165163445E-2</v>
      </c>
      <c r="R48" s="1">
        <v>2293.2800000000002</v>
      </c>
    </row>
    <row r="49" spans="1:19" x14ac:dyDescent="0.3">
      <c r="A49" s="1" t="s">
        <v>11</v>
      </c>
      <c r="B49" s="1">
        <v>1470.53</v>
      </c>
      <c r="C49" s="1">
        <v>428.77</v>
      </c>
      <c r="D49" s="1">
        <v>229.23</v>
      </c>
      <c r="E49" s="1">
        <v>199.54</v>
      </c>
      <c r="F49" s="1">
        <v>305.24</v>
      </c>
      <c r="G49" s="1">
        <v>3243.11</v>
      </c>
      <c r="H49" s="1">
        <v>869.66</v>
      </c>
      <c r="I49" s="1">
        <v>2373.4499999999998</v>
      </c>
      <c r="J49" s="1">
        <v>7752.14</v>
      </c>
      <c r="K49" s="1">
        <v>119.99</v>
      </c>
      <c r="L49" s="1">
        <v>129.19999999999999</v>
      </c>
      <c r="M49" s="1">
        <v>508.44</v>
      </c>
      <c r="N49" s="1">
        <v>425.45</v>
      </c>
      <c r="O49" s="1">
        <v>14382.87</v>
      </c>
      <c r="P49" s="1"/>
      <c r="Q49" s="1"/>
      <c r="R49" s="1"/>
    </row>
    <row r="50" spans="1:19" x14ac:dyDescent="0.3">
      <c r="A50" s="1" t="s">
        <v>33</v>
      </c>
      <c r="B50" s="1">
        <v>1903.57</v>
      </c>
      <c r="C50" s="1">
        <v>375.08</v>
      </c>
      <c r="D50" s="1">
        <v>162.16</v>
      </c>
      <c r="E50" s="1">
        <v>212.92</v>
      </c>
      <c r="F50" s="1">
        <v>426.36</v>
      </c>
      <c r="G50" s="1">
        <v>6336.64</v>
      </c>
      <c r="H50" s="1">
        <v>1862.22</v>
      </c>
      <c r="I50" s="1">
        <v>4474.42</v>
      </c>
      <c r="J50" s="1">
        <v>7196.57</v>
      </c>
      <c r="K50" s="1">
        <v>45.54</v>
      </c>
      <c r="L50" s="1">
        <v>230.54</v>
      </c>
      <c r="M50" s="1">
        <v>312.33</v>
      </c>
      <c r="N50" s="1">
        <v>1112</v>
      </c>
      <c r="O50" s="1">
        <v>17938.63</v>
      </c>
      <c r="P50" s="5">
        <f>(O50-O51)/O51</f>
        <v>0.11314555272456049</v>
      </c>
      <c r="Q50" s="5">
        <f>O50/$O$79</f>
        <v>6.8186339750662225E-2</v>
      </c>
      <c r="R50" s="1">
        <v>1823.37</v>
      </c>
    </row>
    <row r="51" spans="1:19" x14ac:dyDescent="0.3">
      <c r="A51" s="1" t="s">
        <v>11</v>
      </c>
      <c r="B51" s="1">
        <v>1721.93</v>
      </c>
      <c r="C51" s="1">
        <v>411.03</v>
      </c>
      <c r="D51" s="1">
        <v>173.36</v>
      </c>
      <c r="E51" s="1">
        <v>237.67</v>
      </c>
      <c r="F51" s="1">
        <v>387.81</v>
      </c>
      <c r="G51" s="1">
        <v>5365.87</v>
      </c>
      <c r="H51" s="1">
        <v>1506.59</v>
      </c>
      <c r="I51" s="1">
        <v>3859.28</v>
      </c>
      <c r="J51" s="1">
        <v>6604.25</v>
      </c>
      <c r="K51" s="1">
        <v>53.31</v>
      </c>
      <c r="L51" s="1">
        <v>225.69</v>
      </c>
      <c r="M51" s="1">
        <v>394.77</v>
      </c>
      <c r="N51" s="1">
        <v>950.6</v>
      </c>
      <c r="O51" s="1">
        <v>16115.26</v>
      </c>
      <c r="P51" s="1"/>
      <c r="Q51" s="1"/>
      <c r="R51" s="1"/>
    </row>
    <row r="52" spans="1:19" x14ac:dyDescent="0.3">
      <c r="A52" s="1" t="s">
        <v>34</v>
      </c>
      <c r="B52" s="1">
        <v>230.07</v>
      </c>
      <c r="C52" s="1">
        <v>52.26</v>
      </c>
      <c r="D52" s="1">
        <v>30.7</v>
      </c>
      <c r="E52" s="1">
        <v>21.56</v>
      </c>
      <c r="F52" s="1">
        <v>12.01</v>
      </c>
      <c r="G52" s="1">
        <v>1961.32</v>
      </c>
      <c r="H52" s="1">
        <v>868.14</v>
      </c>
      <c r="I52" s="1">
        <v>1093.18</v>
      </c>
      <c r="J52" s="1">
        <v>439.69</v>
      </c>
      <c r="K52" s="1">
        <v>0</v>
      </c>
      <c r="L52" s="1">
        <v>17.309999999999999</v>
      </c>
      <c r="M52" s="1">
        <v>121.03</v>
      </c>
      <c r="N52" s="1">
        <v>1518.42</v>
      </c>
      <c r="O52" s="1">
        <v>4352.1099999999997</v>
      </c>
      <c r="P52" s="5">
        <f>(O52-O53)/O53</f>
        <v>0.12291361885373843</v>
      </c>
      <c r="Q52" s="5">
        <f>O52/$O$79</f>
        <v>1.654276001524389E-2</v>
      </c>
      <c r="R52" s="1">
        <v>476.38</v>
      </c>
    </row>
    <row r="53" spans="1:19" x14ac:dyDescent="0.3">
      <c r="A53" s="1" t="s">
        <v>11</v>
      </c>
      <c r="B53" s="1">
        <v>198.44</v>
      </c>
      <c r="C53" s="1">
        <v>42.68</v>
      </c>
      <c r="D53" s="1">
        <v>23.27</v>
      </c>
      <c r="E53" s="1">
        <v>19.41</v>
      </c>
      <c r="F53" s="1">
        <v>9.58</v>
      </c>
      <c r="G53" s="1">
        <v>1670.73</v>
      </c>
      <c r="H53" s="1">
        <v>871.15</v>
      </c>
      <c r="I53" s="1">
        <v>799.58</v>
      </c>
      <c r="J53" s="1">
        <v>264.75</v>
      </c>
      <c r="K53" s="1">
        <v>0</v>
      </c>
      <c r="L53" s="1">
        <v>16.54</v>
      </c>
      <c r="M53" s="1">
        <v>180.87</v>
      </c>
      <c r="N53" s="1">
        <v>1492.14</v>
      </c>
      <c r="O53" s="1">
        <v>3875.73</v>
      </c>
      <c r="P53" s="1"/>
      <c r="Q53" s="1"/>
      <c r="R53" s="1"/>
    </row>
    <row r="54" spans="1:19" x14ac:dyDescent="0.3">
      <c r="A54" s="3" t="s">
        <v>35</v>
      </c>
      <c r="B54" s="11">
        <f t="shared" ref="B54:O55" si="0">SUM(B4+B6+B8+B10+B12+B14+B16+B18+B20+B22+B24+B26+B28+B30+B32+B34+B36+B38+B40+B42+B44+B46+B48+B50+B52)</f>
        <v>24055.789999999997</v>
      </c>
      <c r="C54" s="11">
        <f t="shared" si="0"/>
        <v>4645.4500000000007</v>
      </c>
      <c r="D54" s="11">
        <f t="shared" si="0"/>
        <v>3416.7400000000002</v>
      </c>
      <c r="E54" s="11">
        <f t="shared" si="0"/>
        <v>1228.7</v>
      </c>
      <c r="F54" s="11">
        <f t="shared" si="0"/>
        <v>4848.0600000000004</v>
      </c>
      <c r="G54" s="11">
        <f t="shared" si="0"/>
        <v>82765.440000000002</v>
      </c>
      <c r="H54" s="11">
        <f t="shared" si="0"/>
        <v>33805.859999999993</v>
      </c>
      <c r="I54" s="11">
        <f t="shared" si="0"/>
        <v>48959.56</v>
      </c>
      <c r="J54" s="11">
        <f t="shared" si="0"/>
        <v>70597.09</v>
      </c>
      <c r="K54" s="11">
        <f t="shared" si="0"/>
        <v>970.22999999999979</v>
      </c>
      <c r="L54" s="11">
        <f t="shared" si="0"/>
        <v>4451.1000000000004</v>
      </c>
      <c r="M54" s="11">
        <f t="shared" si="0"/>
        <v>6491.2699999999986</v>
      </c>
      <c r="N54" s="11">
        <f t="shared" si="0"/>
        <v>25178.17</v>
      </c>
      <c r="O54" s="11">
        <f t="shared" si="0"/>
        <v>224002.56999999998</v>
      </c>
      <c r="P54" s="6">
        <f>(O54-O55)/O55</f>
        <v>0.14699786737651346</v>
      </c>
      <c r="Q54" s="6">
        <f>O54/$O$79</f>
        <v>0.85145383694526811</v>
      </c>
      <c r="R54" s="11">
        <f t="shared" ref="R54" si="1">SUM(R4+R6+R8+R10+R12+R14+R16+R18+R20+R22+R24+R26+R28+R30+R32+R34+R36+R38+R40+R42+R44+R46+R48+R50+R52)</f>
        <v>28707.899999999998</v>
      </c>
    </row>
    <row r="55" spans="1:19" x14ac:dyDescent="0.3">
      <c r="A55" s="1" t="s">
        <v>36</v>
      </c>
      <c r="B55" s="12">
        <f t="shared" si="0"/>
        <v>22240.279999999995</v>
      </c>
      <c r="C55" s="12">
        <f t="shared" si="0"/>
        <v>4692.2400000000007</v>
      </c>
      <c r="D55" s="12">
        <f t="shared" si="0"/>
        <v>3486.63</v>
      </c>
      <c r="E55" s="12">
        <f t="shared" si="0"/>
        <v>1205.6100000000001</v>
      </c>
      <c r="F55" s="12">
        <f t="shared" si="0"/>
        <v>3705.35</v>
      </c>
      <c r="G55" s="12">
        <f t="shared" si="0"/>
        <v>72860.009999999995</v>
      </c>
      <c r="H55" s="12">
        <f t="shared" si="0"/>
        <v>28580.01</v>
      </c>
      <c r="I55" s="12">
        <f t="shared" si="0"/>
        <v>44279.99</v>
      </c>
      <c r="J55" s="12">
        <f t="shared" si="0"/>
        <v>59892.28</v>
      </c>
      <c r="K55" s="12">
        <f t="shared" si="0"/>
        <v>805.83999999999992</v>
      </c>
      <c r="L55" s="12">
        <f t="shared" si="0"/>
        <v>4539.3499999999995</v>
      </c>
      <c r="M55" s="12">
        <f t="shared" si="0"/>
        <v>5657.03</v>
      </c>
      <c r="N55" s="12">
        <f t="shared" si="0"/>
        <v>20902.3</v>
      </c>
      <c r="O55" s="12">
        <f t="shared" si="0"/>
        <v>195294.67</v>
      </c>
      <c r="P55" s="1"/>
      <c r="Q55" s="1"/>
      <c r="R55" s="1"/>
    </row>
    <row r="56" spans="1:19" x14ac:dyDescent="0.3">
      <c r="A56" s="1" t="s">
        <v>37</v>
      </c>
      <c r="B56" s="5">
        <f t="shared" ref="B56:O56" si="2">(B54-B55)/B55</f>
        <v>8.1631616148717667E-2</v>
      </c>
      <c r="C56" s="5">
        <f t="shared" si="2"/>
        <v>-9.9717831994953279E-3</v>
      </c>
      <c r="D56" s="5">
        <f t="shared" si="2"/>
        <v>-2.0045143878186063E-2</v>
      </c>
      <c r="E56" s="5">
        <f t="shared" si="2"/>
        <v>1.9152130456781144E-2</v>
      </c>
      <c r="F56" s="5">
        <f t="shared" si="2"/>
        <v>0.30839461859203599</v>
      </c>
      <c r="G56" s="5">
        <f t="shared" si="2"/>
        <v>0.13595153226028939</v>
      </c>
      <c r="H56" s="5">
        <f t="shared" si="2"/>
        <v>0.18284983105324298</v>
      </c>
      <c r="I56" s="5">
        <f t="shared" si="2"/>
        <v>0.10568136984674116</v>
      </c>
      <c r="J56" s="5">
        <f t="shared" si="2"/>
        <v>0.17873438780423784</v>
      </c>
      <c r="K56" s="5">
        <f t="shared" si="2"/>
        <v>0.20399831232006341</v>
      </c>
      <c r="L56" s="5">
        <f t="shared" si="2"/>
        <v>-1.944110940993735E-2</v>
      </c>
      <c r="M56" s="5">
        <f t="shared" si="2"/>
        <v>0.14746960861087866</v>
      </c>
      <c r="N56" s="5">
        <f t="shared" si="2"/>
        <v>0.20456456944929502</v>
      </c>
      <c r="O56" s="5">
        <f t="shared" si="2"/>
        <v>0.14699786737651346</v>
      </c>
      <c r="P56" s="1"/>
      <c r="Q56" s="1"/>
      <c r="R56" s="1"/>
    </row>
    <row r="57" spans="1:19" x14ac:dyDescent="0.3">
      <c r="A57" s="1" t="s">
        <v>38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9" x14ac:dyDescent="0.3">
      <c r="A58" s="1" t="s">
        <v>39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1">
        <v>4819.66</v>
      </c>
      <c r="K58" s="7">
        <v>0</v>
      </c>
      <c r="L58" s="7">
        <v>0</v>
      </c>
      <c r="M58" s="1">
        <v>79.459999999999994</v>
      </c>
      <c r="N58" s="7">
        <v>0</v>
      </c>
      <c r="O58" s="1">
        <v>4899.12</v>
      </c>
      <c r="P58" s="5">
        <f>(O58-O59)/O59</f>
        <v>0.39150292268102732</v>
      </c>
      <c r="Q58" s="5">
        <f>O58/$O$79</f>
        <v>1.8621994031833216E-2</v>
      </c>
      <c r="R58" s="1">
        <v>1378.38</v>
      </c>
      <c r="S58" s="9"/>
    </row>
    <row r="59" spans="1:19" x14ac:dyDescent="0.3">
      <c r="A59" s="1" t="s">
        <v>11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1">
        <v>3452.79</v>
      </c>
      <c r="K59" s="7">
        <v>0</v>
      </c>
      <c r="L59" s="7">
        <v>0</v>
      </c>
      <c r="M59" s="1">
        <v>67.95</v>
      </c>
      <c r="N59" s="7">
        <v>0</v>
      </c>
      <c r="O59" s="1">
        <v>3520.74</v>
      </c>
      <c r="P59" s="1"/>
      <c r="Q59" s="1"/>
      <c r="R59" s="1"/>
    </row>
    <row r="60" spans="1:19" x14ac:dyDescent="0.3">
      <c r="A60" s="1" t="s">
        <v>40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1">
        <v>2981.86</v>
      </c>
      <c r="K60" s="7">
        <v>0</v>
      </c>
      <c r="L60" s="7">
        <v>0</v>
      </c>
      <c r="M60" s="1">
        <v>197.02</v>
      </c>
      <c r="N60" s="7">
        <v>0</v>
      </c>
      <c r="O60" s="1">
        <v>3178.88</v>
      </c>
      <c r="P60" s="5">
        <f>(O60-O61)/O61</f>
        <v>0.34145806255591393</v>
      </c>
      <c r="Q60" s="5">
        <f>O60/$O$79</f>
        <v>1.2083207675646641E-2</v>
      </c>
      <c r="R60" s="1">
        <v>809.16</v>
      </c>
    </row>
    <row r="61" spans="1:19" x14ac:dyDescent="0.3">
      <c r="A61" s="1" t="s">
        <v>11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1">
        <v>2224.85</v>
      </c>
      <c r="K61" s="7">
        <v>0</v>
      </c>
      <c r="L61" s="7">
        <v>0</v>
      </c>
      <c r="M61" s="1">
        <v>144.87</v>
      </c>
      <c r="N61" s="7">
        <v>0</v>
      </c>
      <c r="O61" s="1">
        <v>2369.7199999999998</v>
      </c>
      <c r="P61" s="1"/>
      <c r="Q61" s="1"/>
      <c r="R61" s="1"/>
    </row>
    <row r="62" spans="1:19" x14ac:dyDescent="0.3">
      <c r="A62" s="1" t="s">
        <v>41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1">
        <v>5913.08</v>
      </c>
      <c r="K62" s="7">
        <v>0</v>
      </c>
      <c r="L62" s="7">
        <v>0</v>
      </c>
      <c r="M62" s="1">
        <v>192.78</v>
      </c>
      <c r="N62" s="7">
        <v>0</v>
      </c>
      <c r="O62" s="1">
        <v>6105.86</v>
      </c>
      <c r="P62" s="5">
        <f>(O62-O63)/O63</f>
        <v>0.32836869712020628</v>
      </c>
      <c r="Q62" s="5">
        <f>O62/$O$79</f>
        <v>2.3208920883589123E-2</v>
      </c>
      <c r="R62" s="1">
        <v>1509.35</v>
      </c>
    </row>
    <row r="63" spans="1:19" x14ac:dyDescent="0.3">
      <c r="A63" s="1" t="s">
        <v>11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1">
        <v>4292.88</v>
      </c>
      <c r="K63" s="7">
        <v>0</v>
      </c>
      <c r="L63" s="7">
        <v>0</v>
      </c>
      <c r="M63" s="1">
        <v>303.63</v>
      </c>
      <c r="N63" s="7">
        <v>0</v>
      </c>
      <c r="O63" s="1">
        <v>4596.51</v>
      </c>
      <c r="P63" s="1"/>
      <c r="Q63" s="1"/>
      <c r="R63" s="1"/>
    </row>
    <row r="64" spans="1:19" x14ac:dyDescent="0.3">
      <c r="A64" s="1" t="s">
        <v>42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1">
        <v>1472.41</v>
      </c>
      <c r="K64" s="7">
        <v>0</v>
      </c>
      <c r="L64" s="7">
        <v>0</v>
      </c>
      <c r="M64" s="1">
        <v>30.74</v>
      </c>
      <c r="N64" s="7">
        <v>0</v>
      </c>
      <c r="O64" s="1">
        <v>1503.15</v>
      </c>
      <c r="P64" s="5">
        <f>(O64-O65)/O65</f>
        <v>0.25796085060799556</v>
      </c>
      <c r="Q64" s="5">
        <f>O64/$O$79</f>
        <v>5.7136078171079905E-3</v>
      </c>
      <c r="R64" s="1">
        <v>308.24</v>
      </c>
    </row>
    <row r="65" spans="1:18" x14ac:dyDescent="0.3">
      <c r="A65" s="1" t="s">
        <v>11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1">
        <v>1167.1099999999999</v>
      </c>
      <c r="K65" s="7">
        <v>0</v>
      </c>
      <c r="L65" s="7">
        <v>0</v>
      </c>
      <c r="M65" s="1">
        <v>27.8</v>
      </c>
      <c r="N65" s="7">
        <v>0</v>
      </c>
      <c r="O65" s="1">
        <v>1194.9100000000001</v>
      </c>
      <c r="P65" s="1"/>
      <c r="Q65" s="1"/>
      <c r="R65" s="1"/>
    </row>
    <row r="66" spans="1:18" x14ac:dyDescent="0.3">
      <c r="A66" s="1" t="s">
        <v>43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1">
        <v>12932.63</v>
      </c>
      <c r="K66" s="7">
        <v>0</v>
      </c>
      <c r="L66" s="7">
        <v>0</v>
      </c>
      <c r="M66" s="1">
        <v>179.19</v>
      </c>
      <c r="N66" s="1">
        <v>0.18</v>
      </c>
      <c r="O66" s="1">
        <v>13112</v>
      </c>
      <c r="P66" s="5">
        <f>(O66-O67)/O67</f>
        <v>0.17776298687591907</v>
      </c>
      <c r="Q66" s="5">
        <f>O66/$O$79</f>
        <v>4.9839886703203252E-2</v>
      </c>
      <c r="R66" s="1">
        <v>1979.03</v>
      </c>
    </row>
    <row r="67" spans="1:18" x14ac:dyDescent="0.3">
      <c r="A67" s="1" t="s">
        <v>11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1">
        <v>10966.86</v>
      </c>
      <c r="K67" s="7">
        <v>0</v>
      </c>
      <c r="L67" s="7">
        <v>0</v>
      </c>
      <c r="M67" s="1">
        <v>166.11</v>
      </c>
      <c r="N67" s="7">
        <v>0</v>
      </c>
      <c r="O67" s="1">
        <v>11132.97</v>
      </c>
      <c r="P67" s="1"/>
      <c r="Q67" s="1"/>
      <c r="R67" s="1"/>
    </row>
    <row r="68" spans="1:18" x14ac:dyDescent="0.3">
      <c r="A68" s="3" t="s">
        <v>44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f t="shared" ref="J68" si="3">SUM(J58+J60+J62+J64+J66)</f>
        <v>28119.64</v>
      </c>
      <c r="K68" s="4">
        <v>0</v>
      </c>
      <c r="L68" s="4">
        <v>0</v>
      </c>
      <c r="M68" s="4">
        <f t="shared" ref="M68:O69" si="4">SUM(M58+M60+M62+M64+M66)</f>
        <v>679.19</v>
      </c>
      <c r="N68" s="4">
        <f t="shared" si="4"/>
        <v>0.18</v>
      </c>
      <c r="O68" s="4">
        <f t="shared" si="4"/>
        <v>28799.010000000002</v>
      </c>
      <c r="P68" s="6">
        <f>(O68-O69)/O69</f>
        <v>0.26229232276346343</v>
      </c>
      <c r="Q68" s="6">
        <f>O68/$O$79</f>
        <v>0.10946761711138024</v>
      </c>
      <c r="R68" s="3">
        <v>5984.16</v>
      </c>
    </row>
    <row r="69" spans="1:18" x14ac:dyDescent="0.3">
      <c r="A69" s="1" t="s">
        <v>36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f t="shared" ref="J69" si="5">SUM(J59+J61+J63+J65+J67)</f>
        <v>22104.49</v>
      </c>
      <c r="K69" s="7">
        <v>0</v>
      </c>
      <c r="L69" s="7">
        <v>0</v>
      </c>
      <c r="M69" s="7">
        <f t="shared" ref="M69" si="6">SUM(M59+M61+M63+M65+M67)</f>
        <v>710.36</v>
      </c>
      <c r="N69" s="4">
        <f t="shared" si="4"/>
        <v>0</v>
      </c>
      <c r="O69" s="7">
        <f t="shared" ref="O69" si="7">SUM(O59+O61+O63+O65+O67)</f>
        <v>22814.85</v>
      </c>
      <c r="P69" s="1"/>
      <c r="Q69" s="1"/>
      <c r="R69" s="1"/>
    </row>
    <row r="70" spans="1:18" x14ac:dyDescent="0.3">
      <c r="A70" s="1" t="s">
        <v>37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5">
        <f>(J68-J69)/J69</f>
        <v>0.27212344641292324</v>
      </c>
      <c r="K70" s="7">
        <v>0</v>
      </c>
      <c r="L70" s="7">
        <v>0</v>
      </c>
      <c r="M70" s="5">
        <f>(M68-M69)/M69</f>
        <v>-4.3879159862604815E-2</v>
      </c>
      <c r="N70" s="7">
        <v>0</v>
      </c>
      <c r="O70" s="5">
        <f>(O68-O69)/O69</f>
        <v>0.26229232276346343</v>
      </c>
      <c r="P70" s="1"/>
      <c r="Q70" s="1"/>
      <c r="R70" s="1"/>
    </row>
    <row r="71" spans="1:18" x14ac:dyDescent="0.3">
      <c r="A71" s="3" t="s">
        <v>55</v>
      </c>
      <c r="B71" s="4"/>
      <c r="C71" s="4"/>
      <c r="D71" s="4"/>
      <c r="E71" s="4"/>
      <c r="F71" s="4"/>
      <c r="G71" s="4"/>
      <c r="H71" s="4"/>
      <c r="I71" s="4"/>
      <c r="J71" s="3"/>
      <c r="K71" s="4"/>
      <c r="L71" s="4"/>
      <c r="M71" s="3"/>
      <c r="N71" s="3"/>
      <c r="O71" s="3"/>
      <c r="P71" s="3"/>
      <c r="Q71" s="3"/>
      <c r="R71" s="3"/>
    </row>
    <row r="72" spans="1:18" x14ac:dyDescent="0.3">
      <c r="A72" s="1" t="s">
        <v>56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1">
        <v>9175.7199999999993</v>
      </c>
      <c r="O72" s="1">
        <v>9175.7199999999993</v>
      </c>
      <c r="P72" s="5">
        <f>(O72-O73)/O73</f>
        <v>-0.32112665635797316</v>
      </c>
      <c r="Q72" s="5">
        <f>O72/$O$79</f>
        <v>3.4877733772141255E-2</v>
      </c>
      <c r="R72" s="1">
        <v>-4340.38</v>
      </c>
    </row>
    <row r="73" spans="1:18" x14ac:dyDescent="0.3">
      <c r="A73" s="1" t="s">
        <v>11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1">
        <v>13516.1</v>
      </c>
      <c r="O73" s="1">
        <v>13516.1</v>
      </c>
      <c r="P73" s="1"/>
      <c r="Q73" s="1"/>
      <c r="R73" s="1"/>
    </row>
    <row r="74" spans="1:18" x14ac:dyDescent="0.3">
      <c r="A74" s="1" t="s">
        <v>57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1">
        <v>1105.1600000000001</v>
      </c>
      <c r="O74" s="1">
        <v>1105.1600000000001</v>
      </c>
      <c r="P74" s="5">
        <f>(O74-O75)/O75</f>
        <v>7.9047061120874867E-2</v>
      </c>
      <c r="Q74" s="5">
        <f>O74/$O$79</f>
        <v>4.2008121712105023E-3</v>
      </c>
      <c r="R74" s="1">
        <v>80.959999999999994</v>
      </c>
    </row>
    <row r="75" spans="1:18" x14ac:dyDescent="0.3">
      <c r="A75" s="1" t="s">
        <v>11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1">
        <v>1024.2</v>
      </c>
      <c r="O75" s="1">
        <v>1024.2</v>
      </c>
      <c r="P75" s="1"/>
      <c r="Q75" s="1"/>
      <c r="R75" s="1"/>
    </row>
    <row r="76" spans="1:18" x14ac:dyDescent="0.3">
      <c r="A76" s="3" t="s">
        <v>58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f>SUM(N72+N74)</f>
        <v>10280.879999999999</v>
      </c>
      <c r="O76" s="4">
        <f>SUM(O72+O74)</f>
        <v>10280.879999999999</v>
      </c>
      <c r="P76" s="6">
        <f>(O76-O77)/O77</f>
        <v>-0.29293893523517406</v>
      </c>
      <c r="Q76" s="6">
        <f>O76/$O$79</f>
        <v>3.9078545943351757E-2</v>
      </c>
      <c r="R76" s="4">
        <f>SUM(R72+R74)</f>
        <v>-4259.42</v>
      </c>
    </row>
    <row r="77" spans="1:18" x14ac:dyDescent="0.3">
      <c r="A77" s="1" t="s">
        <v>36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f>+SUM(N73+N75)</f>
        <v>14540.300000000001</v>
      </c>
      <c r="O77" s="7">
        <f>+SUM(O73+O75)</f>
        <v>14540.300000000001</v>
      </c>
      <c r="P77" s="1"/>
      <c r="Q77" s="1"/>
      <c r="R77" s="1"/>
    </row>
    <row r="78" spans="1:18" x14ac:dyDescent="0.3">
      <c r="A78" s="1" t="s">
        <v>37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1"/>
      <c r="K78" s="7"/>
      <c r="L78" s="7"/>
      <c r="M78" s="1"/>
      <c r="N78" s="5">
        <f>(N76-N77)/N77</f>
        <v>-0.29293893523517406</v>
      </c>
      <c r="O78" s="5">
        <f>(O76-O77)/O77</f>
        <v>-0.29293893523517406</v>
      </c>
      <c r="P78" s="1"/>
      <c r="Q78" s="1"/>
      <c r="R78" s="1"/>
    </row>
    <row r="79" spans="1:18" x14ac:dyDescent="0.3">
      <c r="A79" s="3" t="s">
        <v>45</v>
      </c>
      <c r="B79" s="4">
        <f t="shared" ref="B79:O79" si="8">SUM(B54+B68+B76)</f>
        <v>24055.789999999997</v>
      </c>
      <c r="C79" s="4">
        <f t="shared" si="8"/>
        <v>4645.4500000000007</v>
      </c>
      <c r="D79" s="4">
        <f t="shared" si="8"/>
        <v>3416.7400000000002</v>
      </c>
      <c r="E79" s="4">
        <f t="shared" si="8"/>
        <v>1228.7</v>
      </c>
      <c r="F79" s="4">
        <f t="shared" si="8"/>
        <v>4848.0600000000004</v>
      </c>
      <c r="G79" s="4">
        <f t="shared" si="8"/>
        <v>82765.440000000002</v>
      </c>
      <c r="H79" s="4">
        <f t="shared" si="8"/>
        <v>33805.859999999993</v>
      </c>
      <c r="I79" s="4">
        <f t="shared" si="8"/>
        <v>48959.56</v>
      </c>
      <c r="J79" s="4">
        <f t="shared" si="8"/>
        <v>98716.73</v>
      </c>
      <c r="K79" s="4">
        <f t="shared" si="8"/>
        <v>970.22999999999979</v>
      </c>
      <c r="L79" s="4">
        <f t="shared" si="8"/>
        <v>4451.1000000000004</v>
      </c>
      <c r="M79" s="4">
        <f t="shared" si="8"/>
        <v>7170.4599999999991</v>
      </c>
      <c r="N79" s="4">
        <f t="shared" si="8"/>
        <v>35459.229999999996</v>
      </c>
      <c r="O79" s="4">
        <f t="shared" si="8"/>
        <v>263082.45999999996</v>
      </c>
      <c r="P79" s="6">
        <f>(O79-O80)/O80</f>
        <v>0.13080878377640676</v>
      </c>
      <c r="Q79" s="6">
        <f>O79/$O$79</f>
        <v>1</v>
      </c>
      <c r="R79" s="4">
        <f t="shared" ref="R79" si="9">SUM(R54+R68+R76)</f>
        <v>30432.639999999999</v>
      </c>
    </row>
    <row r="80" spans="1:18" x14ac:dyDescent="0.3">
      <c r="A80" s="1" t="s">
        <v>36</v>
      </c>
      <c r="B80" s="7">
        <f t="shared" ref="B80:O80" si="10">SUM(B55+B69+B77)</f>
        <v>22240.279999999995</v>
      </c>
      <c r="C80" s="7">
        <f t="shared" si="10"/>
        <v>4692.2400000000007</v>
      </c>
      <c r="D80" s="7">
        <f t="shared" si="10"/>
        <v>3486.63</v>
      </c>
      <c r="E80" s="7">
        <f t="shared" si="10"/>
        <v>1205.6100000000001</v>
      </c>
      <c r="F80" s="7">
        <f t="shared" si="10"/>
        <v>3705.35</v>
      </c>
      <c r="G80" s="7">
        <f t="shared" si="10"/>
        <v>72860.009999999995</v>
      </c>
      <c r="H80" s="7">
        <f t="shared" si="10"/>
        <v>28580.01</v>
      </c>
      <c r="I80" s="7">
        <f t="shared" si="10"/>
        <v>44279.99</v>
      </c>
      <c r="J80" s="7">
        <f t="shared" si="10"/>
        <v>81996.77</v>
      </c>
      <c r="K80" s="7">
        <f t="shared" si="10"/>
        <v>805.83999999999992</v>
      </c>
      <c r="L80" s="7">
        <f t="shared" si="10"/>
        <v>4539.3499999999995</v>
      </c>
      <c r="M80" s="7">
        <f t="shared" si="10"/>
        <v>6367.3899999999994</v>
      </c>
      <c r="N80" s="7">
        <f t="shared" si="10"/>
        <v>35442.6</v>
      </c>
      <c r="O80" s="7">
        <f t="shared" si="10"/>
        <v>232649.82</v>
      </c>
      <c r="P80" s="1"/>
      <c r="Q80" s="1"/>
      <c r="R80" s="1"/>
    </row>
    <row r="81" spans="1:18" x14ac:dyDescent="0.3">
      <c r="A81" s="1" t="s">
        <v>37</v>
      </c>
      <c r="B81" s="5">
        <f t="shared" ref="B81:O81" si="11">(B79-B80)/B80</f>
        <v>8.1631616148717667E-2</v>
      </c>
      <c r="C81" s="5">
        <f t="shared" si="11"/>
        <v>-9.9717831994953279E-3</v>
      </c>
      <c r="D81" s="5">
        <f t="shared" si="11"/>
        <v>-2.0045143878186063E-2</v>
      </c>
      <c r="E81" s="5">
        <f t="shared" si="11"/>
        <v>1.9152130456781144E-2</v>
      </c>
      <c r="F81" s="5">
        <f t="shared" si="11"/>
        <v>0.30839461859203599</v>
      </c>
      <c r="G81" s="5">
        <f t="shared" si="11"/>
        <v>0.13595153226028939</v>
      </c>
      <c r="H81" s="5">
        <f t="shared" si="11"/>
        <v>0.18284983105324298</v>
      </c>
      <c r="I81" s="5">
        <f t="shared" si="11"/>
        <v>0.10568136984674116</v>
      </c>
      <c r="J81" s="5">
        <f t="shared" si="11"/>
        <v>0.20390998328348778</v>
      </c>
      <c r="K81" s="5">
        <f t="shared" si="11"/>
        <v>0.20399831232006341</v>
      </c>
      <c r="L81" s="5">
        <f t="shared" si="11"/>
        <v>-1.944110940993735E-2</v>
      </c>
      <c r="M81" s="5">
        <f t="shared" si="11"/>
        <v>0.12612232013430932</v>
      </c>
      <c r="N81" s="5">
        <f t="shared" si="11"/>
        <v>4.6920936951570655E-4</v>
      </c>
      <c r="O81" s="5">
        <f t="shared" si="11"/>
        <v>0.13080878377640676</v>
      </c>
      <c r="P81" s="1"/>
      <c r="Q81" s="1"/>
      <c r="R81" s="1"/>
    </row>
    <row r="82" spans="1:18" x14ac:dyDescent="0.3">
      <c r="A82" s="1" t="s">
        <v>46</v>
      </c>
      <c r="B82" s="5">
        <f t="shared" ref="B82:O82" si="12">B79/$O$79</f>
        <v>9.1438212946617581E-2</v>
      </c>
      <c r="C82" s="5">
        <f t="shared" si="12"/>
        <v>1.7657771635554879E-2</v>
      </c>
      <c r="D82" s="5">
        <f t="shared" si="12"/>
        <v>1.2987334845508137E-2</v>
      </c>
      <c r="E82" s="5">
        <f t="shared" si="12"/>
        <v>4.670398779150842E-3</v>
      </c>
      <c r="F82" s="5">
        <f t="shared" si="12"/>
        <v>1.8427910397371232E-2</v>
      </c>
      <c r="G82" s="5">
        <f t="shared" si="12"/>
        <v>0.31459885239023544</v>
      </c>
      <c r="H82" s="5">
        <f t="shared" si="12"/>
        <v>0.12849910252473692</v>
      </c>
      <c r="I82" s="5">
        <f t="shared" si="12"/>
        <v>0.18609967384370665</v>
      </c>
      <c r="J82" s="5">
        <f t="shared" si="12"/>
        <v>0.37523113475523989</v>
      </c>
      <c r="K82" s="5">
        <f t="shared" si="12"/>
        <v>3.687931152840824E-3</v>
      </c>
      <c r="L82" s="5">
        <f t="shared" si="12"/>
        <v>1.6919029873751375E-2</v>
      </c>
      <c r="M82" s="5">
        <f t="shared" si="12"/>
        <v>2.7255560861031938E-2</v>
      </c>
      <c r="N82" s="5">
        <f t="shared" si="12"/>
        <v>0.13478371002004466</v>
      </c>
      <c r="O82" s="5">
        <f t="shared" si="12"/>
        <v>1</v>
      </c>
      <c r="P82" s="1"/>
      <c r="Q82" s="1"/>
      <c r="R82" s="1"/>
    </row>
    <row r="83" spans="1:18" x14ac:dyDescent="0.3">
      <c r="A83" s="1" t="s">
        <v>47</v>
      </c>
      <c r="B83" s="5">
        <f t="shared" ref="B83:O83" si="13">B80/$O$80</f>
        <v>9.5595517761414964E-2</v>
      </c>
      <c r="C83" s="5">
        <f t="shared" si="13"/>
        <v>2.016868098157136E-2</v>
      </c>
      <c r="D83" s="5">
        <f t="shared" si="13"/>
        <v>1.4986600892276641E-2</v>
      </c>
      <c r="E83" s="5">
        <f t="shared" si="13"/>
        <v>5.1820800892947178E-3</v>
      </c>
      <c r="F83" s="5">
        <f t="shared" si="13"/>
        <v>1.5926726270409322E-2</v>
      </c>
      <c r="G83" s="5">
        <f t="shared" si="13"/>
        <v>0.31317458143745819</v>
      </c>
      <c r="H83" s="5">
        <f t="shared" si="13"/>
        <v>0.12284561406494962</v>
      </c>
      <c r="I83" s="5">
        <f t="shared" si="13"/>
        <v>0.19032892438945362</v>
      </c>
      <c r="J83" s="5">
        <f t="shared" si="13"/>
        <v>0.352447167163078</v>
      </c>
      <c r="K83" s="5">
        <f t="shared" si="13"/>
        <v>3.4637465010718678E-3</v>
      </c>
      <c r="L83" s="5">
        <f t="shared" si="13"/>
        <v>1.9511513054254671E-2</v>
      </c>
      <c r="M83" s="5">
        <f t="shared" si="13"/>
        <v>2.7368987433560015E-2</v>
      </c>
      <c r="N83" s="5">
        <f t="shared" si="13"/>
        <v>0.15234312238023651</v>
      </c>
      <c r="O83" s="5">
        <f t="shared" si="13"/>
        <v>1</v>
      </c>
      <c r="P83" s="1"/>
      <c r="Q83" s="1"/>
      <c r="R83" s="1"/>
    </row>
  </sheetData>
  <mergeCells count="1">
    <mergeCell ref="A1:R1"/>
  </mergeCells>
  <pageMargins left="0.75" right="0.75" top="1" bottom="1" header="0.5" footer="0.5"/>
  <pageSetup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Health Portfolio</vt:lpstr>
      <vt:lpstr>Liability Portfolio</vt:lpstr>
      <vt:lpstr>Miscellaneous portfolio</vt:lpstr>
      <vt:lpstr>Segmentwise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Sharad Taware</cp:lastModifiedBy>
  <cp:lastPrinted>2024-03-13T07:13:47Z</cp:lastPrinted>
  <dcterms:created xsi:type="dcterms:W3CDTF">2024-03-12T20:29:09Z</dcterms:created>
  <dcterms:modified xsi:type="dcterms:W3CDTF">2024-03-13T08:31:29Z</dcterms:modified>
</cp:coreProperties>
</file>