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harad\Downloads\"/>
    </mc:Choice>
  </mc:AlternateContent>
  <xr:revisionPtr revIDLastSave="0" documentId="13_ncr:1_{71895071-5BE4-4E22-9EAF-5FA23E39F2B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usiness Result" sheetId="1" r:id="rId1"/>
    <sheet name="Profit &amp; Ratios" sheetId="2" r:id="rId2"/>
    <sheet name="Industry Infrastructu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2" l="1"/>
  <c r="L27" i="2"/>
  <c r="K27" i="2"/>
  <c r="J27" i="2"/>
  <c r="I27" i="2"/>
  <c r="H27" i="2"/>
  <c r="K29" i="2"/>
  <c r="J29" i="2"/>
  <c r="J28" i="2"/>
  <c r="K28" i="2"/>
  <c r="L28" i="2"/>
  <c r="I43" i="3"/>
  <c r="H43" i="3"/>
  <c r="G43" i="3"/>
  <c r="F43" i="3"/>
  <c r="E43" i="3"/>
  <c r="D43" i="3"/>
  <c r="C43" i="3"/>
  <c r="B43" i="3"/>
  <c r="I37" i="3"/>
  <c r="H37" i="3"/>
  <c r="G37" i="3"/>
  <c r="F37" i="3"/>
  <c r="E37" i="3"/>
  <c r="D37" i="3"/>
  <c r="C37" i="3"/>
  <c r="B37" i="3"/>
  <c r="I29" i="3"/>
  <c r="I39" i="3" s="1"/>
  <c r="I45" i="3" s="1"/>
  <c r="I47" i="3" s="1"/>
  <c r="H29" i="3"/>
  <c r="H39" i="3" s="1"/>
  <c r="H45" i="3" s="1"/>
  <c r="H47" i="3" s="1"/>
  <c r="G29" i="3"/>
  <c r="G39" i="3" s="1"/>
  <c r="G45" i="3" s="1"/>
  <c r="G47" i="3" s="1"/>
  <c r="F29" i="3"/>
  <c r="F39" i="3" s="1"/>
  <c r="F45" i="3" s="1"/>
  <c r="F47" i="3" s="1"/>
  <c r="E29" i="3"/>
  <c r="E39" i="3" s="1"/>
  <c r="E45" i="3" s="1"/>
  <c r="E47" i="3" s="1"/>
  <c r="D29" i="3"/>
  <c r="D39" i="3" s="1"/>
  <c r="D45" i="3" s="1"/>
  <c r="D47" i="3" s="1"/>
  <c r="C29" i="3"/>
  <c r="C39" i="3" s="1"/>
  <c r="C45" i="3" s="1"/>
  <c r="C47" i="3" s="1"/>
  <c r="B29" i="3"/>
  <c r="B39" i="3" s="1"/>
  <c r="B45" i="3" s="1"/>
  <c r="B47" i="3" s="1"/>
  <c r="G43" i="2"/>
  <c r="F43" i="2"/>
  <c r="E43" i="2"/>
  <c r="D43" i="2"/>
  <c r="C43" i="2"/>
  <c r="B43" i="2"/>
  <c r="G37" i="2"/>
  <c r="F37" i="2"/>
  <c r="E37" i="2"/>
  <c r="D37" i="2"/>
  <c r="C37" i="2"/>
  <c r="B37" i="2"/>
  <c r="I46" i="2"/>
  <c r="I44" i="2"/>
  <c r="I43" i="2"/>
  <c r="I42" i="2"/>
  <c r="I41" i="2"/>
  <c r="I38" i="2"/>
  <c r="I37" i="2"/>
  <c r="I36" i="2"/>
  <c r="I35" i="2"/>
  <c r="I34" i="2"/>
  <c r="I33" i="2"/>
  <c r="I32" i="2"/>
  <c r="M46" i="2"/>
  <c r="M44" i="2"/>
  <c r="M43" i="2"/>
  <c r="M42" i="2"/>
  <c r="M41" i="2"/>
  <c r="M38" i="2"/>
  <c r="M37" i="2"/>
  <c r="M36" i="2"/>
  <c r="M35" i="2"/>
  <c r="M34" i="2"/>
  <c r="M33" i="2"/>
  <c r="M32" i="2"/>
  <c r="M30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L46" i="2"/>
  <c r="L44" i="2"/>
  <c r="L43" i="2"/>
  <c r="L42" i="2"/>
  <c r="L41" i="2"/>
  <c r="L38" i="2"/>
  <c r="L37" i="2"/>
  <c r="L36" i="2"/>
  <c r="L35" i="2"/>
  <c r="L34" i="2"/>
  <c r="L33" i="2"/>
  <c r="L32" i="2"/>
  <c r="L30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46" i="2"/>
  <c r="K44" i="2"/>
  <c r="K43" i="2"/>
  <c r="K42" i="2"/>
  <c r="K41" i="2"/>
  <c r="K38" i="2"/>
  <c r="K37" i="2"/>
  <c r="K36" i="2"/>
  <c r="K35" i="2"/>
  <c r="K34" i="2"/>
  <c r="K33" i="2"/>
  <c r="K32" i="2"/>
  <c r="K30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46" i="2"/>
  <c r="J44" i="2"/>
  <c r="J43" i="2"/>
  <c r="J42" i="2"/>
  <c r="J41" i="2"/>
  <c r="J38" i="2"/>
  <c r="J37" i="2"/>
  <c r="J36" i="2"/>
  <c r="J35" i="2"/>
  <c r="J34" i="2"/>
  <c r="J33" i="2"/>
  <c r="J32" i="2"/>
  <c r="J30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30" i="2"/>
  <c r="I7" i="2"/>
  <c r="I6" i="2"/>
  <c r="I5" i="2"/>
  <c r="I4" i="2"/>
  <c r="H42" i="2"/>
  <c r="H46" i="2"/>
  <c r="H44" i="2"/>
  <c r="H43" i="2"/>
  <c r="H41" i="2"/>
  <c r="H38" i="2"/>
  <c r="H37" i="2"/>
  <c r="H36" i="2"/>
  <c r="H35" i="2"/>
  <c r="H34" i="2"/>
  <c r="H33" i="2"/>
  <c r="H32" i="2"/>
  <c r="H30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29" i="2"/>
  <c r="G39" i="2" s="1"/>
  <c r="G45" i="2" s="1"/>
  <c r="G47" i="2" s="1"/>
  <c r="F29" i="2"/>
  <c r="F39" i="2" s="1"/>
  <c r="F45" i="2" s="1"/>
  <c r="F47" i="2" s="1"/>
  <c r="E29" i="2"/>
  <c r="E39" i="2" s="1"/>
  <c r="E45" i="2" s="1"/>
  <c r="E47" i="2" s="1"/>
  <c r="D29" i="2"/>
  <c r="D39" i="2" s="1"/>
  <c r="D45" i="2" s="1"/>
  <c r="D47" i="2" s="1"/>
  <c r="C29" i="2"/>
  <c r="C39" i="2" s="1"/>
  <c r="C45" i="2" s="1"/>
  <c r="C47" i="2" s="1"/>
  <c r="B29" i="2"/>
  <c r="B39" i="2" s="1"/>
  <c r="B45" i="2" s="1"/>
  <c r="B47" i="2" s="1"/>
  <c r="M44" i="1"/>
  <c r="L44" i="1"/>
  <c r="K44" i="1"/>
  <c r="J44" i="1"/>
  <c r="I44" i="1"/>
  <c r="H44" i="1"/>
  <c r="G44" i="1"/>
  <c r="F44" i="1"/>
  <c r="E44" i="1"/>
  <c r="D44" i="1"/>
  <c r="C44" i="1"/>
  <c r="B44" i="1"/>
  <c r="M38" i="1"/>
  <c r="L38" i="1"/>
  <c r="K38" i="1"/>
  <c r="J38" i="1"/>
  <c r="I38" i="1"/>
  <c r="H38" i="1"/>
  <c r="G38" i="1"/>
  <c r="F38" i="1"/>
  <c r="E38" i="1"/>
  <c r="D38" i="1"/>
  <c r="C38" i="1"/>
  <c r="B38" i="1"/>
  <c r="M30" i="1"/>
  <c r="M40" i="1" s="1"/>
  <c r="M46" i="1" s="1"/>
  <c r="M48" i="1" s="1"/>
  <c r="L30" i="1"/>
  <c r="L40" i="1" s="1"/>
  <c r="L46" i="1" s="1"/>
  <c r="L48" i="1" s="1"/>
  <c r="K30" i="1"/>
  <c r="K40" i="1" s="1"/>
  <c r="K46" i="1" s="1"/>
  <c r="K48" i="1" s="1"/>
  <c r="J30" i="1"/>
  <c r="J40" i="1" s="1"/>
  <c r="J46" i="1" s="1"/>
  <c r="J48" i="1" s="1"/>
  <c r="I30" i="1"/>
  <c r="I40" i="1" s="1"/>
  <c r="H30" i="1"/>
  <c r="H40" i="1" s="1"/>
  <c r="G30" i="1"/>
  <c r="G40" i="1" s="1"/>
  <c r="F30" i="1"/>
  <c r="F40" i="1" s="1"/>
  <c r="E30" i="1"/>
  <c r="E40" i="1" s="1"/>
  <c r="E46" i="1" s="1"/>
  <c r="E48" i="1" s="1"/>
  <c r="D30" i="1"/>
  <c r="C30" i="1"/>
  <c r="C40" i="1" s="1"/>
  <c r="C46" i="1" s="1"/>
  <c r="C48" i="1" s="1"/>
  <c r="B30" i="1"/>
  <c r="B40" i="1" s="1"/>
  <c r="B46" i="1" s="1"/>
  <c r="B48" i="1" s="1"/>
  <c r="I29" i="2" l="1"/>
  <c r="D40" i="1"/>
  <c r="I39" i="2" s="1"/>
  <c r="H46" i="1"/>
  <c r="I46" i="1"/>
  <c r="G46" i="1"/>
  <c r="J39" i="2"/>
  <c r="H39" i="2"/>
  <c r="F46" i="1"/>
  <c r="L29" i="2"/>
  <c r="D46" i="1" l="1"/>
  <c r="D48" i="1" s="1"/>
  <c r="K39" i="2"/>
  <c r="M29" i="2"/>
  <c r="L39" i="2"/>
  <c r="I45" i="2"/>
  <c r="H45" i="2"/>
  <c r="F48" i="1"/>
  <c r="G48" i="1"/>
  <c r="J45" i="2"/>
  <c r="L45" i="2"/>
  <c r="I48" i="1"/>
  <c r="H48" i="1"/>
  <c r="K45" i="2"/>
  <c r="M39" i="2" l="1"/>
  <c r="M45" i="2"/>
</calcChain>
</file>

<file path=xl/sharedStrings.xml><?xml version="1.0" encoding="utf-8"?>
<sst xmlns="http://schemas.openxmlformats.org/spreadsheetml/2006/main" count="175" uniqueCount="78">
  <si>
    <t>FINANCIAL HIGHLIGHTS FOR THE 30.09.2023</t>
  </si>
  <si>
    <t>(All figures in Rs Cr)</t>
  </si>
  <si>
    <t>Particulars</t>
  </si>
  <si>
    <t>Gross Direct Premium (in India)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</si>
  <si>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</si>
  <si>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</si>
  <si>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</si>
  <si>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</si>
  <si>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</si>
  <si>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</si>
  <si>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</si>
  <si>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Premium deficiency</t>
  </si>
  <si>
    <t>Exchange loss/gain &amp; Other income /Outgo</t>
  </si>
  <si>
    <t>Other income/outgo (Revenue a/c)</t>
  </si>
  <si>
    <t>Pure Underwriting results</t>
  </si>
  <si>
    <t>General Insurers</t>
  </si>
  <si>
    <t>Acko General Insurance Ltd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</si>
  <si>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</si>
  <si>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</si>
  <si>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</si>
  <si>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</si>
  <si>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</si>
  <si>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</si>
  <si>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</si>
  <si>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</si>
  <si>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</si>
  <si>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</si>
  <si>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</si>
  <si>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</si>
  <si>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</si>
  <si>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</si>
  <si>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</si>
  <si>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</si>
  <si>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</si>
  <si>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</si>
  <si>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</si>
  <si>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</si>
  <si>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</si>
  <si>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</si>
  <si>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</si>
  <si>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 Sub Total</t>
  </si>
  <si>
    <t>Previous period as on 30.09.2022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</si>
  <si>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</si>
  <si>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</si>
  <si>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</si>
  <si>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</si>
  <si>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</si>
  <si>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</si>
  <si>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 Alone Health Cos Sub Total</t>
  </si>
  <si>
    <t>Grand Total with Health Companies</t>
  </si>
  <si>
    <t>Specialized Companies</t>
  </si>
  <si>
    <t>Agriculture Insurance Co Of India Ltd</t>
  </si>
  <si>
    <t>ECGC Ltd</t>
  </si>
  <si>
    <t>Total - Specialized companies</t>
  </si>
  <si>
    <t>Grand Total include.all companies</t>
  </si>
  <si>
    <t>% Change over previous period</t>
  </si>
  <si>
    <t>Investment Income allocated to Policyholders' fund</t>
  </si>
  <si>
    <t>Operating Profit</t>
  </si>
  <si>
    <t>Balance Investment Income after adjusting allocation to Policyholders' fund</t>
  </si>
  <si>
    <t>Other Income/Outgo (P&amp;L a/c)</t>
  </si>
  <si>
    <t>Profit/ (Loss)  Before Tax</t>
  </si>
  <si>
    <t>Profit/ (Loss) After Tax</t>
  </si>
  <si>
    <t>Gross Incurred Claims Ratio (%)</t>
  </si>
  <si>
    <t>Net retention (NP/GWP) - in %tage</t>
  </si>
  <si>
    <t>Net Incurred Claims/NEP (%)</t>
  </si>
  <si>
    <t>Commission/NWP</t>
  </si>
  <si>
    <t>Expenses of Mgmt. / NWP</t>
  </si>
  <si>
    <t>Combined Ratio (IRDAI circular Ref: IRDA/F&amp;I/CIR/F&amp;A/231/10/2012)</t>
  </si>
  <si>
    <t>FINANCIAL HIGHLIGHTS FOR THE PERIOD ENDED</t>
  </si>
  <si>
    <t>No. of Employees</t>
  </si>
  <si>
    <t>No.of Agents</t>
  </si>
  <si>
    <t>No. of Offices</t>
  </si>
  <si>
    <t>No.of Policies</t>
  </si>
  <si>
    <t>No.of Point of Sale Personnel</t>
  </si>
  <si>
    <t>FDI (Rs Cr)</t>
  </si>
  <si>
    <t xml:space="preserve"> Capital &amp; Free Reserves (*) </t>
  </si>
  <si>
    <t>Investments in infrastructure/ social Sectors</t>
  </si>
  <si>
    <t>Zuno General Insurance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</si>
</sst>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164" fontId="0" fillId="0" borderId="1" xfId="2" applyNumberFormat="1" applyFont="1" applyBorder="1"/>
    <xf numFmtId="10" fontId="2" fillId="0" borderId="1" xfId="2" applyNumberFormat="1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/>
    <xf numFmtId="164" fontId="1" fillId="0" borderId="1" xfId="2" applyNumberFormat="1" applyFont="1" applyBorder="1"/>
    <xf numFmtId="164" fontId="0" fillId="0" borderId="1" xfId="0" applyNumberFormat="1" applyBorder="1"/>
    <xf numFmtId="164" fontId="2" fillId="0" borderId="1" xfId="2" applyNumberFormat="1" applyFont="1" applyBorder="1"/>
    <xf numFmtId="164" fontId="2" fillId="0" borderId="1" xfId="0" applyNumberFormat="1" applyFont="1" applyBorder="1"/>
    <xf numFmtId="164" fontId="1" fillId="0" borderId="3" xfId="2" applyNumberFormat="1" applyFont="1" applyBorder="1"/>
    <xf numFmtId="10" fontId="0" fillId="0" borderId="1" xfId="2" applyNumberFormat="1" applyFont="1" applyBorder="1"/>
    <xf numFmtId="0" fontId="0" fillId="0" borderId="1" xfId="1" applyNumberFormat="1" applyFont="1" applyBorder="1"/>
    <xf numFmtId="0" fontId="0" fillId="0" borderId="1" xfId="2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1" xfId="0" applyFill="1" applyBorder="1"/>
    <xf numFmtId="43" fontId="0" fillId="2" borderId="1" xfId="1" applyFont="1" applyFill="1" applyBorder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opLeftCell="A13" workbookViewId="0">
      <selection activeCell="R35" sqref="R35"/>
    </sheetView>
  </sheetViews>
  <sheetFormatPr defaultRowHeight="14.4" x14ac:dyDescent="0.3"/>
  <cols>
    <col min="1" max="1" width="40.5546875" customWidth="1"/>
    <col min="2" max="2" width="12.33203125" customWidth="1"/>
    <col min="3" max="3" width="12.6640625" customWidth="1"/>
    <col min="4" max="4" width="11.77734375" bestFit="1" customWidth="1"/>
    <col min="5" max="5" width="12.5546875" customWidth="1"/>
    <col min="6" max="6" width="13.109375" customWidth="1"/>
    <col min="7" max="7" width="11.33203125" customWidth="1"/>
    <col min="8" max="9" width="10.21875" bestFit="1" customWidth="1"/>
    <col min="10" max="10" width="8.6640625" customWidth="1"/>
    <col min="11" max="11" width="8.77734375" customWidth="1"/>
    <col min="12" max="12" width="13" customWidth="1"/>
    <col min="13" max="13" width="12.6640625" customWidth="1"/>
  </cols>
  <sheetData>
    <row r="1" spans="1:13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0" t="s">
        <v>1</v>
      </c>
    </row>
    <row r="3" spans="1:13" ht="46.2" customHeight="1" x14ac:dyDescent="0.3">
      <c r="A3" s="4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</row>
    <row r="4" spans="1:13" x14ac:dyDescent="0.3">
      <c r="A4" s="5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2" t="s">
        <v>16</v>
      </c>
      <c r="B5" s="8">
        <v>870.69</v>
      </c>
      <c r="C5" s="8">
        <v>870.69</v>
      </c>
      <c r="D5" s="8">
        <v>719.14</v>
      </c>
      <c r="E5" s="8">
        <v>559.03</v>
      </c>
      <c r="F5" s="8">
        <v>527.6</v>
      </c>
      <c r="G5" s="8">
        <v>400.66</v>
      </c>
      <c r="H5" s="8">
        <v>73.33</v>
      </c>
      <c r="I5" s="8">
        <v>402.79</v>
      </c>
      <c r="J5" s="8">
        <v>0</v>
      </c>
      <c r="K5" s="8">
        <v>0.03</v>
      </c>
      <c r="L5" s="8">
        <v>0.03</v>
      </c>
      <c r="M5" s="8">
        <v>-317.77999999999997</v>
      </c>
    </row>
    <row r="6" spans="1:13" x14ac:dyDescent="0.3">
      <c r="A6" s="2" t="s">
        <v>17</v>
      </c>
      <c r="B6" s="8">
        <v>11056.79</v>
      </c>
      <c r="C6" s="8">
        <v>11131.93</v>
      </c>
      <c r="D6" s="8">
        <v>4690.7700000000004</v>
      </c>
      <c r="E6" s="8">
        <v>4187.8599999999997</v>
      </c>
      <c r="F6" s="8">
        <v>5810.69</v>
      </c>
      <c r="G6" s="8">
        <v>3194.41</v>
      </c>
      <c r="H6" s="8">
        <v>93.28</v>
      </c>
      <c r="I6" s="8">
        <v>904.69</v>
      </c>
      <c r="J6" s="8">
        <v>0</v>
      </c>
      <c r="K6" s="8">
        <v>27.36</v>
      </c>
      <c r="L6" s="8">
        <v>27.36</v>
      </c>
      <c r="M6" s="8">
        <v>-31.88</v>
      </c>
    </row>
    <row r="7" spans="1:13" x14ac:dyDescent="0.3">
      <c r="A7" s="2" t="s">
        <v>18</v>
      </c>
      <c r="B7" s="8">
        <v>3670.28</v>
      </c>
      <c r="C7" s="8">
        <v>3707.67</v>
      </c>
      <c r="D7" s="8">
        <v>2591.5500000000002</v>
      </c>
      <c r="E7" s="8">
        <v>2446.59</v>
      </c>
      <c r="F7" s="8">
        <v>2558.31</v>
      </c>
      <c r="G7" s="8">
        <v>1814.74</v>
      </c>
      <c r="H7" s="8">
        <v>498.67</v>
      </c>
      <c r="I7" s="8">
        <v>442</v>
      </c>
      <c r="J7" s="8">
        <v>0</v>
      </c>
      <c r="K7" s="8">
        <v>0.37</v>
      </c>
      <c r="L7" s="8">
        <v>0.37</v>
      </c>
      <c r="M7" s="8">
        <v>-309.19</v>
      </c>
    </row>
    <row r="8" spans="1:13" x14ac:dyDescent="0.3">
      <c r="A8" s="2" t="s">
        <v>77</v>
      </c>
      <c r="B8" s="8">
        <v>331.63</v>
      </c>
      <c r="C8" s="8">
        <v>341.73</v>
      </c>
      <c r="D8" s="8">
        <v>214.27</v>
      </c>
      <c r="E8" s="8">
        <v>185.68</v>
      </c>
      <c r="F8" s="8">
        <v>214.45</v>
      </c>
      <c r="G8" s="8">
        <v>151.75</v>
      </c>
      <c r="H8" s="8">
        <v>13.65</v>
      </c>
      <c r="I8" s="8">
        <v>121.74</v>
      </c>
      <c r="J8" s="8">
        <v>0</v>
      </c>
      <c r="K8" s="8">
        <v>-0.63</v>
      </c>
      <c r="L8" s="8">
        <v>-0.63</v>
      </c>
      <c r="M8" s="8">
        <v>-100.83</v>
      </c>
    </row>
    <row r="9" spans="1:13" x14ac:dyDescent="0.3">
      <c r="A9" s="2" t="s">
        <v>19</v>
      </c>
      <c r="B9" s="8">
        <v>2270.2600000000002</v>
      </c>
      <c r="C9" s="8">
        <v>2327.9699999999998</v>
      </c>
      <c r="D9" s="8">
        <v>1701.39</v>
      </c>
      <c r="E9" s="8">
        <v>1519.81</v>
      </c>
      <c r="F9" s="8">
        <v>1223.73</v>
      </c>
      <c r="G9" s="8">
        <v>1074.9000000000001</v>
      </c>
      <c r="H9" s="8">
        <v>285.60000000000002</v>
      </c>
      <c r="I9" s="8">
        <v>284.94</v>
      </c>
      <c r="J9" s="8">
        <v>0</v>
      </c>
      <c r="K9" s="8">
        <v>7.999999999999996E-2</v>
      </c>
      <c r="L9" s="8">
        <v>0.08</v>
      </c>
      <c r="M9" s="8">
        <v>-125.71</v>
      </c>
    </row>
    <row r="10" spans="1:13" x14ac:dyDescent="0.3">
      <c r="A10" s="2" t="s">
        <v>20</v>
      </c>
      <c r="B10" s="8">
        <v>3924.56</v>
      </c>
      <c r="C10" s="8">
        <v>4251.72</v>
      </c>
      <c r="D10" s="8">
        <v>3496.96</v>
      </c>
      <c r="E10" s="8">
        <v>3132.23</v>
      </c>
      <c r="F10" s="8">
        <v>2513.6799999999998</v>
      </c>
      <c r="G10" s="8">
        <v>2083.11</v>
      </c>
      <c r="H10" s="8">
        <v>875.07</v>
      </c>
      <c r="I10" s="8">
        <v>560.65</v>
      </c>
      <c r="J10" s="8">
        <v>0</v>
      </c>
      <c r="K10" s="8">
        <v>-7.0000000000000007E-2</v>
      </c>
      <c r="L10" s="8">
        <v>-7.0000000000000007E-2</v>
      </c>
      <c r="M10" s="8">
        <v>-386.53</v>
      </c>
    </row>
    <row r="11" spans="1:13" x14ac:dyDescent="0.3">
      <c r="A11" s="2" t="s">
        <v>21</v>
      </c>
      <c r="B11" s="8">
        <v>8721.74</v>
      </c>
      <c r="C11" s="8">
        <v>8876.7900000000009</v>
      </c>
      <c r="D11" s="8">
        <v>4718.04</v>
      </c>
      <c r="E11" s="8">
        <v>4592.68</v>
      </c>
      <c r="F11" s="8">
        <v>5952.77</v>
      </c>
      <c r="G11" s="8">
        <v>3846.21</v>
      </c>
      <c r="H11" s="8">
        <v>261.10000000000002</v>
      </c>
      <c r="I11" s="8">
        <v>735.73</v>
      </c>
      <c r="J11" s="8">
        <v>0</v>
      </c>
      <c r="K11" s="8">
        <v>0</v>
      </c>
      <c r="L11" s="8">
        <v>0</v>
      </c>
      <c r="M11" s="8">
        <v>-250.36</v>
      </c>
    </row>
    <row r="12" spans="1:13" x14ac:dyDescent="0.3">
      <c r="A12" s="2" t="s">
        <v>22</v>
      </c>
      <c r="B12" s="8">
        <v>12472.49</v>
      </c>
      <c r="C12" s="8">
        <v>12894.42</v>
      </c>
      <c r="D12" s="8">
        <v>8707.7099999999991</v>
      </c>
      <c r="E12" s="8">
        <v>8193.41</v>
      </c>
      <c r="F12" s="8">
        <v>7936.44</v>
      </c>
      <c r="G12" s="8">
        <v>5926.66</v>
      </c>
      <c r="H12" s="8">
        <v>1293.49</v>
      </c>
      <c r="I12" s="8">
        <v>1438.73</v>
      </c>
      <c r="J12" s="8">
        <v>0</v>
      </c>
      <c r="K12" s="8">
        <v>-8.07</v>
      </c>
      <c r="L12" s="8">
        <v>-8.07</v>
      </c>
      <c r="M12" s="8">
        <v>-457.4</v>
      </c>
    </row>
    <row r="13" spans="1:13" x14ac:dyDescent="0.3">
      <c r="A13" s="2" t="s">
        <v>23</v>
      </c>
      <c r="B13" s="8">
        <v>5086.55</v>
      </c>
      <c r="C13" s="8">
        <v>5183.67</v>
      </c>
      <c r="D13" s="8">
        <v>3390.82</v>
      </c>
      <c r="E13" s="8">
        <v>3467.23</v>
      </c>
      <c r="F13" s="8">
        <v>3766.38</v>
      </c>
      <c r="G13" s="8">
        <v>2993.47</v>
      </c>
      <c r="H13" s="8">
        <v>448.09</v>
      </c>
      <c r="I13" s="8">
        <v>439.37</v>
      </c>
      <c r="J13" s="8">
        <v>0</v>
      </c>
      <c r="K13" s="8">
        <v>0.92</v>
      </c>
      <c r="L13" s="8">
        <v>0.92</v>
      </c>
      <c r="M13" s="8">
        <v>-414.62</v>
      </c>
    </row>
    <row r="14" spans="1:13" x14ac:dyDescent="0.3">
      <c r="A14" s="2" t="s">
        <v>24</v>
      </c>
      <c r="B14" s="8">
        <v>673.61</v>
      </c>
      <c r="C14" s="8">
        <v>680.13</v>
      </c>
      <c r="D14" s="8">
        <v>465.27</v>
      </c>
      <c r="E14" s="8">
        <v>418.82</v>
      </c>
      <c r="F14" s="8">
        <v>403.11</v>
      </c>
      <c r="G14" s="8">
        <v>278.11</v>
      </c>
      <c r="H14" s="8">
        <v>69.86</v>
      </c>
      <c r="I14" s="8">
        <v>145.65</v>
      </c>
      <c r="J14" s="8">
        <v>0.01</v>
      </c>
      <c r="K14" s="8">
        <v>0.18</v>
      </c>
      <c r="L14" s="8">
        <v>0.19</v>
      </c>
      <c r="M14" s="8">
        <v>-74.989999999999995</v>
      </c>
    </row>
    <row r="15" spans="1:13" x14ac:dyDescent="0.3">
      <c r="A15" s="2" t="s">
        <v>25</v>
      </c>
      <c r="B15" s="8">
        <v>146.04</v>
      </c>
      <c r="C15" s="8">
        <v>268.01</v>
      </c>
      <c r="D15" s="8">
        <v>99.73</v>
      </c>
      <c r="E15" s="8">
        <v>99.73</v>
      </c>
      <c r="F15" s="8">
        <v>126.94</v>
      </c>
      <c r="G15" s="8">
        <v>88.86</v>
      </c>
      <c r="H15" s="8">
        <v>-0.67</v>
      </c>
      <c r="I15" s="8">
        <v>19.22</v>
      </c>
      <c r="J15" s="8">
        <v>0</v>
      </c>
      <c r="K15" s="8">
        <v>0</v>
      </c>
      <c r="L15" s="8">
        <v>0</v>
      </c>
      <c r="M15" s="8">
        <v>-7.68</v>
      </c>
    </row>
    <row r="16" spans="1:13" x14ac:dyDescent="0.3">
      <c r="A16" s="2" t="s">
        <v>26</v>
      </c>
      <c r="B16" s="8">
        <v>1109.8399999999999</v>
      </c>
      <c r="C16" s="8">
        <v>1125.0899999999999</v>
      </c>
      <c r="D16" s="8">
        <v>976.33</v>
      </c>
      <c r="E16" s="8">
        <v>911.65</v>
      </c>
      <c r="F16" s="8">
        <v>746.72</v>
      </c>
      <c r="G16" s="8">
        <v>690.67</v>
      </c>
      <c r="H16" s="8">
        <v>181.78</v>
      </c>
      <c r="I16" s="8">
        <v>169.27</v>
      </c>
      <c r="J16" s="8">
        <v>0</v>
      </c>
      <c r="K16" s="8">
        <v>0.28999999999999998</v>
      </c>
      <c r="L16" s="8">
        <v>0.28999999999999998</v>
      </c>
      <c r="M16" s="8">
        <v>-130.36000000000001</v>
      </c>
    </row>
    <row r="17" spans="1:13" x14ac:dyDescent="0.3">
      <c r="A17" s="2" t="s">
        <v>27</v>
      </c>
      <c r="B17" s="8">
        <v>1230.43</v>
      </c>
      <c r="C17" s="8">
        <v>1320.69</v>
      </c>
      <c r="D17" s="8">
        <v>1090.5999999999999</v>
      </c>
      <c r="E17" s="8">
        <v>1009.68</v>
      </c>
      <c r="F17" s="8">
        <v>994.12</v>
      </c>
      <c r="G17" s="8">
        <v>817.84</v>
      </c>
      <c r="H17" s="8">
        <v>240.4</v>
      </c>
      <c r="I17" s="8">
        <v>168.75</v>
      </c>
      <c r="J17" s="8">
        <v>0.11</v>
      </c>
      <c r="K17" s="8">
        <v>-40.380000000000003</v>
      </c>
      <c r="L17" s="8">
        <v>-40.270000000000003</v>
      </c>
      <c r="M17" s="8">
        <v>-177.04</v>
      </c>
    </row>
    <row r="18" spans="1:13" x14ac:dyDescent="0.3">
      <c r="A18" s="2" t="s">
        <v>28</v>
      </c>
      <c r="B18" s="8">
        <v>8351.6</v>
      </c>
      <c r="C18" s="8">
        <v>8630.06</v>
      </c>
      <c r="D18" s="8">
        <v>7640.14</v>
      </c>
      <c r="E18" s="8">
        <v>7359.29</v>
      </c>
      <c r="F18" s="8">
        <v>7584.96</v>
      </c>
      <c r="G18" s="8">
        <v>6767.02</v>
      </c>
      <c r="H18" s="8">
        <v>562.05999999999995</v>
      </c>
      <c r="I18" s="8">
        <v>1634.05</v>
      </c>
      <c r="J18" s="8">
        <v>128.71</v>
      </c>
      <c r="K18" s="8">
        <v>0</v>
      </c>
      <c r="L18" s="8">
        <v>128.71</v>
      </c>
      <c r="M18" s="8">
        <v>-1732.55</v>
      </c>
    </row>
    <row r="19" spans="1:13" x14ac:dyDescent="0.3">
      <c r="A19" s="2" t="s">
        <v>29</v>
      </c>
      <c r="B19" s="8">
        <v>32.17</v>
      </c>
      <c r="C19" s="8">
        <v>33.090000000000003</v>
      </c>
      <c r="D19" s="8">
        <v>28.44</v>
      </c>
      <c r="E19" s="8">
        <v>43.96</v>
      </c>
      <c r="F19" s="8">
        <v>27.22</v>
      </c>
      <c r="G19" s="8">
        <v>19.66</v>
      </c>
      <c r="H19" s="8">
        <v>0</v>
      </c>
      <c r="I19" s="8">
        <v>15.74</v>
      </c>
      <c r="J19" s="8">
        <v>0</v>
      </c>
      <c r="K19" s="8">
        <v>0</v>
      </c>
      <c r="L19" s="8">
        <v>0</v>
      </c>
      <c r="M19" s="8">
        <v>8.56</v>
      </c>
    </row>
    <row r="20" spans="1:13" x14ac:dyDescent="0.3">
      <c r="A20" s="2" t="s">
        <v>30</v>
      </c>
      <c r="B20" s="8">
        <v>88.59</v>
      </c>
      <c r="C20" s="8">
        <v>91.42</v>
      </c>
      <c r="D20" s="8">
        <v>63.27</v>
      </c>
      <c r="E20" s="8">
        <v>126.19</v>
      </c>
      <c r="F20" s="8">
        <v>209.65</v>
      </c>
      <c r="G20" s="8">
        <v>104.5</v>
      </c>
      <c r="H20" s="8">
        <v>17.420000000000002</v>
      </c>
      <c r="I20" s="8">
        <v>27.01</v>
      </c>
      <c r="J20" s="8">
        <v>0</v>
      </c>
      <c r="K20" s="8">
        <v>18.29</v>
      </c>
      <c r="L20" s="8">
        <v>18.29</v>
      </c>
      <c r="M20" s="8">
        <v>-41.03</v>
      </c>
    </row>
    <row r="21" spans="1:13" x14ac:dyDescent="0.3">
      <c r="A21" s="2" t="s">
        <v>31</v>
      </c>
      <c r="B21" s="8">
        <v>6449.02</v>
      </c>
      <c r="C21" s="8">
        <v>6504.11</v>
      </c>
      <c r="D21" s="8">
        <v>3551.08</v>
      </c>
      <c r="E21" s="8">
        <v>3150.37</v>
      </c>
      <c r="F21" s="8">
        <v>3925.66</v>
      </c>
      <c r="G21" s="8">
        <v>2503.3000000000002</v>
      </c>
      <c r="H21" s="8">
        <v>309.8</v>
      </c>
      <c r="I21" s="8">
        <v>741.04</v>
      </c>
      <c r="J21" s="8">
        <v>0</v>
      </c>
      <c r="K21" s="8">
        <v>-0.19</v>
      </c>
      <c r="L21" s="8">
        <v>-0.19</v>
      </c>
      <c r="M21" s="8">
        <v>-403.58</v>
      </c>
    </row>
    <row r="22" spans="1:13" x14ac:dyDescent="0.3">
      <c r="A22" s="2" t="s">
        <v>32</v>
      </c>
      <c r="B22" s="8">
        <v>1686.41</v>
      </c>
      <c r="C22" s="8">
        <v>1817.97</v>
      </c>
      <c r="D22" s="8">
        <v>1336.18</v>
      </c>
      <c r="E22" s="8">
        <v>1386.65</v>
      </c>
      <c r="F22" s="8">
        <v>1360.46</v>
      </c>
      <c r="G22" s="8">
        <v>1086.53</v>
      </c>
      <c r="H22" s="8">
        <v>244.86</v>
      </c>
      <c r="I22" s="8">
        <v>206.65</v>
      </c>
      <c r="J22" s="8">
        <v>0</v>
      </c>
      <c r="K22" s="8">
        <v>0.72</v>
      </c>
      <c r="L22" s="8">
        <v>0.72</v>
      </c>
      <c r="M22" s="8">
        <v>-152.11000000000001</v>
      </c>
    </row>
    <row r="23" spans="1:13" x14ac:dyDescent="0.3">
      <c r="A23" s="2" t="s">
        <v>33</v>
      </c>
      <c r="B23" s="8">
        <v>5691.01</v>
      </c>
      <c r="C23" s="8">
        <v>5742.33</v>
      </c>
      <c r="D23" s="8">
        <v>3643.61</v>
      </c>
      <c r="E23" s="8">
        <v>3120.73</v>
      </c>
      <c r="F23" s="8">
        <v>4401.1000000000004</v>
      </c>
      <c r="G23" s="8">
        <v>2784.98</v>
      </c>
      <c r="H23" s="8">
        <v>250.5</v>
      </c>
      <c r="I23" s="8">
        <v>542.79</v>
      </c>
      <c r="J23" s="8">
        <v>0</v>
      </c>
      <c r="K23" s="8">
        <v>1.1200000000000001</v>
      </c>
      <c r="L23" s="8">
        <v>1.1200000000000001</v>
      </c>
      <c r="M23" s="8">
        <v>-458.66</v>
      </c>
    </row>
    <row r="24" spans="1:13" x14ac:dyDescent="0.3">
      <c r="A24" s="2" t="s">
        <v>34</v>
      </c>
      <c r="B24" s="8">
        <v>1309.8399999999999</v>
      </c>
      <c r="C24" s="8">
        <v>1318.88</v>
      </c>
      <c r="D24" s="8">
        <v>1212.19</v>
      </c>
      <c r="E24" s="8">
        <v>1109.6600000000001</v>
      </c>
      <c r="F24" s="8">
        <v>785.2</v>
      </c>
      <c r="G24" s="8">
        <v>735.34</v>
      </c>
      <c r="H24" s="8">
        <v>277.02999999999997</v>
      </c>
      <c r="I24" s="8">
        <v>175.45</v>
      </c>
      <c r="J24" s="8">
        <v>0</v>
      </c>
      <c r="K24" s="8">
        <v>64.16</v>
      </c>
      <c r="L24" s="8">
        <v>64.16</v>
      </c>
      <c r="M24" s="8">
        <v>-142.32</v>
      </c>
    </row>
    <row r="25" spans="1:13" x14ac:dyDescent="0.3">
      <c r="A25" s="2" t="s">
        <v>35</v>
      </c>
      <c r="B25" s="8">
        <v>7565.73</v>
      </c>
      <c r="C25" s="8">
        <v>7718.96</v>
      </c>
      <c r="D25" s="8">
        <v>4903.71</v>
      </c>
      <c r="E25" s="8">
        <v>4481.9399999999996</v>
      </c>
      <c r="F25" s="8">
        <v>4550.53</v>
      </c>
      <c r="G25" s="8">
        <v>3305.13</v>
      </c>
      <c r="H25" s="8">
        <v>914.74</v>
      </c>
      <c r="I25" s="8">
        <v>829.2</v>
      </c>
      <c r="J25" s="8">
        <v>0</v>
      </c>
      <c r="K25" s="8">
        <v>3.7</v>
      </c>
      <c r="L25" s="8">
        <v>3.7</v>
      </c>
      <c r="M25" s="8">
        <v>-570.83000000000004</v>
      </c>
    </row>
    <row r="26" spans="1:13" x14ac:dyDescent="0.3">
      <c r="A26" s="2" t="s">
        <v>36</v>
      </c>
      <c r="B26" s="8">
        <v>20088.11</v>
      </c>
      <c r="C26" s="8">
        <v>20759.689999999999</v>
      </c>
      <c r="D26" s="8">
        <v>17075.490000000002</v>
      </c>
      <c r="E26" s="8">
        <v>16124.91</v>
      </c>
      <c r="F26" s="8">
        <v>18709.05</v>
      </c>
      <c r="G26" s="8">
        <v>16291.64</v>
      </c>
      <c r="H26" s="8">
        <v>1505.21</v>
      </c>
      <c r="I26" s="8">
        <v>2241.4499999999998</v>
      </c>
      <c r="J26" s="8">
        <v>0</v>
      </c>
      <c r="K26" s="8">
        <v>7.04</v>
      </c>
      <c r="L26" s="8">
        <v>7.04</v>
      </c>
      <c r="M26" s="8">
        <v>-3920.43</v>
      </c>
    </row>
    <row r="27" spans="1:13" x14ac:dyDescent="0.3">
      <c r="A27" s="2" t="s">
        <v>37</v>
      </c>
      <c r="B27" s="8">
        <v>9509.77</v>
      </c>
      <c r="C27" s="8">
        <v>9737.99</v>
      </c>
      <c r="D27" s="8">
        <v>8187.28</v>
      </c>
      <c r="E27" s="8">
        <v>7744.26</v>
      </c>
      <c r="F27" s="8">
        <v>8441.8700000000008</v>
      </c>
      <c r="G27" s="8">
        <v>7726.84</v>
      </c>
      <c r="H27" s="8">
        <v>444.04</v>
      </c>
      <c r="I27" s="8">
        <v>1119.5899999999999</v>
      </c>
      <c r="J27" s="8">
        <v>0</v>
      </c>
      <c r="K27" s="8">
        <v>0</v>
      </c>
      <c r="L27" s="8">
        <v>0</v>
      </c>
      <c r="M27" s="8">
        <v>-1546.21</v>
      </c>
    </row>
    <row r="28" spans="1:13" x14ac:dyDescent="0.3">
      <c r="A28" s="2" t="s">
        <v>38</v>
      </c>
      <c r="B28" s="8">
        <v>9475.74</v>
      </c>
      <c r="C28" s="8">
        <v>9691.77</v>
      </c>
      <c r="D28" s="8">
        <v>8215.76</v>
      </c>
      <c r="E28" s="8">
        <v>7824.5</v>
      </c>
      <c r="F28" s="8">
        <v>8099</v>
      </c>
      <c r="G28" s="8">
        <v>7770.15</v>
      </c>
      <c r="H28" s="8">
        <v>580.38</v>
      </c>
      <c r="I28" s="8">
        <v>1689.43</v>
      </c>
      <c r="J28" s="8">
        <v>0</v>
      </c>
      <c r="K28" s="8">
        <v>0</v>
      </c>
      <c r="L28" s="8">
        <v>0</v>
      </c>
      <c r="M28" s="8">
        <v>-2215.46</v>
      </c>
    </row>
    <row r="29" spans="1:13" x14ac:dyDescent="0.3">
      <c r="A29" s="2" t="s">
        <v>39</v>
      </c>
      <c r="B29" s="8">
        <v>2541.29</v>
      </c>
      <c r="C29" s="8">
        <v>2550.39</v>
      </c>
      <c r="D29" s="8">
        <v>1185.51</v>
      </c>
      <c r="E29" s="8">
        <v>1059.7</v>
      </c>
      <c r="F29" s="8">
        <v>1327.4</v>
      </c>
      <c r="G29" s="8">
        <v>829.37</v>
      </c>
      <c r="H29" s="8">
        <v>38.950000000000003</v>
      </c>
      <c r="I29" s="8">
        <v>189.83</v>
      </c>
      <c r="J29" s="8">
        <v>0</v>
      </c>
      <c r="K29" s="8">
        <v>0.68</v>
      </c>
      <c r="L29" s="8">
        <v>0.68</v>
      </c>
      <c r="M29" s="8">
        <v>0.87</v>
      </c>
    </row>
    <row r="30" spans="1:13" x14ac:dyDescent="0.3">
      <c r="A30" s="5" t="s">
        <v>40</v>
      </c>
      <c r="B30" s="9">
        <f>SUM(B5:B29)</f>
        <v>124354.18999999999</v>
      </c>
      <c r="C30" s="9">
        <f t="shared" ref="C30:M30" si="0">SUM(C5:C29)</f>
        <v>127577.17000000001</v>
      </c>
      <c r="D30" s="9">
        <f t="shared" si="0"/>
        <v>89905.239999999991</v>
      </c>
      <c r="E30" s="9">
        <f t="shared" si="0"/>
        <v>84256.56</v>
      </c>
      <c r="F30" s="9">
        <f t="shared" si="0"/>
        <v>92197.04</v>
      </c>
      <c r="G30" s="9">
        <f t="shared" si="0"/>
        <v>73285.849999999991</v>
      </c>
      <c r="H30" s="9">
        <f t="shared" si="0"/>
        <v>9478.64</v>
      </c>
      <c r="I30" s="9">
        <f t="shared" si="0"/>
        <v>15245.760000000004</v>
      </c>
      <c r="J30" s="9">
        <f t="shared" si="0"/>
        <v>128.83000000000001</v>
      </c>
      <c r="K30" s="9">
        <f t="shared" si="0"/>
        <v>75.600000000000009</v>
      </c>
      <c r="L30" s="9">
        <f t="shared" si="0"/>
        <v>204.43</v>
      </c>
      <c r="M30" s="9">
        <f t="shared" si="0"/>
        <v>-13958.119999999997</v>
      </c>
    </row>
    <row r="31" spans="1:13" x14ac:dyDescent="0.3">
      <c r="A31" s="2" t="s">
        <v>41</v>
      </c>
      <c r="B31" s="8">
        <v>106872.53</v>
      </c>
      <c r="C31" s="8">
        <v>109929.66</v>
      </c>
      <c r="D31" s="8">
        <v>77195.210000000006</v>
      </c>
      <c r="E31" s="8">
        <v>72831.44</v>
      </c>
      <c r="F31" s="8">
        <v>62820.29</v>
      </c>
      <c r="G31" s="8">
        <v>63664.34</v>
      </c>
      <c r="H31" s="8">
        <v>3185.29</v>
      </c>
      <c r="I31" s="8">
        <v>22330.639999999999</v>
      </c>
      <c r="J31" s="8">
        <v>237.91</v>
      </c>
      <c r="K31" s="8">
        <v>174.92</v>
      </c>
      <c r="L31" s="8">
        <v>412.83</v>
      </c>
      <c r="M31" s="8">
        <v>-16761.66</v>
      </c>
    </row>
    <row r="32" spans="1:13" x14ac:dyDescent="0.3">
      <c r="A32" s="5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3">
      <c r="A33" s="2" t="s">
        <v>43</v>
      </c>
      <c r="B33" s="8">
        <v>2435.69</v>
      </c>
      <c r="C33" s="8">
        <v>2435.69</v>
      </c>
      <c r="D33" s="8">
        <v>1918.86</v>
      </c>
      <c r="E33" s="8">
        <v>1643.61</v>
      </c>
      <c r="F33" s="8">
        <v>1290.8900000000001</v>
      </c>
      <c r="G33" s="8">
        <v>1048.25</v>
      </c>
      <c r="H33" s="8">
        <v>309.68</v>
      </c>
      <c r="I33" s="8">
        <v>475.75</v>
      </c>
      <c r="J33" s="8">
        <v>0</v>
      </c>
      <c r="K33" s="8">
        <v>118.32</v>
      </c>
      <c r="L33" s="8">
        <v>118.32</v>
      </c>
      <c r="M33" s="8">
        <v>-308.3900000000001</v>
      </c>
    </row>
    <row r="34" spans="1:13" x14ac:dyDescent="0.3">
      <c r="A34" s="2" t="s">
        <v>44</v>
      </c>
      <c r="B34" s="8">
        <v>1560.51</v>
      </c>
      <c r="C34" s="8">
        <v>1560.51</v>
      </c>
      <c r="D34" s="8">
        <v>1215.9000000000001</v>
      </c>
      <c r="E34" s="8">
        <v>1113.26</v>
      </c>
      <c r="F34" s="8">
        <v>984.71</v>
      </c>
      <c r="G34" s="8">
        <v>840.47</v>
      </c>
      <c r="H34" s="8">
        <v>195.59</v>
      </c>
      <c r="I34" s="8">
        <v>327.20999999999998</v>
      </c>
      <c r="J34" s="8">
        <v>0</v>
      </c>
      <c r="K34" s="8">
        <v>-0.03</v>
      </c>
      <c r="L34" s="8">
        <v>-0.03</v>
      </c>
      <c r="M34" s="8">
        <v>-249.98</v>
      </c>
    </row>
    <row r="35" spans="1:13" x14ac:dyDescent="0.3">
      <c r="A35" s="2" t="s">
        <v>45</v>
      </c>
      <c r="B35" s="8">
        <v>3183.92</v>
      </c>
      <c r="C35" s="8">
        <v>3255.85</v>
      </c>
      <c r="D35" s="8">
        <v>2804.39</v>
      </c>
      <c r="E35" s="8">
        <v>2448.1999999999998</v>
      </c>
      <c r="F35" s="8">
        <v>1715.87</v>
      </c>
      <c r="G35" s="8">
        <v>1456.51</v>
      </c>
      <c r="H35" s="8">
        <v>454.77</v>
      </c>
      <c r="I35" s="8">
        <v>556.85</v>
      </c>
      <c r="J35" s="8">
        <v>0</v>
      </c>
      <c r="K35" s="8">
        <v>-0.04</v>
      </c>
      <c r="L35" s="8">
        <v>-0.04</v>
      </c>
      <c r="M35" s="8">
        <v>-19.890000000000182</v>
      </c>
    </row>
    <row r="36" spans="1:13" x14ac:dyDescent="0.3">
      <c r="A36" s="2" t="s">
        <v>46</v>
      </c>
      <c r="B36" s="8">
        <v>746.3</v>
      </c>
      <c r="C36" s="8">
        <v>746.3</v>
      </c>
      <c r="D36" s="8">
        <v>714.12</v>
      </c>
      <c r="E36" s="8">
        <v>642.17999999999995</v>
      </c>
      <c r="F36" s="8">
        <v>449.86</v>
      </c>
      <c r="G36" s="8">
        <v>432.41</v>
      </c>
      <c r="H36" s="8">
        <v>126.84</v>
      </c>
      <c r="I36" s="8">
        <v>223.26</v>
      </c>
      <c r="J36" s="8">
        <v>0</v>
      </c>
      <c r="K36" s="8">
        <v>0.02</v>
      </c>
      <c r="L36" s="8">
        <v>0.02</v>
      </c>
      <c r="M36" s="8">
        <v>-140.35000000000011</v>
      </c>
    </row>
    <row r="37" spans="1:13" x14ac:dyDescent="0.3">
      <c r="A37" s="2" t="s">
        <v>47</v>
      </c>
      <c r="B37" s="8">
        <v>6680.32</v>
      </c>
      <c r="C37" s="8">
        <v>6680.32</v>
      </c>
      <c r="D37" s="8">
        <v>6345.47</v>
      </c>
      <c r="E37" s="8">
        <v>6249.33</v>
      </c>
      <c r="F37" s="8">
        <v>4374.41</v>
      </c>
      <c r="G37" s="8">
        <v>4193.12</v>
      </c>
      <c r="H37" s="8">
        <v>852.22</v>
      </c>
      <c r="I37" s="8">
        <v>1136.9000000000001</v>
      </c>
      <c r="J37" s="8">
        <v>0</v>
      </c>
      <c r="K37" s="8">
        <v>0</v>
      </c>
      <c r="L37" s="8">
        <v>0</v>
      </c>
      <c r="M37" s="8">
        <v>67.089999999999918</v>
      </c>
    </row>
    <row r="38" spans="1:13" x14ac:dyDescent="0.3">
      <c r="A38" s="5" t="s">
        <v>48</v>
      </c>
      <c r="B38" s="9">
        <f>SUM(B33:B37)</f>
        <v>14606.74</v>
      </c>
      <c r="C38" s="9">
        <f t="shared" ref="C38:M38" si="1">SUM(C33:C37)</f>
        <v>14678.669999999998</v>
      </c>
      <c r="D38" s="9">
        <f t="shared" si="1"/>
        <v>12998.74</v>
      </c>
      <c r="E38" s="9">
        <f t="shared" si="1"/>
        <v>12096.58</v>
      </c>
      <c r="F38" s="9">
        <f t="shared" si="1"/>
        <v>8815.74</v>
      </c>
      <c r="G38" s="9">
        <f t="shared" si="1"/>
        <v>7970.76</v>
      </c>
      <c r="H38" s="9">
        <f t="shared" si="1"/>
        <v>1939.1</v>
      </c>
      <c r="I38" s="9">
        <f t="shared" si="1"/>
        <v>2719.9700000000003</v>
      </c>
      <c r="J38" s="9">
        <f t="shared" si="1"/>
        <v>0</v>
      </c>
      <c r="K38" s="9">
        <f t="shared" si="1"/>
        <v>118.26999999999998</v>
      </c>
      <c r="L38" s="9">
        <f t="shared" si="1"/>
        <v>118.26999999999998</v>
      </c>
      <c r="M38" s="9">
        <f t="shared" si="1"/>
        <v>-651.52000000000055</v>
      </c>
    </row>
    <row r="39" spans="1:13" x14ac:dyDescent="0.3">
      <c r="A39" s="2" t="s">
        <v>41</v>
      </c>
      <c r="B39" s="8">
        <v>11663.36</v>
      </c>
      <c r="C39" s="8">
        <v>11724.42</v>
      </c>
      <c r="D39" s="8">
        <v>10492.73</v>
      </c>
      <c r="E39" s="8">
        <v>9731.9599999999991</v>
      </c>
      <c r="F39" s="8">
        <v>6933.17</v>
      </c>
      <c r="G39" s="8">
        <v>6147.39</v>
      </c>
      <c r="H39" s="8">
        <v>1076.8</v>
      </c>
      <c r="I39" s="8">
        <v>2732.6</v>
      </c>
      <c r="J39" s="8">
        <v>0</v>
      </c>
      <c r="K39" s="8">
        <v>126.61</v>
      </c>
      <c r="L39" s="8">
        <v>126.61</v>
      </c>
      <c r="M39" s="8">
        <v>-351.44</v>
      </c>
    </row>
    <row r="40" spans="1:13" x14ac:dyDescent="0.3">
      <c r="A40" s="5" t="s">
        <v>49</v>
      </c>
      <c r="B40" s="9">
        <f>SUM(B30+B38)</f>
        <v>138960.93</v>
      </c>
      <c r="C40" s="9">
        <f t="shared" ref="C40:M40" si="2">SUM(C30+C38)</f>
        <v>142255.84000000003</v>
      </c>
      <c r="D40" s="9">
        <f t="shared" si="2"/>
        <v>102903.98</v>
      </c>
      <c r="E40" s="9">
        <f t="shared" si="2"/>
        <v>96353.14</v>
      </c>
      <c r="F40" s="9">
        <f t="shared" si="2"/>
        <v>101012.78</v>
      </c>
      <c r="G40" s="9">
        <f t="shared" si="2"/>
        <v>81256.609999999986</v>
      </c>
      <c r="H40" s="9">
        <f t="shared" si="2"/>
        <v>11417.74</v>
      </c>
      <c r="I40" s="9">
        <f t="shared" si="2"/>
        <v>17965.730000000003</v>
      </c>
      <c r="J40" s="9">
        <f t="shared" si="2"/>
        <v>128.83000000000001</v>
      </c>
      <c r="K40" s="9">
        <f t="shared" si="2"/>
        <v>193.87</v>
      </c>
      <c r="L40" s="9">
        <f t="shared" si="2"/>
        <v>322.7</v>
      </c>
      <c r="M40" s="9">
        <f t="shared" si="2"/>
        <v>-14609.639999999998</v>
      </c>
    </row>
    <row r="41" spans="1:13" x14ac:dyDescent="0.3">
      <c r="A41" s="5" t="s">
        <v>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3">
      <c r="A42" s="2" t="s">
        <v>51</v>
      </c>
      <c r="B42" s="8">
        <v>5625.83</v>
      </c>
      <c r="C42" s="8">
        <v>5651.15</v>
      </c>
      <c r="D42" s="8">
        <v>3167.54</v>
      </c>
      <c r="E42" s="8">
        <v>3388.45</v>
      </c>
      <c r="F42" s="8">
        <v>7478.46</v>
      </c>
      <c r="G42" s="8">
        <v>3531.65</v>
      </c>
      <c r="H42" s="8">
        <v>-16</v>
      </c>
      <c r="I42" s="8">
        <v>183.07</v>
      </c>
      <c r="J42" s="8">
        <v>-98</v>
      </c>
      <c r="K42" s="8">
        <v>0</v>
      </c>
      <c r="L42" s="8">
        <v>-98</v>
      </c>
      <c r="M42" s="8">
        <v>-212.27</v>
      </c>
    </row>
    <row r="43" spans="1:13" x14ac:dyDescent="0.3">
      <c r="A43" s="2" t="s">
        <v>52</v>
      </c>
      <c r="B43" s="8">
        <v>567.08000000000004</v>
      </c>
      <c r="C43" s="8">
        <v>567.08000000000004</v>
      </c>
      <c r="D43" s="8">
        <v>511.6</v>
      </c>
      <c r="E43" s="8">
        <v>472.24</v>
      </c>
      <c r="F43" s="8">
        <v>-427.25</v>
      </c>
      <c r="G43" s="8">
        <v>-542.28</v>
      </c>
      <c r="H43" s="8">
        <v>1.71</v>
      </c>
      <c r="I43" s="8">
        <v>157.12</v>
      </c>
      <c r="J43" s="8">
        <v>0</v>
      </c>
      <c r="K43" s="8">
        <v>-1.01</v>
      </c>
      <c r="L43" s="8">
        <v>-1.01</v>
      </c>
      <c r="M43" s="8">
        <v>856.7</v>
      </c>
    </row>
    <row r="44" spans="1:13" x14ac:dyDescent="0.3">
      <c r="A44" s="5" t="s">
        <v>53</v>
      </c>
      <c r="B44" s="9">
        <f>SUM(B42:B43)</f>
        <v>6192.91</v>
      </c>
      <c r="C44" s="9">
        <f t="shared" ref="C44:M44" si="3">SUM(C42:C43)</f>
        <v>6218.23</v>
      </c>
      <c r="D44" s="9">
        <f t="shared" si="3"/>
        <v>3679.14</v>
      </c>
      <c r="E44" s="9">
        <f t="shared" si="3"/>
        <v>3860.6899999999996</v>
      </c>
      <c r="F44" s="9">
        <f t="shared" si="3"/>
        <v>7051.21</v>
      </c>
      <c r="G44" s="9">
        <f t="shared" si="3"/>
        <v>2989.37</v>
      </c>
      <c r="H44" s="9">
        <f t="shared" si="3"/>
        <v>-14.29</v>
      </c>
      <c r="I44" s="9">
        <f t="shared" si="3"/>
        <v>340.19</v>
      </c>
      <c r="J44" s="9">
        <f t="shared" si="3"/>
        <v>-98</v>
      </c>
      <c r="K44" s="9">
        <f t="shared" si="3"/>
        <v>-1.01</v>
      </c>
      <c r="L44" s="9">
        <f t="shared" si="3"/>
        <v>-99.01</v>
      </c>
      <c r="M44" s="9">
        <f t="shared" si="3"/>
        <v>644.43000000000006</v>
      </c>
    </row>
    <row r="45" spans="1:13" x14ac:dyDescent="0.3">
      <c r="A45" s="2" t="s">
        <v>41</v>
      </c>
      <c r="B45" s="8">
        <v>9437.7900000000009</v>
      </c>
      <c r="C45" s="8">
        <v>9438.25</v>
      </c>
      <c r="D45" s="8">
        <v>4512.91</v>
      </c>
      <c r="E45" s="8">
        <v>4538.6000000000004</v>
      </c>
      <c r="F45" s="8">
        <v>9417.11</v>
      </c>
      <c r="G45" s="8">
        <v>3672.35</v>
      </c>
      <c r="H45" s="8">
        <v>-52.24</v>
      </c>
      <c r="I45" s="8">
        <v>355.71</v>
      </c>
      <c r="J45" s="8">
        <v>-156.09</v>
      </c>
      <c r="K45" s="8">
        <v>-4.12</v>
      </c>
      <c r="L45" s="8">
        <v>-160.21</v>
      </c>
      <c r="M45" s="8">
        <v>722.99</v>
      </c>
    </row>
    <row r="46" spans="1:13" x14ac:dyDescent="0.3">
      <c r="A46" s="5" t="s">
        <v>54</v>
      </c>
      <c r="B46" s="9">
        <f>SUM(B44+B40)</f>
        <v>145153.84</v>
      </c>
      <c r="C46" s="9">
        <f t="shared" ref="C46:M46" si="4">SUM(C44+C40)</f>
        <v>148474.07000000004</v>
      </c>
      <c r="D46" s="9">
        <f t="shared" si="4"/>
        <v>106583.12</v>
      </c>
      <c r="E46" s="9">
        <f t="shared" si="4"/>
        <v>100213.83</v>
      </c>
      <c r="F46" s="9">
        <f t="shared" si="4"/>
        <v>108063.99</v>
      </c>
      <c r="G46" s="9">
        <f t="shared" si="4"/>
        <v>84245.979999999981</v>
      </c>
      <c r="H46" s="9">
        <f t="shared" si="4"/>
        <v>11403.449999999999</v>
      </c>
      <c r="I46" s="9">
        <f t="shared" si="4"/>
        <v>18305.920000000002</v>
      </c>
      <c r="J46" s="9">
        <f t="shared" si="4"/>
        <v>30.830000000000013</v>
      </c>
      <c r="K46" s="9">
        <f t="shared" si="4"/>
        <v>192.86</v>
      </c>
      <c r="L46" s="9">
        <f t="shared" si="4"/>
        <v>223.69</v>
      </c>
      <c r="M46" s="9">
        <f t="shared" si="4"/>
        <v>-13965.209999999997</v>
      </c>
    </row>
    <row r="47" spans="1:13" x14ac:dyDescent="0.3">
      <c r="A47" s="2" t="s">
        <v>41</v>
      </c>
      <c r="B47" s="8">
        <v>127973.68</v>
      </c>
      <c r="C47" s="8">
        <v>131092.32999999999</v>
      </c>
      <c r="D47" s="8">
        <v>92200.85</v>
      </c>
      <c r="E47" s="8">
        <v>87102</v>
      </c>
      <c r="F47" s="8">
        <v>79170.570000000007</v>
      </c>
      <c r="G47" s="8">
        <v>73484.08</v>
      </c>
      <c r="H47" s="8">
        <v>4209.8500000000004</v>
      </c>
      <c r="I47" s="8">
        <v>25418.95</v>
      </c>
      <c r="J47" s="8">
        <v>81.819999999999993</v>
      </c>
      <c r="K47" s="8">
        <v>297.41000000000003</v>
      </c>
      <c r="L47" s="8">
        <v>379.23</v>
      </c>
      <c r="M47" s="8">
        <v>-16390.11</v>
      </c>
    </row>
    <row r="48" spans="1:13" x14ac:dyDescent="0.3">
      <c r="A48" s="5" t="s">
        <v>55</v>
      </c>
      <c r="B48" s="7">
        <f t="shared" ref="B48:M48" si="5">(B46-B47)/B47</f>
        <v>0.134247604663709</v>
      </c>
      <c r="C48" s="7">
        <f t="shared" si="5"/>
        <v>0.13259158640326288</v>
      </c>
      <c r="D48" s="7">
        <f t="shared" si="5"/>
        <v>0.15598847516047834</v>
      </c>
      <c r="E48" s="7">
        <f t="shared" si="5"/>
        <v>0.15053420128125647</v>
      </c>
      <c r="F48" s="7">
        <f t="shared" si="5"/>
        <v>0.36495152175865342</v>
      </c>
      <c r="G48" s="7">
        <f t="shared" si="5"/>
        <v>0.1464521294952591</v>
      </c>
      <c r="H48" s="7">
        <f t="shared" si="5"/>
        <v>1.7087544686865324</v>
      </c>
      <c r="I48" s="7">
        <f t="shared" si="5"/>
        <v>-0.27983177904673479</v>
      </c>
      <c r="J48" s="7">
        <f t="shared" si="5"/>
        <v>-0.62319726228306016</v>
      </c>
      <c r="K48" s="7">
        <f t="shared" si="5"/>
        <v>-0.35153491812649207</v>
      </c>
      <c r="L48" s="7">
        <f t="shared" si="5"/>
        <v>-0.41014687656567256</v>
      </c>
      <c r="M48" s="7">
        <f t="shared" si="5"/>
        <v>-0.14794897654744252</v>
      </c>
    </row>
  </sheetData>
  <mergeCells count="2">
    <mergeCell ref="A1:M1"/>
    <mergeCell ref="A2:L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topLeftCell="A27" workbookViewId="0">
      <selection activeCell="O46" sqref="O46"/>
    </sheetView>
  </sheetViews>
  <sheetFormatPr defaultRowHeight="14.4" x14ac:dyDescent="0.3"/>
  <cols>
    <col min="1" max="1" width="37.5546875" customWidth="1"/>
    <col min="2" max="2" width="11" customWidth="1"/>
    <col min="3" max="3" width="9.77734375" customWidth="1"/>
    <col min="4" max="4" width="10.5546875" customWidth="1"/>
    <col min="5" max="7" width="9.77734375" bestFit="1" customWidth="1"/>
    <col min="9" max="9" width="10.5546875" customWidth="1"/>
    <col min="13" max="13" width="11.5546875" customWidth="1"/>
  </cols>
  <sheetData>
    <row r="1" spans="1:13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t="s">
        <v>1</v>
      </c>
    </row>
    <row r="2" spans="1:13" ht="61.2" customHeight="1" x14ac:dyDescent="0.3">
      <c r="A2" s="4" t="s">
        <v>2</v>
      </c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</row>
    <row r="3" spans="1:13" x14ac:dyDescent="0.3">
      <c r="A3" s="5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2" t="s">
        <v>16</v>
      </c>
      <c r="B4" s="8">
        <v>51.21</v>
      </c>
      <c r="C4" s="8">
        <v>-266.57</v>
      </c>
      <c r="D4" s="8">
        <v>29.91</v>
      </c>
      <c r="E4" s="8">
        <v>-0.32</v>
      </c>
      <c r="F4" s="8">
        <v>-237</v>
      </c>
      <c r="G4" s="8">
        <v>-237</v>
      </c>
      <c r="H4" s="6">
        <f>'Business Result'!F5/'Business Result'!C5</f>
        <v>0.60595619566091263</v>
      </c>
      <c r="I4" s="16">
        <f>'Business Result'!D5/'Business Result'!C5</f>
        <v>0.82594264319103228</v>
      </c>
      <c r="J4" s="6">
        <f>'Business Result'!G5/'Business Result'!E5</f>
        <v>0.71670572241203523</v>
      </c>
      <c r="K4" s="6">
        <f>'Business Result'!H5/'Business Result'!D5</f>
        <v>0.10196901854993465</v>
      </c>
      <c r="L4" s="6">
        <f>'Business Result'!I5/'Business Result'!D5</f>
        <v>0.56009956336735545</v>
      </c>
      <c r="M4" s="12">
        <f>SUM(J4+K4+L4)</f>
        <v>1.3787743043293252</v>
      </c>
    </row>
    <row r="5" spans="1:13" x14ac:dyDescent="0.3">
      <c r="A5" s="2" t="s">
        <v>17</v>
      </c>
      <c r="B5" s="8">
        <v>898.73</v>
      </c>
      <c r="C5" s="8">
        <v>866.85</v>
      </c>
      <c r="D5" s="8">
        <v>295.63</v>
      </c>
      <c r="E5" s="8">
        <v>-36.35</v>
      </c>
      <c r="F5" s="8">
        <v>1181.04</v>
      </c>
      <c r="G5" s="8">
        <v>883.11</v>
      </c>
      <c r="H5" s="6">
        <f>'Business Result'!F6/'Business Result'!C6</f>
        <v>0.52198405846964535</v>
      </c>
      <c r="I5" s="16">
        <f>'Business Result'!D6/'Business Result'!C6</f>
        <v>0.42137976074229716</v>
      </c>
      <c r="J5" s="6">
        <f>'Business Result'!G6/'Business Result'!E6</f>
        <v>0.76277860291413757</v>
      </c>
      <c r="K5" s="6">
        <f>'Business Result'!H6/'Business Result'!D6</f>
        <v>1.9885860956729916E-2</v>
      </c>
      <c r="L5" s="6">
        <f>'Business Result'!I6/'Business Result'!D6</f>
        <v>0.19286599001869628</v>
      </c>
      <c r="M5" s="12">
        <f t="shared" ref="M5:M30" si="0">SUM(J5+K5+L5)</f>
        <v>0.97553045388956383</v>
      </c>
    </row>
    <row r="6" spans="1:13" x14ac:dyDescent="0.3">
      <c r="A6" s="2" t="s">
        <v>18</v>
      </c>
      <c r="B6" s="8">
        <v>469</v>
      </c>
      <c r="C6" s="8">
        <v>159.81</v>
      </c>
      <c r="D6" s="8">
        <v>73.290000000000006</v>
      </c>
      <c r="E6" s="8">
        <v>-14.34</v>
      </c>
      <c r="F6" s="8">
        <v>219.5</v>
      </c>
      <c r="G6" s="8">
        <v>163.65</v>
      </c>
      <c r="H6" s="6">
        <f>'Business Result'!F7/'Business Result'!C7</f>
        <v>0.6900047738876437</v>
      </c>
      <c r="I6" s="16">
        <f>'Business Result'!D7/'Business Result'!C7</f>
        <v>0.69896997305585451</v>
      </c>
      <c r="J6" s="6">
        <f>'Business Result'!G7/'Business Result'!E7</f>
        <v>0.74174258866422238</v>
      </c>
      <c r="K6" s="6">
        <f>'Business Result'!H7/'Business Result'!D7</f>
        <v>0.19242152379849897</v>
      </c>
      <c r="L6" s="6">
        <f>'Business Result'!I7/'Business Result'!D7</f>
        <v>0.17055430147980938</v>
      </c>
      <c r="M6" s="12">
        <f t="shared" si="0"/>
        <v>1.1047184139425308</v>
      </c>
    </row>
    <row r="7" spans="1:13" x14ac:dyDescent="0.3">
      <c r="A7" s="2" t="s">
        <v>77</v>
      </c>
      <c r="B7" s="8">
        <v>24.64</v>
      </c>
      <c r="C7" s="8">
        <v>-76.19</v>
      </c>
      <c r="D7" s="8">
        <v>6.17</v>
      </c>
      <c r="E7" s="8">
        <v>0</v>
      </c>
      <c r="F7" s="8">
        <v>-70.02</v>
      </c>
      <c r="G7" s="8">
        <v>-70.02</v>
      </c>
      <c r="H7" s="6">
        <f>'Business Result'!F8/'Business Result'!C8</f>
        <v>0.6275422116875895</v>
      </c>
      <c r="I7" s="16">
        <f>'Business Result'!D8/'Business Result'!C8</f>
        <v>0.62701548005735519</v>
      </c>
      <c r="J7" s="6">
        <f>'Business Result'!G8/'Business Result'!E8</f>
        <v>0.81726626454114604</v>
      </c>
      <c r="K7" s="6">
        <f>'Business Result'!H8/'Business Result'!D8</f>
        <v>6.3704671675922905E-2</v>
      </c>
      <c r="L7" s="6">
        <f>'Business Result'!I8/'Business Result'!D8</f>
        <v>0.56816166518878042</v>
      </c>
      <c r="M7" s="12">
        <f t="shared" si="0"/>
        <v>1.4491326014058492</v>
      </c>
    </row>
    <row r="8" spans="1:13" x14ac:dyDescent="0.3">
      <c r="A8" s="2" t="s">
        <v>19</v>
      </c>
      <c r="B8" s="8">
        <v>191.3</v>
      </c>
      <c r="C8" s="8">
        <v>65.59</v>
      </c>
      <c r="D8" s="8">
        <v>66.22</v>
      </c>
      <c r="E8" s="8">
        <v>-36.200000000000003</v>
      </c>
      <c r="F8" s="8">
        <v>95.6</v>
      </c>
      <c r="G8" s="8">
        <v>71.08</v>
      </c>
      <c r="H8" s="6">
        <f>'Business Result'!F9/'Business Result'!C9</f>
        <v>0.52566399051534174</v>
      </c>
      <c r="I8" s="16">
        <f>'Business Result'!D9/'Business Result'!C9</f>
        <v>0.73084704699802838</v>
      </c>
      <c r="J8" s="6">
        <f>'Business Result'!G9/'Business Result'!E9</f>
        <v>0.70725946006408702</v>
      </c>
      <c r="K8" s="6">
        <f>'Business Result'!H9/'Business Result'!D9</f>
        <v>0.16786274751820571</v>
      </c>
      <c r="L8" s="6">
        <f>'Business Result'!I9/'Business Result'!D9</f>
        <v>0.16747482940419303</v>
      </c>
      <c r="M8" s="12">
        <f t="shared" si="0"/>
        <v>1.0425970369864859</v>
      </c>
    </row>
    <row r="9" spans="1:13" x14ac:dyDescent="0.3">
      <c r="A9" s="2" t="s">
        <v>20</v>
      </c>
      <c r="B9" s="8">
        <v>403.64</v>
      </c>
      <c r="C9" s="8">
        <v>17.11</v>
      </c>
      <c r="D9" s="8">
        <v>69.73</v>
      </c>
      <c r="E9" s="8">
        <v>-0.71</v>
      </c>
      <c r="F9" s="8">
        <v>86.15</v>
      </c>
      <c r="G9" s="8">
        <v>0</v>
      </c>
      <c r="H9" s="6">
        <f>'Business Result'!F10/'Business Result'!C10</f>
        <v>0.5912148495197237</v>
      </c>
      <c r="I9" s="16">
        <f>'Business Result'!D10/'Business Result'!C10</f>
        <v>0.82248125464517885</v>
      </c>
      <c r="J9" s="6">
        <f>'Business Result'!G10/'Business Result'!E10</f>
        <v>0.66505652522324354</v>
      </c>
      <c r="K9" s="6">
        <f>'Business Result'!H10/'Business Result'!D10</f>
        <v>0.25023734901171302</v>
      </c>
      <c r="L9" s="6">
        <f>'Business Result'!I10/'Business Result'!D10</f>
        <v>0.16032496797218154</v>
      </c>
      <c r="M9" s="12">
        <f t="shared" si="0"/>
        <v>1.0756188422071382</v>
      </c>
    </row>
    <row r="10" spans="1:13" x14ac:dyDescent="0.3">
      <c r="A10" s="2" t="s">
        <v>21</v>
      </c>
      <c r="B10" s="8">
        <v>698.86</v>
      </c>
      <c r="C10" s="8">
        <v>448.5</v>
      </c>
      <c r="D10" s="8">
        <v>177.48</v>
      </c>
      <c r="E10" s="8">
        <v>-45.75</v>
      </c>
      <c r="F10" s="8">
        <v>580.24</v>
      </c>
      <c r="G10" s="8">
        <v>436.2</v>
      </c>
      <c r="H10" s="6">
        <f>'Business Result'!F11/'Business Result'!C11</f>
        <v>0.67059939460097628</v>
      </c>
      <c r="I10" s="16">
        <f>'Business Result'!D11/'Business Result'!C11</f>
        <v>0.53150294194185055</v>
      </c>
      <c r="J10" s="6">
        <f>'Business Result'!G11/'Business Result'!E11</f>
        <v>0.83746527082226496</v>
      </c>
      <c r="K10" s="6">
        <f>'Business Result'!H11/'Business Result'!D11</f>
        <v>5.5340777102356069E-2</v>
      </c>
      <c r="L10" s="6">
        <f>'Business Result'!I11/'Business Result'!D11</f>
        <v>0.15593975464387755</v>
      </c>
      <c r="M10" s="12">
        <f t="shared" si="0"/>
        <v>1.0487458025684986</v>
      </c>
    </row>
    <row r="11" spans="1:13" x14ac:dyDescent="0.3">
      <c r="A11" s="2" t="s">
        <v>22</v>
      </c>
      <c r="B11" s="8">
        <v>1385.75</v>
      </c>
      <c r="C11" s="8">
        <v>928.35</v>
      </c>
      <c r="D11" s="8">
        <v>407.35</v>
      </c>
      <c r="E11" s="8">
        <v>-52.05</v>
      </c>
      <c r="F11" s="8">
        <v>1283.6600000000001</v>
      </c>
      <c r="G11" s="8">
        <v>967.63</v>
      </c>
      <c r="H11" s="6">
        <f>'Business Result'!F12/'Business Result'!C12</f>
        <v>0.61549414397855817</v>
      </c>
      <c r="I11" s="16">
        <f>'Business Result'!D12/'Business Result'!C12</f>
        <v>0.67530838921021641</v>
      </c>
      <c r="J11" s="6">
        <f>'Business Result'!G12/'Business Result'!E12</f>
        <v>0.72334473680677525</v>
      </c>
      <c r="K11" s="6">
        <f>'Business Result'!H12/'Business Result'!D12</f>
        <v>0.14854536956329506</v>
      </c>
      <c r="L11" s="6">
        <f>'Business Result'!I12/'Business Result'!D12</f>
        <v>0.16522484097426304</v>
      </c>
      <c r="M11" s="12">
        <f t="shared" si="0"/>
        <v>1.0371149473443335</v>
      </c>
    </row>
    <row r="12" spans="1:13" x14ac:dyDescent="0.3">
      <c r="A12" s="2" t="s">
        <v>23</v>
      </c>
      <c r="B12" s="8">
        <v>430.31</v>
      </c>
      <c r="C12" s="8">
        <v>15.69</v>
      </c>
      <c r="D12" s="8">
        <v>175.53</v>
      </c>
      <c r="E12" s="8">
        <v>-0.99</v>
      </c>
      <c r="F12" s="8">
        <v>190.23</v>
      </c>
      <c r="G12" s="8">
        <v>143.32</v>
      </c>
      <c r="H12" s="6">
        <f>'Business Result'!F13/'Business Result'!C13</f>
        <v>0.72658560440768805</v>
      </c>
      <c r="I12" s="16">
        <f>'Business Result'!D13/'Business Result'!C13</f>
        <v>0.65413500473602681</v>
      </c>
      <c r="J12" s="6">
        <f>'Business Result'!G13/'Business Result'!E13</f>
        <v>0.86336066543032908</v>
      </c>
      <c r="K12" s="6">
        <f>'Business Result'!H13/'Business Result'!D13</f>
        <v>0.13214797600580389</v>
      </c>
      <c r="L12" s="6">
        <f>'Business Result'!I13/'Business Result'!D13</f>
        <v>0.12957632667024496</v>
      </c>
      <c r="M12" s="12">
        <f t="shared" si="0"/>
        <v>1.1250849681063779</v>
      </c>
    </row>
    <row r="13" spans="1:13" x14ac:dyDescent="0.3">
      <c r="A13" s="2" t="s">
        <v>24</v>
      </c>
      <c r="B13" s="8">
        <v>49.92</v>
      </c>
      <c r="C13" s="8">
        <v>-25.07</v>
      </c>
      <c r="D13" s="8">
        <v>12.13</v>
      </c>
      <c r="E13" s="8">
        <v>-0.3</v>
      </c>
      <c r="F13" s="8">
        <v>-12.28</v>
      </c>
      <c r="G13" s="8">
        <v>-12.28</v>
      </c>
      <c r="H13" s="6">
        <f>'Business Result'!F14/'Business Result'!C14</f>
        <v>0.592695514092894</v>
      </c>
      <c r="I13" s="16">
        <f>'Business Result'!D14/'Business Result'!C14</f>
        <v>0.68408980636054872</v>
      </c>
      <c r="J13" s="6">
        <f>'Business Result'!G14/'Business Result'!E14</f>
        <v>0.66403228117090873</v>
      </c>
      <c r="K13" s="6">
        <f>'Business Result'!H14/'Business Result'!D14</f>
        <v>0.15014937563135383</v>
      </c>
      <c r="L13" s="6">
        <f>'Business Result'!I14/'Business Result'!D14</f>
        <v>0.31304403894512867</v>
      </c>
      <c r="M13" s="12">
        <f t="shared" si="0"/>
        <v>1.1272256957473914</v>
      </c>
    </row>
    <row r="14" spans="1:13" x14ac:dyDescent="0.3">
      <c r="A14" s="2" t="s">
        <v>25</v>
      </c>
      <c r="B14" s="8">
        <v>0.17</v>
      </c>
      <c r="C14" s="8">
        <v>-7.51</v>
      </c>
      <c r="D14" s="8">
        <v>0</v>
      </c>
      <c r="E14" s="8">
        <v>2.97</v>
      </c>
      <c r="F14" s="8">
        <v>-4.54</v>
      </c>
      <c r="G14" s="8">
        <v>-4.54</v>
      </c>
      <c r="H14" s="6">
        <f>'Business Result'!F15/'Business Result'!C15</f>
        <v>0.47363904331927914</v>
      </c>
      <c r="I14" s="16">
        <f>'Business Result'!D15/'Business Result'!C15</f>
        <v>0.37211298085892319</v>
      </c>
      <c r="J14" s="6">
        <f>'Business Result'!G15/'Business Result'!E15</f>
        <v>0.8910057154316654</v>
      </c>
      <c r="K14" s="6">
        <f>'Business Result'!H15/'Business Result'!D15</f>
        <v>-6.7181389752331297E-3</v>
      </c>
      <c r="L14" s="6">
        <f>'Business Result'!I15/'Business Result'!D15</f>
        <v>0.19272034493131454</v>
      </c>
      <c r="M14" s="12">
        <f t="shared" si="0"/>
        <v>1.0770079213877468</v>
      </c>
    </row>
    <row r="15" spans="1:13" x14ac:dyDescent="0.3">
      <c r="A15" s="2" t="s">
        <v>26</v>
      </c>
      <c r="B15" s="8">
        <v>106.23</v>
      </c>
      <c r="C15" s="8">
        <v>-24.13</v>
      </c>
      <c r="D15" s="8">
        <v>29.19</v>
      </c>
      <c r="E15" s="8">
        <v>-3.42</v>
      </c>
      <c r="F15" s="8">
        <v>2.23</v>
      </c>
      <c r="G15" s="8">
        <v>2.23</v>
      </c>
      <c r="H15" s="6">
        <f>'Business Result'!F16/'Business Result'!C16</f>
        <v>0.66369801526988959</v>
      </c>
      <c r="I15" s="16">
        <f>'Business Result'!D16/'Business Result'!C16</f>
        <v>0.86777946653156646</v>
      </c>
      <c r="J15" s="6">
        <f>'Business Result'!G16/'Business Result'!E16</f>
        <v>0.75760434377228103</v>
      </c>
      <c r="K15" s="6">
        <f>'Business Result'!H16/'Business Result'!D16</f>
        <v>0.1861870474122479</v>
      </c>
      <c r="L15" s="6">
        <f>'Business Result'!I16/'Business Result'!D16</f>
        <v>0.17337375682402467</v>
      </c>
      <c r="M15" s="12">
        <f t="shared" si="0"/>
        <v>1.1171651480085536</v>
      </c>
    </row>
    <row r="16" spans="1:13" x14ac:dyDescent="0.3">
      <c r="A16" s="2" t="s">
        <v>27</v>
      </c>
      <c r="B16" s="8">
        <v>160.74</v>
      </c>
      <c r="C16" s="8">
        <v>-16.3</v>
      </c>
      <c r="D16" s="8">
        <v>27.89</v>
      </c>
      <c r="E16" s="8">
        <v>43.91</v>
      </c>
      <c r="F16" s="8">
        <v>-32.31</v>
      </c>
      <c r="G16" s="8">
        <v>-28.11</v>
      </c>
      <c r="H16" s="6">
        <f>'Business Result'!F17/'Business Result'!C17</f>
        <v>0.75272774080215643</v>
      </c>
      <c r="I16" s="16">
        <f>'Business Result'!D17/'Business Result'!C17</f>
        <v>0.82578046324269883</v>
      </c>
      <c r="J16" s="6">
        <f>'Business Result'!G17/'Business Result'!E17</f>
        <v>0.80999920766975686</v>
      </c>
      <c r="K16" s="6">
        <f>'Business Result'!H17/'Business Result'!D17</f>
        <v>0.22042912158444894</v>
      </c>
      <c r="L16" s="6">
        <f>'Business Result'!I17/'Business Result'!D17</f>
        <v>0.15473134054648818</v>
      </c>
      <c r="M16" s="12">
        <f t="shared" si="0"/>
        <v>1.1851596698006941</v>
      </c>
    </row>
    <row r="17" spans="1:13" x14ac:dyDescent="0.3">
      <c r="A17" s="2" t="s">
        <v>28</v>
      </c>
      <c r="B17" s="8">
        <v>1575.33</v>
      </c>
      <c r="C17" s="8">
        <v>-157.22</v>
      </c>
      <c r="D17" s="8">
        <v>0</v>
      </c>
      <c r="E17" s="8">
        <v>171.59</v>
      </c>
      <c r="F17" s="8">
        <v>14.38</v>
      </c>
      <c r="G17" s="8">
        <v>14.38</v>
      </c>
      <c r="H17" s="6">
        <f>'Business Result'!F18/'Business Result'!C18</f>
        <v>0.87890003082249724</v>
      </c>
      <c r="I17" s="16">
        <f>'Business Result'!D18/'Business Result'!C18</f>
        <v>0.88529396087628598</v>
      </c>
      <c r="J17" s="6">
        <f>'Business Result'!G18/'Business Result'!E18</f>
        <v>0.91952076898722568</v>
      </c>
      <c r="K17" s="6">
        <f>'Business Result'!H18/'Business Result'!D18</f>
        <v>7.3566714746064854E-2</v>
      </c>
      <c r="L17" s="6">
        <f>'Business Result'!I18/'Business Result'!D18</f>
        <v>0.21387697084084845</v>
      </c>
      <c r="M17" s="12">
        <f t="shared" si="0"/>
        <v>1.2069644545741389</v>
      </c>
    </row>
    <row r="18" spans="1:13" x14ac:dyDescent="0.3">
      <c r="A18" s="2" t="s">
        <v>29</v>
      </c>
      <c r="B18" s="8">
        <v>20.43</v>
      </c>
      <c r="C18" s="8">
        <v>28.99</v>
      </c>
      <c r="D18" s="8">
        <v>6.37</v>
      </c>
      <c r="E18" s="8">
        <v>0</v>
      </c>
      <c r="F18" s="8">
        <v>35.35</v>
      </c>
      <c r="G18" s="8">
        <v>35.35</v>
      </c>
      <c r="H18" s="6">
        <f>'Business Result'!F19/'Business Result'!C19</f>
        <v>0.82260501662133567</v>
      </c>
      <c r="I18" s="16">
        <f>'Business Result'!D19/'Business Result'!C19</f>
        <v>0.85947416137805976</v>
      </c>
      <c r="J18" s="6">
        <f>'Business Result'!G19/'Business Result'!E19</f>
        <v>0.44722474977252047</v>
      </c>
      <c r="K18" s="6">
        <f>'Business Result'!H19/'Business Result'!D19</f>
        <v>0</v>
      </c>
      <c r="L18" s="6">
        <f>'Business Result'!I19/'Business Result'!D19</f>
        <v>0.55344585091420528</v>
      </c>
      <c r="M18" s="12">
        <f t="shared" si="0"/>
        <v>1.0006706006867256</v>
      </c>
    </row>
    <row r="19" spans="1:13" x14ac:dyDescent="0.3">
      <c r="A19" s="2" t="s">
        <v>30</v>
      </c>
      <c r="B19" s="8">
        <v>19.77</v>
      </c>
      <c r="C19" s="8">
        <v>-21.26</v>
      </c>
      <c r="D19" s="8">
        <v>7.08</v>
      </c>
      <c r="E19" s="8">
        <v>-18.3</v>
      </c>
      <c r="F19" s="8">
        <v>4.09</v>
      </c>
      <c r="G19" s="8">
        <v>3.96</v>
      </c>
      <c r="H19" s="6">
        <f>'Business Result'!F20/'Business Result'!C20</f>
        <v>2.2932618683001533</v>
      </c>
      <c r="I19" s="16">
        <f>'Business Result'!D20/'Business Result'!C20</f>
        <v>0.69208050754758266</v>
      </c>
      <c r="J19" s="6">
        <f>'Business Result'!G20/'Business Result'!E20</f>
        <v>0.82811633251446237</v>
      </c>
      <c r="K19" s="6">
        <f>'Business Result'!H20/'Business Result'!D20</f>
        <v>0.27532795953848588</v>
      </c>
      <c r="L19" s="6">
        <f>'Business Result'!I20/'Business Result'!D20</f>
        <v>0.42690058479532161</v>
      </c>
      <c r="M19" s="12">
        <f t="shared" si="0"/>
        <v>1.5303448768482697</v>
      </c>
    </row>
    <row r="20" spans="1:13" x14ac:dyDescent="0.3">
      <c r="A20" s="2" t="s">
        <v>31</v>
      </c>
      <c r="B20" s="8">
        <v>558.66999999999996</v>
      </c>
      <c r="C20" s="8">
        <v>155.09</v>
      </c>
      <c r="D20" s="8">
        <v>120.08</v>
      </c>
      <c r="E20" s="8">
        <v>-67.16</v>
      </c>
      <c r="F20" s="8">
        <v>208.02</v>
      </c>
      <c r="G20" s="8">
        <v>148.54</v>
      </c>
      <c r="H20" s="6">
        <f>'Business Result'!F21/'Business Result'!C21</f>
        <v>0.6035660528496597</v>
      </c>
      <c r="I20" s="16">
        <f>'Business Result'!D21/'Business Result'!C21</f>
        <v>0.54597477594936128</v>
      </c>
      <c r="J20" s="6">
        <f>'Business Result'!G21/'Business Result'!E21</f>
        <v>0.79460507813367964</v>
      </c>
      <c r="K20" s="6">
        <f>'Business Result'!H21/'Business Result'!D21</f>
        <v>8.7241064690178768E-2</v>
      </c>
      <c r="L20" s="6">
        <f>'Business Result'!I21/'Business Result'!D21</f>
        <v>0.20868017617175619</v>
      </c>
      <c r="M20" s="12">
        <f t="shared" si="0"/>
        <v>1.0905263189956147</v>
      </c>
    </row>
    <row r="21" spans="1:13" x14ac:dyDescent="0.3">
      <c r="A21" s="2" t="s">
        <v>32</v>
      </c>
      <c r="B21" s="8">
        <v>254.39</v>
      </c>
      <c r="C21" s="8">
        <v>102.28</v>
      </c>
      <c r="D21" s="8">
        <v>60.3</v>
      </c>
      <c r="E21" s="8">
        <v>-8.33</v>
      </c>
      <c r="F21" s="8">
        <v>155.68</v>
      </c>
      <c r="G21" s="8">
        <v>116.28</v>
      </c>
      <c r="H21" s="6">
        <f>'Business Result'!F22/'Business Result'!C22</f>
        <v>0.74834018163116001</v>
      </c>
      <c r="I21" s="16">
        <f>'Business Result'!D22/'Business Result'!C22</f>
        <v>0.73498462570889511</v>
      </c>
      <c r="J21" s="6">
        <f>'Business Result'!G22/'Business Result'!E22</f>
        <v>0.78356470630656616</v>
      </c>
      <c r="K21" s="6">
        <f>'Business Result'!H22/'Business Result'!D22</f>
        <v>0.18325375323683935</v>
      </c>
      <c r="L21" s="6">
        <f>'Business Result'!I22/'Business Result'!D22</f>
        <v>0.15465730665030161</v>
      </c>
      <c r="M21" s="12">
        <f t="shared" si="0"/>
        <v>1.1214757661937071</v>
      </c>
    </row>
    <row r="22" spans="1:13" x14ac:dyDescent="0.3">
      <c r="A22" s="2" t="s">
        <v>33</v>
      </c>
      <c r="B22" s="8">
        <v>398.93</v>
      </c>
      <c r="C22" s="8">
        <v>-59.73</v>
      </c>
      <c r="D22" s="8">
        <v>146.38</v>
      </c>
      <c r="E22" s="8">
        <v>-4.67</v>
      </c>
      <c r="F22" s="8">
        <v>84.21</v>
      </c>
      <c r="G22" s="8">
        <v>59.86</v>
      </c>
      <c r="H22" s="6">
        <f>'Business Result'!F23/'Business Result'!C23</f>
        <v>0.76643104802406004</v>
      </c>
      <c r="I22" s="16">
        <f>'Business Result'!D23/'Business Result'!C23</f>
        <v>0.63451769577854289</v>
      </c>
      <c r="J22" s="6">
        <f>'Business Result'!G23/'Business Result'!E23</f>
        <v>0.89241299311379063</v>
      </c>
      <c r="K22" s="6">
        <f>'Business Result'!H23/'Business Result'!D23</f>
        <v>6.8750497446214059E-2</v>
      </c>
      <c r="L22" s="6">
        <f>'Business Result'!I23/'Business Result'!D23</f>
        <v>0.14897038925680847</v>
      </c>
      <c r="M22" s="12">
        <f t="shared" si="0"/>
        <v>1.1101338798168132</v>
      </c>
    </row>
    <row r="23" spans="1:13" x14ac:dyDescent="0.3">
      <c r="A23" s="2" t="s">
        <v>34</v>
      </c>
      <c r="B23" s="8">
        <v>340.98</v>
      </c>
      <c r="C23" s="8">
        <v>198.66</v>
      </c>
      <c r="D23" s="8">
        <v>31.5</v>
      </c>
      <c r="E23" s="8">
        <v>-68.86</v>
      </c>
      <c r="F23" s="8">
        <v>289.61</v>
      </c>
      <c r="G23" s="8">
        <v>217.19</v>
      </c>
      <c r="H23" s="6">
        <f>'Business Result'!F24/'Business Result'!C24</f>
        <v>0.59535363338590319</v>
      </c>
      <c r="I23" s="16">
        <f>'Business Result'!D24/'Business Result'!C24</f>
        <v>0.91910560475555014</v>
      </c>
      <c r="J23" s="6">
        <f>'Business Result'!G24/'Business Result'!E24</f>
        <v>0.66267144891227947</v>
      </c>
      <c r="K23" s="6">
        <f>'Business Result'!H24/'Business Result'!D24</f>
        <v>0.22853678053770446</v>
      </c>
      <c r="L23" s="6">
        <f>'Business Result'!I24/'Business Result'!D24</f>
        <v>0.14473803611645036</v>
      </c>
      <c r="M23" s="12">
        <f t="shared" si="0"/>
        <v>1.0359462655664342</v>
      </c>
    </row>
    <row r="24" spans="1:13" x14ac:dyDescent="0.3">
      <c r="A24" s="2" t="s">
        <v>35</v>
      </c>
      <c r="B24" s="8">
        <v>972.31</v>
      </c>
      <c r="C24" s="8">
        <v>401.48</v>
      </c>
      <c r="D24" s="8">
        <v>204.18</v>
      </c>
      <c r="E24" s="8">
        <v>-21.91</v>
      </c>
      <c r="F24" s="8">
        <v>591.15</v>
      </c>
      <c r="G24" s="8">
        <v>441.48</v>
      </c>
      <c r="H24" s="6">
        <f>'Business Result'!F25/'Business Result'!C25</f>
        <v>0.58952630924373228</v>
      </c>
      <c r="I24" s="16">
        <f>'Business Result'!D25/'Business Result'!C25</f>
        <v>0.63528117777524429</v>
      </c>
      <c r="J24" s="6">
        <f>'Business Result'!G25/'Business Result'!E25</f>
        <v>0.7374328973614106</v>
      </c>
      <c r="K24" s="6">
        <f>'Business Result'!H25/'Business Result'!D25</f>
        <v>0.18654039492547481</v>
      </c>
      <c r="L24" s="6">
        <f>'Business Result'!I25/'Business Result'!D25</f>
        <v>0.16909645961934944</v>
      </c>
      <c r="M24" s="12">
        <f t="shared" si="0"/>
        <v>1.0930697519062349</v>
      </c>
    </row>
    <row r="25" spans="1:13" x14ac:dyDescent="0.3">
      <c r="A25" s="2" t="s">
        <v>36</v>
      </c>
      <c r="B25" s="8">
        <v>2988.59</v>
      </c>
      <c r="C25" s="8">
        <v>-931.84</v>
      </c>
      <c r="D25" s="8">
        <v>1218.74</v>
      </c>
      <c r="E25" s="8">
        <v>-237.44</v>
      </c>
      <c r="F25" s="8">
        <v>56.5</v>
      </c>
      <c r="G25" s="8">
        <v>60.24</v>
      </c>
      <c r="H25" s="6">
        <f>'Business Result'!F26/'Business Result'!C26</f>
        <v>0.90122010492449556</v>
      </c>
      <c r="I25" s="16">
        <f>'Business Result'!D26/'Business Result'!C26</f>
        <v>0.82253106862385728</v>
      </c>
      <c r="J25" s="6">
        <f>'Business Result'!G26/'Business Result'!E26</f>
        <v>1.010339902672325</v>
      </c>
      <c r="K25" s="6">
        <f>'Business Result'!H26/'Business Result'!D26</f>
        <v>8.8150325407938504E-2</v>
      </c>
      <c r="L25" s="6">
        <f>'Business Result'!I26/'Business Result'!D26</f>
        <v>0.13126709687394034</v>
      </c>
      <c r="M25" s="12">
        <f t="shared" si="0"/>
        <v>1.2297573249542038</v>
      </c>
    </row>
    <row r="26" spans="1:13" x14ac:dyDescent="0.3">
      <c r="A26" s="2" t="s">
        <v>37</v>
      </c>
      <c r="B26" s="8">
        <v>1826.57</v>
      </c>
      <c r="C26" s="8">
        <v>280.36</v>
      </c>
      <c r="D26" s="8">
        <v>-300.72000000000003</v>
      </c>
      <c r="E26" s="8">
        <v>-21.81</v>
      </c>
      <c r="F26" s="8">
        <v>-42.17</v>
      </c>
      <c r="G26" s="8">
        <v>-42.17</v>
      </c>
      <c r="H26" s="6">
        <f>'Business Result'!F27/'Business Result'!C27</f>
        <v>0.86690066430546764</v>
      </c>
      <c r="I26" s="16">
        <f>'Business Result'!D27/'Business Result'!C27</f>
        <v>0.84075666538988025</v>
      </c>
      <c r="J26" s="6">
        <f>'Business Result'!G27/'Business Result'!E27</f>
        <v>0.99775059205140326</v>
      </c>
      <c r="K26" s="6">
        <f>'Business Result'!H27/'Business Result'!D27</f>
        <v>5.423535044605779E-2</v>
      </c>
      <c r="L26" s="6">
        <f>'Business Result'!I27/'Business Result'!D27</f>
        <v>0.1367474912302987</v>
      </c>
      <c r="M26" s="12">
        <f t="shared" si="0"/>
        <v>1.1887334337277597</v>
      </c>
    </row>
    <row r="27" spans="1:13" x14ac:dyDescent="0.3">
      <c r="A27" s="2" t="s">
        <v>38</v>
      </c>
      <c r="B27" s="8">
        <v>1842.61</v>
      </c>
      <c r="C27" s="8">
        <v>-372.85</v>
      </c>
      <c r="D27" s="8">
        <v>0</v>
      </c>
      <c r="E27" s="8">
        <v>-1.39</v>
      </c>
      <c r="F27" s="8">
        <v>-374.24</v>
      </c>
      <c r="G27" s="8">
        <v>-374.24</v>
      </c>
      <c r="H27" s="6">
        <f>'Business Result'!F28/'Business Result'!C28</f>
        <v>0.83565747020410097</v>
      </c>
      <c r="I27" s="16">
        <f>'Business Result'!D28/'Business Result'!C28</f>
        <v>0.84770480521101921</v>
      </c>
      <c r="J27" s="6">
        <f>'Business Result'!G28/'Business Result'!E28</f>
        <v>0.99305386925682149</v>
      </c>
      <c r="K27" s="6">
        <f>'Business Result'!H28/'Business Result'!D28</f>
        <v>7.0642277768581355E-2</v>
      </c>
      <c r="L27" s="6">
        <f>'Business Result'!I28/'Business Result'!D28</f>
        <v>0.20563283250727871</v>
      </c>
      <c r="M27" s="12">
        <f t="shared" si="0"/>
        <v>1.2693289795326816</v>
      </c>
    </row>
    <row r="28" spans="1:13" x14ac:dyDescent="0.3">
      <c r="A28" s="2" t="s">
        <v>39</v>
      </c>
      <c r="B28" s="17">
        <v>115.42</v>
      </c>
      <c r="C28" s="17">
        <v>116.29</v>
      </c>
      <c r="D28" s="17">
        <v>33.71</v>
      </c>
      <c r="E28" s="17">
        <v>-1.89</v>
      </c>
      <c r="F28" s="17">
        <v>151.9</v>
      </c>
      <c r="G28" s="17">
        <v>123.12</v>
      </c>
      <c r="H28" s="18">
        <v>52.05</v>
      </c>
      <c r="I28" s="18">
        <v>46.48</v>
      </c>
      <c r="J28" s="6">
        <f>'Business Result'!G29/'Business Result'!E29</f>
        <v>0.78264603189581949</v>
      </c>
      <c r="K28" s="6">
        <f>'Business Result'!H29/'Business Result'!D29</f>
        <v>3.2855058160622855E-2</v>
      </c>
      <c r="L28" s="6">
        <f>'Business Result'!I29/'Business Result'!D29</f>
        <v>0.1601251781933514</v>
      </c>
      <c r="M28" s="2">
        <v>97.56</v>
      </c>
    </row>
    <row r="29" spans="1:13" x14ac:dyDescent="0.3">
      <c r="A29" s="5" t="s">
        <v>40</v>
      </c>
      <c r="B29" s="9">
        <f>SUM(B4:B28)</f>
        <v>15784.500000000002</v>
      </c>
      <c r="C29" s="9">
        <f t="shared" ref="C29:G29" si="1">SUM(C4:C28)</f>
        <v>1826.3799999999992</v>
      </c>
      <c r="D29" s="9">
        <f t="shared" si="1"/>
        <v>2898.1400000000003</v>
      </c>
      <c r="E29" s="9">
        <f t="shared" si="1"/>
        <v>-423.71999999999997</v>
      </c>
      <c r="F29" s="9">
        <f t="shared" si="1"/>
        <v>4456.9799999999996</v>
      </c>
      <c r="G29" s="9">
        <f t="shared" si="1"/>
        <v>3119.26</v>
      </c>
      <c r="H29" s="5">
        <v>72.27</v>
      </c>
      <c r="I29" s="7">
        <f>'Business Result'!D30/'Business Result'!C30</f>
        <v>0.70471260649534695</v>
      </c>
      <c r="J29" s="13">
        <f>'Business Result'!G30/'Business Result'!E30</f>
        <v>0.86979399586216188</v>
      </c>
      <c r="K29" s="13">
        <f>'Business Result'!H30/'Business Result'!D30</f>
        <v>0.1054292274844047</v>
      </c>
      <c r="L29" s="13">
        <f>'Business Result'!I30/'Business Result'!D30</f>
        <v>0.16957587789098841</v>
      </c>
      <c r="M29" s="14">
        <f t="shared" si="0"/>
        <v>1.1447991012375549</v>
      </c>
    </row>
    <row r="30" spans="1:13" x14ac:dyDescent="0.3">
      <c r="A30" s="2" t="s">
        <v>41</v>
      </c>
      <c r="B30" s="8">
        <v>14256.4</v>
      </c>
      <c r="C30" s="8">
        <v>-2505.2600000000002</v>
      </c>
      <c r="D30" s="8">
        <v>3345.75</v>
      </c>
      <c r="E30" s="8">
        <v>-3573.26</v>
      </c>
      <c r="F30" s="8">
        <v>-2468.14</v>
      </c>
      <c r="G30" s="8">
        <v>-3400.87</v>
      </c>
      <c r="H30" s="6">
        <f>'Business Result'!F31/'Business Result'!C31</f>
        <v>0.57145896748884695</v>
      </c>
      <c r="I30" s="16">
        <f>'Business Result'!D31/'Business Result'!C31</f>
        <v>0.70222367648549089</v>
      </c>
      <c r="J30" s="6">
        <f>'Business Result'!G31/'Business Result'!E31</f>
        <v>0.87413265479853197</v>
      </c>
      <c r="K30" s="6">
        <f>'Business Result'!H31/'Business Result'!D31</f>
        <v>4.1262793377982908E-2</v>
      </c>
      <c r="L30" s="6">
        <f>'Business Result'!I31/'Business Result'!D31</f>
        <v>0.28927494335464593</v>
      </c>
      <c r="M30" s="12">
        <f t="shared" si="0"/>
        <v>1.2046703915311607</v>
      </c>
    </row>
    <row r="31" spans="1:13" x14ac:dyDescent="0.3">
      <c r="A31" s="5" t="s">
        <v>42</v>
      </c>
      <c r="B31" s="8"/>
      <c r="C31" s="8"/>
      <c r="D31" s="8"/>
      <c r="E31" s="8"/>
      <c r="F31" s="8"/>
      <c r="G31" s="8"/>
      <c r="H31" s="2"/>
      <c r="I31" s="2"/>
      <c r="J31" s="2"/>
      <c r="K31" s="2"/>
      <c r="L31" s="2"/>
      <c r="M31" s="2"/>
    </row>
    <row r="32" spans="1:13" x14ac:dyDescent="0.3">
      <c r="A32" s="2" t="s">
        <v>43</v>
      </c>
      <c r="B32" s="8">
        <v>81.209999999999994</v>
      </c>
      <c r="C32" s="8">
        <v>-227.18</v>
      </c>
      <c r="D32" s="8">
        <v>49.35</v>
      </c>
      <c r="E32" s="8">
        <v>-138.6</v>
      </c>
      <c r="F32" s="8">
        <v>-79.790000000000006</v>
      </c>
      <c r="G32" s="8">
        <v>-79.790000000000006</v>
      </c>
      <c r="H32" s="6">
        <f>'Business Result'!F33/'Business Result'!C33</f>
        <v>0.52998944857514707</v>
      </c>
      <c r="I32" s="6">
        <f>'Business Result'!D33/'Business Result'!C33</f>
        <v>0.78780961452401577</v>
      </c>
      <c r="J32" s="6">
        <f>'Business Result'!G33/'Business Result'!E33</f>
        <v>0.63777295100419207</v>
      </c>
      <c r="K32" s="6">
        <f>'Business Result'!H33/'Business Result'!D33</f>
        <v>0.16138749048914461</v>
      </c>
      <c r="L32" s="6">
        <f>'Business Result'!I33/'Business Result'!D33</f>
        <v>0.24793366894927199</v>
      </c>
      <c r="M32" s="12">
        <f t="shared" ref="M32:M39" si="2">SUM(J32+K32+L32)</f>
        <v>1.0470941104426086</v>
      </c>
    </row>
    <row r="33" spans="1:13" x14ac:dyDescent="0.3">
      <c r="A33" s="2" t="s">
        <v>44</v>
      </c>
      <c r="B33" s="8">
        <v>82.39</v>
      </c>
      <c r="C33" s="8">
        <v>-167.59</v>
      </c>
      <c r="D33" s="8">
        <v>30.42</v>
      </c>
      <c r="E33" s="8">
        <v>-2.93</v>
      </c>
      <c r="F33" s="8">
        <v>-140.1</v>
      </c>
      <c r="G33" s="8">
        <v>-140.1</v>
      </c>
      <c r="H33" s="6">
        <f>'Business Result'!F34/'Business Result'!C34</f>
        <v>0.63101806460708365</v>
      </c>
      <c r="I33" s="6">
        <f>'Business Result'!D34/'Business Result'!C34</f>
        <v>0.77916834880904329</v>
      </c>
      <c r="J33" s="6">
        <f>'Business Result'!G34/'Business Result'!E34</f>
        <v>0.75496290174801939</v>
      </c>
      <c r="K33" s="6">
        <f>'Business Result'!H34/'Business Result'!D34</f>
        <v>0.1608602681141541</v>
      </c>
      <c r="L33" s="6">
        <f>'Business Result'!I34/'Business Result'!D34</f>
        <v>0.26910930175178877</v>
      </c>
      <c r="M33" s="12">
        <f t="shared" si="2"/>
        <v>1.1849324716139622</v>
      </c>
    </row>
    <row r="34" spans="1:13" x14ac:dyDescent="0.3">
      <c r="A34" s="2" t="s">
        <v>45</v>
      </c>
      <c r="B34" s="8">
        <v>119.87</v>
      </c>
      <c r="C34" s="8">
        <v>99.98</v>
      </c>
      <c r="D34" s="8">
        <v>70.099999999999994</v>
      </c>
      <c r="E34" s="8">
        <v>-3.28</v>
      </c>
      <c r="F34" s="8">
        <v>166.8</v>
      </c>
      <c r="G34" s="8">
        <v>125.74</v>
      </c>
      <c r="H34" s="6">
        <f>'Business Result'!F35/'Business Result'!C35</f>
        <v>0.5270113795168696</v>
      </c>
      <c r="I34" s="6">
        <f>'Business Result'!D35/'Business Result'!C35</f>
        <v>0.86133882089162583</v>
      </c>
      <c r="J34" s="6">
        <f>'Business Result'!G35/'Business Result'!E35</f>
        <v>0.59493096969201864</v>
      </c>
      <c r="K34" s="6">
        <f>'Business Result'!H35/'Business Result'!D35</f>
        <v>0.16216360777210018</v>
      </c>
      <c r="L34" s="6">
        <f>'Business Result'!I35/'Business Result'!D35</f>
        <v>0.19856368051519227</v>
      </c>
      <c r="M34" s="12">
        <f t="shared" si="2"/>
        <v>0.95565825797931103</v>
      </c>
    </row>
    <row r="35" spans="1:13" x14ac:dyDescent="0.3">
      <c r="A35" s="2" t="s">
        <v>46</v>
      </c>
      <c r="B35" s="8">
        <v>34.69</v>
      </c>
      <c r="C35" s="8">
        <v>-105.66</v>
      </c>
      <c r="D35" s="8">
        <v>16.39</v>
      </c>
      <c r="E35" s="8">
        <v>-7.14</v>
      </c>
      <c r="F35" s="8">
        <v>-96.4</v>
      </c>
      <c r="G35" s="8">
        <v>-96.4</v>
      </c>
      <c r="H35" s="6">
        <f>'Business Result'!F36/'Business Result'!C36</f>
        <v>0.60278708294251648</v>
      </c>
      <c r="I35" s="6">
        <f>'Business Result'!D36/'Business Result'!C36</f>
        <v>0.95688061101433741</v>
      </c>
      <c r="J35" s="6">
        <f>'Business Result'!G36/'Business Result'!E36</f>
        <v>0.67334703665638929</v>
      </c>
      <c r="K35" s="6">
        <f>'Business Result'!H36/'Business Result'!D36</f>
        <v>0.17761720719206855</v>
      </c>
      <c r="L35" s="6">
        <f>'Business Result'!I36/'Business Result'!D36</f>
        <v>0.31263653167534866</v>
      </c>
      <c r="M35" s="12">
        <f t="shared" si="2"/>
        <v>1.1636007755238065</v>
      </c>
    </row>
    <row r="36" spans="1:13" x14ac:dyDescent="0.3">
      <c r="A36" s="2" t="s">
        <v>47</v>
      </c>
      <c r="B36" s="8">
        <v>297.01</v>
      </c>
      <c r="C36" s="8">
        <v>364.1</v>
      </c>
      <c r="D36" s="8">
        <v>209.11</v>
      </c>
      <c r="E36" s="8">
        <v>-21.75</v>
      </c>
      <c r="F36" s="8">
        <v>551.45000000000005</v>
      </c>
      <c r="G36" s="8">
        <v>413.14</v>
      </c>
      <c r="H36" s="6">
        <f>'Business Result'!F37/'Business Result'!C37</f>
        <v>0.65482042776393945</v>
      </c>
      <c r="I36" s="6">
        <f>'Business Result'!D37/'Business Result'!C37</f>
        <v>0.9498751556811651</v>
      </c>
      <c r="J36" s="6">
        <f>'Business Result'!G37/'Business Result'!E37</f>
        <v>0.67097112810493287</v>
      </c>
      <c r="K36" s="6">
        <f>'Business Result'!H37/'Business Result'!D37</f>
        <v>0.13430368436065412</v>
      </c>
      <c r="L36" s="6">
        <f>'Business Result'!I37/'Business Result'!D37</f>
        <v>0.17916718540943383</v>
      </c>
      <c r="M36" s="12">
        <f t="shared" si="2"/>
        <v>0.98444199787502074</v>
      </c>
    </row>
    <row r="37" spans="1:13" x14ac:dyDescent="0.3">
      <c r="A37" s="5" t="s">
        <v>48</v>
      </c>
      <c r="B37" s="9">
        <f t="shared" ref="B37:G37" si="3">SUM(B32:B36)</f>
        <v>615.17000000000007</v>
      </c>
      <c r="C37" s="9">
        <f t="shared" si="3"/>
        <v>-36.349999999999909</v>
      </c>
      <c r="D37" s="9">
        <f t="shared" si="3"/>
        <v>375.37</v>
      </c>
      <c r="E37" s="9">
        <f t="shared" si="3"/>
        <v>-173.7</v>
      </c>
      <c r="F37" s="9">
        <f t="shared" si="3"/>
        <v>401.96000000000004</v>
      </c>
      <c r="G37" s="9">
        <f t="shared" si="3"/>
        <v>222.58999999999997</v>
      </c>
      <c r="H37" s="13">
        <f>'Business Result'!F38/'Business Result'!C38</f>
        <v>0.60058166032753657</v>
      </c>
      <c r="I37" s="13">
        <f>'Business Result'!D38/'Business Result'!C38</f>
        <v>0.88555298266123572</v>
      </c>
      <c r="J37" s="13">
        <f>'Business Result'!G38/'Business Result'!E38</f>
        <v>0.65892673797056689</v>
      </c>
      <c r="K37" s="13">
        <f>'Business Result'!H38/'Business Result'!D38</f>
        <v>0.14917599705817641</v>
      </c>
      <c r="L37" s="13">
        <f>'Business Result'!I38/'Business Result'!D38</f>
        <v>0.20924874257043377</v>
      </c>
      <c r="M37" s="14">
        <f t="shared" si="2"/>
        <v>1.017351477599177</v>
      </c>
    </row>
    <row r="38" spans="1:13" x14ac:dyDescent="0.3">
      <c r="A38" s="2" t="s">
        <v>41</v>
      </c>
      <c r="B38" s="8">
        <v>445.61</v>
      </c>
      <c r="C38" s="8">
        <v>94.17</v>
      </c>
      <c r="D38" s="8">
        <v>267.66000000000003</v>
      </c>
      <c r="E38" s="8">
        <v>-313.07</v>
      </c>
      <c r="F38" s="8">
        <v>305.10000000000002</v>
      </c>
      <c r="G38" s="8">
        <v>172.4</v>
      </c>
      <c r="H38" s="6">
        <f>'Business Result'!F39/'Business Result'!C39</f>
        <v>0.59134439059672039</v>
      </c>
      <c r="I38" s="6">
        <f>'Business Result'!D39/'Business Result'!C39</f>
        <v>0.89494661569612821</v>
      </c>
      <c r="J38" s="6">
        <f>'Business Result'!G39/'Business Result'!E39</f>
        <v>0.63167029046564116</v>
      </c>
      <c r="K38" s="6">
        <f>'Business Result'!H39/'Business Result'!D39</f>
        <v>0.10262343546436438</v>
      </c>
      <c r="L38" s="6">
        <f>'Business Result'!I39/'Business Result'!D39</f>
        <v>0.26042793438885781</v>
      </c>
      <c r="M38" s="12">
        <f t="shared" si="2"/>
        <v>0.99472166031886333</v>
      </c>
    </row>
    <row r="39" spans="1:13" x14ac:dyDescent="0.3">
      <c r="A39" s="5" t="s">
        <v>49</v>
      </c>
      <c r="B39" s="9">
        <f>SUM(B29+B37)</f>
        <v>16399.670000000002</v>
      </c>
      <c r="C39" s="9">
        <f t="shared" ref="C39:G39" si="4">SUM(C29+C37)</f>
        <v>1790.0299999999993</v>
      </c>
      <c r="D39" s="9">
        <f t="shared" si="4"/>
        <v>3273.51</v>
      </c>
      <c r="E39" s="9">
        <f t="shared" si="4"/>
        <v>-597.41999999999996</v>
      </c>
      <c r="F39" s="9">
        <f t="shared" si="4"/>
        <v>4858.9399999999996</v>
      </c>
      <c r="G39" s="9">
        <f t="shared" si="4"/>
        <v>3341.8500000000004</v>
      </c>
      <c r="H39" s="13">
        <f>'Business Result'!F40/'Business Result'!C40</f>
        <v>0.71007826462519907</v>
      </c>
      <c r="I39" s="13">
        <f>'Business Result'!D40/'Business Result'!C40</f>
        <v>0.72337262217143405</v>
      </c>
      <c r="J39" s="13">
        <f>'Business Result'!G40/'Business Result'!E40</f>
        <v>0.84332083002173031</v>
      </c>
      <c r="K39" s="13">
        <f>'Business Result'!H40/'Business Result'!D40</f>
        <v>0.11095528083559061</v>
      </c>
      <c r="L39" s="13">
        <f>'Business Result'!I40/'Business Result'!D40</f>
        <v>0.17458731916880188</v>
      </c>
      <c r="M39" s="14">
        <f t="shared" si="2"/>
        <v>1.1288634300261227</v>
      </c>
    </row>
    <row r="40" spans="1:13" x14ac:dyDescent="0.3">
      <c r="A40" s="5" t="s">
        <v>50</v>
      </c>
      <c r="B40" s="8"/>
      <c r="C40" s="8"/>
      <c r="D40" s="8"/>
      <c r="E40" s="8"/>
      <c r="F40" s="8"/>
      <c r="G40" s="8"/>
      <c r="H40" s="2"/>
      <c r="I40" s="2"/>
      <c r="J40" s="2"/>
      <c r="K40" s="2"/>
      <c r="L40" s="2"/>
      <c r="M40" s="2"/>
    </row>
    <row r="41" spans="1:13" x14ac:dyDescent="0.3">
      <c r="A41" s="2" t="s">
        <v>51</v>
      </c>
      <c r="B41" s="8">
        <v>435</v>
      </c>
      <c r="C41" s="8">
        <v>222.73</v>
      </c>
      <c r="D41" s="8">
        <v>168</v>
      </c>
      <c r="E41" s="8">
        <v>-8</v>
      </c>
      <c r="F41" s="8">
        <v>382.73</v>
      </c>
      <c r="G41" s="8">
        <v>244</v>
      </c>
      <c r="H41" s="6">
        <f>'Business Result'!F42/'Business Result'!C42</f>
        <v>1.3233518841297789</v>
      </c>
      <c r="I41" s="6">
        <f>'Business Result'!D42/'Business Result'!C42</f>
        <v>0.56051246206524341</v>
      </c>
      <c r="J41" s="6">
        <f>'Business Result'!G42/'Business Result'!E42</f>
        <v>1.0422612108781302</v>
      </c>
      <c r="K41" s="6">
        <f>'Business Result'!H42/'Business Result'!D42</f>
        <v>-5.0512385005398513E-3</v>
      </c>
      <c r="L41" s="6">
        <f>'Business Result'!I42/'Business Result'!D42</f>
        <v>5.779563951836441E-2</v>
      </c>
      <c r="M41" s="12">
        <f t="shared" ref="M41:M46" si="5">SUM(J41+K41+L41)</f>
        <v>1.0950056118959546</v>
      </c>
    </row>
    <row r="42" spans="1:13" x14ac:dyDescent="0.3">
      <c r="A42" s="2" t="s">
        <v>52</v>
      </c>
      <c r="B42" s="8">
        <v>236.22</v>
      </c>
      <c r="C42" s="8">
        <v>1092.92</v>
      </c>
      <c r="D42" s="8">
        <v>369.48</v>
      </c>
      <c r="E42" s="8">
        <v>-12.26</v>
      </c>
      <c r="F42" s="8">
        <v>1450.14</v>
      </c>
      <c r="G42" s="8">
        <v>1101.23</v>
      </c>
      <c r="H42" s="6">
        <f>'Business Result'!F43/'Business Result'!C43</f>
        <v>-0.75342103406926708</v>
      </c>
      <c r="I42" s="6">
        <f>'Business Result'!D43/'Business Result'!C43</f>
        <v>0.90216547929745361</v>
      </c>
      <c r="J42" s="6">
        <f>'Business Result'!G43/'Business Result'!E43</f>
        <v>-1.1483144163984413</v>
      </c>
      <c r="K42" s="6">
        <f>'Business Result'!H43/'Business Result'!D43</f>
        <v>3.3424550430023454E-3</v>
      </c>
      <c r="L42" s="6">
        <f>'Business Result'!I43/'Business Result'!D43</f>
        <v>0.30711493354182956</v>
      </c>
      <c r="M42" s="12">
        <f t="shared" si="5"/>
        <v>-0.83785702781360949</v>
      </c>
    </row>
    <row r="43" spans="1:13" x14ac:dyDescent="0.3">
      <c r="A43" s="5" t="s">
        <v>53</v>
      </c>
      <c r="B43" s="9">
        <f>SUM(B41:B42)</f>
        <v>671.22</v>
      </c>
      <c r="C43" s="9">
        <f t="shared" ref="C43:G43" si="6">SUM(C41:C42)</f>
        <v>1315.65</v>
      </c>
      <c r="D43" s="9">
        <f t="shared" si="6"/>
        <v>537.48</v>
      </c>
      <c r="E43" s="9">
        <f t="shared" si="6"/>
        <v>-20.259999999999998</v>
      </c>
      <c r="F43" s="9">
        <f t="shared" si="6"/>
        <v>1832.8700000000001</v>
      </c>
      <c r="G43" s="9">
        <f t="shared" si="6"/>
        <v>1345.23</v>
      </c>
      <c r="H43" s="13">
        <f>'Business Result'!F44/'Business Result'!C44</f>
        <v>1.1339577339532312</v>
      </c>
      <c r="I43" s="13">
        <f>'Business Result'!D44/'Business Result'!C44</f>
        <v>0.59166997682620293</v>
      </c>
      <c r="J43" s="13">
        <f>'Business Result'!G44/'Business Result'!E44</f>
        <v>0.77430977364149933</v>
      </c>
      <c r="K43" s="13">
        <f>'Business Result'!H44/'Business Result'!D44</f>
        <v>-3.884059861815533E-3</v>
      </c>
      <c r="L43" s="13">
        <f>'Business Result'!I44/'Business Result'!D44</f>
        <v>9.246454334436853E-2</v>
      </c>
      <c r="M43" s="14">
        <f t="shared" si="5"/>
        <v>0.86289025712405232</v>
      </c>
    </row>
    <row r="44" spans="1:13" x14ac:dyDescent="0.3">
      <c r="A44" s="2" t="s">
        <v>41</v>
      </c>
      <c r="B44" s="8">
        <v>632.79</v>
      </c>
      <c r="C44" s="8">
        <v>1355.78</v>
      </c>
      <c r="D44" s="8">
        <v>370.09</v>
      </c>
      <c r="E44" s="8">
        <v>-12.4</v>
      </c>
      <c r="F44" s="8">
        <v>1707.02</v>
      </c>
      <c r="G44" s="8">
        <v>1321.88</v>
      </c>
      <c r="H44" s="6">
        <f>'Business Result'!F45/'Business Result'!C45</f>
        <v>0.99776017799909944</v>
      </c>
      <c r="I44" s="6">
        <f>'Business Result'!D45/'Business Result'!C45</f>
        <v>0.47815114030673056</v>
      </c>
      <c r="J44" s="6">
        <f>'Business Result'!G45/'Business Result'!E45</f>
        <v>0.80913717886572945</v>
      </c>
      <c r="K44" s="6">
        <f>'Business Result'!H45/'Business Result'!D45</f>
        <v>-1.1575679550445278E-2</v>
      </c>
      <c r="L44" s="6">
        <f>'Business Result'!I45/'Business Result'!D45</f>
        <v>7.8820539297260531E-2</v>
      </c>
      <c r="M44" s="12">
        <f t="shared" si="5"/>
        <v>0.87638203861254471</v>
      </c>
    </row>
    <row r="45" spans="1:13" x14ac:dyDescent="0.3">
      <c r="A45" s="5" t="s">
        <v>54</v>
      </c>
      <c r="B45" s="9">
        <f>SUM(B43+B39)</f>
        <v>17070.890000000003</v>
      </c>
      <c r="C45" s="9">
        <f t="shared" ref="C45:G45" si="7">SUM(C43+C39)</f>
        <v>3105.6799999999994</v>
      </c>
      <c r="D45" s="9">
        <f t="shared" si="7"/>
        <v>3810.9900000000002</v>
      </c>
      <c r="E45" s="9">
        <f t="shared" si="7"/>
        <v>-617.67999999999995</v>
      </c>
      <c r="F45" s="9">
        <f t="shared" si="7"/>
        <v>6691.8099999999995</v>
      </c>
      <c r="G45" s="9">
        <f t="shared" si="7"/>
        <v>4687.08</v>
      </c>
      <c r="H45" s="13">
        <f>'Business Result'!F46/'Business Result'!C46</f>
        <v>0.7278307249205197</v>
      </c>
      <c r="I45" s="13">
        <f>'Business Result'!D46/'Business Result'!C46</f>
        <v>0.71785679479251807</v>
      </c>
      <c r="J45" s="13">
        <f>'Business Result'!G46/'Business Result'!E46</f>
        <v>0.84066221199209712</v>
      </c>
      <c r="K45" s="13">
        <f>'Business Result'!H46/'Business Result'!D46</f>
        <v>0.10699114456397973</v>
      </c>
      <c r="L45" s="13">
        <f>'Business Result'!I46/'Business Result'!D46</f>
        <v>0.17175252516533576</v>
      </c>
      <c r="M45" s="14">
        <f t="shared" si="5"/>
        <v>1.1194058817214125</v>
      </c>
    </row>
    <row r="46" spans="1:13" x14ac:dyDescent="0.3">
      <c r="A46" s="2" t="s">
        <v>41</v>
      </c>
      <c r="B46" s="8">
        <v>15334.8</v>
      </c>
      <c r="C46" s="8">
        <v>-1055.31</v>
      </c>
      <c r="D46" s="8">
        <v>3983.5</v>
      </c>
      <c r="E46" s="8">
        <v>-3898.73</v>
      </c>
      <c r="F46" s="8">
        <v>-456.02</v>
      </c>
      <c r="G46" s="8">
        <v>-1906.59</v>
      </c>
      <c r="H46" s="6">
        <f>'Business Result'!F47/'Business Result'!C47</f>
        <v>0.6039298408991588</v>
      </c>
      <c r="I46" s="6">
        <f>'Business Result'!D47/'Business Result'!C47</f>
        <v>0.70332757072820362</v>
      </c>
      <c r="J46" s="6">
        <f>'Business Result'!G47/'Business Result'!E47</f>
        <v>0.84365548437464122</v>
      </c>
      <c r="K46" s="6">
        <f>'Business Result'!H47/'Business Result'!D47</f>
        <v>4.565955736850582E-2</v>
      </c>
      <c r="L46" s="6">
        <f>'Business Result'!I47/'Business Result'!D47</f>
        <v>0.2756910592472846</v>
      </c>
      <c r="M46" s="12">
        <f t="shared" si="5"/>
        <v>1.1650061009904316</v>
      </c>
    </row>
    <row r="47" spans="1:13" x14ac:dyDescent="0.3">
      <c r="A47" s="2" t="s">
        <v>55</v>
      </c>
      <c r="B47" s="11">
        <f t="shared" ref="B47:G47" si="8">(B45-B46)/B46</f>
        <v>0.11321243185434463</v>
      </c>
      <c r="C47" s="11">
        <f t="shared" si="8"/>
        <v>-3.9429077711762419</v>
      </c>
      <c r="D47" s="11">
        <f t="shared" si="8"/>
        <v>-4.3306137818501261E-2</v>
      </c>
      <c r="E47" s="11">
        <f t="shared" si="8"/>
        <v>-0.8415689211615065</v>
      </c>
      <c r="F47" s="11">
        <f t="shared" si="8"/>
        <v>-15.674378316740494</v>
      </c>
      <c r="G47" s="11">
        <f t="shared" si="8"/>
        <v>-3.4583575913017484</v>
      </c>
      <c r="H47" s="2"/>
      <c r="I47" s="2"/>
      <c r="J47" s="2"/>
      <c r="K47" s="2"/>
      <c r="L47" s="2"/>
      <c r="M47" s="2"/>
    </row>
  </sheetData>
  <mergeCells count="1">
    <mergeCell ref="A1:L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20" workbookViewId="0">
      <selection activeCell="N27" sqref="N27"/>
    </sheetView>
  </sheetViews>
  <sheetFormatPr defaultRowHeight="14.4" x14ac:dyDescent="0.3"/>
  <cols>
    <col min="1" max="1" width="35.77734375" customWidth="1"/>
    <col min="2" max="2" width="10.21875" customWidth="1"/>
    <col min="3" max="3" width="9.109375" bestFit="1" customWidth="1"/>
    <col min="4" max="4" width="9" bestFit="1" customWidth="1"/>
    <col min="5" max="5" width="12.5546875" bestFit="1" customWidth="1"/>
    <col min="6" max="6" width="11.88671875" customWidth="1"/>
    <col min="7" max="7" width="9.33203125" bestFit="1" customWidth="1"/>
    <col min="8" max="8" width="12.33203125" customWidth="1"/>
    <col min="9" max="9" width="16.109375" customWidth="1"/>
  </cols>
  <sheetData>
    <row r="1" spans="1:9" x14ac:dyDescent="0.3">
      <c r="A1" s="3" t="s">
        <v>68</v>
      </c>
    </row>
    <row r="2" spans="1:9" ht="42.6" customHeight="1" x14ac:dyDescent="0.3">
      <c r="A2" s="1" t="s">
        <v>2</v>
      </c>
      <c r="B2" s="1" t="s">
        <v>69</v>
      </c>
      <c r="C2" s="1" t="s">
        <v>70</v>
      </c>
      <c r="D2" s="1" t="s">
        <v>71</v>
      </c>
      <c r="E2" s="1" t="s">
        <v>72</v>
      </c>
      <c r="F2" s="1" t="s">
        <v>73</v>
      </c>
      <c r="G2" s="1" t="s">
        <v>74</v>
      </c>
      <c r="H2" s="1" t="s">
        <v>75</v>
      </c>
      <c r="I2" s="1" t="s">
        <v>76</v>
      </c>
    </row>
    <row r="3" spans="1:9" x14ac:dyDescent="0.3">
      <c r="A3" s="5" t="s">
        <v>15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" t="s">
        <v>16</v>
      </c>
      <c r="B4" s="2">
        <v>642</v>
      </c>
      <c r="C4" s="2">
        <v>11</v>
      </c>
      <c r="D4" s="2">
        <v>10</v>
      </c>
      <c r="E4" s="2">
        <v>1229417</v>
      </c>
      <c r="F4" s="2">
        <v>0</v>
      </c>
      <c r="G4" s="8">
        <v>0</v>
      </c>
      <c r="H4" s="8">
        <v>2446</v>
      </c>
      <c r="I4" s="8">
        <v>228.9</v>
      </c>
    </row>
    <row r="5" spans="1:9" x14ac:dyDescent="0.3">
      <c r="A5" s="2" t="s">
        <v>17</v>
      </c>
      <c r="B5" s="2">
        <v>8748</v>
      </c>
      <c r="C5" s="2">
        <v>55892</v>
      </c>
      <c r="D5" s="2">
        <v>191</v>
      </c>
      <c r="E5" s="2">
        <v>14840918</v>
      </c>
      <c r="F5" s="2">
        <v>71827</v>
      </c>
      <c r="G5" s="8">
        <v>71.98</v>
      </c>
      <c r="H5" s="8">
        <v>10174.06</v>
      </c>
      <c r="I5" s="8">
        <v>4620.3599999999997</v>
      </c>
    </row>
    <row r="6" spans="1:9" x14ac:dyDescent="0.3">
      <c r="A6" s="2" t="s">
        <v>18</v>
      </c>
      <c r="B6" s="2">
        <v>1395</v>
      </c>
      <c r="C6" s="2">
        <v>7485</v>
      </c>
      <c r="D6" s="2">
        <v>152</v>
      </c>
      <c r="E6" s="2">
        <v>6204646</v>
      </c>
      <c r="F6" s="2">
        <v>1827</v>
      </c>
      <c r="G6" s="8">
        <v>119.52</v>
      </c>
      <c r="H6" s="8">
        <v>2323.9499999999998</v>
      </c>
      <c r="I6" s="8">
        <v>120.62</v>
      </c>
    </row>
    <row r="7" spans="1:9" x14ac:dyDescent="0.3">
      <c r="A7" s="2" t="s">
        <v>77</v>
      </c>
      <c r="B7" s="2">
        <v>475</v>
      </c>
      <c r="C7" s="2">
        <v>807</v>
      </c>
      <c r="D7" s="2">
        <v>10</v>
      </c>
      <c r="E7" s="2">
        <v>168582</v>
      </c>
      <c r="F7" s="2">
        <v>1477</v>
      </c>
      <c r="G7" s="8">
        <v>0</v>
      </c>
      <c r="H7" s="8">
        <v>780</v>
      </c>
      <c r="I7" s="8">
        <v>100.38</v>
      </c>
    </row>
    <row r="8" spans="1:9" x14ac:dyDescent="0.3">
      <c r="A8" s="2" t="s">
        <v>19</v>
      </c>
      <c r="B8" s="2">
        <v>2616</v>
      </c>
      <c r="C8" s="2">
        <v>8513</v>
      </c>
      <c r="D8" s="2">
        <v>157</v>
      </c>
      <c r="E8" s="2">
        <v>1459912</v>
      </c>
      <c r="F8" s="2">
        <v>26698</v>
      </c>
      <c r="G8" s="8">
        <v>456.98</v>
      </c>
      <c r="H8" s="8">
        <v>1414.18</v>
      </c>
      <c r="I8" s="8">
        <v>1412.65</v>
      </c>
    </row>
    <row r="9" spans="1:9" x14ac:dyDescent="0.3">
      <c r="A9" s="2" t="s">
        <v>20</v>
      </c>
      <c r="B9" s="2">
        <v>3950</v>
      </c>
      <c r="C9" s="2">
        <v>1990</v>
      </c>
      <c r="D9" s="2">
        <v>73</v>
      </c>
      <c r="E9" s="2">
        <v>5542103</v>
      </c>
      <c r="F9" s="2">
        <v>55416</v>
      </c>
      <c r="G9" s="8">
        <v>0</v>
      </c>
      <c r="H9" s="8">
        <v>2415.3000000000002</v>
      </c>
      <c r="I9" s="8">
        <v>3262.35</v>
      </c>
    </row>
    <row r="10" spans="1:9" x14ac:dyDescent="0.3">
      <c r="A10" s="2" t="s">
        <v>21</v>
      </c>
      <c r="B10" s="2">
        <v>10384</v>
      </c>
      <c r="C10" s="2">
        <v>141425</v>
      </c>
      <c r="D10" s="2">
        <v>239</v>
      </c>
      <c r="E10" s="2">
        <v>4937633</v>
      </c>
      <c r="F10" s="2">
        <v>48520</v>
      </c>
      <c r="G10" s="8">
        <v>347.54</v>
      </c>
      <c r="H10" s="8">
        <v>3912.7</v>
      </c>
      <c r="I10" s="8">
        <v>5453.77</v>
      </c>
    </row>
    <row r="11" spans="1:9" x14ac:dyDescent="0.3">
      <c r="A11" s="2" t="s">
        <v>22</v>
      </c>
      <c r="B11" s="2">
        <v>13768</v>
      </c>
      <c r="C11" s="2">
        <v>50261</v>
      </c>
      <c r="D11" s="2">
        <v>304</v>
      </c>
      <c r="E11" s="2">
        <v>15367863</v>
      </c>
      <c r="F11" s="2">
        <v>72389</v>
      </c>
      <c r="G11" s="8">
        <v>111.03</v>
      </c>
      <c r="H11" s="8">
        <v>11112.82</v>
      </c>
      <c r="I11" s="8">
        <v>6468.75</v>
      </c>
    </row>
    <row r="12" spans="1:9" x14ac:dyDescent="0.3">
      <c r="A12" s="2" t="s">
        <v>23</v>
      </c>
      <c r="B12" s="2">
        <v>4618</v>
      </c>
      <c r="C12" s="2">
        <v>9929</v>
      </c>
      <c r="D12" s="2">
        <v>373</v>
      </c>
      <c r="E12" s="2">
        <v>4798116</v>
      </c>
      <c r="F12" s="2">
        <v>36115</v>
      </c>
      <c r="G12" s="8">
        <v>141.03</v>
      </c>
      <c r="H12" s="8">
        <v>4014.96</v>
      </c>
      <c r="I12" s="8">
        <v>4487.8100000000004</v>
      </c>
    </row>
    <row r="13" spans="1:9" x14ac:dyDescent="0.3">
      <c r="A13" s="2" t="s">
        <v>24</v>
      </c>
      <c r="B13" s="2">
        <v>1385</v>
      </c>
      <c r="C13" s="2">
        <v>4548</v>
      </c>
      <c r="D13" s="2">
        <v>28</v>
      </c>
      <c r="E13" s="2">
        <v>527091</v>
      </c>
      <c r="F13" s="2">
        <v>6470</v>
      </c>
      <c r="G13" s="8">
        <v>0</v>
      </c>
      <c r="H13" s="8">
        <v>730</v>
      </c>
      <c r="I13" s="8">
        <v>386.14</v>
      </c>
    </row>
    <row r="14" spans="1:9" x14ac:dyDescent="0.3">
      <c r="A14" s="2" t="s">
        <v>25</v>
      </c>
      <c r="B14" s="2">
        <v>132</v>
      </c>
      <c r="C14" s="2">
        <v>0</v>
      </c>
      <c r="D14" s="2">
        <v>2</v>
      </c>
      <c r="E14" s="2">
        <v>1985297</v>
      </c>
      <c r="F14" s="2">
        <v>0</v>
      </c>
      <c r="G14" s="8">
        <v>0</v>
      </c>
      <c r="H14" s="8">
        <v>111.29</v>
      </c>
      <c r="I14" s="8">
        <v>10.7</v>
      </c>
    </row>
    <row r="15" spans="1:9" x14ac:dyDescent="0.3">
      <c r="A15" s="2" t="s">
        <v>26</v>
      </c>
      <c r="B15" s="2">
        <v>1364</v>
      </c>
      <c r="C15" s="2">
        <v>2902</v>
      </c>
      <c r="D15" s="2">
        <v>109</v>
      </c>
      <c r="E15" s="2">
        <v>1287546</v>
      </c>
      <c r="F15" s="2">
        <v>11745</v>
      </c>
      <c r="G15" s="8">
        <v>528.80999999999995</v>
      </c>
      <c r="H15" s="8">
        <v>1834.35</v>
      </c>
      <c r="I15" s="8">
        <v>1149.95</v>
      </c>
    </row>
    <row r="16" spans="1:9" x14ac:dyDescent="0.3">
      <c r="A16" s="2" t="s">
        <v>27</v>
      </c>
      <c r="B16" s="2">
        <v>1998</v>
      </c>
      <c r="C16" s="2">
        <v>1933</v>
      </c>
      <c r="D16" s="2">
        <v>97</v>
      </c>
      <c r="E16" s="2">
        <v>825561</v>
      </c>
      <c r="F16" s="2">
        <v>13421</v>
      </c>
      <c r="G16" s="8">
        <v>159.5</v>
      </c>
      <c r="H16" s="8">
        <v>1356.16</v>
      </c>
      <c r="I16" s="8">
        <v>2993.74</v>
      </c>
    </row>
    <row r="17" spans="1:9" x14ac:dyDescent="0.3">
      <c r="A17" s="2" t="s">
        <v>28</v>
      </c>
      <c r="B17" s="2">
        <v>8074</v>
      </c>
      <c r="C17" s="2">
        <v>62354</v>
      </c>
      <c r="D17" s="2">
        <v>874</v>
      </c>
      <c r="E17" s="2">
        <v>5473872</v>
      </c>
      <c r="F17" s="2">
        <v>9714</v>
      </c>
      <c r="G17" s="8">
        <v>0</v>
      </c>
      <c r="H17" s="8">
        <v>9375</v>
      </c>
      <c r="I17" s="8">
        <v>5022.83</v>
      </c>
    </row>
    <row r="18" spans="1:9" x14ac:dyDescent="0.3">
      <c r="A18" s="2" t="s">
        <v>29</v>
      </c>
      <c r="B18" s="2">
        <v>91</v>
      </c>
      <c r="C18" s="2">
        <v>2</v>
      </c>
      <c r="D18" s="2">
        <v>3</v>
      </c>
      <c r="E18" s="2">
        <v>2094625</v>
      </c>
      <c r="F18" s="2">
        <v>0</v>
      </c>
      <c r="G18" s="8">
        <v>0</v>
      </c>
      <c r="H18" s="8">
        <v>495.79</v>
      </c>
      <c r="I18" s="8">
        <v>132.24</v>
      </c>
    </row>
    <row r="19" spans="1:9" x14ac:dyDescent="0.3">
      <c r="A19" s="2" t="s">
        <v>30</v>
      </c>
      <c r="B19" s="2">
        <v>153</v>
      </c>
      <c r="C19" s="2">
        <v>17</v>
      </c>
      <c r="D19" s="2">
        <v>10</v>
      </c>
      <c r="E19" s="2">
        <v>18269</v>
      </c>
      <c r="F19" s="2">
        <v>412</v>
      </c>
      <c r="G19" s="8">
        <v>195.19</v>
      </c>
      <c r="H19" s="8">
        <v>580.17999999999995</v>
      </c>
      <c r="I19" s="8">
        <v>202.56</v>
      </c>
    </row>
    <row r="20" spans="1:9" x14ac:dyDescent="0.3">
      <c r="A20" s="2" t="s">
        <v>31</v>
      </c>
      <c r="B20" s="2">
        <v>5961</v>
      </c>
      <c r="C20" s="2">
        <v>33736</v>
      </c>
      <c r="D20" s="2">
        <v>128</v>
      </c>
      <c r="E20" s="2">
        <v>3798362</v>
      </c>
      <c r="F20" s="2">
        <v>58341</v>
      </c>
      <c r="G20" s="8">
        <v>0</v>
      </c>
      <c r="H20" s="8">
        <v>2959.97</v>
      </c>
      <c r="I20" s="8">
        <v>2106.7199999999998</v>
      </c>
    </row>
    <row r="21" spans="1:9" x14ac:dyDescent="0.3">
      <c r="A21" s="2" t="s">
        <v>32</v>
      </c>
      <c r="B21" s="2">
        <v>2408</v>
      </c>
      <c r="C21" s="2">
        <v>9557</v>
      </c>
      <c r="D21" s="2">
        <v>161</v>
      </c>
      <c r="E21" s="2">
        <v>1342103</v>
      </c>
      <c r="F21" s="2">
        <v>25593</v>
      </c>
      <c r="G21" s="8">
        <v>179.6</v>
      </c>
      <c r="H21" s="8">
        <v>1626.26</v>
      </c>
      <c r="I21" s="8">
        <v>1466.68</v>
      </c>
    </row>
    <row r="22" spans="1:9" x14ac:dyDescent="0.3">
      <c r="A22" s="2" t="s">
        <v>33</v>
      </c>
      <c r="B22" s="2">
        <v>6771</v>
      </c>
      <c r="C22" s="2">
        <v>17227</v>
      </c>
      <c r="D22" s="2">
        <v>141</v>
      </c>
      <c r="E22" s="2">
        <v>10381809</v>
      </c>
      <c r="F22" s="2">
        <v>20430</v>
      </c>
      <c r="G22" s="8">
        <v>367.58</v>
      </c>
      <c r="H22" s="8">
        <v>3851.36</v>
      </c>
      <c r="I22" s="8">
        <v>4026.37</v>
      </c>
    </row>
    <row r="23" spans="1:9" x14ac:dyDescent="0.3">
      <c r="A23" s="2" t="s">
        <v>34</v>
      </c>
      <c r="B23" s="2">
        <v>3837</v>
      </c>
      <c r="C23" s="2">
        <v>2987</v>
      </c>
      <c r="D23" s="2">
        <v>252</v>
      </c>
      <c r="E23" s="2">
        <v>2734195</v>
      </c>
      <c r="F23" s="2">
        <v>60413</v>
      </c>
      <c r="G23" s="8">
        <v>59.4</v>
      </c>
      <c r="H23" s="8">
        <v>2474.7199999999998</v>
      </c>
      <c r="I23" s="8">
        <v>4991.01</v>
      </c>
    </row>
    <row r="24" spans="1:9" x14ac:dyDescent="0.3">
      <c r="A24" s="2" t="s">
        <v>35</v>
      </c>
      <c r="B24" s="2">
        <v>9204</v>
      </c>
      <c r="C24" s="2">
        <v>38369</v>
      </c>
      <c r="D24" s="2">
        <v>216</v>
      </c>
      <c r="E24" s="2">
        <v>8553867</v>
      </c>
      <c r="F24" s="2">
        <v>39526</v>
      </c>
      <c r="G24" s="8">
        <v>380.9</v>
      </c>
      <c r="H24" s="8">
        <v>3880.28</v>
      </c>
      <c r="I24" s="8">
        <v>3544.44</v>
      </c>
    </row>
    <row r="25" spans="1:9" x14ac:dyDescent="0.3">
      <c r="A25" s="2" t="s">
        <v>36</v>
      </c>
      <c r="B25" s="2">
        <v>12116</v>
      </c>
      <c r="C25" s="2">
        <v>113415</v>
      </c>
      <c r="D25" s="2">
        <v>1818</v>
      </c>
      <c r="E25" s="2">
        <v>13969927</v>
      </c>
      <c r="F25" s="2">
        <v>2227</v>
      </c>
      <c r="G25" s="8">
        <v>0</v>
      </c>
      <c r="H25" s="8">
        <v>18247.75</v>
      </c>
      <c r="I25" s="8">
        <v>11078.06</v>
      </c>
    </row>
    <row r="26" spans="1:9" x14ac:dyDescent="0.3">
      <c r="A26" s="2" t="s">
        <v>37</v>
      </c>
      <c r="B26" s="23">
        <v>7613</v>
      </c>
      <c r="C26" s="23">
        <v>49562</v>
      </c>
      <c r="D26" s="23">
        <v>1261</v>
      </c>
      <c r="E26" s="23">
        <v>3278485</v>
      </c>
      <c r="F26" s="23">
        <v>12454</v>
      </c>
      <c r="G26" s="24">
        <v>0</v>
      </c>
      <c r="H26" s="24">
        <v>4620</v>
      </c>
      <c r="I26" s="24">
        <v>2142.34</v>
      </c>
    </row>
    <row r="27" spans="1:9" x14ac:dyDescent="0.3">
      <c r="A27" s="2" t="s">
        <v>38</v>
      </c>
      <c r="B27" s="23">
        <v>9661</v>
      </c>
      <c r="C27" s="23">
        <v>88560</v>
      </c>
      <c r="D27" s="23">
        <v>1472</v>
      </c>
      <c r="E27" s="23">
        <v>7302978</v>
      </c>
      <c r="F27" s="25">
        <v>7420</v>
      </c>
      <c r="G27" s="24">
        <v>0</v>
      </c>
      <c r="H27" s="24">
        <v>-1105.8699999999999</v>
      </c>
      <c r="I27" s="24">
        <v>4274.6000000000004</v>
      </c>
    </row>
    <row r="28" spans="1:9" x14ac:dyDescent="0.3">
      <c r="A28" s="2" t="s">
        <v>39</v>
      </c>
      <c r="B28" s="8">
        <v>1804</v>
      </c>
      <c r="C28" s="8">
        <v>4135</v>
      </c>
      <c r="D28" s="8">
        <v>150</v>
      </c>
      <c r="E28" s="8">
        <v>1300922</v>
      </c>
      <c r="F28" s="8">
        <v>7797</v>
      </c>
      <c r="G28" s="8">
        <v>127.44</v>
      </c>
      <c r="H28" s="8">
        <v>1391.85</v>
      </c>
      <c r="I28" s="8">
        <v>850.88</v>
      </c>
    </row>
    <row r="29" spans="1:9" x14ac:dyDescent="0.3">
      <c r="A29" s="5" t="s">
        <v>40</v>
      </c>
      <c r="B29" s="5">
        <f>SUM(B4:B28)</f>
        <v>119168</v>
      </c>
      <c r="C29" s="5">
        <f t="shared" ref="C29:I29" si="0">SUM(C4:C28)</f>
        <v>705617</v>
      </c>
      <c r="D29" s="5">
        <f t="shared" si="0"/>
        <v>8231</v>
      </c>
      <c r="E29" s="5">
        <f t="shared" si="0"/>
        <v>119424099</v>
      </c>
      <c r="F29" s="5">
        <f t="shared" si="0"/>
        <v>590232</v>
      </c>
      <c r="G29" s="9">
        <f t="shared" si="0"/>
        <v>3246.5</v>
      </c>
      <c r="H29" s="9">
        <f t="shared" si="0"/>
        <v>91023.060000000012</v>
      </c>
      <c r="I29" s="9">
        <f t="shared" si="0"/>
        <v>70534.85000000002</v>
      </c>
    </row>
    <row r="30" spans="1:9" x14ac:dyDescent="0.3">
      <c r="A30" s="2" t="s">
        <v>41</v>
      </c>
      <c r="B30" s="2">
        <v>115838</v>
      </c>
      <c r="C30" s="2">
        <v>4076659</v>
      </c>
      <c r="D30" s="2">
        <v>8843</v>
      </c>
      <c r="E30" s="2">
        <v>101045883</v>
      </c>
      <c r="F30" s="2">
        <v>483038</v>
      </c>
      <c r="G30" s="8">
        <v>3917.51</v>
      </c>
      <c r="H30" s="8">
        <v>84158.94</v>
      </c>
      <c r="I30" s="8">
        <v>65148.01</v>
      </c>
    </row>
    <row r="31" spans="1:9" x14ac:dyDescent="0.3">
      <c r="A31" s="5" t="s">
        <v>42</v>
      </c>
      <c r="B31" s="2"/>
      <c r="C31" s="2"/>
      <c r="D31" s="2"/>
      <c r="E31" s="2"/>
      <c r="F31" s="2"/>
      <c r="G31" s="8"/>
      <c r="H31" s="8"/>
      <c r="I31" s="8"/>
    </row>
    <row r="32" spans="1:9" x14ac:dyDescent="0.3">
      <c r="A32" s="2" t="s">
        <v>43</v>
      </c>
      <c r="B32" s="2">
        <v>7886</v>
      </c>
      <c r="C32" s="2">
        <v>165295</v>
      </c>
      <c r="D32" s="2">
        <v>210</v>
      </c>
      <c r="E32" s="2">
        <v>1359173</v>
      </c>
      <c r="F32" s="2">
        <v>13806</v>
      </c>
      <c r="G32" s="8">
        <v>703.42</v>
      </c>
      <c r="H32" s="8">
        <v>2179.12</v>
      </c>
      <c r="I32" s="8">
        <v>949.52</v>
      </c>
    </row>
    <row r="33" spans="1:9" x14ac:dyDescent="0.3">
      <c r="A33" s="2" t="s">
        <v>44</v>
      </c>
      <c r="B33" s="2">
        <v>5549</v>
      </c>
      <c r="C33" s="2">
        <v>100188</v>
      </c>
      <c r="D33" s="2">
        <v>214</v>
      </c>
      <c r="E33" s="2">
        <v>317040</v>
      </c>
      <c r="F33" s="2">
        <v>0</v>
      </c>
      <c r="G33" s="8">
        <v>274.58</v>
      </c>
      <c r="H33" s="8">
        <v>2768.17</v>
      </c>
      <c r="I33" s="8">
        <v>224.16</v>
      </c>
    </row>
    <row r="34" spans="1:9" x14ac:dyDescent="0.3">
      <c r="A34" s="2" t="s">
        <v>45</v>
      </c>
      <c r="B34" s="2">
        <v>14960</v>
      </c>
      <c r="C34" s="2">
        <v>250448</v>
      </c>
      <c r="D34" s="2">
        <v>258</v>
      </c>
      <c r="E34" s="2">
        <v>1076968</v>
      </c>
      <c r="F34" s="2">
        <v>54129</v>
      </c>
      <c r="G34" s="8">
        <v>0</v>
      </c>
      <c r="H34" s="8">
        <v>1904.01</v>
      </c>
      <c r="I34" s="8">
        <v>1994.98</v>
      </c>
    </row>
    <row r="35" spans="1:9" x14ac:dyDescent="0.3">
      <c r="A35" s="2" t="s">
        <v>46</v>
      </c>
      <c r="B35" s="2">
        <v>2797</v>
      </c>
      <c r="C35" s="2">
        <v>63655</v>
      </c>
      <c r="D35" s="2">
        <v>78</v>
      </c>
      <c r="E35" s="2">
        <v>171061</v>
      </c>
      <c r="F35" s="2">
        <v>0</v>
      </c>
      <c r="G35" s="8">
        <v>709.93</v>
      </c>
      <c r="H35" s="8">
        <v>1938.76</v>
      </c>
      <c r="I35" s="8">
        <v>424.21</v>
      </c>
    </row>
    <row r="36" spans="1:9" x14ac:dyDescent="0.3">
      <c r="A36" s="2" t="s">
        <v>47</v>
      </c>
      <c r="B36" s="2">
        <v>15770</v>
      </c>
      <c r="C36" s="2">
        <v>665602</v>
      </c>
      <c r="D36" s="2">
        <v>869</v>
      </c>
      <c r="E36" s="2">
        <v>3782579</v>
      </c>
      <c r="F36" s="2">
        <v>8801</v>
      </c>
      <c r="G36" s="8">
        <v>0</v>
      </c>
      <c r="H36" s="8">
        <v>5891.6</v>
      </c>
      <c r="I36" s="8">
        <v>1597.33</v>
      </c>
    </row>
    <row r="37" spans="1:9" x14ac:dyDescent="0.3">
      <c r="A37" s="5" t="s">
        <v>48</v>
      </c>
      <c r="B37" s="5">
        <f>SUM(B32:B36)</f>
        <v>46962</v>
      </c>
      <c r="C37" s="5">
        <f t="shared" ref="C37:I37" si="1">SUM(C32:C36)</f>
        <v>1245188</v>
      </c>
      <c r="D37" s="5">
        <f t="shared" si="1"/>
        <v>1629</v>
      </c>
      <c r="E37" s="5">
        <f t="shared" si="1"/>
        <v>6706821</v>
      </c>
      <c r="F37" s="5">
        <f t="shared" si="1"/>
        <v>76736</v>
      </c>
      <c r="G37" s="9">
        <f t="shared" si="1"/>
        <v>1687.9299999999998</v>
      </c>
      <c r="H37" s="9">
        <f t="shared" si="1"/>
        <v>14681.66</v>
      </c>
      <c r="I37" s="9">
        <f t="shared" si="1"/>
        <v>5190.2</v>
      </c>
    </row>
    <row r="38" spans="1:9" x14ac:dyDescent="0.3">
      <c r="A38" s="2" t="s">
        <v>41</v>
      </c>
      <c r="B38" s="2">
        <v>43782</v>
      </c>
      <c r="C38" s="2">
        <v>1059127</v>
      </c>
      <c r="D38" s="2">
        <v>1467</v>
      </c>
      <c r="E38" s="2">
        <v>6226660</v>
      </c>
      <c r="F38" s="2">
        <v>67827</v>
      </c>
      <c r="G38" s="8">
        <v>1460.96</v>
      </c>
      <c r="H38" s="8">
        <v>11838.09</v>
      </c>
      <c r="I38" s="8">
        <v>4668.17</v>
      </c>
    </row>
    <row r="39" spans="1:9" x14ac:dyDescent="0.3">
      <c r="A39" s="5" t="s">
        <v>49</v>
      </c>
      <c r="B39" s="5">
        <f t="shared" ref="B39:I39" si="2">SUM(B29+B37)</f>
        <v>166130</v>
      </c>
      <c r="C39" s="5">
        <f t="shared" si="2"/>
        <v>1950805</v>
      </c>
      <c r="D39" s="5">
        <f t="shared" si="2"/>
        <v>9860</v>
      </c>
      <c r="E39" s="5">
        <f t="shared" si="2"/>
        <v>126130920</v>
      </c>
      <c r="F39" s="5">
        <f t="shared" si="2"/>
        <v>666968</v>
      </c>
      <c r="G39" s="9">
        <f t="shared" si="2"/>
        <v>4934.43</v>
      </c>
      <c r="H39" s="9">
        <f t="shared" si="2"/>
        <v>105704.72000000002</v>
      </c>
      <c r="I39" s="9">
        <f t="shared" si="2"/>
        <v>75725.050000000017</v>
      </c>
    </row>
    <row r="40" spans="1:9" x14ac:dyDescent="0.3">
      <c r="A40" s="5" t="s">
        <v>50</v>
      </c>
      <c r="B40" s="2"/>
      <c r="C40" s="2"/>
      <c r="D40" s="2"/>
      <c r="E40" s="2"/>
      <c r="F40" s="2"/>
      <c r="G40" s="8"/>
      <c r="H40" s="8"/>
      <c r="I40" s="8"/>
    </row>
    <row r="41" spans="1:9" x14ac:dyDescent="0.3">
      <c r="A41" s="2" t="s">
        <v>51</v>
      </c>
      <c r="B41" s="2">
        <v>282</v>
      </c>
      <c r="C41" s="2">
        <v>48</v>
      </c>
      <c r="D41" s="2">
        <v>22</v>
      </c>
      <c r="E41" s="2">
        <v>28453278</v>
      </c>
      <c r="F41" s="2">
        <v>628</v>
      </c>
      <c r="G41" s="8">
        <v>0</v>
      </c>
      <c r="H41" s="8">
        <v>6341.57</v>
      </c>
      <c r="I41" s="8">
        <v>1047.72</v>
      </c>
    </row>
    <row r="42" spans="1:9" x14ac:dyDescent="0.3">
      <c r="A42" s="2" t="s">
        <v>52</v>
      </c>
      <c r="B42" s="2">
        <v>597</v>
      </c>
      <c r="C42" s="2">
        <v>211</v>
      </c>
      <c r="D42" s="2">
        <v>51</v>
      </c>
      <c r="E42" s="2">
        <v>10999</v>
      </c>
      <c r="F42" s="2">
        <v>0</v>
      </c>
      <c r="G42" s="8">
        <v>0</v>
      </c>
      <c r="H42" s="8">
        <v>10784.07</v>
      </c>
      <c r="I42" s="8">
        <v>3262.13</v>
      </c>
    </row>
    <row r="43" spans="1:9" x14ac:dyDescent="0.3">
      <c r="A43" s="5" t="s">
        <v>53</v>
      </c>
      <c r="B43" s="5">
        <f t="shared" ref="B43:I43" si="3">SUM(B41:B42)</f>
        <v>879</v>
      </c>
      <c r="C43" s="5">
        <f t="shared" si="3"/>
        <v>259</v>
      </c>
      <c r="D43" s="5">
        <f t="shared" si="3"/>
        <v>73</v>
      </c>
      <c r="E43" s="5">
        <f t="shared" si="3"/>
        <v>28464277</v>
      </c>
      <c r="F43" s="5">
        <f t="shared" si="3"/>
        <v>628</v>
      </c>
      <c r="G43" s="9">
        <f t="shared" si="3"/>
        <v>0</v>
      </c>
      <c r="H43" s="9">
        <f t="shared" si="3"/>
        <v>17125.64</v>
      </c>
      <c r="I43" s="9">
        <f t="shared" si="3"/>
        <v>4309.8500000000004</v>
      </c>
    </row>
    <row r="44" spans="1:9" x14ac:dyDescent="0.3">
      <c r="A44" s="2" t="s">
        <v>41</v>
      </c>
      <c r="B44" s="2">
        <v>828</v>
      </c>
      <c r="C44" s="2">
        <v>243</v>
      </c>
      <c r="D44" s="2">
        <v>72</v>
      </c>
      <c r="E44" s="2">
        <v>33917289</v>
      </c>
      <c r="F44" s="8">
        <v>0</v>
      </c>
      <c r="G44" s="8">
        <v>0</v>
      </c>
      <c r="H44" s="8">
        <v>14218.57</v>
      </c>
      <c r="I44" s="8">
        <v>4400.0200000000004</v>
      </c>
    </row>
    <row r="45" spans="1:9" x14ac:dyDescent="0.3">
      <c r="A45" s="5" t="s">
        <v>54</v>
      </c>
      <c r="B45" s="5">
        <f>SUM(B43+B39)</f>
        <v>167009</v>
      </c>
      <c r="C45" s="5">
        <f t="shared" ref="C45:I45" si="4">SUM(C43+C39)</f>
        <v>1951064</v>
      </c>
      <c r="D45" s="5">
        <f t="shared" si="4"/>
        <v>9933</v>
      </c>
      <c r="E45" s="5">
        <f t="shared" si="4"/>
        <v>154595197</v>
      </c>
      <c r="F45" s="5">
        <f t="shared" si="4"/>
        <v>667596</v>
      </c>
      <c r="G45" s="9">
        <f t="shared" si="4"/>
        <v>4934.43</v>
      </c>
      <c r="H45" s="9">
        <f t="shared" si="4"/>
        <v>122830.36000000002</v>
      </c>
      <c r="I45" s="9">
        <f t="shared" si="4"/>
        <v>80034.900000000023</v>
      </c>
    </row>
    <row r="46" spans="1:9" x14ac:dyDescent="0.3">
      <c r="A46" s="2" t="s">
        <v>41</v>
      </c>
      <c r="B46" s="2">
        <v>160448</v>
      </c>
      <c r="C46" s="2">
        <v>5136029</v>
      </c>
      <c r="D46" s="2">
        <v>10382</v>
      </c>
      <c r="E46" s="2">
        <v>141189832</v>
      </c>
      <c r="F46" s="2">
        <v>550865</v>
      </c>
      <c r="G46" s="8">
        <v>5378.47</v>
      </c>
      <c r="H46" s="8">
        <v>110215.6</v>
      </c>
      <c r="I46" s="8">
        <v>74216.2</v>
      </c>
    </row>
    <row r="47" spans="1:9" ht="15" thickBot="1" x14ac:dyDescent="0.35">
      <c r="A47" s="2" t="s">
        <v>55</v>
      </c>
      <c r="B47" s="15">
        <f t="shared" ref="B47:I47" si="5">(B45-B46)/B46</f>
        <v>4.0891753091344234E-2</v>
      </c>
      <c r="C47" s="15">
        <f t="shared" si="5"/>
        <v>-0.62012208264400381</v>
      </c>
      <c r="D47" s="15">
        <f t="shared" si="5"/>
        <v>-4.324792910807166E-2</v>
      </c>
      <c r="E47" s="15">
        <f t="shared" si="5"/>
        <v>9.4945682774096651E-2</v>
      </c>
      <c r="F47" s="15">
        <f t="shared" si="5"/>
        <v>0.21190491318199559</v>
      </c>
      <c r="G47" s="15">
        <f t="shared" si="5"/>
        <v>-8.2558794601438695E-2</v>
      </c>
      <c r="H47" s="15">
        <f t="shared" si="5"/>
        <v>0.11445530396785944</v>
      </c>
      <c r="I47" s="15">
        <f t="shared" si="5"/>
        <v>7.8402020044141665E-2</v>
      </c>
    </row>
    <row r="48" spans="1:9" x14ac:dyDescent="0.3">
      <c r="B48" s="19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Result</vt:lpstr>
      <vt:lpstr>Profit &amp; Ratios</vt:lpstr>
      <vt:lpstr>Industry Infrastructure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dcterms:created xsi:type="dcterms:W3CDTF">2024-01-02T12:05:35Z</dcterms:created>
  <dcterms:modified xsi:type="dcterms:W3CDTF">2024-02-01T07:10:08Z</dcterms:modified>
</cp:coreProperties>
</file>