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Sharad\OneDrive - General Insurance Council\Desktop\"/>
    </mc:Choice>
  </mc:AlternateContent>
  <xr:revisionPtr revIDLastSave="0" documentId="13_ncr:1_{696DB209-CD1E-4A4D-A882-FCFE8DB40833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Health Portfolio" sheetId="1" r:id="rId1"/>
    <sheet name="Liability Portfolio" sheetId="2" r:id="rId2"/>
    <sheet name="Miscellaneous portfolio" sheetId="3" r:id="rId3"/>
    <sheet name="Segmentwise Report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3" i="4" l="1"/>
  <c r="N83" i="4"/>
  <c r="M83" i="4"/>
  <c r="L83" i="4"/>
  <c r="K83" i="4"/>
  <c r="J83" i="4"/>
  <c r="I83" i="4"/>
  <c r="H83" i="4"/>
  <c r="G83" i="4"/>
  <c r="F83" i="4"/>
  <c r="E83" i="4"/>
  <c r="D83" i="4"/>
  <c r="C83" i="4"/>
  <c r="B83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B82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B81" i="4"/>
  <c r="R79" i="4"/>
  <c r="Q79" i="4"/>
  <c r="P79" i="4"/>
  <c r="O79" i="4"/>
  <c r="Q62" i="4" s="1"/>
  <c r="N79" i="4"/>
  <c r="M79" i="4"/>
  <c r="L79" i="4"/>
  <c r="K79" i="4"/>
  <c r="J79" i="4"/>
  <c r="I79" i="4"/>
  <c r="H79" i="4"/>
  <c r="G79" i="4"/>
  <c r="F79" i="4"/>
  <c r="E79" i="4"/>
  <c r="D79" i="4"/>
  <c r="C79" i="4"/>
  <c r="B79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B80" i="4"/>
  <c r="O78" i="4"/>
  <c r="N78" i="4"/>
  <c r="O77" i="4"/>
  <c r="P76" i="4" s="1"/>
  <c r="N77" i="4"/>
  <c r="Q72" i="4"/>
  <c r="P74" i="4"/>
  <c r="P72" i="4"/>
  <c r="R76" i="4"/>
  <c r="O76" i="4"/>
  <c r="N76" i="4"/>
  <c r="Q64" i="4"/>
  <c r="P68" i="4"/>
  <c r="P66" i="4"/>
  <c r="P64" i="4"/>
  <c r="P62" i="4"/>
  <c r="P60" i="4"/>
  <c r="P58" i="4"/>
  <c r="O70" i="4"/>
  <c r="M70" i="4"/>
  <c r="J70" i="4"/>
  <c r="O69" i="4"/>
  <c r="M69" i="4"/>
  <c r="J69" i="4"/>
  <c r="R68" i="4"/>
  <c r="O68" i="4"/>
  <c r="N68" i="4"/>
  <c r="M68" i="4"/>
  <c r="J68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B56" i="4"/>
  <c r="Q44" i="4"/>
  <c r="Q28" i="4"/>
  <c r="Q12" i="4"/>
  <c r="P52" i="4"/>
  <c r="P50" i="4"/>
  <c r="P48" i="4"/>
  <c r="P46" i="4"/>
  <c r="P44" i="4"/>
  <c r="P42" i="4"/>
  <c r="P40" i="4"/>
  <c r="P38" i="4"/>
  <c r="P36" i="4"/>
  <c r="P34" i="4"/>
  <c r="P32" i="4"/>
  <c r="P30" i="4"/>
  <c r="P28" i="4"/>
  <c r="P26" i="4"/>
  <c r="P22" i="4"/>
  <c r="P20" i="4"/>
  <c r="P18" i="4"/>
  <c r="P16" i="4"/>
  <c r="P14" i="4"/>
  <c r="P12" i="4"/>
  <c r="P10" i="4"/>
  <c r="P8" i="4"/>
  <c r="P6" i="4"/>
  <c r="P4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B55" i="4"/>
  <c r="R54" i="4"/>
  <c r="O54" i="4"/>
  <c r="P54" i="4" s="1"/>
  <c r="N54" i="4"/>
  <c r="M54" i="4"/>
  <c r="L54" i="4"/>
  <c r="K54" i="4"/>
  <c r="J54" i="4"/>
  <c r="I54" i="4"/>
  <c r="H54" i="4"/>
  <c r="G54" i="4"/>
  <c r="F54" i="4"/>
  <c r="E54" i="4"/>
  <c r="D54" i="4"/>
  <c r="C54" i="4"/>
  <c r="B54" i="4"/>
  <c r="E69" i="3"/>
  <c r="D69" i="3"/>
  <c r="C69" i="3"/>
  <c r="B69" i="3"/>
  <c r="E68" i="3"/>
  <c r="D68" i="3"/>
  <c r="C68" i="3"/>
  <c r="B68" i="3"/>
  <c r="E66" i="3"/>
  <c r="F65" i="3" s="1"/>
  <c r="D66" i="3"/>
  <c r="C66" i="3"/>
  <c r="B66" i="3"/>
  <c r="H65" i="3"/>
  <c r="G65" i="3"/>
  <c r="E65" i="3"/>
  <c r="G60" i="3" s="1"/>
  <c r="D65" i="3"/>
  <c r="C65" i="3"/>
  <c r="B65" i="3"/>
  <c r="E63" i="3"/>
  <c r="E64" i="3" s="1"/>
  <c r="C63" i="3"/>
  <c r="C64" i="3" s="1"/>
  <c r="B63" i="3"/>
  <c r="B64" i="3" s="1"/>
  <c r="G62" i="3"/>
  <c r="F60" i="3"/>
  <c r="F58" i="3"/>
  <c r="H62" i="3"/>
  <c r="E62" i="3"/>
  <c r="D62" i="3"/>
  <c r="C62" i="3"/>
  <c r="B62" i="3"/>
  <c r="E56" i="3"/>
  <c r="D56" i="3"/>
  <c r="C56" i="3"/>
  <c r="B56" i="3"/>
  <c r="G52" i="3"/>
  <c r="G50" i="3"/>
  <c r="G36" i="3"/>
  <c r="G30" i="3"/>
  <c r="G14" i="3"/>
  <c r="G12" i="3"/>
  <c r="F54" i="3"/>
  <c r="F52" i="3"/>
  <c r="F50" i="3"/>
  <c r="F48" i="3"/>
  <c r="F46" i="3"/>
  <c r="F44" i="3"/>
  <c r="F42" i="3"/>
  <c r="F40" i="3"/>
  <c r="F38" i="3"/>
  <c r="F36" i="3"/>
  <c r="F34" i="3"/>
  <c r="F32" i="3"/>
  <c r="F30" i="3"/>
  <c r="F28" i="3"/>
  <c r="F26" i="3"/>
  <c r="F22" i="3"/>
  <c r="F20" i="3"/>
  <c r="F18" i="3"/>
  <c r="F16" i="3"/>
  <c r="F14" i="3"/>
  <c r="F12" i="3"/>
  <c r="F10" i="3"/>
  <c r="F8" i="3"/>
  <c r="F6" i="3"/>
  <c r="F4" i="3"/>
  <c r="E55" i="3"/>
  <c r="D55" i="3"/>
  <c r="C55" i="3"/>
  <c r="B55" i="3"/>
  <c r="H54" i="3"/>
  <c r="E54" i="3"/>
  <c r="D54" i="3"/>
  <c r="C54" i="3"/>
  <c r="B54" i="3"/>
  <c r="F59" i="2"/>
  <c r="E59" i="2"/>
  <c r="D59" i="2"/>
  <c r="C59" i="2"/>
  <c r="B59" i="2"/>
  <c r="F58" i="2"/>
  <c r="E58" i="2"/>
  <c r="D58" i="2"/>
  <c r="C58" i="2"/>
  <c r="B58" i="2"/>
  <c r="F57" i="2"/>
  <c r="E57" i="2"/>
  <c r="D57" i="2"/>
  <c r="C57" i="2"/>
  <c r="B57" i="2"/>
  <c r="F56" i="2"/>
  <c r="G55" i="2" s="1"/>
  <c r="E56" i="2"/>
  <c r="D56" i="2"/>
  <c r="C56" i="2"/>
  <c r="B56" i="2"/>
  <c r="H55" i="2"/>
  <c r="H53" i="2"/>
  <c r="H51" i="2"/>
  <c r="H49" i="2"/>
  <c r="H47" i="2"/>
  <c r="H45" i="2"/>
  <c r="H43" i="2"/>
  <c r="H41" i="2"/>
  <c r="H39" i="2"/>
  <c r="H37" i="2"/>
  <c r="H35" i="2"/>
  <c r="H31" i="2"/>
  <c r="H29" i="2"/>
  <c r="H27" i="2"/>
  <c r="H23" i="2"/>
  <c r="H21" i="2"/>
  <c r="H19" i="2"/>
  <c r="H17" i="2"/>
  <c r="H15" i="2"/>
  <c r="H13" i="2"/>
  <c r="H9" i="2"/>
  <c r="H7" i="2"/>
  <c r="H5" i="2"/>
  <c r="G53" i="2"/>
  <c r="G51" i="2"/>
  <c r="G49" i="2"/>
  <c r="G47" i="2"/>
  <c r="G45" i="2"/>
  <c r="G43" i="2"/>
  <c r="G41" i="2"/>
  <c r="G39" i="2"/>
  <c r="G37" i="2"/>
  <c r="G35" i="2"/>
  <c r="G31" i="2"/>
  <c r="G29" i="2"/>
  <c r="G27" i="2"/>
  <c r="G23" i="2"/>
  <c r="G21" i="2"/>
  <c r="G19" i="2"/>
  <c r="G17" i="2"/>
  <c r="G15" i="2"/>
  <c r="G13" i="2"/>
  <c r="G11" i="2"/>
  <c r="G9" i="2"/>
  <c r="G7" i="2"/>
  <c r="G5" i="2"/>
  <c r="I55" i="2"/>
  <c r="F55" i="2"/>
  <c r="E55" i="2"/>
  <c r="D55" i="2"/>
  <c r="C55" i="2"/>
  <c r="B55" i="2"/>
  <c r="F76" i="1"/>
  <c r="E76" i="1"/>
  <c r="D76" i="1"/>
  <c r="C76" i="1"/>
  <c r="B76" i="1"/>
  <c r="F75" i="1"/>
  <c r="E75" i="1"/>
  <c r="D75" i="1"/>
  <c r="C75" i="1"/>
  <c r="B75" i="1"/>
  <c r="F74" i="1"/>
  <c r="E74" i="1"/>
  <c r="D74" i="1"/>
  <c r="C74" i="1"/>
  <c r="B74" i="1"/>
  <c r="F73" i="1"/>
  <c r="G72" i="1" s="1"/>
  <c r="E73" i="1"/>
  <c r="D73" i="1"/>
  <c r="C73" i="1"/>
  <c r="B73" i="1"/>
  <c r="I72" i="1"/>
  <c r="H72" i="1"/>
  <c r="F72" i="1"/>
  <c r="H59" i="1" s="1"/>
  <c r="E72" i="1"/>
  <c r="D72" i="1"/>
  <c r="C72" i="1"/>
  <c r="B72" i="1"/>
  <c r="F71" i="1"/>
  <c r="E71" i="1"/>
  <c r="C71" i="1"/>
  <c r="B71" i="1"/>
  <c r="F70" i="1"/>
  <c r="G69" i="1" s="1"/>
  <c r="E70" i="1"/>
  <c r="D70" i="1"/>
  <c r="C70" i="1"/>
  <c r="B70" i="1"/>
  <c r="H63" i="1"/>
  <c r="H61" i="1"/>
  <c r="G67" i="1"/>
  <c r="G65" i="1"/>
  <c r="G63" i="1"/>
  <c r="G61" i="1"/>
  <c r="G59" i="1"/>
  <c r="I69" i="1"/>
  <c r="F69" i="1"/>
  <c r="E69" i="1"/>
  <c r="D69" i="1"/>
  <c r="C69" i="1"/>
  <c r="B69" i="1"/>
  <c r="F57" i="1"/>
  <c r="E57" i="1"/>
  <c r="D57" i="1"/>
  <c r="C57" i="1"/>
  <c r="B57" i="1"/>
  <c r="H45" i="1"/>
  <c r="H41" i="1"/>
  <c r="H29" i="1"/>
  <c r="H27" i="1"/>
  <c r="H23" i="1"/>
  <c r="H11" i="1"/>
  <c r="H9" i="1"/>
  <c r="H7" i="1"/>
  <c r="G55" i="1"/>
  <c r="G53" i="1"/>
  <c r="G51" i="1"/>
  <c r="G49" i="1"/>
  <c r="G47" i="1"/>
  <c r="G45" i="1"/>
  <c r="G43" i="1"/>
  <c r="G41" i="1"/>
  <c r="G39" i="1"/>
  <c r="G37" i="1"/>
  <c r="G35" i="1"/>
  <c r="G33" i="1"/>
  <c r="G31" i="1"/>
  <c r="G29" i="1"/>
  <c r="G27" i="1"/>
  <c r="G23" i="1"/>
  <c r="G21" i="1"/>
  <c r="G19" i="1"/>
  <c r="G17" i="1"/>
  <c r="G15" i="1"/>
  <c r="G13" i="1"/>
  <c r="G11" i="1"/>
  <c r="G9" i="1"/>
  <c r="G7" i="1"/>
  <c r="G5" i="1"/>
  <c r="F56" i="1"/>
  <c r="E56" i="1"/>
  <c r="D56" i="1"/>
  <c r="C56" i="1"/>
  <c r="B56" i="1"/>
  <c r="I55" i="1"/>
  <c r="E55" i="1"/>
  <c r="F55" i="1"/>
  <c r="D55" i="1"/>
  <c r="C55" i="1"/>
  <c r="B55" i="1"/>
  <c r="Q30" i="4" l="1"/>
  <c r="Q66" i="4"/>
  <c r="Q32" i="4"/>
  <c r="Q76" i="4"/>
  <c r="Q18" i="4"/>
  <c r="Q34" i="4"/>
  <c r="Q50" i="4"/>
  <c r="Q4" i="4"/>
  <c r="Q20" i="4"/>
  <c r="Q36" i="4"/>
  <c r="Q52" i="4"/>
  <c r="Q6" i="4"/>
  <c r="Q14" i="4"/>
  <c r="Q74" i="4"/>
  <c r="Q16" i="4"/>
  <c r="Q68" i="4"/>
  <c r="Q22" i="4"/>
  <c r="Q54" i="4"/>
  <c r="Q8" i="4"/>
  <c r="Q24" i="4"/>
  <c r="Q40" i="4"/>
  <c r="Q60" i="4"/>
  <c r="Q46" i="4"/>
  <c r="Q48" i="4"/>
  <c r="Q38" i="4"/>
  <c r="Q58" i="4"/>
  <c r="Q10" i="4"/>
  <c r="Q26" i="4"/>
  <c r="Q42" i="4"/>
  <c r="D67" i="3"/>
  <c r="C67" i="3"/>
  <c r="B67" i="3"/>
  <c r="G18" i="3"/>
  <c r="G40" i="3"/>
  <c r="E67" i="3"/>
  <c r="G20" i="3"/>
  <c r="G42" i="3"/>
  <c r="G54" i="3"/>
  <c r="G22" i="3"/>
  <c r="G6" i="3"/>
  <c r="G24" i="3"/>
  <c r="G46" i="3"/>
  <c r="G58" i="3"/>
  <c r="G16" i="3"/>
  <c r="G38" i="3"/>
  <c r="G4" i="3"/>
  <c r="G44" i="3"/>
  <c r="G8" i="3"/>
  <c r="G26" i="3"/>
  <c r="G48" i="3"/>
  <c r="F62" i="3"/>
  <c r="H13" i="1"/>
  <c r="H31" i="1"/>
  <c r="H49" i="1"/>
  <c r="H67" i="1"/>
  <c r="H15" i="1"/>
  <c r="H33" i="1"/>
  <c r="H51" i="1"/>
  <c r="H69" i="1"/>
  <c r="H47" i="1"/>
  <c r="H53" i="1"/>
  <c r="H19" i="1"/>
  <c r="H37" i="1"/>
  <c r="H55" i="1"/>
  <c r="H65" i="1"/>
  <c r="H17" i="1"/>
  <c r="H35" i="1"/>
  <c r="H5" i="1"/>
  <c r="H21" i="1"/>
  <c r="H39" i="1"/>
</calcChain>
</file>

<file path=xl/sharedStrings.xml><?xml version="1.0" encoding="utf-8"?>
<sst xmlns="http://schemas.openxmlformats.org/spreadsheetml/2006/main" count="321" uniqueCount="74">
  <si>
    <t>GROSS DIRECT PREMIUM INCOME UNDERWRITTEN BY NON-LIFE INSURERS WITHIN INDIA  (SEGMENT WISE) : FOR THE PERIOD UPTO November 2023 (PROVISIONAL &amp; UNAUDITED ) IN FY 2023-24  (Rs. In Crs.)</t>
  </si>
  <si>
    <t>Health-Retail</t>
  </si>
  <si>
    <t>Health-Group</t>
  </si>
  <si>
    <t>Health-Government schemes</t>
  </si>
  <si>
    <t>Overseas Medical</t>
  </si>
  <si>
    <t>Grand Total</t>
  </si>
  <si>
    <t>Growth %</t>
  </si>
  <si>
    <t>Market %</t>
  </si>
  <si>
    <t>Accretion</t>
  </si>
  <si>
    <t>General Insurers</t>
  </si>
  <si>
    <t>Acko General Insurance Ltd</t>
  </si>
  <si>
    <t>Previous Year</t>
  </si>
  <si>
    <t>Bajaj Allianz General Insurance Co Ltd</t>
  </si>
  <si>
    <t>Cholamandalam MS General Insurance Co Ltd</t>
  </si>
  <si>
    <t>Future Generali India Insurance Co Ltd</t>
  </si>
  <si>
    <t>Go Digit General Insurance Ltd</t>
  </si>
  <si>
    <t>HDFC Ergo General Insurance Co Ltd</t>
  </si>
  <si>
    <t>ICICI Lombard General Insurance Co Ltd</t>
  </si>
  <si>
    <t>IFFCO-Tokio General Insurance Co Ltd</t>
  </si>
  <si>
    <t>Kotak Mahindra General Insurance Co Ltd</t>
  </si>
  <si>
    <t>Kshema General insurance</t>
  </si>
  <si>
    <t>Liberty  General Insurance Co. Ltd</t>
  </si>
  <si>
    <t>Magma HDI General Insurance Co Ltd</t>
  </si>
  <si>
    <t>National Insurance Co Ltd</t>
  </si>
  <si>
    <t>Navi General Insurance Co. Ltd</t>
  </si>
  <si>
    <t>Raheja QBE General Insurance Co Ltd</t>
  </si>
  <si>
    <t>Reliance General Insurance Co Ltd</t>
  </si>
  <si>
    <t>Royal Sundaram General Insurance Co Ltd</t>
  </si>
  <si>
    <t>SBI General Insurance Co Ltd</t>
  </si>
  <si>
    <t>Shriram General Insurance Co Ltd</t>
  </si>
  <si>
    <t>Tata AIG General Insurance Co Ltd</t>
  </si>
  <si>
    <t>The New India Assurance Co Ltd</t>
  </si>
  <si>
    <t>The Oriental Insurance Co Ltd</t>
  </si>
  <si>
    <t>United India Insurance Co Ltd</t>
  </si>
  <si>
    <t>Universal Sompo General Insurance Co Ltd</t>
  </si>
  <si>
    <t>General Insurers Sub Total</t>
  </si>
  <si>
    <t>Previous Year Sub Total</t>
  </si>
  <si>
    <t>% Growth</t>
  </si>
  <si>
    <t xml:space="preserve"> Niva bupa health insurance company limited</t>
  </si>
  <si>
    <t>Aditya Birla Health Insurance Co Ltd</t>
  </si>
  <si>
    <t>Care Health Insurance Ltd</t>
  </si>
  <si>
    <t>ManipalCigna Health Insurance Co Ltd</t>
  </si>
  <si>
    <t>Star Health &amp; Allied Insurance Co Ltd</t>
  </si>
  <si>
    <t>Industry Total</t>
  </si>
  <si>
    <t>% Market Share</t>
  </si>
  <si>
    <t>Previous Year Market Share</t>
  </si>
  <si>
    <t>Workmen's compensation/Employers' liability</t>
  </si>
  <si>
    <t>Public Liability (Act)</t>
  </si>
  <si>
    <t>Product Liability</t>
  </si>
  <si>
    <t>Other liability covers</t>
  </si>
  <si>
    <t>Crop Insurance</t>
  </si>
  <si>
    <t>Credit Guarantee</t>
  </si>
  <si>
    <t>All Other miscellaneous</t>
  </si>
  <si>
    <t>Specialised Insurers</t>
  </si>
  <si>
    <t>Agriculture Insurance Co Of India Ltd</t>
  </si>
  <si>
    <t>ECGC Ltd</t>
  </si>
  <si>
    <t>Specialised sub Total</t>
  </si>
  <si>
    <t>Fire</t>
  </si>
  <si>
    <t>Marine Total</t>
  </si>
  <si>
    <t>Marine  Cargo</t>
  </si>
  <si>
    <t>Marine  Hull</t>
  </si>
  <si>
    <t>Engineering</t>
  </si>
  <si>
    <t>Motor Total</t>
  </si>
  <si>
    <t>Motor OD</t>
  </si>
  <si>
    <t>Motor TP</t>
  </si>
  <si>
    <t xml:space="preserve">Health </t>
  </si>
  <si>
    <t xml:space="preserve">Aviation </t>
  </si>
  <si>
    <t>Liability</t>
  </si>
  <si>
    <t>P.A.</t>
  </si>
  <si>
    <t>All Other Misc (Crop Insurance + Credit Guarantee+All other misc)</t>
  </si>
  <si>
    <t>Zuno General Insurance Co Ltd</t>
  </si>
  <si>
    <t xml:space="preserve"> Health Insurers</t>
  </si>
  <si>
    <t>Health sub Total</t>
  </si>
  <si>
    <t xml:space="preserve"> Health sub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</si>
</sst>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43" fontId="2" fillId="0" borderId="1" xfId="1" applyFont="1" applyBorder="1"/>
    <xf numFmtId="43" fontId="0" fillId="0" borderId="1" xfId="1" applyFont="1" applyBorder="1"/>
    <xf numFmtId="10" fontId="0" fillId="0" borderId="1" xfId="2" applyNumberFormat="1" applyFont="1" applyBorder="1"/>
    <xf numFmtId="10" fontId="2" fillId="0" borderId="1" xfId="2" applyNumberFormat="1" applyFont="1" applyBorder="1"/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43" fontId="1" fillId="0" borderId="1" xfId="1" applyFont="1" applyBorder="1"/>
    <xf numFmtId="0" fontId="0" fillId="0" borderId="3" xfId="0" applyBorder="1" applyAlignment="1">
      <alignment vertical="center"/>
    </xf>
    <xf numFmtId="0" fontId="2" fillId="0" borderId="3" xfId="0" applyFont="1" applyBorder="1" applyAlignment="1">
      <alignment vertical="top" wrapText="1"/>
    </xf>
    <xf numFmtId="43" fontId="3" fillId="0" borderId="1" xfId="1" applyFont="1" applyBorder="1"/>
    <xf numFmtId="43" fontId="4" fillId="0" borderId="1" xfId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0" fillId="0" borderId="1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76"/>
  <sheetViews>
    <sheetView workbookViewId="0">
      <selection activeCell="H43" sqref="H43"/>
    </sheetView>
  </sheetViews>
  <sheetFormatPr defaultRowHeight="14.4" x14ac:dyDescent="0.3"/>
  <cols>
    <col min="1" max="1" width="44.33203125" customWidth="1"/>
    <col min="2" max="3" width="10.44140625" bestFit="1" customWidth="1"/>
    <col min="4" max="4" width="9.44140625" bestFit="1" customWidth="1"/>
    <col min="5" max="5" width="11.5546875" customWidth="1"/>
    <col min="6" max="6" width="13.5546875" customWidth="1"/>
    <col min="9" max="9" width="11.5546875" customWidth="1"/>
  </cols>
  <sheetData>
    <row r="2" spans="1:9" ht="31.8" customHeight="1" x14ac:dyDescent="0.3">
      <c r="A2" s="15" t="s">
        <v>0</v>
      </c>
      <c r="B2" s="15"/>
      <c r="C2" s="15"/>
      <c r="D2" s="15"/>
      <c r="E2" s="15"/>
      <c r="F2" s="15"/>
      <c r="G2" s="15"/>
      <c r="H2" s="15"/>
      <c r="I2" s="15"/>
    </row>
    <row r="3" spans="1:9" ht="57.6" x14ac:dyDescent="0.3">
      <c r="A3" s="2"/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</row>
    <row r="4" spans="1:9" x14ac:dyDescent="0.3">
      <c r="A4" s="2" t="s">
        <v>9</v>
      </c>
      <c r="B4" s="1"/>
      <c r="C4" s="1"/>
      <c r="D4" s="1"/>
      <c r="E4" s="1"/>
      <c r="F4" s="1"/>
      <c r="G4" s="1"/>
      <c r="H4" s="1"/>
      <c r="I4" s="1"/>
    </row>
    <row r="5" spans="1:9" x14ac:dyDescent="0.3">
      <c r="A5" s="1" t="s">
        <v>10</v>
      </c>
      <c r="B5" s="1">
        <v>21.59</v>
      </c>
      <c r="C5" s="1">
        <v>541.16999999999996</v>
      </c>
      <c r="D5" s="5">
        <v>0</v>
      </c>
      <c r="E5" s="1">
        <v>27.23</v>
      </c>
      <c r="F5" s="1">
        <v>589.99</v>
      </c>
      <c r="G5" s="6">
        <f>(F5-F6)/F6</f>
        <v>0.29256216453061679</v>
      </c>
      <c r="H5" s="6">
        <f>F5/$F$72</f>
        <v>8.3710676243330361E-3</v>
      </c>
      <c r="I5" s="1">
        <v>133.54</v>
      </c>
    </row>
    <row r="6" spans="1:9" x14ac:dyDescent="0.3">
      <c r="A6" s="1" t="s">
        <v>11</v>
      </c>
      <c r="B6" s="1">
        <v>2.31</v>
      </c>
      <c r="C6" s="1">
        <v>434.18</v>
      </c>
      <c r="D6" s="5">
        <v>0</v>
      </c>
      <c r="E6" s="1">
        <v>19.96</v>
      </c>
      <c r="F6" s="1">
        <v>456.45</v>
      </c>
      <c r="G6" s="1"/>
      <c r="H6" s="1"/>
      <c r="I6" s="1"/>
    </row>
    <row r="7" spans="1:9" x14ac:dyDescent="0.3">
      <c r="A7" s="1" t="s">
        <v>12</v>
      </c>
      <c r="B7" s="1">
        <v>601.12</v>
      </c>
      <c r="C7" s="1">
        <v>1970.8</v>
      </c>
      <c r="D7" s="1">
        <v>2410.34</v>
      </c>
      <c r="E7" s="1">
        <v>140.34</v>
      </c>
      <c r="F7" s="1">
        <v>5122.6000000000004</v>
      </c>
      <c r="G7" s="6">
        <f>(F7-F8)/F8</f>
        <v>1.322195173917577</v>
      </c>
      <c r="H7" s="6">
        <f>F7/$F$72</f>
        <v>7.2681962427174035E-2</v>
      </c>
      <c r="I7" s="1">
        <v>2916.67</v>
      </c>
    </row>
    <row r="8" spans="1:9" x14ac:dyDescent="0.3">
      <c r="A8" s="1" t="s">
        <v>11</v>
      </c>
      <c r="B8" s="1">
        <v>544.23</v>
      </c>
      <c r="C8" s="1">
        <v>1351.55</v>
      </c>
      <c r="D8" s="1">
        <v>192.7</v>
      </c>
      <c r="E8" s="1">
        <v>117.45</v>
      </c>
      <c r="F8" s="1">
        <v>2205.9299999999998</v>
      </c>
      <c r="G8" s="1"/>
      <c r="H8" s="1"/>
      <c r="I8" s="1"/>
    </row>
    <row r="9" spans="1:9" x14ac:dyDescent="0.3">
      <c r="A9" s="1" t="s">
        <v>13</v>
      </c>
      <c r="B9" s="1">
        <v>362.73</v>
      </c>
      <c r="C9" s="1">
        <v>143.69999999999999</v>
      </c>
      <c r="D9" s="5">
        <v>0</v>
      </c>
      <c r="E9" s="1">
        <v>1.24</v>
      </c>
      <c r="F9" s="1">
        <v>507.67</v>
      </c>
      <c r="G9" s="6">
        <f>(F9-F10)/F10</f>
        <v>0.34961186729051463</v>
      </c>
      <c r="H9" s="6">
        <f>F9/$F$72</f>
        <v>7.2030710704336556E-3</v>
      </c>
      <c r="I9" s="1">
        <v>131.51</v>
      </c>
    </row>
    <row r="10" spans="1:9" x14ac:dyDescent="0.3">
      <c r="A10" s="1" t="s">
        <v>11</v>
      </c>
      <c r="B10" s="1">
        <v>297.10000000000002</v>
      </c>
      <c r="C10" s="1">
        <v>84.87</v>
      </c>
      <c r="D10" s="1">
        <v>-6.49</v>
      </c>
      <c r="E10" s="1">
        <v>0.68</v>
      </c>
      <c r="F10" s="1">
        <v>376.16</v>
      </c>
      <c r="G10" s="1"/>
      <c r="H10" s="1"/>
      <c r="I10" s="1"/>
    </row>
    <row r="11" spans="1:9" x14ac:dyDescent="0.3">
      <c r="A11" s="1" t="s">
        <v>70</v>
      </c>
      <c r="B11" s="1">
        <v>6.29</v>
      </c>
      <c r="C11" s="1">
        <v>189.79</v>
      </c>
      <c r="D11" s="5">
        <v>0</v>
      </c>
      <c r="E11" s="1">
        <v>22.75</v>
      </c>
      <c r="F11" s="1">
        <v>218.83</v>
      </c>
      <c r="G11" s="6">
        <f>(F11-F12)/F12</f>
        <v>0.92767794221282607</v>
      </c>
      <c r="H11" s="6">
        <f>F11/$F$72</f>
        <v>3.1048674184864121E-3</v>
      </c>
      <c r="I11" s="1">
        <v>105.31</v>
      </c>
    </row>
    <row r="12" spans="1:9" x14ac:dyDescent="0.3">
      <c r="A12" s="1" t="s">
        <v>11</v>
      </c>
      <c r="B12" s="1">
        <v>5.17</v>
      </c>
      <c r="C12" s="1">
        <v>89.61</v>
      </c>
      <c r="D12" s="5">
        <v>0</v>
      </c>
      <c r="E12" s="1">
        <v>18.739999999999998</v>
      </c>
      <c r="F12" s="1">
        <v>113.52</v>
      </c>
      <c r="G12" s="1"/>
      <c r="H12" s="1"/>
      <c r="I12" s="1"/>
    </row>
    <row r="13" spans="1:9" x14ac:dyDescent="0.3">
      <c r="A13" s="1" t="s">
        <v>14</v>
      </c>
      <c r="B13" s="1">
        <v>124.64</v>
      </c>
      <c r="C13" s="1">
        <v>660.14</v>
      </c>
      <c r="D13" s="5">
        <v>0</v>
      </c>
      <c r="E13" s="1">
        <v>4.9400000000000004</v>
      </c>
      <c r="F13" s="1">
        <v>789.72</v>
      </c>
      <c r="G13" s="6">
        <f>(F13-F14)/F14</f>
        <v>0.98307510735002379</v>
      </c>
      <c r="H13" s="6">
        <f>F13/$F$72</f>
        <v>1.120493487057117E-2</v>
      </c>
      <c r="I13" s="1">
        <v>391.49</v>
      </c>
    </row>
    <row r="14" spans="1:9" x14ac:dyDescent="0.3">
      <c r="A14" s="1" t="s">
        <v>11</v>
      </c>
      <c r="B14" s="1">
        <v>101.68</v>
      </c>
      <c r="C14" s="1">
        <v>292.8</v>
      </c>
      <c r="D14" s="5">
        <v>0</v>
      </c>
      <c r="E14" s="1">
        <v>3.75</v>
      </c>
      <c r="F14" s="1">
        <v>398.23</v>
      </c>
      <c r="G14" s="1"/>
      <c r="H14" s="1"/>
      <c r="I14" s="1"/>
    </row>
    <row r="15" spans="1:9" x14ac:dyDescent="0.3">
      <c r="A15" s="1" t="s">
        <v>15</v>
      </c>
      <c r="B15" s="1">
        <v>37.53</v>
      </c>
      <c r="C15" s="1">
        <v>844.59</v>
      </c>
      <c r="D15" s="5">
        <v>0</v>
      </c>
      <c r="E15" s="1">
        <v>6.21</v>
      </c>
      <c r="F15" s="1">
        <v>888.33</v>
      </c>
      <c r="G15" s="6">
        <f>(F15-F16)/F16</f>
        <v>0.8191554718217563</v>
      </c>
      <c r="H15" s="6">
        <f>F15/$F$72</f>
        <v>1.2604061937869736E-2</v>
      </c>
      <c r="I15" s="1">
        <v>400.01</v>
      </c>
    </row>
    <row r="16" spans="1:9" x14ac:dyDescent="0.3">
      <c r="A16" s="1" t="s">
        <v>11</v>
      </c>
      <c r="B16" s="1">
        <v>29.59</v>
      </c>
      <c r="C16" s="1">
        <v>453.62</v>
      </c>
      <c r="D16" s="5">
        <v>0</v>
      </c>
      <c r="E16" s="1">
        <v>5.1100000000000003</v>
      </c>
      <c r="F16" s="1">
        <v>488.32</v>
      </c>
      <c r="G16" s="1"/>
      <c r="H16" s="1"/>
      <c r="I16" s="1"/>
    </row>
    <row r="17" spans="1:9" x14ac:dyDescent="0.3">
      <c r="A17" s="1" t="s">
        <v>16</v>
      </c>
      <c r="B17" s="1">
        <v>2245.4499999999998</v>
      </c>
      <c r="C17" s="1">
        <v>1128.0999999999999</v>
      </c>
      <c r="D17" s="5">
        <v>0</v>
      </c>
      <c r="E17" s="1">
        <v>24.99</v>
      </c>
      <c r="F17" s="1">
        <v>3398.54</v>
      </c>
      <c r="G17" s="6">
        <f>(F17-F18)/F18</f>
        <v>0.17751776563566499</v>
      </c>
      <c r="H17" s="6">
        <f>F17/$F$72</f>
        <v>4.8220153161919348E-2</v>
      </c>
      <c r="I17" s="1">
        <v>512.35</v>
      </c>
    </row>
    <row r="18" spans="1:9" x14ac:dyDescent="0.3">
      <c r="A18" s="1" t="s">
        <v>11</v>
      </c>
      <c r="B18" s="1">
        <v>1981.01</v>
      </c>
      <c r="C18" s="1">
        <v>882.35</v>
      </c>
      <c r="D18" s="5">
        <v>0</v>
      </c>
      <c r="E18" s="1">
        <v>22.83</v>
      </c>
      <c r="F18" s="1">
        <v>2886.19</v>
      </c>
      <c r="G18" s="1"/>
      <c r="H18" s="1"/>
      <c r="I18" s="1"/>
    </row>
    <row r="19" spans="1:9" x14ac:dyDescent="0.3">
      <c r="A19" s="1" t="s">
        <v>17</v>
      </c>
      <c r="B19" s="1">
        <v>740.48</v>
      </c>
      <c r="C19" s="1">
        <v>3385.31</v>
      </c>
      <c r="D19" s="5">
        <v>0</v>
      </c>
      <c r="E19" s="1">
        <v>174.57</v>
      </c>
      <c r="F19" s="1">
        <v>4300.3599999999997</v>
      </c>
      <c r="G19" s="6">
        <f>(F19-F20)/F20</f>
        <v>0.28916948461519998</v>
      </c>
      <c r="H19" s="6">
        <f>F19/$F$72</f>
        <v>6.1015617839246111E-2</v>
      </c>
      <c r="I19" s="1">
        <v>964.6</v>
      </c>
    </row>
    <row r="20" spans="1:9" x14ac:dyDescent="0.3">
      <c r="A20" s="1" t="s">
        <v>11</v>
      </c>
      <c r="B20" s="1">
        <v>619.82000000000005</v>
      </c>
      <c r="C20" s="1">
        <v>2556.4</v>
      </c>
      <c r="D20" s="5">
        <v>0</v>
      </c>
      <c r="E20" s="1">
        <v>159.54</v>
      </c>
      <c r="F20" s="1">
        <v>3335.76</v>
      </c>
      <c r="G20" s="1"/>
      <c r="H20" s="1"/>
      <c r="I20" s="1"/>
    </row>
    <row r="21" spans="1:9" x14ac:dyDescent="0.3">
      <c r="A21" s="1" t="s">
        <v>18</v>
      </c>
      <c r="B21" s="1">
        <v>148.18</v>
      </c>
      <c r="C21" s="1">
        <v>658.63</v>
      </c>
      <c r="D21" s="1">
        <v>403.69</v>
      </c>
      <c r="E21" s="1">
        <v>1.93</v>
      </c>
      <c r="F21" s="1">
        <v>1212.43</v>
      </c>
      <c r="G21" s="6">
        <f>(F21-F22)/F22</f>
        <v>-0.18554519561478935</v>
      </c>
      <c r="H21" s="6">
        <f>F21/$F$72</f>
        <v>1.720255177167427E-2</v>
      </c>
      <c r="I21" s="1">
        <v>-276.20999999999998</v>
      </c>
    </row>
    <row r="22" spans="1:9" x14ac:dyDescent="0.3">
      <c r="A22" s="1" t="s">
        <v>11</v>
      </c>
      <c r="B22" s="1">
        <v>121.86</v>
      </c>
      <c r="C22" s="1">
        <v>1151.9100000000001</v>
      </c>
      <c r="D22" s="1">
        <v>213.02</v>
      </c>
      <c r="E22" s="1">
        <v>1.85</v>
      </c>
      <c r="F22" s="1">
        <v>1488.64</v>
      </c>
      <c r="G22" s="1"/>
      <c r="H22" s="1"/>
      <c r="I22" s="1"/>
    </row>
    <row r="23" spans="1:9" x14ac:dyDescent="0.3">
      <c r="A23" s="1" t="s">
        <v>19</v>
      </c>
      <c r="B23" s="1">
        <v>62.5</v>
      </c>
      <c r="C23" s="1">
        <v>321.95999999999998</v>
      </c>
      <c r="D23" s="5">
        <v>0</v>
      </c>
      <c r="E23" s="1">
        <v>0</v>
      </c>
      <c r="F23" s="1">
        <v>384.46</v>
      </c>
      <c r="G23" s="6">
        <f>(F23-F24)/F24</f>
        <v>0.59289028836592628</v>
      </c>
      <c r="H23" s="6">
        <f>F23/$F$72</f>
        <v>5.4549071320718632E-3</v>
      </c>
      <c r="I23" s="1">
        <v>143.1</v>
      </c>
    </row>
    <row r="24" spans="1:9" x14ac:dyDescent="0.3">
      <c r="A24" s="1" t="s">
        <v>11</v>
      </c>
      <c r="B24" s="1">
        <v>60.31</v>
      </c>
      <c r="C24" s="1">
        <v>181.05</v>
      </c>
      <c r="D24" s="5">
        <v>0</v>
      </c>
      <c r="E24" s="1">
        <v>0</v>
      </c>
      <c r="F24" s="1">
        <v>241.36</v>
      </c>
      <c r="G24" s="1"/>
      <c r="H24" s="1"/>
      <c r="I24" s="1"/>
    </row>
    <row r="25" spans="1:9" x14ac:dyDescent="0.3">
      <c r="A25" s="1" t="s">
        <v>20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</row>
    <row r="26" spans="1:9" x14ac:dyDescent="0.3">
      <c r="A26" s="1" t="s">
        <v>11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/>
      <c r="H26" s="5"/>
      <c r="I26" s="5"/>
    </row>
    <row r="27" spans="1:9" x14ac:dyDescent="0.3">
      <c r="A27" s="1" t="s">
        <v>21</v>
      </c>
      <c r="B27" s="1">
        <v>44.41</v>
      </c>
      <c r="C27" s="1">
        <v>184.31</v>
      </c>
      <c r="D27" s="5">
        <v>0</v>
      </c>
      <c r="E27" s="1">
        <v>16.63</v>
      </c>
      <c r="F27" s="1">
        <v>245.35</v>
      </c>
      <c r="G27" s="6">
        <f>(F27-F28)/F28</f>
        <v>0.1114886291564736</v>
      </c>
      <c r="H27" s="6">
        <f>F27/$F$72</f>
        <v>3.4811461916814017E-3</v>
      </c>
      <c r="I27" s="1">
        <v>24.61</v>
      </c>
    </row>
    <row r="28" spans="1:9" x14ac:dyDescent="0.3">
      <c r="A28" s="1" t="s">
        <v>11</v>
      </c>
      <c r="B28" s="1">
        <v>33.18</v>
      </c>
      <c r="C28" s="1">
        <v>171.88</v>
      </c>
      <c r="D28" s="5">
        <v>0</v>
      </c>
      <c r="E28" s="1">
        <v>15.68</v>
      </c>
      <c r="F28" s="1">
        <v>220.74</v>
      </c>
      <c r="G28" s="1"/>
      <c r="H28" s="1"/>
      <c r="I28" s="1"/>
    </row>
    <row r="29" spans="1:9" x14ac:dyDescent="0.3">
      <c r="A29" s="1" t="s">
        <v>22</v>
      </c>
      <c r="B29" s="1">
        <v>30.34</v>
      </c>
      <c r="C29" s="1">
        <v>286.20999999999998</v>
      </c>
      <c r="D29" s="5">
        <v>0</v>
      </c>
      <c r="E29" s="5">
        <v>0</v>
      </c>
      <c r="F29" s="1">
        <v>316.55</v>
      </c>
      <c r="G29" s="6">
        <f>(F29-F30)/F30</f>
        <v>1.387434949845388</v>
      </c>
      <c r="H29" s="6">
        <f>F29/$F$72</f>
        <v>4.4913667290676492E-3</v>
      </c>
      <c r="I29" s="1">
        <v>183.96</v>
      </c>
    </row>
    <row r="30" spans="1:9" x14ac:dyDescent="0.3">
      <c r="A30" s="1" t="s">
        <v>11</v>
      </c>
      <c r="B30" s="1">
        <v>24.6</v>
      </c>
      <c r="C30" s="1">
        <v>107.99</v>
      </c>
      <c r="D30" s="5">
        <v>0</v>
      </c>
      <c r="E30" s="5">
        <v>0</v>
      </c>
      <c r="F30" s="1">
        <v>132.59</v>
      </c>
      <c r="G30" s="1"/>
      <c r="H30" s="1"/>
      <c r="I30" s="1"/>
    </row>
    <row r="31" spans="1:9" x14ac:dyDescent="0.3">
      <c r="A31" s="1" t="s">
        <v>23</v>
      </c>
      <c r="B31" s="1">
        <v>1423</v>
      </c>
      <c r="C31" s="1">
        <v>3519.55</v>
      </c>
      <c r="D31" s="1">
        <v>355.09</v>
      </c>
      <c r="E31" s="1">
        <v>2.64</v>
      </c>
      <c r="F31" s="1">
        <v>5300.28</v>
      </c>
      <c r="G31" s="6">
        <f>(F31-F32)/F32</f>
        <v>-4.2720110012738422E-3</v>
      </c>
      <c r="H31" s="6">
        <f>F31/$F$72</f>
        <v>7.5202973453617691E-2</v>
      </c>
      <c r="I31" s="1">
        <v>-22.74</v>
      </c>
    </row>
    <row r="32" spans="1:9" x14ac:dyDescent="0.3">
      <c r="A32" s="1" t="s">
        <v>11</v>
      </c>
      <c r="B32" s="1">
        <v>1354.81</v>
      </c>
      <c r="C32" s="1">
        <v>3367.79</v>
      </c>
      <c r="D32" s="1">
        <v>597.84</v>
      </c>
      <c r="E32" s="1">
        <v>2.58</v>
      </c>
      <c r="F32" s="1">
        <v>5323.02</v>
      </c>
      <c r="G32" s="1"/>
      <c r="H32" s="1"/>
      <c r="I32" s="1"/>
    </row>
    <row r="33" spans="1:9" x14ac:dyDescent="0.3">
      <c r="A33" s="1" t="s">
        <v>24</v>
      </c>
      <c r="B33" s="1">
        <v>30.98</v>
      </c>
      <c r="C33" s="1">
        <v>7.24</v>
      </c>
      <c r="D33" s="5">
        <v>0</v>
      </c>
      <c r="E33" s="5">
        <v>0</v>
      </c>
      <c r="F33" s="1">
        <v>38.22</v>
      </c>
      <c r="G33" s="6">
        <f>(F33-F34)/F34</f>
        <v>0.47</v>
      </c>
      <c r="H33" s="6">
        <f>F33/$F$72</f>
        <v>5.4228411431042666E-4</v>
      </c>
      <c r="I33" s="1">
        <v>12.22</v>
      </c>
    </row>
    <row r="34" spans="1:9" x14ac:dyDescent="0.3">
      <c r="A34" s="1" t="s">
        <v>11</v>
      </c>
      <c r="B34" s="1">
        <v>22.81</v>
      </c>
      <c r="C34" s="1">
        <v>3.19</v>
      </c>
      <c r="D34" s="5">
        <v>0</v>
      </c>
      <c r="E34" s="5">
        <v>0</v>
      </c>
      <c r="F34" s="1">
        <v>26</v>
      </c>
      <c r="G34" s="1"/>
      <c r="H34" s="1"/>
      <c r="I34" s="1"/>
    </row>
    <row r="35" spans="1:9" x14ac:dyDescent="0.3">
      <c r="A35" s="1" t="s">
        <v>25</v>
      </c>
      <c r="B35" s="1">
        <v>2.14</v>
      </c>
      <c r="C35" s="1">
        <v>6.19</v>
      </c>
      <c r="D35" s="5">
        <v>0</v>
      </c>
      <c r="E35" s="5">
        <v>0</v>
      </c>
      <c r="F35" s="1">
        <v>8.33</v>
      </c>
      <c r="G35" s="6">
        <f>(F35-F36)/F36</f>
        <v>-0.10043196544276455</v>
      </c>
      <c r="H35" s="6">
        <f>F35/$F$72</f>
        <v>1.1819012747791351E-4</v>
      </c>
      <c r="I35" s="1">
        <v>-0.93</v>
      </c>
    </row>
    <row r="36" spans="1:9" x14ac:dyDescent="0.3">
      <c r="A36" s="1" t="s">
        <v>11</v>
      </c>
      <c r="B36" s="1">
        <v>1.34</v>
      </c>
      <c r="C36" s="1">
        <v>7.92</v>
      </c>
      <c r="D36" s="5">
        <v>0</v>
      </c>
      <c r="E36" s="5">
        <v>0</v>
      </c>
      <c r="F36" s="1">
        <v>9.26</v>
      </c>
      <c r="G36" s="1"/>
      <c r="H36" s="1"/>
      <c r="I36" s="1"/>
    </row>
    <row r="37" spans="1:9" x14ac:dyDescent="0.3">
      <c r="A37" s="1" t="s">
        <v>26</v>
      </c>
      <c r="B37" s="1">
        <v>254.77</v>
      </c>
      <c r="C37" s="1">
        <v>940.6</v>
      </c>
      <c r="D37" s="1">
        <v>162.44999999999999</v>
      </c>
      <c r="E37" s="1">
        <v>68.19</v>
      </c>
      <c r="F37" s="1">
        <v>1426.01</v>
      </c>
      <c r="G37" s="6">
        <f>(F37-F38)/F38</f>
        <v>0.4263095250002501</v>
      </c>
      <c r="H37" s="6">
        <f>F37/$F$72</f>
        <v>2.0232929614019141E-2</v>
      </c>
      <c r="I37" s="1">
        <v>426.22</v>
      </c>
    </row>
    <row r="38" spans="1:9" x14ac:dyDescent="0.3">
      <c r="A38" s="1" t="s">
        <v>11</v>
      </c>
      <c r="B38" s="1">
        <v>168.12</v>
      </c>
      <c r="C38" s="1">
        <v>702.14</v>
      </c>
      <c r="D38" s="1">
        <v>74.63</v>
      </c>
      <c r="E38" s="1">
        <v>54.9</v>
      </c>
      <c r="F38" s="1">
        <v>999.79</v>
      </c>
      <c r="G38" s="1"/>
      <c r="H38" s="1"/>
      <c r="I38" s="1"/>
    </row>
    <row r="39" spans="1:9" x14ac:dyDescent="0.3">
      <c r="A39" s="1" t="s">
        <v>27</v>
      </c>
      <c r="B39" s="1">
        <v>131.93</v>
      </c>
      <c r="C39" s="1">
        <v>213.48</v>
      </c>
      <c r="D39" s="5">
        <v>0</v>
      </c>
      <c r="E39" s="1">
        <v>2.44</v>
      </c>
      <c r="F39" s="1">
        <v>347.85</v>
      </c>
      <c r="G39" s="6">
        <f>(F39-F40)/F40</f>
        <v>0.23141461342395922</v>
      </c>
      <c r="H39" s="6">
        <f>F39/$F$72</f>
        <v>4.9354664877781767E-3</v>
      </c>
      <c r="I39" s="1">
        <v>65.37</v>
      </c>
    </row>
    <row r="40" spans="1:9" x14ac:dyDescent="0.3">
      <c r="A40" s="1" t="s">
        <v>11</v>
      </c>
      <c r="B40" s="1">
        <v>128.05000000000001</v>
      </c>
      <c r="C40" s="1">
        <v>151.47</v>
      </c>
      <c r="D40" s="5">
        <v>0</v>
      </c>
      <c r="E40" s="1">
        <v>2.96</v>
      </c>
      <c r="F40" s="1">
        <v>282.48</v>
      </c>
      <c r="G40" s="1"/>
      <c r="H40" s="1"/>
      <c r="I40" s="1"/>
    </row>
    <row r="41" spans="1:9" x14ac:dyDescent="0.3">
      <c r="A41" s="1" t="s">
        <v>28</v>
      </c>
      <c r="B41" s="1">
        <v>374.82</v>
      </c>
      <c r="C41" s="1">
        <v>1184.56</v>
      </c>
      <c r="D41" s="5">
        <v>0</v>
      </c>
      <c r="E41" s="1">
        <v>0.71</v>
      </c>
      <c r="F41" s="1">
        <v>1560.09</v>
      </c>
      <c r="G41" s="6">
        <f>(F41-F42)/F42</f>
        <v>0.32004061429115371</v>
      </c>
      <c r="H41" s="6">
        <f>F41/$F$72</f>
        <v>2.2135322446220657E-2</v>
      </c>
      <c r="I41" s="1">
        <v>378.24</v>
      </c>
    </row>
    <row r="42" spans="1:9" x14ac:dyDescent="0.3">
      <c r="A42" s="1" t="s">
        <v>11</v>
      </c>
      <c r="B42" s="1">
        <v>348.88</v>
      </c>
      <c r="C42" s="1">
        <v>830.89</v>
      </c>
      <c r="D42" s="5">
        <v>0</v>
      </c>
      <c r="E42" s="1">
        <v>2.08</v>
      </c>
      <c r="F42" s="1">
        <v>1181.8499999999999</v>
      </c>
      <c r="G42" s="1"/>
      <c r="H42" s="1"/>
      <c r="I42" s="1"/>
    </row>
    <row r="43" spans="1:9" x14ac:dyDescent="0.3">
      <c r="A43" s="1" t="s">
        <v>29</v>
      </c>
      <c r="B43" s="1">
        <v>1.76</v>
      </c>
      <c r="C43" s="1">
        <v>0.01</v>
      </c>
      <c r="D43" s="5">
        <v>0</v>
      </c>
      <c r="E43" s="5">
        <v>0</v>
      </c>
      <c r="F43" s="1">
        <v>1.77</v>
      </c>
      <c r="G43" s="6">
        <f>(F43-F44)/F44</f>
        <v>0.22916666666666671</v>
      </c>
      <c r="H43" s="5">
        <v>0</v>
      </c>
      <c r="I43" s="1">
        <v>0.33</v>
      </c>
    </row>
    <row r="44" spans="1:9" x14ac:dyDescent="0.3">
      <c r="A44" s="1" t="s">
        <v>11</v>
      </c>
      <c r="B44" s="1">
        <v>1.44</v>
      </c>
      <c r="C44" s="1">
        <v>0</v>
      </c>
      <c r="D44" s="5">
        <v>0</v>
      </c>
      <c r="E44" s="5">
        <v>0</v>
      </c>
      <c r="F44" s="1">
        <v>1.44</v>
      </c>
      <c r="G44" s="1"/>
      <c r="H44" s="1"/>
      <c r="I44" s="1"/>
    </row>
    <row r="45" spans="1:9" x14ac:dyDescent="0.3">
      <c r="A45" s="1" t="s">
        <v>30</v>
      </c>
      <c r="B45" s="1">
        <v>502.27</v>
      </c>
      <c r="C45" s="1">
        <v>1149.75</v>
      </c>
      <c r="D45" s="5">
        <v>0</v>
      </c>
      <c r="E45" s="1">
        <v>231.39</v>
      </c>
      <c r="F45" s="1">
        <v>1883.41</v>
      </c>
      <c r="G45" s="6">
        <f>(F45-F46)/F46</f>
        <v>0.2939774101352095</v>
      </c>
      <c r="H45" s="6">
        <f>F45/$F$72</f>
        <v>2.6722745257284165E-2</v>
      </c>
      <c r="I45" s="1">
        <v>427.89</v>
      </c>
    </row>
    <row r="46" spans="1:9" x14ac:dyDescent="0.3">
      <c r="A46" s="1" t="s">
        <v>11</v>
      </c>
      <c r="B46" s="1">
        <v>385.38</v>
      </c>
      <c r="C46" s="1">
        <v>882.59</v>
      </c>
      <c r="D46" s="5">
        <v>0</v>
      </c>
      <c r="E46" s="1">
        <v>187.55</v>
      </c>
      <c r="F46" s="1">
        <v>1455.52</v>
      </c>
      <c r="G46" s="1"/>
      <c r="H46" s="1"/>
      <c r="I46" s="1"/>
    </row>
    <row r="47" spans="1:9" x14ac:dyDescent="0.3">
      <c r="A47" s="1" t="s">
        <v>31</v>
      </c>
      <c r="B47" s="1">
        <v>1864.48</v>
      </c>
      <c r="C47" s="1">
        <v>8244.7800000000007</v>
      </c>
      <c r="D47" s="1">
        <v>2099.9899999999998</v>
      </c>
      <c r="E47" s="1">
        <v>5.61</v>
      </c>
      <c r="F47" s="1">
        <v>12214.86</v>
      </c>
      <c r="G47" s="6">
        <f>(F47-F48)/F48</f>
        <v>0.10626015479668677</v>
      </c>
      <c r="H47" s="6">
        <f>F47/$F$72</f>
        <v>0.17331042743395758</v>
      </c>
      <c r="I47" s="1">
        <v>1173.28</v>
      </c>
    </row>
    <row r="48" spans="1:9" x14ac:dyDescent="0.3">
      <c r="A48" s="1" t="s">
        <v>11</v>
      </c>
      <c r="B48" s="1">
        <v>1648.07</v>
      </c>
      <c r="C48" s="1">
        <v>7792.61</v>
      </c>
      <c r="D48" s="1">
        <v>1598.13</v>
      </c>
      <c r="E48" s="1">
        <v>2.77</v>
      </c>
      <c r="F48" s="1">
        <v>11041.58</v>
      </c>
      <c r="G48" s="1"/>
      <c r="H48" s="1"/>
      <c r="I48" s="1"/>
    </row>
    <row r="49" spans="1:9" x14ac:dyDescent="0.3">
      <c r="A49" s="1" t="s">
        <v>32</v>
      </c>
      <c r="B49" s="1">
        <v>1132.55</v>
      </c>
      <c r="C49" s="1">
        <v>3720.34</v>
      </c>
      <c r="D49" s="1">
        <v>551.61</v>
      </c>
      <c r="E49" s="1">
        <v>3.24</v>
      </c>
      <c r="F49" s="1">
        <v>5407.74</v>
      </c>
      <c r="G49" s="6">
        <f>(F49-F50)/F50</f>
        <v>-2.705416049700346E-2</v>
      </c>
      <c r="H49" s="6">
        <f>F49/$F$72</f>
        <v>7.6727668663554863E-2</v>
      </c>
      <c r="I49" s="1">
        <v>-150.37</v>
      </c>
    </row>
    <row r="50" spans="1:9" x14ac:dyDescent="0.3">
      <c r="A50" s="1" t="s">
        <v>11</v>
      </c>
      <c r="B50" s="1">
        <v>1053.69</v>
      </c>
      <c r="C50" s="1">
        <v>3327.93</v>
      </c>
      <c r="D50" s="1">
        <v>1173.4000000000001</v>
      </c>
      <c r="E50" s="1">
        <v>3.09</v>
      </c>
      <c r="F50" s="1">
        <v>5558.11</v>
      </c>
      <c r="G50" s="1"/>
      <c r="H50" s="1"/>
      <c r="I50" s="1"/>
    </row>
    <row r="51" spans="1:9" x14ac:dyDescent="0.3">
      <c r="A51" s="1" t="s">
        <v>33</v>
      </c>
      <c r="B51" s="1">
        <v>946.42</v>
      </c>
      <c r="C51" s="1">
        <v>2446.9299999999998</v>
      </c>
      <c r="D51" s="1">
        <v>1450.53</v>
      </c>
      <c r="E51" s="1">
        <v>3.32</v>
      </c>
      <c r="F51" s="1">
        <v>4847.2</v>
      </c>
      <c r="G51" s="6">
        <f>(F51-F52)/F52</f>
        <v>4.5331032995471171E-2</v>
      </c>
      <c r="H51" s="6">
        <f>F51/$F$72</f>
        <v>6.8774452090149138E-2</v>
      </c>
      <c r="I51" s="1">
        <v>210.2</v>
      </c>
    </row>
    <row r="52" spans="1:9" x14ac:dyDescent="0.3">
      <c r="A52" s="1" t="s">
        <v>11</v>
      </c>
      <c r="B52" s="1">
        <v>853.89</v>
      </c>
      <c r="C52" s="1">
        <v>2175.89</v>
      </c>
      <c r="D52" s="1">
        <v>1603.72</v>
      </c>
      <c r="E52" s="1">
        <v>3.5</v>
      </c>
      <c r="F52" s="1">
        <v>4637</v>
      </c>
      <c r="G52" s="1"/>
      <c r="H52" s="1"/>
      <c r="I52" s="1"/>
    </row>
    <row r="53" spans="1:9" x14ac:dyDescent="0.3">
      <c r="A53" s="1" t="s">
        <v>34</v>
      </c>
      <c r="B53" s="1">
        <v>63.47</v>
      </c>
      <c r="C53" s="1">
        <v>285.18</v>
      </c>
      <c r="D53" s="5">
        <v>0</v>
      </c>
      <c r="E53" s="1">
        <v>1.99</v>
      </c>
      <c r="F53" s="1">
        <v>350.64</v>
      </c>
      <c r="G53" s="6">
        <f>(F53-F54)/F54</f>
        <v>0.6663815226689479</v>
      </c>
      <c r="H53" s="6">
        <f>F53/$F$72</f>
        <v>4.9750523768133962E-3</v>
      </c>
      <c r="I53" s="1">
        <v>140.22</v>
      </c>
    </row>
    <row r="54" spans="1:9" x14ac:dyDescent="0.3">
      <c r="A54" s="1" t="s">
        <v>11</v>
      </c>
      <c r="B54" s="1">
        <v>67.05</v>
      </c>
      <c r="C54" s="1">
        <v>143.34</v>
      </c>
      <c r="D54" s="5">
        <v>0</v>
      </c>
      <c r="E54" s="1">
        <v>0.03</v>
      </c>
      <c r="F54" s="1">
        <v>210.42</v>
      </c>
      <c r="G54" s="1"/>
      <c r="H54" s="1"/>
      <c r="I54" s="1"/>
    </row>
    <row r="55" spans="1:9" x14ac:dyDescent="0.3">
      <c r="A55" s="2" t="s">
        <v>35</v>
      </c>
      <c r="B55" s="4">
        <f t="shared" ref="B55:F56" si="0">SUM(B5+B7+B9+B11+B13+B15+B17+B19+B21+B23+B25+B27+B29+B31+B33+B35+B37+B39+B41+B43+B45+B47+B49+B51+B53)</f>
        <v>11153.849999999999</v>
      </c>
      <c r="C55" s="4">
        <f t="shared" si="0"/>
        <v>32033.319999999996</v>
      </c>
      <c r="D55" s="4">
        <f t="shared" si="0"/>
        <v>7433.6999999999989</v>
      </c>
      <c r="E55" s="4">
        <f t="shared" si="0"/>
        <v>740.36</v>
      </c>
      <c r="F55" s="4">
        <f t="shared" si="0"/>
        <v>51361.229999999989</v>
      </c>
      <c r="G55" s="7">
        <f>(F55-F56)/F56</f>
        <v>0.1924959531334309</v>
      </c>
      <c r="H55" s="7">
        <f>F55/$F$72</f>
        <v>0.72873833386823939</v>
      </c>
      <c r="I55" s="4">
        <f t="shared" ref="I55" si="1">SUM(I5+I7+I9+I11+I13+I15+I17+I19+I21+I23+I25+I27+I29+I31+I33+I35+I37+I39+I41+I43+I45+I47+I49+I51+I53)</f>
        <v>8290.8700000000008</v>
      </c>
    </row>
    <row r="56" spans="1:9" x14ac:dyDescent="0.3">
      <c r="A56" s="1" t="s">
        <v>36</v>
      </c>
      <c r="B56" s="5">
        <f t="shared" si="0"/>
        <v>9854.39</v>
      </c>
      <c r="C56" s="5">
        <f t="shared" si="0"/>
        <v>27143.969999999998</v>
      </c>
      <c r="D56" s="5">
        <f t="shared" si="0"/>
        <v>5446.95</v>
      </c>
      <c r="E56" s="5">
        <f t="shared" si="0"/>
        <v>625.05000000000007</v>
      </c>
      <c r="F56" s="5">
        <f t="shared" si="0"/>
        <v>43070.359999999993</v>
      </c>
      <c r="G56" s="1"/>
      <c r="H56" s="1"/>
      <c r="I56" s="1"/>
    </row>
    <row r="57" spans="1:9" x14ac:dyDescent="0.3">
      <c r="A57" s="1" t="s">
        <v>37</v>
      </c>
      <c r="B57" s="6">
        <f t="shared" ref="B57:F57" si="2">(B55-B56)/B56</f>
        <v>0.13186610231582058</v>
      </c>
      <c r="C57" s="6">
        <f t="shared" si="2"/>
        <v>0.18012656217937167</v>
      </c>
      <c r="D57" s="6">
        <f t="shared" si="2"/>
        <v>0.36474540798061283</v>
      </c>
      <c r="E57" s="6">
        <f t="shared" si="2"/>
        <v>0.18448124150067985</v>
      </c>
      <c r="F57" s="6">
        <f t="shared" si="2"/>
        <v>0.1924959531334309</v>
      </c>
      <c r="G57" s="1"/>
      <c r="H57" s="1"/>
      <c r="I57" s="1"/>
    </row>
    <row r="58" spans="1:9" x14ac:dyDescent="0.3">
      <c r="A58" s="2" t="s">
        <v>71</v>
      </c>
      <c r="B58" s="1"/>
      <c r="C58" s="1"/>
      <c r="D58" s="1"/>
      <c r="E58" s="1"/>
      <c r="F58" s="1"/>
      <c r="G58" s="1"/>
      <c r="H58" s="1"/>
      <c r="I58" s="1"/>
    </row>
    <row r="59" spans="1:9" x14ac:dyDescent="0.3">
      <c r="A59" s="1" t="s">
        <v>38</v>
      </c>
      <c r="B59" s="1">
        <v>2221.4</v>
      </c>
      <c r="C59" s="1">
        <v>1004.9</v>
      </c>
      <c r="D59" s="5">
        <v>0</v>
      </c>
      <c r="E59" s="1">
        <v>9.51</v>
      </c>
      <c r="F59" s="1">
        <v>3235.81</v>
      </c>
      <c r="G59" s="6">
        <f>(F59-F60)/F60</f>
        <v>0.4133322268278089</v>
      </c>
      <c r="H59" s="6">
        <f>F59/$F$72</f>
        <v>4.5911260071345411E-2</v>
      </c>
      <c r="I59" s="1">
        <v>946.32</v>
      </c>
    </row>
    <row r="60" spans="1:9" x14ac:dyDescent="0.3">
      <c r="A60" s="1" t="s">
        <v>11</v>
      </c>
      <c r="B60" s="1">
        <v>1774.85</v>
      </c>
      <c r="C60" s="1">
        <v>511.14</v>
      </c>
      <c r="D60" s="5">
        <v>0</v>
      </c>
      <c r="E60" s="1">
        <v>3.5</v>
      </c>
      <c r="F60" s="1">
        <v>2289.4899999999998</v>
      </c>
      <c r="G60" s="1"/>
      <c r="H60" s="1"/>
      <c r="I60" s="1"/>
    </row>
    <row r="61" spans="1:9" x14ac:dyDescent="0.3">
      <c r="A61" s="1" t="s">
        <v>39</v>
      </c>
      <c r="B61" s="1">
        <v>624.80999999999995</v>
      </c>
      <c r="C61" s="1">
        <v>1314.06</v>
      </c>
      <c r="D61" s="5">
        <v>0</v>
      </c>
      <c r="E61" s="1">
        <v>23.69</v>
      </c>
      <c r="F61" s="1">
        <v>1962.56</v>
      </c>
      <c r="G61" s="6">
        <f>(F61-F62)/F62</f>
        <v>0.25508252914580248</v>
      </c>
      <c r="H61" s="6">
        <f>F61/$F$72</f>
        <v>2.7845764295684746E-2</v>
      </c>
      <c r="I61" s="1">
        <v>398.87</v>
      </c>
    </row>
    <row r="62" spans="1:9" x14ac:dyDescent="0.3">
      <c r="A62" s="1" t="s">
        <v>11</v>
      </c>
      <c r="B62" s="1">
        <v>505.82</v>
      </c>
      <c r="C62" s="1">
        <v>1009.07</v>
      </c>
      <c r="D62" s="5">
        <v>0</v>
      </c>
      <c r="E62" s="1">
        <v>48.8</v>
      </c>
      <c r="F62" s="1">
        <v>1563.69</v>
      </c>
      <c r="G62" s="1"/>
      <c r="H62" s="1"/>
      <c r="I62" s="1"/>
    </row>
    <row r="63" spans="1:9" x14ac:dyDescent="0.3">
      <c r="A63" s="1" t="s">
        <v>40</v>
      </c>
      <c r="B63" s="1">
        <v>2291.39</v>
      </c>
      <c r="C63" s="1">
        <v>1721.9</v>
      </c>
      <c r="D63" s="5">
        <v>0</v>
      </c>
      <c r="E63" s="1">
        <v>86.27</v>
      </c>
      <c r="F63" s="1">
        <v>4099.5600000000004</v>
      </c>
      <c r="G63" s="6">
        <f>(F63-F64)/F64</f>
        <v>0.3826975614691896</v>
      </c>
      <c r="H63" s="6">
        <f>F63/$F$72</f>
        <v>5.8166568907965802E-2</v>
      </c>
      <c r="I63" s="1">
        <v>1134.6600000000001</v>
      </c>
    </row>
    <row r="64" spans="1:9" x14ac:dyDescent="0.3">
      <c r="A64" s="1" t="s">
        <v>11</v>
      </c>
      <c r="B64" s="1">
        <v>1554.64</v>
      </c>
      <c r="C64" s="1">
        <v>1317.27</v>
      </c>
      <c r="D64" s="5">
        <v>0</v>
      </c>
      <c r="E64" s="1">
        <v>92.99</v>
      </c>
      <c r="F64" s="1">
        <v>2964.9</v>
      </c>
      <c r="G64" s="1"/>
      <c r="H64" s="1"/>
      <c r="I64" s="1"/>
    </row>
    <row r="65" spans="1:9" x14ac:dyDescent="0.3">
      <c r="A65" s="1" t="s">
        <v>41</v>
      </c>
      <c r="B65" s="1">
        <v>441.81</v>
      </c>
      <c r="C65" s="1">
        <v>551.88</v>
      </c>
      <c r="D65" s="5">
        <v>0</v>
      </c>
      <c r="E65" s="1">
        <v>1.35</v>
      </c>
      <c r="F65" s="1">
        <v>995.04</v>
      </c>
      <c r="G65" s="6">
        <f>(F65-F66)/F66</f>
        <v>0.22341485006086079</v>
      </c>
      <c r="H65" s="6">
        <f>F65/$F$72</f>
        <v>1.411811577978668E-2</v>
      </c>
      <c r="I65" s="1">
        <v>181.71</v>
      </c>
    </row>
    <row r="66" spans="1:9" x14ac:dyDescent="0.3">
      <c r="A66" s="1" t="s">
        <v>11</v>
      </c>
      <c r="B66" s="1">
        <v>338.76</v>
      </c>
      <c r="C66" s="1">
        <v>473.6</v>
      </c>
      <c r="D66" s="5">
        <v>0</v>
      </c>
      <c r="E66" s="1">
        <v>0.97</v>
      </c>
      <c r="F66" s="1">
        <v>813.33</v>
      </c>
      <c r="G66" s="1"/>
      <c r="H66" s="1"/>
      <c r="I66" s="1"/>
    </row>
    <row r="67" spans="1:9" x14ac:dyDescent="0.3">
      <c r="A67" s="1" t="s">
        <v>42</v>
      </c>
      <c r="B67" s="1">
        <v>8206.31</v>
      </c>
      <c r="C67" s="1">
        <v>615.07000000000005</v>
      </c>
      <c r="D67" s="5">
        <v>0</v>
      </c>
      <c r="E67" s="1">
        <v>4.08</v>
      </c>
      <c r="F67" s="1">
        <v>8825.4599999999991</v>
      </c>
      <c r="G67" s="6">
        <f>(F67-F68)/F68</f>
        <v>0.18079939631850603</v>
      </c>
      <c r="H67" s="6">
        <f>F67/$F$72</f>
        <v>0.12521995707697797</v>
      </c>
      <c r="I67" s="1">
        <v>1351.32</v>
      </c>
    </row>
    <row r="68" spans="1:9" x14ac:dyDescent="0.3">
      <c r="A68" s="1" t="s">
        <v>11</v>
      </c>
      <c r="B68" s="1">
        <v>6984.3</v>
      </c>
      <c r="C68" s="1">
        <v>488.74</v>
      </c>
      <c r="D68" s="5">
        <v>0</v>
      </c>
      <c r="E68" s="1">
        <v>1.1000000000000001</v>
      </c>
      <c r="F68" s="1">
        <v>7474.14</v>
      </c>
      <c r="G68" s="1"/>
      <c r="H68" s="1"/>
      <c r="I68" s="1"/>
    </row>
    <row r="69" spans="1:9" x14ac:dyDescent="0.3">
      <c r="A69" s="2" t="s">
        <v>72</v>
      </c>
      <c r="B69" s="4">
        <f t="shared" ref="B69:F70" si="3">SUM(B59+B61+B63+B65+B67)</f>
        <v>13785.720000000001</v>
      </c>
      <c r="C69" s="4">
        <f t="shared" si="3"/>
        <v>5207.8099999999995</v>
      </c>
      <c r="D69" s="4">
        <f t="shared" si="3"/>
        <v>0</v>
      </c>
      <c r="E69" s="4">
        <f t="shared" si="3"/>
        <v>124.89999999999999</v>
      </c>
      <c r="F69" s="4">
        <f t="shared" si="3"/>
        <v>19118.43</v>
      </c>
      <c r="G69" s="7">
        <f>(F69-F70)/F70</f>
        <v>0.26565600060904776</v>
      </c>
      <c r="H69" s="7">
        <f>F69/$F$72</f>
        <v>0.27126166613176061</v>
      </c>
      <c r="I69" s="4">
        <f t="shared" ref="I69" si="4">SUM(I59+I61+I63+I65+I67)</f>
        <v>4012.88</v>
      </c>
    </row>
    <row r="70" spans="1:9" x14ac:dyDescent="0.3">
      <c r="A70" s="1" t="s">
        <v>36</v>
      </c>
      <c r="B70" s="5">
        <f t="shared" si="3"/>
        <v>11158.37</v>
      </c>
      <c r="C70" s="5">
        <f t="shared" si="3"/>
        <v>3799.8199999999997</v>
      </c>
      <c r="D70" s="5">
        <f t="shared" si="3"/>
        <v>0</v>
      </c>
      <c r="E70" s="5">
        <f t="shared" si="3"/>
        <v>147.35999999999999</v>
      </c>
      <c r="F70" s="5">
        <f t="shared" si="3"/>
        <v>15105.55</v>
      </c>
      <c r="G70" s="1"/>
      <c r="H70" s="1"/>
      <c r="I70" s="1"/>
    </row>
    <row r="71" spans="1:9" x14ac:dyDescent="0.3">
      <c r="A71" s="1" t="s">
        <v>37</v>
      </c>
      <c r="B71" s="6">
        <f t="shared" ref="B71:C71" si="5">(B69-B70)/B70</f>
        <v>0.23546001790584109</v>
      </c>
      <c r="C71" s="6">
        <f t="shared" si="5"/>
        <v>0.37054123616381823</v>
      </c>
      <c r="D71" s="5">
        <v>0</v>
      </c>
      <c r="E71" s="6">
        <f t="shared" ref="E71:F71" si="6">(E69-E70)/E70</f>
        <v>-0.15241585233441909</v>
      </c>
      <c r="F71" s="6">
        <f t="shared" si="6"/>
        <v>0.26565600060904776</v>
      </c>
      <c r="G71" s="1"/>
      <c r="H71" s="1"/>
      <c r="I71" s="1"/>
    </row>
    <row r="72" spans="1:9" x14ac:dyDescent="0.3">
      <c r="A72" s="2" t="s">
        <v>43</v>
      </c>
      <c r="B72" s="4">
        <f t="shared" ref="B72:F73" si="7">SUM(B55+B69)</f>
        <v>24939.57</v>
      </c>
      <c r="C72" s="4">
        <f t="shared" si="7"/>
        <v>37241.129999999997</v>
      </c>
      <c r="D72" s="4">
        <f t="shared" si="7"/>
        <v>7433.6999999999989</v>
      </c>
      <c r="E72" s="4">
        <f t="shared" si="7"/>
        <v>865.26</v>
      </c>
      <c r="F72" s="4">
        <f t="shared" si="7"/>
        <v>70479.659999999989</v>
      </c>
      <c r="G72" s="7">
        <f>(F72-F73)/F73</f>
        <v>0.21149217949491469</v>
      </c>
      <c r="H72" s="7">
        <f>F72/$F$72</f>
        <v>1</v>
      </c>
      <c r="I72" s="4">
        <f t="shared" ref="I72" si="8">SUM(I55+I69)</f>
        <v>12303.75</v>
      </c>
    </row>
    <row r="73" spans="1:9" x14ac:dyDescent="0.3">
      <c r="A73" s="1" t="s">
        <v>36</v>
      </c>
      <c r="B73" s="5">
        <f t="shared" si="7"/>
        <v>21012.760000000002</v>
      </c>
      <c r="C73" s="5">
        <f t="shared" si="7"/>
        <v>30943.789999999997</v>
      </c>
      <c r="D73" s="5">
        <f t="shared" si="7"/>
        <v>5446.95</v>
      </c>
      <c r="E73" s="5">
        <f t="shared" si="7"/>
        <v>772.41000000000008</v>
      </c>
      <c r="F73" s="5">
        <f t="shared" si="7"/>
        <v>58175.909999999989</v>
      </c>
      <c r="G73" s="1"/>
      <c r="H73" s="1"/>
      <c r="I73" s="1"/>
    </row>
    <row r="74" spans="1:9" x14ac:dyDescent="0.3">
      <c r="A74" s="1" t="s">
        <v>37</v>
      </c>
      <c r="B74" s="6">
        <f t="shared" ref="B74:F74" si="9">(B72-B73)/B73</f>
        <v>0.18687740211185952</v>
      </c>
      <c r="C74" s="6">
        <f t="shared" si="9"/>
        <v>0.20350900778476072</v>
      </c>
      <c r="D74" s="6">
        <f t="shared" si="9"/>
        <v>0.36474540798061283</v>
      </c>
      <c r="E74" s="6">
        <f t="shared" si="9"/>
        <v>0.12020817959373895</v>
      </c>
      <c r="F74" s="6">
        <f t="shared" si="9"/>
        <v>0.21149217949491469</v>
      </c>
      <c r="G74" s="1"/>
      <c r="H74" s="1"/>
      <c r="I74" s="1"/>
    </row>
    <row r="75" spans="1:9" x14ac:dyDescent="0.3">
      <c r="A75" s="1" t="s">
        <v>44</v>
      </c>
      <c r="B75" s="6">
        <f>B72/$F$72</f>
        <v>0.35385485684806089</v>
      </c>
      <c r="C75" s="6">
        <f>C72/$F$72</f>
        <v>0.52839542642515591</v>
      </c>
      <c r="D75" s="6">
        <f>D72/$F$72</f>
        <v>0.10547298326921555</v>
      </c>
      <c r="E75" s="6">
        <f>E72/$F$72</f>
        <v>1.2276733457567759E-2</v>
      </c>
      <c r="F75" s="6">
        <f>F72/$F$72</f>
        <v>1</v>
      </c>
      <c r="G75" s="1"/>
      <c r="H75" s="1"/>
      <c r="I75" s="1"/>
    </row>
    <row r="76" spans="1:9" x14ac:dyDescent="0.3">
      <c r="A76" s="1" t="s">
        <v>45</v>
      </c>
      <c r="B76" s="6">
        <f>B73/$F$73</f>
        <v>0.36119349057023786</v>
      </c>
      <c r="C76" s="6">
        <f>C73/$F$73</f>
        <v>0.53190040344878153</v>
      </c>
      <c r="D76" s="6">
        <f>D73/$F$73</f>
        <v>9.362896085338418E-2</v>
      </c>
      <c r="E76" s="6">
        <f>E73/$F$73</f>
        <v>1.3277145127596634E-2</v>
      </c>
      <c r="F76" s="6">
        <f>F73/$F$73</f>
        <v>1</v>
      </c>
      <c r="G76" s="1"/>
      <c r="H76" s="1"/>
      <c r="I76" s="1"/>
    </row>
  </sheetData>
  <mergeCells count="1">
    <mergeCell ref="A2:I2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9"/>
  <sheetViews>
    <sheetView workbookViewId="0">
      <selection activeCell="O11" sqref="O11"/>
    </sheetView>
  </sheetViews>
  <sheetFormatPr defaultRowHeight="14.4" x14ac:dyDescent="0.3"/>
  <cols>
    <col min="1" max="1" width="40.5546875" customWidth="1"/>
    <col min="2" max="9" width="10.88671875" customWidth="1"/>
  </cols>
  <sheetData>
    <row r="1" spans="1:9" ht="15" thickBot="1" x14ac:dyDescent="0.35"/>
    <row r="2" spans="1:9" ht="47.4" customHeight="1" thickBot="1" x14ac:dyDescent="0.35">
      <c r="A2" s="16" t="s">
        <v>0</v>
      </c>
      <c r="B2" s="17"/>
      <c r="C2" s="17"/>
      <c r="D2" s="17"/>
      <c r="E2" s="17"/>
      <c r="F2" s="17"/>
      <c r="G2" s="17"/>
      <c r="H2" s="17"/>
      <c r="I2" s="18"/>
    </row>
    <row r="3" spans="1:9" ht="57.6" x14ac:dyDescent="0.3">
      <c r="A3" s="8"/>
      <c r="B3" s="9" t="s">
        <v>46</v>
      </c>
      <c r="C3" s="9" t="s">
        <v>47</v>
      </c>
      <c r="D3" s="9" t="s">
        <v>48</v>
      </c>
      <c r="E3" s="9" t="s">
        <v>49</v>
      </c>
      <c r="F3" s="9" t="s">
        <v>5</v>
      </c>
      <c r="G3" s="9" t="s">
        <v>6</v>
      </c>
      <c r="H3" s="9" t="s">
        <v>7</v>
      </c>
      <c r="I3" s="9" t="s">
        <v>8</v>
      </c>
    </row>
    <row r="4" spans="1:9" x14ac:dyDescent="0.3">
      <c r="A4" s="2" t="s">
        <v>9</v>
      </c>
      <c r="B4" s="1"/>
      <c r="C4" s="1"/>
      <c r="D4" s="1"/>
      <c r="E4" s="1"/>
      <c r="F4" s="1"/>
      <c r="G4" s="1"/>
      <c r="H4" s="1"/>
      <c r="I4" s="1"/>
    </row>
    <row r="5" spans="1:9" x14ac:dyDescent="0.3">
      <c r="A5" s="1" t="s">
        <v>10</v>
      </c>
      <c r="B5" s="5">
        <v>0</v>
      </c>
      <c r="C5" s="5">
        <v>0</v>
      </c>
      <c r="D5" s="5">
        <v>0</v>
      </c>
      <c r="E5" s="1">
        <v>63.03</v>
      </c>
      <c r="F5" s="1">
        <v>63.03</v>
      </c>
      <c r="G5" s="6">
        <f>(F5-F6)/F6</f>
        <v>0.15081248858864338</v>
      </c>
      <c r="H5" s="6">
        <f>F5/$F$55</f>
        <v>1.9039650078841012E-2</v>
      </c>
      <c r="I5" s="1">
        <v>8.26</v>
      </c>
    </row>
    <row r="6" spans="1:9" x14ac:dyDescent="0.3">
      <c r="A6" s="1" t="s">
        <v>11</v>
      </c>
      <c r="B6" s="5">
        <v>0</v>
      </c>
      <c r="C6" s="5">
        <v>0</v>
      </c>
      <c r="D6" s="5">
        <v>0</v>
      </c>
      <c r="E6" s="1">
        <v>54.77</v>
      </c>
      <c r="F6" s="1">
        <v>54.77</v>
      </c>
      <c r="G6" s="1"/>
      <c r="H6" s="1"/>
      <c r="I6" s="1"/>
    </row>
    <row r="7" spans="1:9" x14ac:dyDescent="0.3">
      <c r="A7" s="1" t="s">
        <v>12</v>
      </c>
      <c r="B7" s="1">
        <v>45.78</v>
      </c>
      <c r="C7" s="1">
        <v>0.41</v>
      </c>
      <c r="D7" s="1">
        <v>63.53</v>
      </c>
      <c r="E7" s="1">
        <v>318.68</v>
      </c>
      <c r="F7" s="1">
        <v>428.4</v>
      </c>
      <c r="G7" s="6">
        <f>(F7-F8)/F8</f>
        <v>0.19221885175187153</v>
      </c>
      <c r="H7" s="6">
        <f>F7/$F$55</f>
        <v>0.12940799768008074</v>
      </c>
      <c r="I7" s="1">
        <v>69.069999999999993</v>
      </c>
    </row>
    <row r="8" spans="1:9" x14ac:dyDescent="0.3">
      <c r="A8" s="1" t="s">
        <v>11</v>
      </c>
      <c r="B8" s="1">
        <v>35.1</v>
      </c>
      <c r="C8" s="1">
        <v>0.37</v>
      </c>
      <c r="D8" s="1">
        <v>52.12</v>
      </c>
      <c r="E8" s="1">
        <v>271.74</v>
      </c>
      <c r="F8" s="1">
        <v>359.33</v>
      </c>
      <c r="G8" s="1"/>
      <c r="H8" s="1"/>
      <c r="I8" s="1"/>
    </row>
    <row r="9" spans="1:9" x14ac:dyDescent="0.3">
      <c r="A9" s="1" t="s">
        <v>13</v>
      </c>
      <c r="B9" s="1">
        <v>5.24</v>
      </c>
      <c r="C9" s="1">
        <v>6.41</v>
      </c>
      <c r="D9" s="1">
        <v>1.1399999999999999</v>
      </c>
      <c r="E9" s="5">
        <v>0</v>
      </c>
      <c r="F9" s="1">
        <v>12.79</v>
      </c>
      <c r="G9" s="6">
        <f>(F9-F10)/F10</f>
        <v>-0.20012507817385872</v>
      </c>
      <c r="H9" s="6">
        <f>F9/$F$55</f>
        <v>3.8635114153320088E-3</v>
      </c>
      <c r="I9" s="1">
        <v>-3.2</v>
      </c>
    </row>
    <row r="10" spans="1:9" x14ac:dyDescent="0.3">
      <c r="A10" s="1" t="s">
        <v>11</v>
      </c>
      <c r="B10" s="1">
        <v>7.73</v>
      </c>
      <c r="C10" s="1">
        <v>7.25</v>
      </c>
      <c r="D10" s="1">
        <v>1.01</v>
      </c>
      <c r="E10" s="5">
        <v>0</v>
      </c>
      <c r="F10" s="1">
        <v>15.99</v>
      </c>
      <c r="G10" s="1"/>
      <c r="H10" s="1"/>
      <c r="I10" s="1"/>
    </row>
    <row r="11" spans="1:9" x14ac:dyDescent="0.3">
      <c r="A11" s="1" t="s">
        <v>70</v>
      </c>
      <c r="B11" s="1">
        <v>0.03</v>
      </c>
      <c r="C11" s="5">
        <v>0</v>
      </c>
      <c r="D11" s="5">
        <v>0</v>
      </c>
      <c r="E11" s="5">
        <v>0</v>
      </c>
      <c r="F11" s="1">
        <v>0.03</v>
      </c>
      <c r="G11" s="6">
        <f>(F11-F12)/F12</f>
        <v>-0.40000000000000008</v>
      </c>
      <c r="H11" s="5">
        <v>0</v>
      </c>
      <c r="I11" s="1">
        <v>-0.02</v>
      </c>
    </row>
    <row r="12" spans="1:9" x14ac:dyDescent="0.3">
      <c r="A12" s="1" t="s">
        <v>11</v>
      </c>
      <c r="B12" s="1">
        <v>0.05</v>
      </c>
      <c r="C12" s="5">
        <v>0</v>
      </c>
      <c r="D12" s="5">
        <v>0</v>
      </c>
      <c r="E12" s="5">
        <v>0</v>
      </c>
      <c r="F12" s="1">
        <v>0.05</v>
      </c>
      <c r="G12" s="1"/>
      <c r="H12" s="1"/>
      <c r="I12" s="1"/>
    </row>
    <row r="13" spans="1:9" x14ac:dyDescent="0.3">
      <c r="A13" s="1" t="s">
        <v>14</v>
      </c>
      <c r="B13" s="1">
        <v>24.88</v>
      </c>
      <c r="C13" s="1">
        <v>0.13</v>
      </c>
      <c r="D13" s="1">
        <v>18.170000000000002</v>
      </c>
      <c r="E13" s="5">
        <v>0</v>
      </c>
      <c r="F13" s="1">
        <v>43.18</v>
      </c>
      <c r="G13" s="6">
        <f>(F13-F14)/F14</f>
        <v>1.3914656771800158E-3</v>
      </c>
      <c r="H13" s="6">
        <f>F13/$F$55</f>
        <v>1.3043504528071631E-2</v>
      </c>
      <c r="I13" s="1">
        <v>0.06</v>
      </c>
    </row>
    <row r="14" spans="1:9" x14ac:dyDescent="0.3">
      <c r="A14" s="1" t="s">
        <v>11</v>
      </c>
      <c r="B14" s="1">
        <v>24.8</v>
      </c>
      <c r="C14" s="1">
        <v>0.15</v>
      </c>
      <c r="D14" s="1">
        <v>18.170000000000002</v>
      </c>
      <c r="E14" s="5">
        <v>0</v>
      </c>
      <c r="F14" s="1">
        <v>43.12</v>
      </c>
      <c r="G14" s="1"/>
      <c r="H14" s="1"/>
      <c r="I14" s="1"/>
    </row>
    <row r="15" spans="1:9" x14ac:dyDescent="0.3">
      <c r="A15" s="1" t="s">
        <v>15</v>
      </c>
      <c r="B15" s="1">
        <v>38.159999999999997</v>
      </c>
      <c r="C15" s="1">
        <v>0.11</v>
      </c>
      <c r="D15" s="5">
        <v>0</v>
      </c>
      <c r="E15" s="1">
        <v>51.99</v>
      </c>
      <c r="F15" s="1">
        <v>90.26</v>
      </c>
      <c r="G15" s="6">
        <f>(F15-F16)/F16</f>
        <v>-0.84995428476435875</v>
      </c>
      <c r="H15" s="6">
        <f>F15/$F$55</f>
        <v>2.7265093068636996E-2</v>
      </c>
      <c r="I15" s="1">
        <v>-511.29</v>
      </c>
    </row>
    <row r="16" spans="1:9" x14ac:dyDescent="0.3">
      <c r="A16" s="1" t="s">
        <v>11</v>
      </c>
      <c r="B16" s="1">
        <v>29.45</v>
      </c>
      <c r="C16" s="1">
        <v>0.11</v>
      </c>
      <c r="D16" s="5">
        <v>0</v>
      </c>
      <c r="E16" s="1">
        <v>571.99</v>
      </c>
      <c r="F16" s="1">
        <v>601.54999999999995</v>
      </c>
      <c r="G16" s="1"/>
      <c r="H16" s="1"/>
      <c r="I16" s="1"/>
    </row>
    <row r="17" spans="1:9" x14ac:dyDescent="0.3">
      <c r="A17" s="1" t="s">
        <v>16</v>
      </c>
      <c r="B17" s="1">
        <v>17.61</v>
      </c>
      <c r="C17" s="1">
        <v>1.75</v>
      </c>
      <c r="D17" s="1">
        <v>0.19</v>
      </c>
      <c r="E17" s="1">
        <v>464.56</v>
      </c>
      <c r="F17" s="1">
        <v>484.11</v>
      </c>
      <c r="G17" s="6">
        <f>(F17-F18)/F18</f>
        <v>0.16062909064755099</v>
      </c>
      <c r="H17" s="6">
        <f>F17/$F$55</f>
        <v>0.14623647468931814</v>
      </c>
      <c r="I17" s="1">
        <v>67</v>
      </c>
    </row>
    <row r="18" spans="1:9" x14ac:dyDescent="0.3">
      <c r="A18" s="1" t="s">
        <v>11</v>
      </c>
      <c r="B18" s="1">
        <v>14.14</v>
      </c>
      <c r="C18" s="1">
        <v>1.4</v>
      </c>
      <c r="D18" s="1">
        <v>0.1</v>
      </c>
      <c r="E18" s="1">
        <v>401.47</v>
      </c>
      <c r="F18" s="1">
        <v>417.11</v>
      </c>
      <c r="G18" s="1"/>
      <c r="H18" s="1"/>
      <c r="I18" s="1"/>
    </row>
    <row r="19" spans="1:9" x14ac:dyDescent="0.3">
      <c r="A19" s="1" t="s">
        <v>17</v>
      </c>
      <c r="B19" s="1">
        <v>100.95</v>
      </c>
      <c r="C19" s="1">
        <v>0.49</v>
      </c>
      <c r="D19" s="5">
        <v>0</v>
      </c>
      <c r="E19" s="1">
        <v>525.51</v>
      </c>
      <c r="F19" s="1">
        <v>626.95000000000005</v>
      </c>
      <c r="G19" s="6">
        <f>(F19-F20)/F20</f>
        <v>9.5932315975317692E-2</v>
      </c>
      <c r="H19" s="6">
        <f>F19/$F$55</f>
        <v>0.18938455682896038</v>
      </c>
      <c r="I19" s="1">
        <v>54.88</v>
      </c>
    </row>
    <row r="20" spans="1:9" x14ac:dyDescent="0.3">
      <c r="A20" s="1" t="s">
        <v>11</v>
      </c>
      <c r="B20" s="1">
        <v>80.14</v>
      </c>
      <c r="C20" s="1">
        <v>0.53</v>
      </c>
      <c r="D20" s="1">
        <v>0.46</v>
      </c>
      <c r="E20" s="1">
        <v>490.94</v>
      </c>
      <c r="F20" s="1">
        <v>572.07000000000005</v>
      </c>
      <c r="G20" s="1"/>
      <c r="H20" s="1"/>
      <c r="I20" s="1"/>
    </row>
    <row r="21" spans="1:9" x14ac:dyDescent="0.3">
      <c r="A21" s="1" t="s">
        <v>18</v>
      </c>
      <c r="B21" s="1">
        <v>37.369999999999997</v>
      </c>
      <c r="C21" s="1">
        <v>44.75</v>
      </c>
      <c r="D21" s="1">
        <v>3.93</v>
      </c>
      <c r="E21" s="1">
        <v>97.94</v>
      </c>
      <c r="F21" s="1">
        <v>183.99</v>
      </c>
      <c r="G21" s="6">
        <f>(F21-F22)/F22</f>
        <v>0.18749193236091397</v>
      </c>
      <c r="H21" s="6">
        <f>F21/$F$55</f>
        <v>5.5578378835569694E-2</v>
      </c>
      <c r="I21" s="1">
        <v>29.05</v>
      </c>
    </row>
    <row r="22" spans="1:9" x14ac:dyDescent="0.3">
      <c r="A22" s="1" t="s">
        <v>11</v>
      </c>
      <c r="B22" s="1">
        <v>34.24</v>
      </c>
      <c r="C22" s="1">
        <v>42.78</v>
      </c>
      <c r="D22" s="1">
        <v>4.12</v>
      </c>
      <c r="E22" s="1">
        <v>73.8</v>
      </c>
      <c r="F22" s="1">
        <v>154.94</v>
      </c>
      <c r="G22" s="1"/>
      <c r="H22" s="1"/>
      <c r="I22" s="1"/>
    </row>
    <row r="23" spans="1:9" x14ac:dyDescent="0.3">
      <c r="A23" s="1" t="s">
        <v>19</v>
      </c>
      <c r="B23" s="1">
        <v>0.97</v>
      </c>
      <c r="C23" s="5">
        <v>0</v>
      </c>
      <c r="D23" s="5">
        <v>0</v>
      </c>
      <c r="E23" s="1">
        <v>0.13</v>
      </c>
      <c r="F23" s="1">
        <v>1.1000000000000001</v>
      </c>
      <c r="G23" s="6">
        <f>(F23-F24)/F24</f>
        <v>0.50684931506849329</v>
      </c>
      <c r="H23" s="6">
        <f>F23/$F$55</f>
        <v>3.3228010608797582E-4</v>
      </c>
      <c r="I23" s="1">
        <v>0.37</v>
      </c>
    </row>
    <row r="24" spans="1:9" x14ac:dyDescent="0.3">
      <c r="A24" s="1" t="s">
        <v>11</v>
      </c>
      <c r="B24" s="1">
        <v>0.65</v>
      </c>
      <c r="C24" s="5">
        <v>0</v>
      </c>
      <c r="D24" s="5">
        <v>0</v>
      </c>
      <c r="E24" s="1">
        <v>0.08</v>
      </c>
      <c r="F24" s="1">
        <v>0.73</v>
      </c>
      <c r="G24" s="1"/>
      <c r="H24" s="1"/>
      <c r="I24" s="1"/>
    </row>
    <row r="25" spans="1:9" x14ac:dyDescent="0.3">
      <c r="A25" s="1" t="s">
        <v>20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</row>
    <row r="26" spans="1:9" x14ac:dyDescent="0.3">
      <c r="A26" s="1" t="s">
        <v>11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/>
      <c r="H26" s="5"/>
      <c r="I26" s="5"/>
    </row>
    <row r="27" spans="1:9" x14ac:dyDescent="0.3">
      <c r="A27" s="1" t="s">
        <v>21</v>
      </c>
      <c r="B27" s="1">
        <v>3.6</v>
      </c>
      <c r="C27" s="1">
        <v>0.01</v>
      </c>
      <c r="D27" s="5">
        <v>0</v>
      </c>
      <c r="E27" s="1">
        <v>10.32</v>
      </c>
      <c r="F27" s="1">
        <v>13.93</v>
      </c>
      <c r="G27" s="6">
        <f>(F27-F28)/F28</f>
        <v>1.2354651162790692E-2</v>
      </c>
      <c r="H27" s="6">
        <f>F27/$F$55</f>
        <v>4.2078744343686386E-3</v>
      </c>
      <c r="I27" s="1">
        <v>0.17</v>
      </c>
    </row>
    <row r="28" spans="1:9" x14ac:dyDescent="0.3">
      <c r="A28" s="1" t="s">
        <v>11</v>
      </c>
      <c r="B28" s="1">
        <v>3.51</v>
      </c>
      <c r="C28" s="1">
        <v>0.01</v>
      </c>
      <c r="D28" s="5">
        <v>0</v>
      </c>
      <c r="E28" s="1">
        <v>10.24</v>
      </c>
      <c r="F28" s="1">
        <v>13.76</v>
      </c>
      <c r="G28" s="1"/>
      <c r="H28" s="1"/>
      <c r="I28" s="1"/>
    </row>
    <row r="29" spans="1:9" x14ac:dyDescent="0.3">
      <c r="A29" s="1" t="s">
        <v>22</v>
      </c>
      <c r="B29" s="1">
        <v>1.79</v>
      </c>
      <c r="C29" s="1">
        <v>0.01</v>
      </c>
      <c r="D29" s="1">
        <v>0.01</v>
      </c>
      <c r="E29" s="1">
        <v>35.979999999999997</v>
      </c>
      <c r="F29" s="1">
        <v>37.79</v>
      </c>
      <c r="G29" s="6">
        <f>(F29-F30)/F30</f>
        <v>0.15424557116676837</v>
      </c>
      <c r="H29" s="6">
        <f>F29/$F$55</f>
        <v>1.1415332008240549E-2</v>
      </c>
      <c r="I29" s="1">
        <v>5.05</v>
      </c>
    </row>
    <row r="30" spans="1:9" x14ac:dyDescent="0.3">
      <c r="A30" s="1" t="s">
        <v>11</v>
      </c>
      <c r="B30" s="1">
        <v>1.03</v>
      </c>
      <c r="C30" s="1">
        <v>0.01</v>
      </c>
      <c r="D30" s="1">
        <v>0.01</v>
      </c>
      <c r="E30" s="1">
        <v>31.69</v>
      </c>
      <c r="F30" s="1">
        <v>32.74</v>
      </c>
      <c r="G30" s="1"/>
      <c r="H30" s="1"/>
      <c r="I30" s="1"/>
    </row>
    <row r="31" spans="1:9" x14ac:dyDescent="0.3">
      <c r="A31" s="1" t="s">
        <v>23</v>
      </c>
      <c r="B31" s="1">
        <v>33.14</v>
      </c>
      <c r="C31" s="1">
        <v>0.6</v>
      </c>
      <c r="D31" s="1">
        <v>3.34</v>
      </c>
      <c r="E31" s="1">
        <v>95.12</v>
      </c>
      <c r="F31" s="1">
        <v>132.19999999999999</v>
      </c>
      <c r="G31" s="6">
        <f>(F31-F32)/F32</f>
        <v>0.11448322373967276</v>
      </c>
      <c r="H31" s="6">
        <f>F31/$F$55</f>
        <v>3.9934027295300357E-2</v>
      </c>
      <c r="I31" s="1">
        <v>13.58</v>
      </c>
    </row>
    <row r="32" spans="1:9" x14ac:dyDescent="0.3">
      <c r="A32" s="1" t="s">
        <v>11</v>
      </c>
      <c r="B32" s="1">
        <v>30.81</v>
      </c>
      <c r="C32" s="1">
        <v>0.57999999999999996</v>
      </c>
      <c r="D32" s="1">
        <v>3.21</v>
      </c>
      <c r="E32" s="1">
        <v>84.02</v>
      </c>
      <c r="F32" s="1">
        <v>118.62</v>
      </c>
      <c r="G32" s="1"/>
      <c r="H32" s="1"/>
      <c r="I32" s="1"/>
    </row>
    <row r="33" spans="1:9" x14ac:dyDescent="0.3">
      <c r="A33" s="1" t="s">
        <v>24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</row>
    <row r="34" spans="1:9" x14ac:dyDescent="0.3">
      <c r="A34" s="1" t="s">
        <v>11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/>
      <c r="H34" s="5"/>
      <c r="I34" s="5"/>
    </row>
    <row r="35" spans="1:9" x14ac:dyDescent="0.3">
      <c r="A35" s="1" t="s">
        <v>25</v>
      </c>
      <c r="B35" s="1">
        <v>2.02</v>
      </c>
      <c r="C35" s="1">
        <v>0.03</v>
      </c>
      <c r="D35" s="1">
        <v>2.83</v>
      </c>
      <c r="E35" s="1">
        <v>36.14</v>
      </c>
      <c r="F35" s="1">
        <v>41.02</v>
      </c>
      <c r="G35" s="6">
        <f>(F35-F36)/F36</f>
        <v>-0.10004387889425176</v>
      </c>
      <c r="H35" s="6">
        <f>F35/$F$55</f>
        <v>1.2391027228844335E-2</v>
      </c>
      <c r="I35" s="1">
        <v>-4.5599999999999996</v>
      </c>
    </row>
    <row r="36" spans="1:9" x14ac:dyDescent="0.3">
      <c r="A36" s="1" t="s">
        <v>11</v>
      </c>
      <c r="B36" s="1">
        <v>1.9</v>
      </c>
      <c r="C36" s="1">
        <v>0.03</v>
      </c>
      <c r="D36" s="1">
        <v>3.47</v>
      </c>
      <c r="E36" s="1">
        <v>40.18</v>
      </c>
      <c r="F36" s="1">
        <v>45.58</v>
      </c>
      <c r="G36" s="1"/>
      <c r="H36" s="1"/>
      <c r="I36" s="1"/>
    </row>
    <row r="37" spans="1:9" x14ac:dyDescent="0.3">
      <c r="A37" s="1" t="s">
        <v>26</v>
      </c>
      <c r="B37" s="1">
        <v>18.489999999999998</v>
      </c>
      <c r="C37" s="1">
        <v>1.58</v>
      </c>
      <c r="D37" s="1">
        <v>0.41</v>
      </c>
      <c r="E37" s="1">
        <v>33.619999999999997</v>
      </c>
      <c r="F37" s="1">
        <v>54.1</v>
      </c>
      <c r="G37" s="6">
        <f>(F37-F38)/F38</f>
        <v>5.150631681243923E-2</v>
      </c>
      <c r="H37" s="6">
        <f>F37/$F$55</f>
        <v>1.634213976305408E-2</v>
      </c>
      <c r="I37" s="1">
        <v>2.65</v>
      </c>
    </row>
    <row r="38" spans="1:9" x14ac:dyDescent="0.3">
      <c r="A38" s="1" t="s">
        <v>11</v>
      </c>
      <c r="B38" s="1">
        <v>21.05</v>
      </c>
      <c r="C38" s="1">
        <v>0.85</v>
      </c>
      <c r="D38" s="1">
        <v>0.1</v>
      </c>
      <c r="E38" s="1">
        <v>29.45</v>
      </c>
      <c r="F38" s="1">
        <v>51.45</v>
      </c>
      <c r="G38" s="1"/>
      <c r="H38" s="1"/>
      <c r="I38" s="1"/>
    </row>
    <row r="39" spans="1:9" x14ac:dyDescent="0.3">
      <c r="A39" s="1" t="s">
        <v>27</v>
      </c>
      <c r="B39" s="1">
        <v>4.96</v>
      </c>
      <c r="C39" s="1">
        <v>3.68</v>
      </c>
      <c r="D39" s="1">
        <v>1.1499999999999999</v>
      </c>
      <c r="E39" s="5">
        <v>0</v>
      </c>
      <c r="F39" s="1">
        <v>9.7899999999999991</v>
      </c>
      <c r="G39" s="6">
        <f>(F39-F40)/F40</f>
        <v>0.12918108419838514</v>
      </c>
      <c r="H39" s="6">
        <f>F39/$F$55</f>
        <v>2.9572929441829842E-3</v>
      </c>
      <c r="I39" s="1">
        <v>1.1200000000000001</v>
      </c>
    </row>
    <row r="40" spans="1:9" x14ac:dyDescent="0.3">
      <c r="A40" s="1" t="s">
        <v>11</v>
      </c>
      <c r="B40" s="1">
        <v>4.38</v>
      </c>
      <c r="C40" s="1">
        <v>3.25</v>
      </c>
      <c r="D40" s="1">
        <v>1.04</v>
      </c>
      <c r="E40" s="5">
        <v>0</v>
      </c>
      <c r="F40" s="1">
        <v>8.67</v>
      </c>
      <c r="G40" s="1"/>
      <c r="H40" s="1"/>
      <c r="I40" s="1"/>
    </row>
    <row r="41" spans="1:9" x14ac:dyDescent="0.3">
      <c r="A41" s="1" t="s">
        <v>28</v>
      </c>
      <c r="B41" s="1">
        <v>4.76</v>
      </c>
      <c r="C41" s="1">
        <v>1.68</v>
      </c>
      <c r="D41" s="1">
        <v>0.42</v>
      </c>
      <c r="E41" s="1">
        <v>68.53</v>
      </c>
      <c r="F41" s="1">
        <v>75.39</v>
      </c>
      <c r="G41" s="6">
        <f>(F41-F42)/F42</f>
        <v>0.73629663749424223</v>
      </c>
      <c r="H41" s="6">
        <f>F41/$F$55</f>
        <v>2.2773270179974995E-2</v>
      </c>
      <c r="I41" s="1">
        <v>31.97</v>
      </c>
    </row>
    <row r="42" spans="1:9" x14ac:dyDescent="0.3">
      <c r="A42" s="1" t="s">
        <v>11</v>
      </c>
      <c r="B42" s="1">
        <v>4.08</v>
      </c>
      <c r="C42" s="1">
        <v>0.14000000000000001</v>
      </c>
      <c r="D42" s="1">
        <v>0.59</v>
      </c>
      <c r="E42" s="1">
        <v>38.61</v>
      </c>
      <c r="F42" s="1">
        <v>43.42</v>
      </c>
      <c r="G42" s="1"/>
      <c r="H42" s="1"/>
      <c r="I42" s="1"/>
    </row>
    <row r="43" spans="1:9" x14ac:dyDescent="0.3">
      <c r="A43" s="1" t="s">
        <v>29</v>
      </c>
      <c r="B43" s="1">
        <v>3.32</v>
      </c>
      <c r="C43" s="1">
        <v>0.01</v>
      </c>
      <c r="D43" s="5">
        <v>0</v>
      </c>
      <c r="E43" s="1">
        <v>1.35</v>
      </c>
      <c r="F43" s="1">
        <v>4.68</v>
      </c>
      <c r="G43" s="6">
        <f>(F43-F44)/F44</f>
        <v>0.23157894736842102</v>
      </c>
      <c r="H43" s="6">
        <f>F43/$F$55</f>
        <v>1.4137008149924786E-3</v>
      </c>
      <c r="I43" s="1">
        <v>0.88</v>
      </c>
    </row>
    <row r="44" spans="1:9" x14ac:dyDescent="0.3">
      <c r="A44" s="1" t="s">
        <v>11</v>
      </c>
      <c r="B44" s="1">
        <v>3.09</v>
      </c>
      <c r="C44" s="1">
        <v>0.01</v>
      </c>
      <c r="D44" s="5">
        <v>0</v>
      </c>
      <c r="E44" s="1">
        <v>0.7</v>
      </c>
      <c r="F44" s="1">
        <v>3.8</v>
      </c>
      <c r="G44" s="1"/>
      <c r="H44" s="1"/>
      <c r="I44" s="1"/>
    </row>
    <row r="45" spans="1:9" x14ac:dyDescent="0.3">
      <c r="A45" s="1" t="s">
        <v>30</v>
      </c>
      <c r="B45" s="1">
        <v>50.82</v>
      </c>
      <c r="C45" s="5">
        <v>0</v>
      </c>
      <c r="D45" s="1">
        <v>8.5399999999999991</v>
      </c>
      <c r="E45" s="1">
        <v>333.37</v>
      </c>
      <c r="F45" s="1">
        <v>392.73</v>
      </c>
      <c r="G45" s="6">
        <f>(F45-F46)/F46</f>
        <v>0.10509876751646131</v>
      </c>
      <c r="H45" s="6">
        <f>F45/$F$55</f>
        <v>0.11863306005811884</v>
      </c>
      <c r="I45" s="1">
        <v>37.35</v>
      </c>
    </row>
    <row r="46" spans="1:9" x14ac:dyDescent="0.3">
      <c r="A46" s="1" t="s">
        <v>11</v>
      </c>
      <c r="B46" s="1">
        <v>46.15</v>
      </c>
      <c r="C46" s="5">
        <v>0</v>
      </c>
      <c r="D46" s="1">
        <v>7.48</v>
      </c>
      <c r="E46" s="1">
        <v>301.75</v>
      </c>
      <c r="F46" s="1">
        <v>355.38</v>
      </c>
      <c r="G46" s="1"/>
      <c r="H46" s="1"/>
      <c r="I46" s="1"/>
    </row>
    <row r="47" spans="1:9" x14ac:dyDescent="0.3">
      <c r="A47" s="1" t="s">
        <v>31</v>
      </c>
      <c r="B47" s="1">
        <v>86.46</v>
      </c>
      <c r="C47" s="1">
        <v>11.83</v>
      </c>
      <c r="D47" s="1">
        <v>12.96</v>
      </c>
      <c r="E47" s="1">
        <v>220.08</v>
      </c>
      <c r="F47" s="1">
        <v>331.33</v>
      </c>
      <c r="G47" s="6">
        <f>(F47-F48)/F48</f>
        <v>-5.5959198791919657E-2</v>
      </c>
      <c r="H47" s="6">
        <f>F47/$F$55</f>
        <v>0.10008578868193546</v>
      </c>
      <c r="I47" s="1">
        <v>-19.64</v>
      </c>
    </row>
    <row r="48" spans="1:9" x14ac:dyDescent="0.3">
      <c r="A48" s="1" t="s">
        <v>11</v>
      </c>
      <c r="B48" s="1">
        <v>84.25</v>
      </c>
      <c r="C48" s="1">
        <v>15.71</v>
      </c>
      <c r="D48" s="1">
        <v>17.059999999999999</v>
      </c>
      <c r="E48" s="1">
        <v>233.95</v>
      </c>
      <c r="F48" s="1">
        <v>350.97</v>
      </c>
      <c r="G48" s="1"/>
      <c r="H48" s="1"/>
      <c r="I48" s="1"/>
    </row>
    <row r="49" spans="1:9" x14ac:dyDescent="0.3">
      <c r="A49" s="1" t="s">
        <v>32</v>
      </c>
      <c r="B49" s="1">
        <v>36.44</v>
      </c>
      <c r="C49" s="1">
        <v>0.57999999999999996</v>
      </c>
      <c r="D49" s="1">
        <v>6.35</v>
      </c>
      <c r="E49" s="1">
        <v>46.38</v>
      </c>
      <c r="F49" s="1">
        <v>89.75</v>
      </c>
      <c r="G49" s="6">
        <f>(F49-F50)/F50</f>
        <v>-9.3434343434343439E-2</v>
      </c>
      <c r="H49" s="6">
        <f>F49/$F$55</f>
        <v>2.7111035928541659E-2</v>
      </c>
      <c r="I49" s="1">
        <v>-9.25</v>
      </c>
    </row>
    <row r="50" spans="1:9" x14ac:dyDescent="0.3">
      <c r="A50" s="1" t="s">
        <v>11</v>
      </c>
      <c r="B50" s="1">
        <v>36.97</v>
      </c>
      <c r="C50" s="1">
        <v>0.67</v>
      </c>
      <c r="D50" s="1">
        <v>7.56</v>
      </c>
      <c r="E50" s="1">
        <v>53.8</v>
      </c>
      <c r="F50" s="1">
        <v>99</v>
      </c>
      <c r="G50" s="1"/>
      <c r="H50" s="1"/>
      <c r="I50" s="1"/>
    </row>
    <row r="51" spans="1:9" x14ac:dyDescent="0.3">
      <c r="A51" s="1" t="s">
        <v>33</v>
      </c>
      <c r="B51" s="1">
        <v>43.2</v>
      </c>
      <c r="C51" s="1">
        <v>48.01</v>
      </c>
      <c r="D51" s="1">
        <v>26.3</v>
      </c>
      <c r="E51" s="1">
        <v>61.57</v>
      </c>
      <c r="F51" s="1">
        <v>179.08</v>
      </c>
      <c r="G51" s="6">
        <f>(F51-F52)/F52</f>
        <v>-4.5027516815830445E-3</v>
      </c>
      <c r="H51" s="6">
        <f>F51/$F$55</f>
        <v>5.409520127112246E-2</v>
      </c>
      <c r="I51" s="1">
        <v>-0.81</v>
      </c>
    </row>
    <row r="52" spans="1:9" x14ac:dyDescent="0.3">
      <c r="A52" s="1" t="s">
        <v>11</v>
      </c>
      <c r="B52" s="1">
        <v>43.45</v>
      </c>
      <c r="C52" s="1">
        <v>53.22</v>
      </c>
      <c r="D52" s="1">
        <v>20.97</v>
      </c>
      <c r="E52" s="1">
        <v>62.25</v>
      </c>
      <c r="F52" s="1">
        <v>179.89</v>
      </c>
      <c r="G52" s="1"/>
      <c r="H52" s="1"/>
      <c r="I52" s="1"/>
    </row>
    <row r="53" spans="1:9" x14ac:dyDescent="0.3">
      <c r="A53" s="1" t="s">
        <v>34</v>
      </c>
      <c r="B53" s="1">
        <v>1</v>
      </c>
      <c r="C53" s="1">
        <v>0.01</v>
      </c>
      <c r="D53" s="1">
        <v>0.31</v>
      </c>
      <c r="E53" s="1">
        <v>13.51</v>
      </c>
      <c r="F53" s="1">
        <v>14.83</v>
      </c>
      <c r="G53" s="6">
        <f>(F53-F54)/F54</f>
        <v>-1.4617940199335589E-2</v>
      </c>
      <c r="H53" s="6">
        <f>F53/$F$55</f>
        <v>4.479739975713346E-3</v>
      </c>
      <c r="I53" s="1">
        <v>-0.22</v>
      </c>
    </row>
    <row r="54" spans="1:9" x14ac:dyDescent="0.3">
      <c r="A54" s="1" t="s">
        <v>11</v>
      </c>
      <c r="B54" s="1">
        <v>0.52</v>
      </c>
      <c r="C54" s="1">
        <v>0.02</v>
      </c>
      <c r="D54" s="1">
        <v>0.24</v>
      </c>
      <c r="E54" s="1">
        <v>14.27</v>
      </c>
      <c r="F54" s="1">
        <v>15.05</v>
      </c>
      <c r="G54" s="1"/>
      <c r="H54" s="1"/>
      <c r="I54" s="1"/>
    </row>
    <row r="55" spans="1:9" x14ac:dyDescent="0.3">
      <c r="A55" s="2" t="s">
        <v>35</v>
      </c>
      <c r="B55" s="4">
        <f t="shared" ref="B55:F56" si="0">SUM(B5+B7+B9+B11+B13+B15+B17+B19+B21+B23+B25+B27+B29+B31+B33+B35+B37+B39+B41+B43+B45+B47+B49+B51+B53)</f>
        <v>560.99</v>
      </c>
      <c r="C55" s="4">
        <f t="shared" si="0"/>
        <v>122.08</v>
      </c>
      <c r="D55" s="4">
        <f t="shared" si="0"/>
        <v>149.58000000000004</v>
      </c>
      <c r="E55" s="4">
        <f t="shared" si="0"/>
        <v>2477.8100000000004</v>
      </c>
      <c r="F55" s="4">
        <f t="shared" si="0"/>
        <v>3310.4599999999991</v>
      </c>
      <c r="G55" s="7">
        <f>(F55-F56)/F56</f>
        <v>-6.4310526598436141E-2</v>
      </c>
      <c r="H55" s="7">
        <f>F55/$F$55</f>
        <v>1</v>
      </c>
      <c r="I55" s="4">
        <f t="shared" ref="I55" si="1">SUM(I5+I7+I9+I11+I13+I15+I17+I19+I21+I23+I25+I27+I29+I31+I33+I35+I37+I39+I41+I43+I45+I47+I49+I51+I53)</f>
        <v>-227.53</v>
      </c>
    </row>
    <row r="56" spans="1:9" x14ac:dyDescent="0.3">
      <c r="A56" s="1" t="s">
        <v>36</v>
      </c>
      <c r="B56" s="5">
        <f t="shared" si="0"/>
        <v>507.48999999999984</v>
      </c>
      <c r="C56" s="5">
        <f t="shared" si="0"/>
        <v>127.09</v>
      </c>
      <c r="D56" s="5">
        <f t="shared" si="0"/>
        <v>137.71</v>
      </c>
      <c r="E56" s="5">
        <f t="shared" si="0"/>
        <v>2765.7</v>
      </c>
      <c r="F56" s="5">
        <f t="shared" si="0"/>
        <v>3537.9900000000002</v>
      </c>
      <c r="G56" s="1"/>
      <c r="H56" s="1"/>
      <c r="I56" s="1"/>
    </row>
    <row r="57" spans="1:9" x14ac:dyDescent="0.3">
      <c r="A57" s="1" t="s">
        <v>37</v>
      </c>
      <c r="B57" s="6">
        <f>(B55-B56)/B56</f>
        <v>0.10542079646889631</v>
      </c>
      <c r="C57" s="6">
        <f>(C55-C56)/C56</f>
        <v>-3.942088283893308E-2</v>
      </c>
      <c r="D57" s="6">
        <f>(D55-D56)/D56</f>
        <v>8.6195628494662932E-2</v>
      </c>
      <c r="E57" s="6">
        <f>(E55-E56)/E56</f>
        <v>-0.10409299634812143</v>
      </c>
      <c r="F57" s="6">
        <f>(F55-F56)/F56</f>
        <v>-6.4310526598436141E-2</v>
      </c>
      <c r="G57" s="1"/>
      <c r="H57" s="1"/>
      <c r="I57" s="1"/>
    </row>
    <row r="58" spans="1:9" x14ac:dyDescent="0.3">
      <c r="A58" s="1" t="s">
        <v>44</v>
      </c>
      <c r="B58" s="6">
        <f>B55/$F$55</f>
        <v>0.16945983337663048</v>
      </c>
      <c r="C58" s="6">
        <f>C55/$F$55</f>
        <v>3.6877050319290984E-2</v>
      </c>
      <c r="D58" s="6">
        <f>D55/$F$55</f>
        <v>4.518405297149039E-2</v>
      </c>
      <c r="E58" s="6">
        <f>E55/$F$55</f>
        <v>0.74847906333258851</v>
      </c>
      <c r="F58" s="6">
        <f>F55/$F$55</f>
        <v>1</v>
      </c>
      <c r="G58" s="1"/>
      <c r="H58" s="1"/>
      <c r="I58" s="1"/>
    </row>
    <row r="59" spans="1:9" x14ac:dyDescent="0.3">
      <c r="A59" s="1" t="s">
        <v>45</v>
      </c>
      <c r="B59" s="6">
        <f>B56/$F$56</f>
        <v>0.14344020192256049</v>
      </c>
      <c r="C59" s="6">
        <f>C56/$F$56</f>
        <v>3.592152606423421E-2</v>
      </c>
      <c r="D59" s="6">
        <f>D56/$F$56</f>
        <v>3.8923230421793166E-2</v>
      </c>
      <c r="E59" s="6">
        <f>E56/$F$56</f>
        <v>0.78171504159141192</v>
      </c>
      <c r="F59" s="6">
        <f>F56/$F$56</f>
        <v>1</v>
      </c>
      <c r="G59" s="1"/>
      <c r="H59" s="1"/>
      <c r="I59" s="1"/>
    </row>
  </sheetData>
  <mergeCells count="1">
    <mergeCell ref="A2:I2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9"/>
  <sheetViews>
    <sheetView workbookViewId="0">
      <selection activeCell="N25" sqref="N25"/>
    </sheetView>
  </sheetViews>
  <sheetFormatPr defaultRowHeight="14.4" x14ac:dyDescent="0.3"/>
  <cols>
    <col min="1" max="1" width="39.6640625" customWidth="1"/>
    <col min="2" max="2" width="11.77734375" customWidth="1"/>
    <col min="3" max="3" width="13.21875" customWidth="1"/>
    <col min="4" max="4" width="14.44140625" customWidth="1"/>
    <col min="5" max="5" width="11.109375" customWidth="1"/>
    <col min="6" max="6" width="11.6640625" customWidth="1"/>
    <col min="7" max="7" width="11.33203125" customWidth="1"/>
    <col min="8" max="8" width="13.109375" customWidth="1"/>
  </cols>
  <sheetData>
    <row r="1" spans="1:8" ht="47.4" customHeight="1" x14ac:dyDescent="0.3">
      <c r="A1" s="19" t="s">
        <v>0</v>
      </c>
      <c r="B1" s="19"/>
      <c r="C1" s="19"/>
      <c r="D1" s="19"/>
      <c r="E1" s="19"/>
      <c r="F1" s="19"/>
      <c r="G1" s="19"/>
      <c r="H1" s="19"/>
    </row>
    <row r="2" spans="1:8" ht="43.2" x14ac:dyDescent="0.3">
      <c r="A2" s="2"/>
      <c r="B2" s="3" t="s">
        <v>50</v>
      </c>
      <c r="C2" s="3" t="s">
        <v>51</v>
      </c>
      <c r="D2" s="3" t="s">
        <v>52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 x14ac:dyDescent="0.3">
      <c r="A3" s="2" t="s">
        <v>9</v>
      </c>
      <c r="B3" s="1"/>
      <c r="C3" s="1"/>
      <c r="D3" s="1"/>
      <c r="E3" s="1"/>
      <c r="F3" s="1"/>
      <c r="G3" s="1"/>
      <c r="H3" s="1"/>
    </row>
    <row r="4" spans="1:8" x14ac:dyDescent="0.3">
      <c r="A4" s="1" t="s">
        <v>10</v>
      </c>
      <c r="B4" s="5">
        <v>0</v>
      </c>
      <c r="C4" s="5">
        <v>0</v>
      </c>
      <c r="D4" s="1">
        <v>34.229999999999997</v>
      </c>
      <c r="E4" s="1">
        <v>34.229999999999997</v>
      </c>
      <c r="F4" s="6">
        <f>(E4-E5)/E5</f>
        <v>0.71751128951329646</v>
      </c>
      <c r="G4" s="6">
        <f>E4/$E$65</f>
        <v>1.3309692395627982E-3</v>
      </c>
      <c r="H4" s="1">
        <v>14.3</v>
      </c>
    </row>
    <row r="5" spans="1:8" x14ac:dyDescent="0.3">
      <c r="A5" s="1" t="s">
        <v>11</v>
      </c>
      <c r="B5" s="5">
        <v>0</v>
      </c>
      <c r="C5" s="5">
        <v>0</v>
      </c>
      <c r="D5" s="1">
        <v>19.93</v>
      </c>
      <c r="E5" s="1">
        <v>19.93</v>
      </c>
      <c r="F5" s="1"/>
      <c r="G5" s="1"/>
      <c r="H5" s="1"/>
    </row>
    <row r="6" spans="1:8" x14ac:dyDescent="0.3">
      <c r="A6" s="1" t="s">
        <v>12</v>
      </c>
      <c r="B6" s="1">
        <v>1744.34</v>
      </c>
      <c r="C6" s="1">
        <v>9.9700000000000006</v>
      </c>
      <c r="D6" s="1">
        <v>620.41999999999996</v>
      </c>
      <c r="E6" s="1">
        <v>2374.73</v>
      </c>
      <c r="F6" s="6">
        <f>(E6-E7)/E7</f>
        <v>-5.2306648575305356E-2</v>
      </c>
      <c r="G6" s="6">
        <f>E6/$E$65</f>
        <v>9.2336914468798242E-2</v>
      </c>
      <c r="H6" s="1">
        <v>-131.07</v>
      </c>
    </row>
    <row r="7" spans="1:8" x14ac:dyDescent="0.3">
      <c r="A7" s="1" t="s">
        <v>11</v>
      </c>
      <c r="B7" s="1">
        <v>2126.62</v>
      </c>
      <c r="C7" s="1">
        <v>9.1199999999999992</v>
      </c>
      <c r="D7" s="1">
        <v>370.06</v>
      </c>
      <c r="E7" s="1">
        <v>2505.8000000000002</v>
      </c>
      <c r="F7" s="1"/>
      <c r="G7" s="1"/>
      <c r="H7" s="1"/>
    </row>
    <row r="8" spans="1:8" x14ac:dyDescent="0.3">
      <c r="A8" s="1" t="s">
        <v>13</v>
      </c>
      <c r="B8" s="1">
        <v>364.39</v>
      </c>
      <c r="C8" s="5">
        <v>0</v>
      </c>
      <c r="D8" s="1">
        <v>59.36</v>
      </c>
      <c r="E8" s="1">
        <v>423.75</v>
      </c>
      <c r="F8" s="6">
        <f>(E8-E9)/E9</f>
        <v>7.1178160919540225</v>
      </c>
      <c r="G8" s="6">
        <f>E8/$E$65</f>
        <v>1.647672261947811E-2</v>
      </c>
      <c r="H8" s="1">
        <v>371.55</v>
      </c>
    </row>
    <row r="9" spans="1:8" x14ac:dyDescent="0.3">
      <c r="A9" s="1" t="s">
        <v>11</v>
      </c>
      <c r="B9" s="5">
        <v>0</v>
      </c>
      <c r="C9" s="5">
        <v>0</v>
      </c>
      <c r="D9" s="1">
        <v>52.2</v>
      </c>
      <c r="E9" s="1">
        <v>52.2</v>
      </c>
      <c r="F9" s="1"/>
      <c r="G9" s="1"/>
      <c r="H9" s="1"/>
    </row>
    <row r="10" spans="1:8" x14ac:dyDescent="0.3">
      <c r="A10" s="1" t="s">
        <v>70</v>
      </c>
      <c r="B10" s="5">
        <v>0</v>
      </c>
      <c r="C10" s="5">
        <v>0</v>
      </c>
      <c r="D10" s="1">
        <v>1.17</v>
      </c>
      <c r="E10" s="1">
        <v>1.17</v>
      </c>
      <c r="F10" s="6">
        <f>(E10-E11)/E11</f>
        <v>-0.48684210526315791</v>
      </c>
      <c r="G10" s="5">
        <v>0</v>
      </c>
      <c r="H10" s="1">
        <v>-1.1100000000000001</v>
      </c>
    </row>
    <row r="11" spans="1:8" x14ac:dyDescent="0.3">
      <c r="A11" s="1" t="s">
        <v>11</v>
      </c>
      <c r="B11" s="5">
        <v>0</v>
      </c>
      <c r="C11" s="5">
        <v>0</v>
      </c>
      <c r="D11" s="1">
        <v>2.2799999999999998</v>
      </c>
      <c r="E11" s="1">
        <v>2.2799999999999998</v>
      </c>
      <c r="F11" s="1"/>
      <c r="G11" s="1"/>
      <c r="H11" s="1"/>
    </row>
    <row r="12" spans="1:8" x14ac:dyDescent="0.3">
      <c r="A12" s="1" t="s">
        <v>14</v>
      </c>
      <c r="B12" s="1">
        <v>257.18</v>
      </c>
      <c r="C12" s="5">
        <v>0</v>
      </c>
      <c r="D12" s="1">
        <v>221.92</v>
      </c>
      <c r="E12" s="1">
        <v>479.1</v>
      </c>
      <c r="F12" s="6">
        <f>(E12-E13)/E13</f>
        <v>-0.42568418024238502</v>
      </c>
      <c r="G12" s="6">
        <f>E12/$E$65</f>
        <v>1.8628903379332068E-2</v>
      </c>
      <c r="H12" s="1">
        <v>-355.11</v>
      </c>
    </row>
    <row r="13" spans="1:8" x14ac:dyDescent="0.3">
      <c r="A13" s="1" t="s">
        <v>11</v>
      </c>
      <c r="B13" s="1">
        <v>630.29999999999995</v>
      </c>
      <c r="C13" s="5">
        <v>0</v>
      </c>
      <c r="D13" s="1">
        <v>203.91</v>
      </c>
      <c r="E13" s="1">
        <v>834.21</v>
      </c>
      <c r="F13" s="1"/>
      <c r="G13" s="1"/>
      <c r="H13" s="1"/>
    </row>
    <row r="14" spans="1:8" x14ac:dyDescent="0.3">
      <c r="A14" s="1" t="s">
        <v>15</v>
      </c>
      <c r="B14" s="5">
        <v>0</v>
      </c>
      <c r="C14" s="5">
        <v>0</v>
      </c>
      <c r="D14" s="1">
        <v>88.14</v>
      </c>
      <c r="E14" s="1">
        <v>88.14</v>
      </c>
      <c r="F14" s="6">
        <f>(E14-E15)/E15</f>
        <v>1.4449375866851597</v>
      </c>
      <c r="G14" s="6">
        <f>E14/$E$65</f>
        <v>3.4271583048514471E-3</v>
      </c>
      <c r="H14" s="1">
        <v>52.09</v>
      </c>
    </row>
    <row r="15" spans="1:8" x14ac:dyDescent="0.3">
      <c r="A15" s="1" t="s">
        <v>11</v>
      </c>
      <c r="B15" s="5">
        <v>0</v>
      </c>
      <c r="C15" s="5">
        <v>0</v>
      </c>
      <c r="D15" s="1">
        <v>36.049999999999997</v>
      </c>
      <c r="E15" s="1">
        <v>36.049999999999997</v>
      </c>
      <c r="F15" s="1"/>
      <c r="G15" s="1"/>
      <c r="H15" s="1"/>
    </row>
    <row r="16" spans="1:8" x14ac:dyDescent="0.3">
      <c r="A16" s="1" t="s">
        <v>16</v>
      </c>
      <c r="B16" s="1">
        <v>2357.35</v>
      </c>
      <c r="C16" s="1">
        <v>66.319999999999993</v>
      </c>
      <c r="D16" s="1">
        <v>161.15</v>
      </c>
      <c r="E16" s="1">
        <v>2584.8200000000002</v>
      </c>
      <c r="F16" s="6">
        <f>(E16-E17)/E17</f>
        <v>0.25251732325434917</v>
      </c>
      <c r="G16" s="6">
        <f>E16/$E$65</f>
        <v>0.10050586940714906</v>
      </c>
      <c r="H16" s="1">
        <v>521.12</v>
      </c>
    </row>
    <row r="17" spans="1:8" x14ac:dyDescent="0.3">
      <c r="A17" s="1" t="s">
        <v>11</v>
      </c>
      <c r="B17" s="1">
        <v>1902.8</v>
      </c>
      <c r="C17" s="1">
        <v>54.04</v>
      </c>
      <c r="D17" s="1">
        <v>106.86</v>
      </c>
      <c r="E17" s="1">
        <v>2063.6999999999998</v>
      </c>
      <c r="F17" s="1"/>
      <c r="G17" s="1"/>
      <c r="H17" s="1"/>
    </row>
    <row r="18" spans="1:8" x14ac:dyDescent="0.3">
      <c r="A18" s="1" t="s">
        <v>17</v>
      </c>
      <c r="B18" s="1">
        <v>1076.23</v>
      </c>
      <c r="C18" s="1">
        <v>46.08</v>
      </c>
      <c r="D18" s="1">
        <v>464.17</v>
      </c>
      <c r="E18" s="1">
        <v>1586.48</v>
      </c>
      <c r="F18" s="6">
        <f>(E18-E19)/E19</f>
        <v>0.33475799056024375</v>
      </c>
      <c r="G18" s="6">
        <f>E18/$E$65</f>
        <v>6.1687294162477015E-2</v>
      </c>
      <c r="H18" s="1">
        <v>397.89</v>
      </c>
    </row>
    <row r="19" spans="1:8" x14ac:dyDescent="0.3">
      <c r="A19" s="1" t="s">
        <v>11</v>
      </c>
      <c r="B19" s="1">
        <v>867.9</v>
      </c>
      <c r="C19" s="1">
        <v>45.24</v>
      </c>
      <c r="D19" s="1">
        <v>275.45</v>
      </c>
      <c r="E19" s="1">
        <v>1188.5899999999999</v>
      </c>
      <c r="F19" s="1"/>
      <c r="G19" s="1"/>
      <c r="H19" s="1"/>
    </row>
    <row r="20" spans="1:8" x14ac:dyDescent="0.3">
      <c r="A20" s="1" t="s">
        <v>18</v>
      </c>
      <c r="B20" s="1">
        <v>638.27</v>
      </c>
      <c r="C20" s="1">
        <v>29.72</v>
      </c>
      <c r="D20" s="1">
        <v>339.16</v>
      </c>
      <c r="E20" s="1">
        <v>1007.15</v>
      </c>
      <c r="F20" s="6">
        <f>(E20-E21)/E21</f>
        <v>0.13328457297175642</v>
      </c>
      <c r="G20" s="6">
        <f>E20/$E$65</f>
        <v>3.9161135542672282E-2</v>
      </c>
      <c r="H20" s="1">
        <v>118.45</v>
      </c>
    </row>
    <row r="21" spans="1:8" x14ac:dyDescent="0.3">
      <c r="A21" s="1" t="s">
        <v>11</v>
      </c>
      <c r="B21" s="1">
        <v>539.73</v>
      </c>
      <c r="C21" s="1">
        <v>26.32</v>
      </c>
      <c r="D21" s="1">
        <v>322.64999999999998</v>
      </c>
      <c r="E21" s="1">
        <v>888.7</v>
      </c>
      <c r="F21" s="1"/>
      <c r="G21" s="1"/>
      <c r="H21" s="1"/>
    </row>
    <row r="22" spans="1:8" x14ac:dyDescent="0.3">
      <c r="A22" s="1" t="s">
        <v>19</v>
      </c>
      <c r="B22" s="5">
        <v>0</v>
      </c>
      <c r="C22" s="5">
        <v>0</v>
      </c>
      <c r="D22" s="1">
        <v>27.49</v>
      </c>
      <c r="E22" s="1">
        <v>27.49</v>
      </c>
      <c r="F22" s="6">
        <f>(E22-E23)/E23</f>
        <v>0.20517316966242877</v>
      </c>
      <c r="G22" s="6">
        <f>E22/$E$65</f>
        <v>1.0688970025001846E-3</v>
      </c>
      <c r="H22" s="1">
        <v>4.68</v>
      </c>
    </row>
    <row r="23" spans="1:8" x14ac:dyDescent="0.3">
      <c r="A23" s="1" t="s">
        <v>11</v>
      </c>
      <c r="B23" s="5">
        <v>0</v>
      </c>
      <c r="C23" s="5">
        <v>0</v>
      </c>
      <c r="D23" s="1">
        <v>22.81</v>
      </c>
      <c r="E23" s="1">
        <v>22.81</v>
      </c>
      <c r="F23" s="1"/>
      <c r="G23" s="1"/>
      <c r="H23" s="1"/>
    </row>
    <row r="24" spans="1:8" x14ac:dyDescent="0.3">
      <c r="A24" s="1" t="s">
        <v>20</v>
      </c>
      <c r="B24" s="1">
        <v>365.4</v>
      </c>
      <c r="C24" s="5">
        <v>0</v>
      </c>
      <c r="D24" s="5">
        <v>0</v>
      </c>
      <c r="E24" s="1">
        <v>365.4</v>
      </c>
      <c r="F24" s="5">
        <v>0</v>
      </c>
      <c r="G24" s="6">
        <f>E24/$E$65</f>
        <v>1.4207892495946435E-2</v>
      </c>
      <c r="H24" s="1">
        <v>365.4</v>
      </c>
    </row>
    <row r="25" spans="1:8" x14ac:dyDescent="0.3">
      <c r="A25" s="1" t="s">
        <v>11</v>
      </c>
      <c r="B25" s="5">
        <v>0</v>
      </c>
      <c r="C25" s="5">
        <v>0</v>
      </c>
      <c r="D25" s="5">
        <v>0</v>
      </c>
      <c r="E25" s="5">
        <v>0</v>
      </c>
      <c r="F25" s="1"/>
      <c r="G25" s="1"/>
      <c r="H25" s="1"/>
    </row>
    <row r="26" spans="1:8" x14ac:dyDescent="0.3">
      <c r="A26" s="1" t="s">
        <v>21</v>
      </c>
      <c r="B26" s="5">
        <v>0</v>
      </c>
      <c r="C26" s="5">
        <v>0</v>
      </c>
      <c r="D26" s="1">
        <v>48.99</v>
      </c>
      <c r="E26" s="1">
        <v>48.99</v>
      </c>
      <c r="F26" s="6">
        <f>(E26-E27)/E27</f>
        <v>6.8018312622629279E-2</v>
      </c>
      <c r="G26" s="6">
        <f>E26/$E$65</f>
        <v>1.9048841088571864E-3</v>
      </c>
      <c r="H26" s="1">
        <v>3.12</v>
      </c>
    </row>
    <row r="27" spans="1:8" x14ac:dyDescent="0.3">
      <c r="A27" s="1" t="s">
        <v>11</v>
      </c>
      <c r="B27" s="5">
        <v>0</v>
      </c>
      <c r="C27" s="5">
        <v>0</v>
      </c>
      <c r="D27" s="1">
        <v>45.87</v>
      </c>
      <c r="E27" s="1">
        <v>45.87</v>
      </c>
      <c r="F27" s="1"/>
      <c r="G27" s="1"/>
      <c r="H27" s="1"/>
    </row>
    <row r="28" spans="1:8" x14ac:dyDescent="0.3">
      <c r="A28" s="1" t="s">
        <v>22</v>
      </c>
      <c r="B28" s="5">
        <v>0</v>
      </c>
      <c r="C28" s="5">
        <v>0</v>
      </c>
      <c r="D28" s="1">
        <v>0.91</v>
      </c>
      <c r="E28" s="1">
        <v>0.91</v>
      </c>
      <c r="F28" s="6">
        <f>(E28-E29)/E29</f>
        <v>-2.2297297297297298</v>
      </c>
      <c r="G28" s="5">
        <v>0</v>
      </c>
      <c r="H28" s="1">
        <v>1.65</v>
      </c>
    </row>
    <row r="29" spans="1:8" x14ac:dyDescent="0.3">
      <c r="A29" s="1" t="s">
        <v>11</v>
      </c>
      <c r="B29" s="5">
        <v>0</v>
      </c>
      <c r="C29" s="5">
        <v>0</v>
      </c>
      <c r="D29" s="1">
        <v>-0.74</v>
      </c>
      <c r="E29" s="1">
        <v>-0.74</v>
      </c>
      <c r="F29" s="1"/>
      <c r="G29" s="1"/>
      <c r="H29" s="1"/>
    </row>
    <row r="30" spans="1:8" x14ac:dyDescent="0.3">
      <c r="A30" s="1" t="s">
        <v>23</v>
      </c>
      <c r="B30" s="1">
        <v>6.46</v>
      </c>
      <c r="C30" s="5">
        <v>0</v>
      </c>
      <c r="D30" s="1">
        <v>336.63</v>
      </c>
      <c r="E30" s="1">
        <v>343.09</v>
      </c>
      <c r="F30" s="6">
        <f>(E30-E31)/E31</f>
        <v>0.21216082532504221</v>
      </c>
      <c r="G30" s="6">
        <f>E30/$E$65</f>
        <v>1.3340410061396447E-2</v>
      </c>
      <c r="H30" s="1">
        <v>60.05</v>
      </c>
    </row>
    <row r="31" spans="1:8" x14ac:dyDescent="0.3">
      <c r="A31" s="1" t="s">
        <v>11</v>
      </c>
      <c r="B31" s="1">
        <v>4.29</v>
      </c>
      <c r="C31" s="5">
        <v>0</v>
      </c>
      <c r="D31" s="1">
        <v>278.75</v>
      </c>
      <c r="E31" s="1">
        <v>283.04000000000002</v>
      </c>
      <c r="F31" s="1"/>
      <c r="G31" s="1"/>
      <c r="H31" s="1"/>
    </row>
    <row r="32" spans="1:8" x14ac:dyDescent="0.3">
      <c r="A32" s="1" t="s">
        <v>24</v>
      </c>
      <c r="B32" s="5">
        <v>0</v>
      </c>
      <c r="C32" s="5">
        <v>0</v>
      </c>
      <c r="D32" s="5">
        <v>0</v>
      </c>
      <c r="E32" s="5">
        <v>0</v>
      </c>
      <c r="F32" s="6">
        <f>(E32-E33)/E33</f>
        <v>-1</v>
      </c>
      <c r="G32" s="5">
        <v>0</v>
      </c>
      <c r="H32" s="1">
        <v>-0.02</v>
      </c>
    </row>
    <row r="33" spans="1:8" x14ac:dyDescent="0.3">
      <c r="A33" s="1" t="s">
        <v>11</v>
      </c>
      <c r="B33" s="5">
        <v>0</v>
      </c>
      <c r="C33" s="5">
        <v>0</v>
      </c>
      <c r="D33" s="1">
        <v>0.02</v>
      </c>
      <c r="E33" s="1">
        <v>0.02</v>
      </c>
      <c r="F33" s="1"/>
      <c r="G33" s="5"/>
      <c r="H33" s="1"/>
    </row>
    <row r="34" spans="1:8" x14ac:dyDescent="0.3">
      <c r="A34" s="1" t="s">
        <v>25</v>
      </c>
      <c r="B34" s="5">
        <v>0</v>
      </c>
      <c r="C34" s="5">
        <v>0</v>
      </c>
      <c r="D34" s="1">
        <v>0.13</v>
      </c>
      <c r="E34" s="1">
        <v>0.13</v>
      </c>
      <c r="F34" s="6">
        <f>(E34-E35)/E35</f>
        <v>-0.5357142857142857</v>
      </c>
      <c r="G34" s="5">
        <v>0</v>
      </c>
      <c r="H34" s="1">
        <v>-0.15</v>
      </c>
    </row>
    <row r="35" spans="1:8" x14ac:dyDescent="0.3">
      <c r="A35" s="1" t="s">
        <v>11</v>
      </c>
      <c r="B35" s="5">
        <v>0</v>
      </c>
      <c r="C35" s="5">
        <v>0</v>
      </c>
      <c r="D35" s="1">
        <v>0.28000000000000003</v>
      </c>
      <c r="E35" s="1">
        <v>0.28000000000000003</v>
      </c>
      <c r="F35" s="1"/>
      <c r="G35" s="1"/>
      <c r="H35" s="1"/>
    </row>
    <row r="36" spans="1:8" x14ac:dyDescent="0.3">
      <c r="A36" s="1" t="s">
        <v>26</v>
      </c>
      <c r="B36" s="1">
        <v>2538.83</v>
      </c>
      <c r="C36" s="5">
        <v>0</v>
      </c>
      <c r="D36" s="1">
        <v>59.06</v>
      </c>
      <c r="E36" s="1">
        <v>2597.89</v>
      </c>
      <c r="F36" s="6">
        <f>(E36-E37)/E37</f>
        <v>6.8927776429103388E-2</v>
      </c>
      <c r="G36" s="6">
        <f>E36/$E$65</f>
        <v>0.10101407180157165</v>
      </c>
      <c r="H36" s="1">
        <v>167.52</v>
      </c>
    </row>
    <row r="37" spans="1:8" x14ac:dyDescent="0.3">
      <c r="A37" s="1" t="s">
        <v>11</v>
      </c>
      <c r="B37" s="1">
        <v>2380.09</v>
      </c>
      <c r="C37" s="5">
        <v>0</v>
      </c>
      <c r="D37" s="1">
        <v>50.28</v>
      </c>
      <c r="E37" s="1">
        <v>2430.37</v>
      </c>
      <c r="F37" s="1"/>
      <c r="G37" s="1"/>
      <c r="H37" s="1"/>
    </row>
    <row r="38" spans="1:8" x14ac:dyDescent="0.3">
      <c r="A38" s="1" t="s">
        <v>27</v>
      </c>
      <c r="B38" s="1">
        <v>0</v>
      </c>
      <c r="C38" s="5">
        <v>0</v>
      </c>
      <c r="D38" s="1">
        <v>5.98</v>
      </c>
      <c r="E38" s="1">
        <v>5.98</v>
      </c>
      <c r="F38" s="6">
        <f>(E38-E39)/E39</f>
        <v>-0.10879284649776447</v>
      </c>
      <c r="G38" s="6">
        <f>E38/$E$65</f>
        <v>2.3252106493092415E-4</v>
      </c>
      <c r="H38" s="1">
        <v>-0.73</v>
      </c>
    </row>
    <row r="39" spans="1:8" x14ac:dyDescent="0.3">
      <c r="A39" s="1" t="s">
        <v>11</v>
      </c>
      <c r="B39" s="1">
        <v>0</v>
      </c>
      <c r="C39" s="5">
        <v>0</v>
      </c>
      <c r="D39" s="1">
        <v>6.71</v>
      </c>
      <c r="E39" s="1">
        <v>6.71</v>
      </c>
      <c r="F39" s="1"/>
      <c r="G39" s="1"/>
      <c r="H39" s="1"/>
    </row>
    <row r="40" spans="1:8" x14ac:dyDescent="0.3">
      <c r="A40" s="1" t="s">
        <v>28</v>
      </c>
      <c r="B40" s="1">
        <v>1819.71</v>
      </c>
      <c r="C40" s="1">
        <v>26.62</v>
      </c>
      <c r="D40" s="1">
        <v>96.64</v>
      </c>
      <c r="E40" s="1">
        <v>1942.97</v>
      </c>
      <c r="F40" s="6">
        <f>(E40-E41)/E41</f>
        <v>0.13501845966912804</v>
      </c>
      <c r="G40" s="6">
        <f>E40/$E$65</f>
        <v>7.5548738048300618E-2</v>
      </c>
      <c r="H40" s="1">
        <v>231.13</v>
      </c>
    </row>
    <row r="41" spans="1:8" x14ac:dyDescent="0.3">
      <c r="A41" s="1" t="s">
        <v>11</v>
      </c>
      <c r="B41" s="1">
        <v>1596.83</v>
      </c>
      <c r="C41" s="1">
        <v>19.96</v>
      </c>
      <c r="D41" s="1">
        <v>95.05</v>
      </c>
      <c r="E41" s="1">
        <v>1711.84</v>
      </c>
      <c r="F41" s="1"/>
      <c r="G41" s="1"/>
      <c r="H41" s="1"/>
    </row>
    <row r="42" spans="1:8" x14ac:dyDescent="0.3">
      <c r="A42" s="1" t="s">
        <v>29</v>
      </c>
      <c r="B42" s="5">
        <v>0</v>
      </c>
      <c r="C42" s="5">
        <v>0</v>
      </c>
      <c r="D42" s="1">
        <v>10.62</v>
      </c>
      <c r="E42" s="1">
        <v>10.62</v>
      </c>
      <c r="F42" s="6">
        <f>(E42-E43)/E43</f>
        <v>0.20544835414301915</v>
      </c>
      <c r="G42" s="6">
        <f>E42/$E$65</f>
        <v>4.1293874741913283E-4</v>
      </c>
      <c r="H42" s="1">
        <v>1.81</v>
      </c>
    </row>
    <row r="43" spans="1:8" x14ac:dyDescent="0.3">
      <c r="A43" s="1" t="s">
        <v>11</v>
      </c>
      <c r="B43" s="5">
        <v>0</v>
      </c>
      <c r="C43" s="5">
        <v>0</v>
      </c>
      <c r="D43" s="1">
        <v>8.81</v>
      </c>
      <c r="E43" s="1">
        <v>8.81</v>
      </c>
      <c r="F43" s="1"/>
      <c r="G43" s="1"/>
      <c r="H43" s="1"/>
    </row>
    <row r="44" spans="1:8" x14ac:dyDescent="0.3">
      <c r="A44" s="1" t="s">
        <v>30</v>
      </c>
      <c r="B44" s="1">
        <v>217.21</v>
      </c>
      <c r="C44" s="1">
        <v>61.37</v>
      </c>
      <c r="D44" s="1">
        <v>233.69</v>
      </c>
      <c r="E44" s="1">
        <v>512.27</v>
      </c>
      <c r="F44" s="6">
        <f>(E44-E45)/E45</f>
        <v>1.2657791145119197</v>
      </c>
      <c r="G44" s="6">
        <f>E44/$E$65</f>
        <v>1.9918656510395403E-2</v>
      </c>
      <c r="H44" s="1">
        <v>286.18</v>
      </c>
    </row>
    <row r="45" spans="1:8" x14ac:dyDescent="0.3">
      <c r="A45" s="1" t="s">
        <v>11</v>
      </c>
      <c r="B45" s="1">
        <v>3.6</v>
      </c>
      <c r="C45" s="1">
        <v>63.86</v>
      </c>
      <c r="D45" s="1">
        <v>158.63</v>
      </c>
      <c r="E45" s="1">
        <v>226.09</v>
      </c>
      <c r="F45" s="1"/>
      <c r="G45" s="1"/>
      <c r="H45" s="1"/>
    </row>
    <row r="46" spans="1:8" x14ac:dyDescent="0.3">
      <c r="A46" s="1" t="s">
        <v>31</v>
      </c>
      <c r="B46" s="1">
        <v>3.39</v>
      </c>
      <c r="C46" s="1">
        <v>89.77</v>
      </c>
      <c r="D46" s="1">
        <v>808.45</v>
      </c>
      <c r="E46" s="1">
        <v>901.61</v>
      </c>
      <c r="F46" s="6">
        <f>(E46-E47)/E47</f>
        <v>2.4289106256319366E-2</v>
      </c>
      <c r="G46" s="6">
        <f>E46/$E$65</f>
        <v>3.5057410928490053E-2</v>
      </c>
      <c r="H46" s="1">
        <v>21.38</v>
      </c>
    </row>
    <row r="47" spans="1:8" x14ac:dyDescent="0.3">
      <c r="A47" s="1" t="s">
        <v>11</v>
      </c>
      <c r="B47" s="1">
        <v>12.96</v>
      </c>
      <c r="C47" s="1">
        <v>92.42</v>
      </c>
      <c r="D47" s="1">
        <v>774.85</v>
      </c>
      <c r="E47" s="1">
        <v>880.23</v>
      </c>
      <c r="F47" s="1"/>
      <c r="G47" s="1"/>
      <c r="H47" s="1"/>
    </row>
    <row r="48" spans="1:8" x14ac:dyDescent="0.3">
      <c r="A48" s="1" t="s">
        <v>32</v>
      </c>
      <c r="B48" s="1">
        <v>818.08</v>
      </c>
      <c r="C48" s="5">
        <v>0</v>
      </c>
      <c r="D48" s="1">
        <v>342.34</v>
      </c>
      <c r="E48" s="1">
        <v>1160.42</v>
      </c>
      <c r="F48" s="6">
        <f>(E48-E49)/E49</f>
        <v>2.635514897083242</v>
      </c>
      <c r="G48" s="6">
        <f>E48/$E$65</f>
        <v>4.512075153296706E-2</v>
      </c>
      <c r="H48" s="1">
        <v>841.23</v>
      </c>
    </row>
    <row r="49" spans="1:8" x14ac:dyDescent="0.3">
      <c r="A49" s="1" t="s">
        <v>11</v>
      </c>
      <c r="B49" s="1">
        <v>5.65</v>
      </c>
      <c r="C49" s="5">
        <v>0</v>
      </c>
      <c r="D49" s="1">
        <v>313.54000000000002</v>
      </c>
      <c r="E49" s="1">
        <v>319.19</v>
      </c>
      <c r="F49" s="1"/>
      <c r="G49" s="1"/>
      <c r="H49" s="1"/>
    </row>
    <row r="50" spans="1:8" x14ac:dyDescent="0.3">
      <c r="A50" s="1" t="s">
        <v>33</v>
      </c>
      <c r="B50" s="1">
        <v>526.87</v>
      </c>
      <c r="C50" s="5">
        <v>0</v>
      </c>
      <c r="D50" s="1">
        <v>325.02</v>
      </c>
      <c r="E50" s="1">
        <v>851.89</v>
      </c>
      <c r="F50" s="6">
        <f>(E50-E51)/E51</f>
        <v>5.4946007529225287E-2</v>
      </c>
      <c r="G50" s="6">
        <f>E50/$E$65</f>
        <v>3.3124142141137958E-2</v>
      </c>
      <c r="H50" s="1">
        <v>44.37</v>
      </c>
    </row>
    <row r="51" spans="1:8" x14ac:dyDescent="0.3">
      <c r="A51" s="1" t="s">
        <v>11</v>
      </c>
      <c r="B51" s="1">
        <v>523.05999999999995</v>
      </c>
      <c r="C51" s="5">
        <v>0</v>
      </c>
      <c r="D51" s="1">
        <v>284.45999999999998</v>
      </c>
      <c r="E51" s="1">
        <v>807.52</v>
      </c>
      <c r="F51" s="1"/>
      <c r="G51" s="1"/>
      <c r="H51" s="1"/>
    </row>
    <row r="52" spans="1:8" x14ac:dyDescent="0.3">
      <c r="A52" s="1" t="s">
        <v>34</v>
      </c>
      <c r="B52" s="1">
        <v>1151.9000000000001</v>
      </c>
      <c r="C52" s="1">
        <v>5.64</v>
      </c>
      <c r="D52" s="1">
        <v>32.549999999999997</v>
      </c>
      <c r="E52" s="1">
        <v>1190.0899999999999</v>
      </c>
      <c r="F52" s="6">
        <f>(E52-E53)/E53</f>
        <v>0.26508419083255369</v>
      </c>
      <c r="G52" s="6">
        <f>E52/$E$65</f>
        <v>4.6274413739739714E-2</v>
      </c>
      <c r="H52" s="1">
        <v>249.37</v>
      </c>
    </row>
    <row r="53" spans="1:8" x14ac:dyDescent="0.3">
      <c r="A53" s="1" t="s">
        <v>11</v>
      </c>
      <c r="B53" s="1">
        <v>911.63</v>
      </c>
      <c r="C53" s="1">
        <v>4.6100000000000003</v>
      </c>
      <c r="D53" s="1">
        <v>24.48</v>
      </c>
      <c r="E53" s="1">
        <v>940.72</v>
      </c>
      <c r="F53" s="1"/>
      <c r="G53" s="1"/>
      <c r="H53" s="1"/>
    </row>
    <row r="54" spans="1:8" x14ac:dyDescent="0.3">
      <c r="A54" s="2" t="s">
        <v>35</v>
      </c>
      <c r="B54" s="4">
        <f t="shared" ref="B54:E55" si="0">SUM(B4+B6+B8+B10+B12+B14+B16+B18+B20+B22+B24+B26+B28+B30+B32+B34+B36+B38+B40+B42+B44+B46+B48+B50+B52)</f>
        <v>13885.609999999999</v>
      </c>
      <c r="C54" s="4">
        <f t="shared" si="0"/>
        <v>335.48999999999995</v>
      </c>
      <c r="D54" s="4">
        <f t="shared" si="0"/>
        <v>4318.22</v>
      </c>
      <c r="E54" s="4">
        <f t="shared" si="0"/>
        <v>18539.319999999996</v>
      </c>
      <c r="F54" s="7">
        <f>(E54-E55)/E55</f>
        <v>0.21376541649917291</v>
      </c>
      <c r="G54" s="7">
        <f>E54/$E$65</f>
        <v>0.72086662700588289</v>
      </c>
      <c r="H54" s="4">
        <f t="shared" ref="H54" si="1">SUM(H4+H6+H8+H10+H12+H14+H16+H18+H20+H22+H24+H26+H28+H30+H32+H34+H36+H38+H40+H42+H44+H46+H48+H50+H52)</f>
        <v>3265.0999999999995</v>
      </c>
    </row>
    <row r="55" spans="1:8" x14ac:dyDescent="0.3">
      <c r="A55" s="1" t="s">
        <v>36</v>
      </c>
      <c r="B55" s="10">
        <f t="shared" si="0"/>
        <v>11505.459999999997</v>
      </c>
      <c r="C55" s="10">
        <f t="shared" si="0"/>
        <v>315.57000000000005</v>
      </c>
      <c r="D55" s="10">
        <f t="shared" si="0"/>
        <v>3453.1899999999996</v>
      </c>
      <c r="E55" s="10">
        <f t="shared" si="0"/>
        <v>15274.22</v>
      </c>
      <c r="F55" s="1"/>
      <c r="G55" s="1"/>
      <c r="H55" s="1"/>
    </row>
    <row r="56" spans="1:8" x14ac:dyDescent="0.3">
      <c r="A56" s="1" t="s">
        <v>37</v>
      </c>
      <c r="B56" s="6">
        <f>(B54-B55)/B55</f>
        <v>0.20687134629993081</v>
      </c>
      <c r="C56" s="6">
        <f>(C54-C55)/C55</f>
        <v>6.3123871090407513E-2</v>
      </c>
      <c r="D56" s="6">
        <f>(D54-D55)/D55</f>
        <v>0.2505017100130606</v>
      </c>
      <c r="E56" s="6">
        <f>(E54-E55)/E55</f>
        <v>0.21376541649917291</v>
      </c>
      <c r="F56" s="1"/>
      <c r="G56" s="1"/>
      <c r="H56" s="1"/>
    </row>
    <row r="57" spans="1:8" x14ac:dyDescent="0.3">
      <c r="A57" s="2" t="s">
        <v>53</v>
      </c>
      <c r="B57" s="1"/>
      <c r="C57" s="1"/>
      <c r="D57" s="1"/>
      <c r="E57" s="1"/>
      <c r="F57" s="1"/>
      <c r="G57" s="1"/>
      <c r="H57" s="1"/>
    </row>
    <row r="58" spans="1:8" x14ac:dyDescent="0.3">
      <c r="A58" s="1" t="s">
        <v>54</v>
      </c>
      <c r="B58" s="1">
        <v>6389.44</v>
      </c>
      <c r="C58" s="5">
        <v>0</v>
      </c>
      <c r="D58" s="1">
        <v>19.91</v>
      </c>
      <c r="E58" s="1">
        <v>6409.35</v>
      </c>
      <c r="F58" s="6">
        <f>(E58-E59)/E59</f>
        <v>-0.28495885028465096</v>
      </c>
      <c r="G58" s="6">
        <f>E58/$E$65</f>
        <v>0.24921553302926736</v>
      </c>
      <c r="H58" s="1">
        <v>-2554.2600000000002</v>
      </c>
    </row>
    <row r="59" spans="1:8" x14ac:dyDescent="0.3">
      <c r="A59" s="1" t="s">
        <v>11</v>
      </c>
      <c r="B59" s="1">
        <v>8963.61</v>
      </c>
      <c r="C59" s="5">
        <v>0</v>
      </c>
      <c r="D59" s="5">
        <v>0</v>
      </c>
      <c r="E59" s="1">
        <v>8963.61</v>
      </c>
      <c r="F59" s="1"/>
      <c r="G59" s="1"/>
      <c r="H59" s="1"/>
    </row>
    <row r="60" spans="1:8" x14ac:dyDescent="0.3">
      <c r="A60" s="1" t="s">
        <v>55</v>
      </c>
      <c r="B60" s="5">
        <v>0</v>
      </c>
      <c r="C60" s="1">
        <v>769.43</v>
      </c>
      <c r="D60" s="5">
        <v>0</v>
      </c>
      <c r="E60" s="1">
        <v>769.43</v>
      </c>
      <c r="F60" s="6">
        <f>(E60-E61)/E61</f>
        <v>6.1458448294890125E-2</v>
      </c>
      <c r="G60" s="6">
        <f>E60/$E$65</f>
        <v>2.9917839964849657E-2</v>
      </c>
      <c r="H60" s="1">
        <v>44.55</v>
      </c>
    </row>
    <row r="61" spans="1:8" x14ac:dyDescent="0.3">
      <c r="A61" s="1" t="s">
        <v>11</v>
      </c>
      <c r="B61" s="5">
        <v>0</v>
      </c>
      <c r="C61" s="1">
        <v>724.88</v>
      </c>
      <c r="D61" s="5">
        <v>0</v>
      </c>
      <c r="E61" s="1">
        <v>724.88</v>
      </c>
      <c r="F61" s="1"/>
      <c r="G61" s="1"/>
      <c r="H61" s="1"/>
    </row>
    <row r="62" spans="1:8" x14ac:dyDescent="0.3">
      <c r="A62" s="2" t="s">
        <v>56</v>
      </c>
      <c r="B62" s="4">
        <f t="shared" ref="B62:E62" si="2">SUM(B58+B60)</f>
        <v>6389.44</v>
      </c>
      <c r="C62" s="4">
        <f t="shared" si="2"/>
        <v>769.43</v>
      </c>
      <c r="D62" s="4">
        <f t="shared" si="2"/>
        <v>19.91</v>
      </c>
      <c r="E62" s="4">
        <f t="shared" si="2"/>
        <v>7178.7800000000007</v>
      </c>
      <c r="F62" s="7">
        <f>(E62-E63)/E63</f>
        <v>-0.25904036645545375</v>
      </c>
      <c r="G62" s="7">
        <f>E62/$E$65</f>
        <v>0.279133372994117</v>
      </c>
      <c r="H62" s="4">
        <f t="shared" ref="H62" si="3">SUM(H58+H60)</f>
        <v>-2509.71</v>
      </c>
    </row>
    <row r="63" spans="1:8" x14ac:dyDescent="0.3">
      <c r="A63" s="1" t="s">
        <v>36</v>
      </c>
      <c r="B63" s="5">
        <f>SUM(B59+B61)</f>
        <v>8963.61</v>
      </c>
      <c r="C63" s="5">
        <f>SUM(C59+C61)</f>
        <v>724.88</v>
      </c>
      <c r="D63" s="5">
        <v>0</v>
      </c>
      <c r="E63" s="5">
        <f>SUM(E59+E61)</f>
        <v>9688.49</v>
      </c>
      <c r="F63" s="1"/>
      <c r="G63" s="1"/>
      <c r="H63" s="1"/>
    </row>
    <row r="64" spans="1:8" x14ac:dyDescent="0.3">
      <c r="A64" s="1" t="s">
        <v>37</v>
      </c>
      <c r="B64" s="6">
        <f>(B62-B63)/B63</f>
        <v>-0.28718005357216575</v>
      </c>
      <c r="C64" s="6">
        <f>(C62-C63)/C63</f>
        <v>6.1458448294890125E-2</v>
      </c>
      <c r="D64" s="5">
        <v>0</v>
      </c>
      <c r="E64" s="6">
        <f>(E62-E63)/E63</f>
        <v>-0.25904036645545375</v>
      </c>
      <c r="F64" s="1"/>
      <c r="G64" s="1"/>
      <c r="H64" s="1"/>
    </row>
    <row r="65" spans="1:8" x14ac:dyDescent="0.3">
      <c r="A65" s="2" t="s">
        <v>43</v>
      </c>
      <c r="B65" s="4">
        <f t="shared" ref="B65:E66" si="4">SUM(B54+B62)</f>
        <v>20275.05</v>
      </c>
      <c r="C65" s="4">
        <f t="shared" si="4"/>
        <v>1104.9199999999998</v>
      </c>
      <c r="D65" s="4">
        <f t="shared" si="4"/>
        <v>4338.13</v>
      </c>
      <c r="E65" s="4">
        <f t="shared" si="4"/>
        <v>25718.1</v>
      </c>
      <c r="F65" s="7">
        <f>(E65-E66)/E66</f>
        <v>3.0260736915182666E-2</v>
      </c>
      <c r="G65" s="7">
        <f>E65/$E$65</f>
        <v>1</v>
      </c>
      <c r="H65" s="4">
        <f t="shared" ref="H65" si="5">SUM(H54+H62)</f>
        <v>755.38999999999942</v>
      </c>
    </row>
    <row r="66" spans="1:8" x14ac:dyDescent="0.3">
      <c r="A66" s="1" t="s">
        <v>36</v>
      </c>
      <c r="B66" s="5">
        <f t="shared" si="4"/>
        <v>20469.07</v>
      </c>
      <c r="C66" s="5">
        <f t="shared" si="4"/>
        <v>1040.45</v>
      </c>
      <c r="D66" s="5">
        <f t="shared" si="4"/>
        <v>3453.1899999999996</v>
      </c>
      <c r="E66" s="5">
        <f t="shared" si="4"/>
        <v>24962.71</v>
      </c>
      <c r="F66" s="1"/>
      <c r="G66" s="1"/>
      <c r="H66" s="1"/>
    </row>
    <row r="67" spans="1:8" x14ac:dyDescent="0.3">
      <c r="A67" s="1" t="s">
        <v>37</v>
      </c>
      <c r="B67" s="6">
        <f>(B65-B66)/B66</f>
        <v>-9.4786915087007092E-3</v>
      </c>
      <c r="C67" s="6">
        <f>(C65-C66)/C66</f>
        <v>6.1963573453793837E-2</v>
      </c>
      <c r="D67" s="6">
        <f>(D65-D66)/D66</f>
        <v>0.25626739333775456</v>
      </c>
      <c r="E67" s="6">
        <f>(E65-E66)/E66</f>
        <v>3.0260736915182666E-2</v>
      </c>
      <c r="F67" s="1"/>
      <c r="G67" s="1"/>
      <c r="H67" s="1"/>
    </row>
    <row r="68" spans="1:8" x14ac:dyDescent="0.3">
      <c r="A68" s="1" t="s">
        <v>44</v>
      </c>
      <c r="B68" s="6">
        <f>B65/$E$65</f>
        <v>0.78835722701132671</v>
      </c>
      <c r="C68" s="6">
        <f>C65/$E$65</f>
        <v>4.2962738304929207E-2</v>
      </c>
      <c r="D68" s="6">
        <f>D65/$E$65</f>
        <v>0.16868003468374415</v>
      </c>
      <c r="E68" s="6">
        <f>E65/$E$65</f>
        <v>1</v>
      </c>
      <c r="F68" s="1"/>
      <c r="G68" s="1"/>
      <c r="H68" s="1"/>
    </row>
    <row r="69" spans="1:8" x14ac:dyDescent="0.3">
      <c r="A69" s="1" t="s">
        <v>45</v>
      </c>
      <c r="B69" s="6">
        <f>B66/$E$66</f>
        <v>0.81998589095494845</v>
      </c>
      <c r="C69" s="6">
        <f>C66/$E$66</f>
        <v>4.168017014178349E-2</v>
      </c>
      <c r="D69" s="6">
        <f>D66/$E$66</f>
        <v>0.13833393890326812</v>
      </c>
      <c r="E69" s="6">
        <f>E66/$E$66</f>
        <v>1</v>
      </c>
      <c r="F69" s="1"/>
      <c r="G69" s="1"/>
      <c r="H69" s="1"/>
    </row>
  </sheetData>
  <mergeCells count="1">
    <mergeCell ref="A1:H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83"/>
  <sheetViews>
    <sheetView tabSelected="1" workbookViewId="0">
      <selection activeCell="N24" sqref="N24"/>
    </sheetView>
  </sheetViews>
  <sheetFormatPr defaultRowHeight="14.4" x14ac:dyDescent="0.3"/>
  <cols>
    <col min="1" max="1" width="31.88671875" customWidth="1"/>
    <col min="2" max="2" width="10.44140625" bestFit="1" customWidth="1"/>
    <col min="3" max="3" width="10.88671875" customWidth="1"/>
    <col min="4" max="4" width="10.21875" customWidth="1"/>
    <col min="5" max="5" width="10.6640625" customWidth="1"/>
    <col min="6" max="6" width="11.21875" customWidth="1"/>
    <col min="7" max="7" width="10.88671875" customWidth="1"/>
    <col min="8" max="8" width="11.109375" customWidth="1"/>
    <col min="9" max="9" width="11.21875" customWidth="1"/>
    <col min="10" max="10" width="10.5546875" customWidth="1"/>
    <col min="11" max="11" width="10.33203125" customWidth="1"/>
    <col min="12" max="12" width="10.6640625" customWidth="1"/>
    <col min="13" max="13" width="10.33203125" customWidth="1"/>
    <col min="14" max="14" width="10.21875" customWidth="1"/>
    <col min="15" max="15" width="12.33203125" customWidth="1"/>
    <col min="18" max="18" width="11.33203125" customWidth="1"/>
  </cols>
  <sheetData>
    <row r="1" spans="1:18" ht="29.4" customHeight="1" thickBot="1" x14ac:dyDescent="0.3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2"/>
    </row>
    <row r="2" spans="1:18" ht="46.8" customHeight="1" x14ac:dyDescent="0.3">
      <c r="A2" s="11"/>
      <c r="B2" s="9" t="s">
        <v>57</v>
      </c>
      <c r="C2" s="9" t="s">
        <v>58</v>
      </c>
      <c r="D2" s="9" t="s">
        <v>59</v>
      </c>
      <c r="E2" s="9" t="s">
        <v>60</v>
      </c>
      <c r="F2" s="9" t="s">
        <v>61</v>
      </c>
      <c r="G2" s="9" t="s">
        <v>62</v>
      </c>
      <c r="H2" s="9" t="s">
        <v>63</v>
      </c>
      <c r="I2" s="9" t="s">
        <v>64</v>
      </c>
      <c r="J2" s="9" t="s">
        <v>65</v>
      </c>
      <c r="K2" s="9" t="s">
        <v>66</v>
      </c>
      <c r="L2" s="9" t="s">
        <v>67</v>
      </c>
      <c r="M2" s="9" t="s">
        <v>68</v>
      </c>
      <c r="N2" s="12" t="s">
        <v>69</v>
      </c>
      <c r="O2" s="9" t="s">
        <v>5</v>
      </c>
      <c r="P2" s="9" t="s">
        <v>6</v>
      </c>
      <c r="Q2" s="9" t="s">
        <v>7</v>
      </c>
      <c r="R2" s="9" t="s">
        <v>8</v>
      </c>
    </row>
    <row r="3" spans="1:18" x14ac:dyDescent="0.3">
      <c r="A3" s="2" t="s">
        <v>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x14ac:dyDescent="0.3">
      <c r="A4" s="1" t="s">
        <v>10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1">
        <v>504.74</v>
      </c>
      <c r="H4" s="1">
        <v>187.34</v>
      </c>
      <c r="I4" s="1">
        <v>317.39999999999998</v>
      </c>
      <c r="J4" s="1">
        <v>589.99</v>
      </c>
      <c r="K4" s="5">
        <v>0</v>
      </c>
      <c r="L4" s="1">
        <v>63.03</v>
      </c>
      <c r="M4" s="1">
        <v>4.57</v>
      </c>
      <c r="N4" s="1">
        <v>34.229999999999997</v>
      </c>
      <c r="O4" s="1">
        <v>1196.56</v>
      </c>
      <c r="P4" s="6">
        <f>(O4-O5)/O5</f>
        <v>0.25541379889205967</v>
      </c>
      <c r="Q4" s="6">
        <f>O4/$O$79</f>
        <v>6.3470778383780289E-3</v>
      </c>
      <c r="R4" s="1">
        <v>243.44</v>
      </c>
    </row>
    <row r="5" spans="1:18" x14ac:dyDescent="0.3">
      <c r="A5" s="1" t="s">
        <v>11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1">
        <v>418.17</v>
      </c>
      <c r="H5" s="1">
        <v>133.22999999999999</v>
      </c>
      <c r="I5" s="1">
        <v>284.94</v>
      </c>
      <c r="J5" s="1">
        <v>456.45</v>
      </c>
      <c r="K5" s="5">
        <v>0</v>
      </c>
      <c r="L5" s="1">
        <v>54.77</v>
      </c>
      <c r="M5" s="1">
        <v>3.8</v>
      </c>
      <c r="N5" s="1">
        <v>19.93</v>
      </c>
      <c r="O5" s="1">
        <v>953.12</v>
      </c>
      <c r="P5" s="1"/>
      <c r="Q5" s="1"/>
      <c r="R5" s="1"/>
    </row>
    <row r="6" spans="1:18" x14ac:dyDescent="0.3">
      <c r="A6" s="1" t="s">
        <v>12</v>
      </c>
      <c r="B6" s="1">
        <v>1682.66</v>
      </c>
      <c r="C6" s="1">
        <v>214.87</v>
      </c>
      <c r="D6" s="1">
        <v>198.04</v>
      </c>
      <c r="E6" s="1">
        <v>16.82</v>
      </c>
      <c r="F6" s="1">
        <v>292.88</v>
      </c>
      <c r="G6" s="1">
        <v>3822.04</v>
      </c>
      <c r="H6" s="1">
        <v>1787.11</v>
      </c>
      <c r="I6" s="1">
        <v>2034.93</v>
      </c>
      <c r="J6" s="1">
        <v>5122.6000000000004</v>
      </c>
      <c r="K6" s="1">
        <v>11.14</v>
      </c>
      <c r="L6" s="1">
        <v>428.4</v>
      </c>
      <c r="M6" s="1">
        <v>165.69</v>
      </c>
      <c r="N6" s="1">
        <v>2374.73</v>
      </c>
      <c r="O6" s="23">
        <v>14115</v>
      </c>
      <c r="P6" s="6">
        <f>(O6-O7)/O7</f>
        <v>0.35729636948463123</v>
      </c>
      <c r="Q6" s="6">
        <f>O6/$O$79</f>
        <v>7.487213653197991E-2</v>
      </c>
      <c r="R6" s="1">
        <v>3715.65</v>
      </c>
    </row>
    <row r="7" spans="1:18" x14ac:dyDescent="0.3">
      <c r="A7" s="1" t="s">
        <v>11</v>
      </c>
      <c r="B7" s="1">
        <v>1477.69</v>
      </c>
      <c r="C7" s="1">
        <v>193.21</v>
      </c>
      <c r="D7" s="1">
        <v>169.24</v>
      </c>
      <c r="E7" s="1">
        <v>23.97</v>
      </c>
      <c r="F7" s="1">
        <v>200.09</v>
      </c>
      <c r="G7" s="1">
        <v>3305.16</v>
      </c>
      <c r="H7" s="1">
        <v>1444.17</v>
      </c>
      <c r="I7" s="1">
        <v>1860.99</v>
      </c>
      <c r="J7" s="1">
        <v>2205.9299999999998</v>
      </c>
      <c r="K7" s="1">
        <v>6.96</v>
      </c>
      <c r="L7" s="1">
        <v>359.33</v>
      </c>
      <c r="M7" s="1">
        <v>145.18</v>
      </c>
      <c r="N7" s="1">
        <v>2505.8000000000002</v>
      </c>
      <c r="O7" s="1">
        <v>10399.35</v>
      </c>
      <c r="P7" s="1"/>
      <c r="Q7" s="1"/>
      <c r="R7" s="1"/>
    </row>
    <row r="8" spans="1:18" x14ac:dyDescent="0.3">
      <c r="A8" s="1" t="s">
        <v>13</v>
      </c>
      <c r="B8" s="1">
        <v>491.82</v>
      </c>
      <c r="C8" s="1">
        <v>93.53</v>
      </c>
      <c r="D8" s="1">
        <v>82.26</v>
      </c>
      <c r="E8" s="1">
        <v>11.27</v>
      </c>
      <c r="F8" s="1">
        <v>26.23</v>
      </c>
      <c r="G8" s="1">
        <v>3112.9</v>
      </c>
      <c r="H8" s="1">
        <v>1285.8499999999999</v>
      </c>
      <c r="I8" s="1">
        <v>1827.06</v>
      </c>
      <c r="J8" s="1">
        <v>507.67</v>
      </c>
      <c r="K8" s="5">
        <v>0</v>
      </c>
      <c r="L8" s="1">
        <v>12.79</v>
      </c>
      <c r="M8" s="1">
        <v>239.28</v>
      </c>
      <c r="N8" s="1">
        <v>423.75</v>
      </c>
      <c r="O8" s="1">
        <v>4907.9799999999996</v>
      </c>
      <c r="P8" s="6">
        <f>(O8-O9)/O9</f>
        <v>0.27760409209824144</v>
      </c>
      <c r="Q8" s="6">
        <f>O8/$O$79</f>
        <v>2.6034073585279968E-2</v>
      </c>
      <c r="R8" s="1">
        <v>1066.43</v>
      </c>
    </row>
    <row r="9" spans="1:18" x14ac:dyDescent="0.3">
      <c r="A9" s="1" t="s">
        <v>11</v>
      </c>
      <c r="B9" s="1">
        <v>450.45</v>
      </c>
      <c r="C9" s="1">
        <v>84.11</v>
      </c>
      <c r="D9" s="1">
        <v>76.23</v>
      </c>
      <c r="E9" s="1">
        <v>7.88</v>
      </c>
      <c r="F9" s="1">
        <v>19.170000000000002</v>
      </c>
      <c r="G9" s="1">
        <v>2637.32</v>
      </c>
      <c r="H9" s="1">
        <v>1016.49</v>
      </c>
      <c r="I9" s="1">
        <v>1620.83</v>
      </c>
      <c r="J9" s="1">
        <v>376.16</v>
      </c>
      <c r="K9" s="5">
        <v>0</v>
      </c>
      <c r="L9" s="1">
        <v>15.99</v>
      </c>
      <c r="M9" s="1">
        <v>206.15</v>
      </c>
      <c r="N9" s="1">
        <v>52.2</v>
      </c>
      <c r="O9" s="1">
        <v>3841.55</v>
      </c>
      <c r="P9" s="1"/>
      <c r="Q9" s="1"/>
      <c r="R9" s="1"/>
    </row>
    <row r="10" spans="1:18" x14ac:dyDescent="0.3">
      <c r="A10" s="1" t="s">
        <v>70</v>
      </c>
      <c r="B10" s="1">
        <v>23.73</v>
      </c>
      <c r="C10" s="1">
        <v>0.55000000000000004</v>
      </c>
      <c r="D10" s="1">
        <v>0.55000000000000004</v>
      </c>
      <c r="E10" s="5">
        <v>0</v>
      </c>
      <c r="F10" s="1">
        <v>2.4300000000000002</v>
      </c>
      <c r="G10" s="1">
        <v>224.28</v>
      </c>
      <c r="H10" s="1">
        <v>120.74</v>
      </c>
      <c r="I10" s="1">
        <v>103.54</v>
      </c>
      <c r="J10" s="1">
        <v>218.83</v>
      </c>
      <c r="K10" s="5">
        <v>0</v>
      </c>
      <c r="L10" s="1">
        <v>0.03</v>
      </c>
      <c r="M10" s="1">
        <v>23.57</v>
      </c>
      <c r="N10" s="1">
        <v>1.17</v>
      </c>
      <c r="O10" s="1">
        <v>494.59</v>
      </c>
      <c r="P10" s="6">
        <f>(O10-O11)/O11</f>
        <v>0.35719773887272915</v>
      </c>
      <c r="Q10" s="6">
        <f>O10/$O$79</f>
        <v>2.6235217858556108E-3</v>
      </c>
      <c r="R10" s="1">
        <v>130.16999999999999</v>
      </c>
    </row>
    <row r="11" spans="1:18" x14ac:dyDescent="0.3">
      <c r="A11" s="1" t="s">
        <v>11</v>
      </c>
      <c r="B11" s="1">
        <v>15.86</v>
      </c>
      <c r="C11" s="1">
        <v>0.94</v>
      </c>
      <c r="D11" s="1">
        <v>0.94</v>
      </c>
      <c r="E11" s="5">
        <v>0</v>
      </c>
      <c r="F11" s="1">
        <v>3.98</v>
      </c>
      <c r="G11" s="1">
        <v>205.46</v>
      </c>
      <c r="H11" s="1">
        <v>96.38</v>
      </c>
      <c r="I11" s="1">
        <v>109.08</v>
      </c>
      <c r="J11" s="1">
        <v>113.52</v>
      </c>
      <c r="K11" s="5">
        <v>0</v>
      </c>
      <c r="L11" s="1">
        <v>0.05</v>
      </c>
      <c r="M11" s="1">
        <v>22.33</v>
      </c>
      <c r="N11" s="1">
        <v>2.2799999999999998</v>
      </c>
      <c r="O11" s="1">
        <v>364.42</v>
      </c>
      <c r="P11" s="1"/>
      <c r="Q11" s="1"/>
      <c r="R11" s="1"/>
    </row>
    <row r="12" spans="1:18" x14ac:dyDescent="0.3">
      <c r="A12" s="1" t="s">
        <v>14</v>
      </c>
      <c r="B12" s="1">
        <v>374.59</v>
      </c>
      <c r="C12" s="1">
        <v>77.28</v>
      </c>
      <c r="D12" s="1">
        <v>74.75</v>
      </c>
      <c r="E12" s="1">
        <v>2.5299999999999998</v>
      </c>
      <c r="F12" s="1">
        <v>54.17</v>
      </c>
      <c r="G12" s="1">
        <v>1077.24</v>
      </c>
      <c r="H12" s="1">
        <v>527.54</v>
      </c>
      <c r="I12" s="1">
        <v>549.70000000000005</v>
      </c>
      <c r="J12" s="1">
        <v>789.72</v>
      </c>
      <c r="K12" s="5">
        <v>0</v>
      </c>
      <c r="L12" s="1">
        <v>43.18</v>
      </c>
      <c r="M12" s="1">
        <v>94.96</v>
      </c>
      <c r="N12" s="1">
        <v>479.1</v>
      </c>
      <c r="O12" s="1">
        <v>2990.24</v>
      </c>
      <c r="P12" s="6">
        <f>(O12-O13)/O13</f>
        <v>8.4555929941133881E-2</v>
      </c>
      <c r="Q12" s="6">
        <f>O12/$O$79</f>
        <v>1.5861541448344854E-2</v>
      </c>
      <c r="R12" s="1">
        <v>233.13</v>
      </c>
    </row>
    <row r="13" spans="1:18" x14ac:dyDescent="0.3">
      <c r="A13" s="1" t="s">
        <v>11</v>
      </c>
      <c r="B13" s="1">
        <v>334.99</v>
      </c>
      <c r="C13" s="1">
        <v>71.84</v>
      </c>
      <c r="D13" s="1">
        <v>69.38</v>
      </c>
      <c r="E13" s="1">
        <v>2.46</v>
      </c>
      <c r="F13" s="1">
        <v>50.15</v>
      </c>
      <c r="G13" s="1">
        <v>968.11</v>
      </c>
      <c r="H13" s="1">
        <v>461.83</v>
      </c>
      <c r="I13" s="1">
        <v>506.28</v>
      </c>
      <c r="J13" s="1">
        <v>398.23</v>
      </c>
      <c r="K13" s="1">
        <v>0.37</v>
      </c>
      <c r="L13" s="1">
        <v>43.12</v>
      </c>
      <c r="M13" s="1">
        <v>56.09</v>
      </c>
      <c r="N13" s="1">
        <v>834.21</v>
      </c>
      <c r="O13" s="1">
        <v>2757.11</v>
      </c>
      <c r="P13" s="1"/>
      <c r="Q13" s="1"/>
      <c r="R13" s="1"/>
    </row>
    <row r="14" spans="1:18" x14ac:dyDescent="0.3">
      <c r="A14" s="1" t="s">
        <v>15</v>
      </c>
      <c r="B14" s="1">
        <v>366.89</v>
      </c>
      <c r="C14" s="1">
        <v>30.68</v>
      </c>
      <c r="D14" s="1">
        <v>28.63</v>
      </c>
      <c r="E14" s="1">
        <v>2.0499999999999998</v>
      </c>
      <c r="F14" s="1">
        <v>58.58</v>
      </c>
      <c r="G14" s="1">
        <v>3633.09</v>
      </c>
      <c r="H14" s="1">
        <v>1277.31</v>
      </c>
      <c r="I14" s="1">
        <v>2355.7800000000002</v>
      </c>
      <c r="J14" s="1">
        <v>888.33</v>
      </c>
      <c r="K14" s="5">
        <v>0</v>
      </c>
      <c r="L14" s="1">
        <v>90.26</v>
      </c>
      <c r="M14" s="1">
        <v>211.79</v>
      </c>
      <c r="N14" s="1">
        <v>88.14</v>
      </c>
      <c r="O14" s="1">
        <v>5367.76</v>
      </c>
      <c r="P14" s="6">
        <f>(O14-O15)/O15</f>
        <v>0.32503258422528541</v>
      </c>
      <c r="Q14" s="6">
        <f>O14/$O$79</f>
        <v>2.8472947898753136E-2</v>
      </c>
      <c r="R14" s="1">
        <v>1316.72</v>
      </c>
    </row>
    <row r="15" spans="1:18" x14ac:dyDescent="0.3">
      <c r="A15" s="1" t="s">
        <v>11</v>
      </c>
      <c r="B15" s="1">
        <v>284.67</v>
      </c>
      <c r="C15" s="1">
        <v>27.91</v>
      </c>
      <c r="D15" s="1">
        <v>27.91</v>
      </c>
      <c r="E15" s="5">
        <v>0</v>
      </c>
      <c r="F15" s="1">
        <v>40.94</v>
      </c>
      <c r="G15" s="1">
        <v>2478.1999999999998</v>
      </c>
      <c r="H15" s="1">
        <v>818.78</v>
      </c>
      <c r="I15" s="1">
        <v>1659.43</v>
      </c>
      <c r="J15" s="1">
        <v>488.32</v>
      </c>
      <c r="K15" s="5">
        <v>0</v>
      </c>
      <c r="L15" s="1">
        <v>601.54999999999995</v>
      </c>
      <c r="M15" s="1">
        <v>93.39</v>
      </c>
      <c r="N15" s="1">
        <v>36.049999999999997</v>
      </c>
      <c r="O15" s="1">
        <v>4051.04</v>
      </c>
      <c r="P15" s="1"/>
      <c r="Q15" s="1"/>
      <c r="R15" s="1"/>
    </row>
    <row r="16" spans="1:18" x14ac:dyDescent="0.3">
      <c r="A16" s="1" t="s">
        <v>16</v>
      </c>
      <c r="B16" s="1">
        <v>1322.65</v>
      </c>
      <c r="C16" s="1">
        <v>140.54</v>
      </c>
      <c r="D16" s="1">
        <v>127.79</v>
      </c>
      <c r="E16" s="1">
        <v>12.75</v>
      </c>
      <c r="F16" s="1">
        <v>185.02</v>
      </c>
      <c r="G16" s="1">
        <v>3198.55</v>
      </c>
      <c r="H16" s="1">
        <v>1515.84</v>
      </c>
      <c r="I16" s="1">
        <v>1682.72</v>
      </c>
      <c r="J16" s="1">
        <v>3398.54</v>
      </c>
      <c r="K16" s="1">
        <v>14.37</v>
      </c>
      <c r="L16" s="1">
        <v>484.11</v>
      </c>
      <c r="M16" s="1">
        <v>404.1</v>
      </c>
      <c r="N16" s="1">
        <v>2584.8200000000002</v>
      </c>
      <c r="O16" s="1">
        <v>11732.71</v>
      </c>
      <c r="P16" s="6">
        <f>(O16-O17)/O17</f>
        <v>0.12203227416785085</v>
      </c>
      <c r="Q16" s="6">
        <f>O16/$O$79</f>
        <v>6.2235427914284519E-2</v>
      </c>
      <c r="R16" s="1">
        <v>1276.05</v>
      </c>
    </row>
    <row r="17" spans="1:18" x14ac:dyDescent="0.3">
      <c r="A17" s="1" t="s">
        <v>11</v>
      </c>
      <c r="B17" s="1">
        <v>1248.6199999999999</v>
      </c>
      <c r="C17" s="1">
        <v>163.38999999999999</v>
      </c>
      <c r="D17" s="1">
        <v>147.94999999999999</v>
      </c>
      <c r="E17" s="1">
        <v>15.44</v>
      </c>
      <c r="F17" s="1">
        <v>136.55000000000001</v>
      </c>
      <c r="G17" s="1">
        <v>3080.87</v>
      </c>
      <c r="H17" s="1">
        <v>1374.2</v>
      </c>
      <c r="I17" s="1">
        <v>1706.68</v>
      </c>
      <c r="J17" s="1">
        <v>2886.19</v>
      </c>
      <c r="K17" s="1">
        <v>15.26</v>
      </c>
      <c r="L17" s="1">
        <v>417.11</v>
      </c>
      <c r="M17" s="1">
        <v>444.96</v>
      </c>
      <c r="N17" s="1">
        <v>2063.6999999999998</v>
      </c>
      <c r="O17" s="1">
        <v>10456.66</v>
      </c>
      <c r="P17" s="1"/>
      <c r="Q17" s="1"/>
      <c r="R17" s="1"/>
    </row>
    <row r="18" spans="1:18" x14ac:dyDescent="0.3">
      <c r="A18" s="1" t="s">
        <v>17</v>
      </c>
      <c r="B18" s="1">
        <v>2415.34</v>
      </c>
      <c r="C18" s="1">
        <v>540.32000000000005</v>
      </c>
      <c r="D18" s="1">
        <v>491.51</v>
      </c>
      <c r="E18" s="1">
        <v>48.81</v>
      </c>
      <c r="F18" s="1">
        <v>622.48</v>
      </c>
      <c r="G18" s="1">
        <v>5975.08</v>
      </c>
      <c r="H18" s="1">
        <v>2936.51</v>
      </c>
      <c r="I18" s="1">
        <v>3038.57</v>
      </c>
      <c r="J18" s="1">
        <v>4300.3599999999997</v>
      </c>
      <c r="K18" s="1">
        <v>143.35</v>
      </c>
      <c r="L18" s="1">
        <v>626.95000000000005</v>
      </c>
      <c r="M18" s="1">
        <v>512.52</v>
      </c>
      <c r="N18" s="1">
        <v>1586.48</v>
      </c>
      <c r="O18" s="1">
        <v>16722.88</v>
      </c>
      <c r="P18" s="6">
        <f>(O18-O19)/O19</f>
        <v>0.16153696552107355</v>
      </c>
      <c r="Q18" s="6">
        <f>O18/$O$79</f>
        <v>8.8705473224790388E-2</v>
      </c>
      <c r="R18" s="1">
        <v>2325.6799999999998</v>
      </c>
    </row>
    <row r="19" spans="1:18" x14ac:dyDescent="0.3">
      <c r="A19" s="1" t="s">
        <v>11</v>
      </c>
      <c r="B19" s="1">
        <v>2248.4699999999998</v>
      </c>
      <c r="C19" s="1">
        <v>514.22</v>
      </c>
      <c r="D19" s="1">
        <v>465.74</v>
      </c>
      <c r="E19" s="1">
        <v>48.48</v>
      </c>
      <c r="F19" s="1">
        <v>424.83</v>
      </c>
      <c r="G19" s="1">
        <v>5605.94</v>
      </c>
      <c r="H19" s="1">
        <v>2618.8200000000002</v>
      </c>
      <c r="I19" s="1">
        <v>2987.12</v>
      </c>
      <c r="J19" s="1">
        <v>3335.76</v>
      </c>
      <c r="K19" s="1">
        <v>119.18</v>
      </c>
      <c r="L19" s="1">
        <v>572.07000000000005</v>
      </c>
      <c r="M19" s="1">
        <v>388.14</v>
      </c>
      <c r="N19" s="1">
        <v>1188.5899999999999</v>
      </c>
      <c r="O19" s="23">
        <v>14397.2</v>
      </c>
      <c r="P19" s="1"/>
      <c r="Q19" s="1"/>
      <c r="R19" s="1"/>
    </row>
    <row r="20" spans="1:18" x14ac:dyDescent="0.3">
      <c r="A20" s="1" t="s">
        <v>18</v>
      </c>
      <c r="B20" s="1">
        <v>765.83</v>
      </c>
      <c r="C20" s="1">
        <v>207.82</v>
      </c>
      <c r="D20" s="1">
        <v>196.81</v>
      </c>
      <c r="E20" s="1">
        <v>11.01</v>
      </c>
      <c r="F20" s="1">
        <v>173.43</v>
      </c>
      <c r="G20" s="1">
        <v>3086.62</v>
      </c>
      <c r="H20" s="1">
        <v>1554.71</v>
      </c>
      <c r="I20" s="1">
        <v>1531.91</v>
      </c>
      <c r="J20" s="1">
        <v>1212.43</v>
      </c>
      <c r="K20" s="5">
        <v>0</v>
      </c>
      <c r="L20" s="1">
        <v>183.99</v>
      </c>
      <c r="M20" s="1">
        <v>100.76</v>
      </c>
      <c r="N20" s="1">
        <v>1007.15</v>
      </c>
      <c r="O20" s="1">
        <v>6738.03</v>
      </c>
      <c r="P20" s="6">
        <f>(O20-O21)/O21</f>
        <v>9.3401163498283951E-2</v>
      </c>
      <c r="Q20" s="6">
        <f>O20/$O$79</f>
        <v>3.5741459590264014E-2</v>
      </c>
      <c r="R20" s="1">
        <v>575.58000000000004</v>
      </c>
    </row>
    <row r="21" spans="1:18" x14ac:dyDescent="0.3">
      <c r="A21" s="1" t="s">
        <v>11</v>
      </c>
      <c r="B21" s="1">
        <v>709.26</v>
      </c>
      <c r="C21" s="1">
        <v>219.71</v>
      </c>
      <c r="D21" s="1">
        <v>211.41</v>
      </c>
      <c r="E21" s="1">
        <v>8.3000000000000007</v>
      </c>
      <c r="F21" s="1">
        <v>106.36</v>
      </c>
      <c r="G21" s="1">
        <v>2503.9899999999998</v>
      </c>
      <c r="H21" s="1">
        <v>1172.8900000000001</v>
      </c>
      <c r="I21" s="1">
        <v>1331.1</v>
      </c>
      <c r="J21" s="1">
        <v>1488.64</v>
      </c>
      <c r="K21" s="5">
        <v>0</v>
      </c>
      <c r="L21" s="1">
        <v>154.94</v>
      </c>
      <c r="M21" s="1">
        <v>90.85</v>
      </c>
      <c r="N21" s="1">
        <v>888.7</v>
      </c>
      <c r="O21" s="1">
        <v>6162.45</v>
      </c>
      <c r="P21" s="1"/>
      <c r="Q21" s="1"/>
      <c r="R21" s="1"/>
    </row>
    <row r="22" spans="1:18" x14ac:dyDescent="0.3">
      <c r="A22" s="1" t="s">
        <v>19</v>
      </c>
      <c r="B22" s="1">
        <v>50.71</v>
      </c>
      <c r="C22" s="1">
        <v>5.32</v>
      </c>
      <c r="D22" s="1">
        <v>5.32</v>
      </c>
      <c r="E22" s="5">
        <v>0</v>
      </c>
      <c r="F22" s="1">
        <v>7.54</v>
      </c>
      <c r="G22" s="1">
        <v>411.67</v>
      </c>
      <c r="H22" s="1">
        <v>231.67</v>
      </c>
      <c r="I22" s="1">
        <v>180</v>
      </c>
      <c r="J22" s="1">
        <v>384.46</v>
      </c>
      <c r="K22" s="5">
        <v>0</v>
      </c>
      <c r="L22" s="1">
        <v>1.1000000000000001</v>
      </c>
      <c r="M22" s="1">
        <v>41.7</v>
      </c>
      <c r="N22" s="1">
        <v>27.49</v>
      </c>
      <c r="O22" s="1">
        <v>929.99</v>
      </c>
      <c r="P22" s="6">
        <f>(O22-O23)/O23</f>
        <v>0.35403229328946023</v>
      </c>
      <c r="Q22" s="6">
        <f>O22/$O$79</f>
        <v>4.9330739109724403E-3</v>
      </c>
      <c r="R22" s="1">
        <v>243.16</v>
      </c>
    </row>
    <row r="23" spans="1:18" x14ac:dyDescent="0.3">
      <c r="A23" s="1" t="s">
        <v>11</v>
      </c>
      <c r="B23" s="1">
        <v>47.22</v>
      </c>
      <c r="C23" s="1">
        <v>12.65</v>
      </c>
      <c r="D23" s="1">
        <v>12.65</v>
      </c>
      <c r="E23" s="5">
        <v>0</v>
      </c>
      <c r="F23" s="1">
        <v>5.15</v>
      </c>
      <c r="G23" s="1">
        <v>320.88</v>
      </c>
      <c r="H23" s="1">
        <v>163.66</v>
      </c>
      <c r="I23" s="1">
        <v>157.21</v>
      </c>
      <c r="J23" s="1">
        <v>241.36</v>
      </c>
      <c r="K23" s="5">
        <v>0</v>
      </c>
      <c r="L23" s="1">
        <v>0.73</v>
      </c>
      <c r="M23" s="1">
        <v>36.04</v>
      </c>
      <c r="N23" s="1">
        <v>22.81</v>
      </c>
      <c r="O23" s="1">
        <v>686.83</v>
      </c>
      <c r="P23" s="1"/>
      <c r="Q23" s="1"/>
      <c r="R23" s="1"/>
    </row>
    <row r="24" spans="1:18" x14ac:dyDescent="0.3">
      <c r="A24" s="1" t="s">
        <v>20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23">
        <v>365.4</v>
      </c>
      <c r="O24" s="23">
        <v>365.4</v>
      </c>
      <c r="P24" s="5">
        <v>0</v>
      </c>
      <c r="Q24" s="6">
        <f>O24/$O$79</f>
        <v>1.9382414940691079E-3</v>
      </c>
      <c r="R24" s="1">
        <v>365.4</v>
      </c>
    </row>
    <row r="25" spans="1:18" x14ac:dyDescent="0.3">
      <c r="A25" s="1" t="s">
        <v>11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1"/>
      <c r="Q25" s="1"/>
      <c r="R25" s="1"/>
    </row>
    <row r="26" spans="1:18" x14ac:dyDescent="0.3">
      <c r="A26" s="1" t="s">
        <v>21</v>
      </c>
      <c r="B26" s="1">
        <v>71.66</v>
      </c>
      <c r="C26" s="1">
        <v>27.85</v>
      </c>
      <c r="D26" s="1">
        <v>27.85</v>
      </c>
      <c r="E26" s="5">
        <v>0</v>
      </c>
      <c r="F26" s="1">
        <v>31.78</v>
      </c>
      <c r="G26" s="1">
        <v>1049.48</v>
      </c>
      <c r="H26" s="1">
        <v>627.25</v>
      </c>
      <c r="I26" s="1">
        <v>422.24</v>
      </c>
      <c r="J26" s="1">
        <v>245.35</v>
      </c>
      <c r="K26" s="5">
        <v>0</v>
      </c>
      <c r="L26" s="1">
        <v>13.93</v>
      </c>
      <c r="M26" s="1">
        <v>13.97</v>
      </c>
      <c r="N26" s="1">
        <v>48.99</v>
      </c>
      <c r="O26" s="1">
        <v>1503.02</v>
      </c>
      <c r="P26" s="6">
        <f>(O26-O27)/O27</f>
        <v>0.17723263937841688</v>
      </c>
      <c r="Q26" s="6">
        <f>O26/$O$79</f>
        <v>7.9726757811049553E-3</v>
      </c>
      <c r="R26" s="1">
        <v>226.28</v>
      </c>
    </row>
    <row r="27" spans="1:18" x14ac:dyDescent="0.3">
      <c r="A27" s="1" t="s">
        <v>11</v>
      </c>
      <c r="B27" s="1">
        <v>61.35</v>
      </c>
      <c r="C27" s="1">
        <v>27.13</v>
      </c>
      <c r="D27" s="1">
        <v>27.13</v>
      </c>
      <c r="E27" s="5">
        <v>0</v>
      </c>
      <c r="F27" s="1">
        <v>22.54</v>
      </c>
      <c r="G27" s="1">
        <v>869.53</v>
      </c>
      <c r="H27" s="1">
        <v>452.74</v>
      </c>
      <c r="I27" s="1">
        <v>416.79</v>
      </c>
      <c r="J27" s="1">
        <v>220.74</v>
      </c>
      <c r="K27" s="5">
        <v>0</v>
      </c>
      <c r="L27" s="1">
        <v>13.76</v>
      </c>
      <c r="M27" s="1">
        <v>15.82</v>
      </c>
      <c r="N27" s="1">
        <v>45.87</v>
      </c>
      <c r="O27" s="1">
        <v>1276.74</v>
      </c>
      <c r="P27" s="1"/>
      <c r="Q27" s="1"/>
      <c r="R27" s="1"/>
    </row>
    <row r="28" spans="1:18" x14ac:dyDescent="0.3">
      <c r="A28" s="1" t="s">
        <v>22</v>
      </c>
      <c r="B28" s="1">
        <v>186.98</v>
      </c>
      <c r="C28" s="1">
        <v>20.29</v>
      </c>
      <c r="D28" s="1">
        <v>20.29</v>
      </c>
      <c r="E28" s="5">
        <v>0</v>
      </c>
      <c r="F28" s="1">
        <v>10.050000000000001</v>
      </c>
      <c r="G28" s="1">
        <v>1191.24</v>
      </c>
      <c r="H28" s="1">
        <v>339.05</v>
      </c>
      <c r="I28" s="1">
        <v>852.19</v>
      </c>
      <c r="J28" s="1">
        <v>316.55</v>
      </c>
      <c r="K28" s="5">
        <v>0</v>
      </c>
      <c r="L28" s="1">
        <v>37.79</v>
      </c>
      <c r="M28" s="1">
        <v>9.2200000000000006</v>
      </c>
      <c r="N28" s="1">
        <v>0.91</v>
      </c>
      <c r="O28" s="1">
        <v>1773.03</v>
      </c>
      <c r="P28" s="6">
        <f>(O28-O29)/O29</f>
        <v>9.8300234151417962E-2</v>
      </c>
      <c r="Q28" s="6">
        <f>O28/$O$79</f>
        <v>9.4049269738077472E-3</v>
      </c>
      <c r="R28" s="1">
        <v>158.69</v>
      </c>
    </row>
    <row r="29" spans="1:18" x14ac:dyDescent="0.3">
      <c r="A29" s="1" t="s">
        <v>11</v>
      </c>
      <c r="B29" s="1">
        <v>186.22</v>
      </c>
      <c r="C29" s="1">
        <v>16.55</v>
      </c>
      <c r="D29" s="1">
        <v>16.55</v>
      </c>
      <c r="E29" s="5">
        <v>0</v>
      </c>
      <c r="F29" s="1">
        <v>2.99</v>
      </c>
      <c r="G29" s="1">
        <v>1237.99</v>
      </c>
      <c r="H29" s="1">
        <v>425.24</v>
      </c>
      <c r="I29" s="1">
        <v>812.74</v>
      </c>
      <c r="J29" s="1">
        <v>132.59</v>
      </c>
      <c r="K29" s="5">
        <v>0</v>
      </c>
      <c r="L29" s="1">
        <v>32.74</v>
      </c>
      <c r="M29" s="1">
        <v>6.01</v>
      </c>
      <c r="N29" s="1">
        <v>-0.74</v>
      </c>
      <c r="O29" s="1">
        <v>1614.34</v>
      </c>
      <c r="P29" s="1"/>
      <c r="Q29" s="1"/>
      <c r="R29" s="1"/>
    </row>
    <row r="30" spans="1:18" x14ac:dyDescent="0.3">
      <c r="A30" s="1" t="s">
        <v>23</v>
      </c>
      <c r="B30" s="1">
        <v>841.4</v>
      </c>
      <c r="C30" s="1">
        <v>158.36000000000001</v>
      </c>
      <c r="D30" s="1">
        <v>82.36</v>
      </c>
      <c r="E30" s="1">
        <v>76</v>
      </c>
      <c r="F30" s="1">
        <v>260.29000000000002</v>
      </c>
      <c r="G30" s="1">
        <v>3341.23</v>
      </c>
      <c r="H30" s="1">
        <v>1094.49</v>
      </c>
      <c r="I30" s="1">
        <v>2246.7399999999998</v>
      </c>
      <c r="J30" s="1">
        <v>5300.28</v>
      </c>
      <c r="K30" s="1">
        <v>31.34</v>
      </c>
      <c r="L30" s="1">
        <v>132.19999999999999</v>
      </c>
      <c r="M30" s="1">
        <v>390.55</v>
      </c>
      <c r="N30" s="1">
        <v>343.09</v>
      </c>
      <c r="O30" s="1">
        <v>10798.74</v>
      </c>
      <c r="P30" s="6">
        <f>(O30-O31)/O31</f>
        <v>3.5833468423056861E-2</v>
      </c>
      <c r="Q30" s="6">
        <f>O30/$O$79</f>
        <v>5.7281242341718226E-2</v>
      </c>
      <c r="R30" s="1">
        <v>373.57</v>
      </c>
    </row>
    <row r="31" spans="1:18" x14ac:dyDescent="0.3">
      <c r="A31" s="1" t="s">
        <v>11</v>
      </c>
      <c r="B31" s="1">
        <v>844.74</v>
      </c>
      <c r="C31" s="1">
        <v>169.19</v>
      </c>
      <c r="D31" s="1">
        <v>93.87</v>
      </c>
      <c r="E31" s="1">
        <v>75.33</v>
      </c>
      <c r="F31" s="1">
        <v>217.71</v>
      </c>
      <c r="G31" s="1">
        <v>3070.41</v>
      </c>
      <c r="H31" s="1">
        <v>1011.44</v>
      </c>
      <c r="I31" s="1">
        <v>2058.9699999999998</v>
      </c>
      <c r="J31" s="1">
        <v>5323.02</v>
      </c>
      <c r="K31" s="1">
        <v>30.3</v>
      </c>
      <c r="L31" s="1">
        <v>118.62</v>
      </c>
      <c r="M31" s="1">
        <v>368.13</v>
      </c>
      <c r="N31" s="1">
        <v>283.04000000000002</v>
      </c>
      <c r="O31" s="1">
        <v>10425.17</v>
      </c>
      <c r="P31" s="1"/>
      <c r="Q31" s="1"/>
      <c r="R31" s="1"/>
    </row>
    <row r="32" spans="1:18" x14ac:dyDescent="0.3">
      <c r="A32" s="1" t="s">
        <v>24</v>
      </c>
      <c r="B32" s="1">
        <v>-0.74</v>
      </c>
      <c r="C32" s="5">
        <v>0</v>
      </c>
      <c r="D32" s="5">
        <v>0</v>
      </c>
      <c r="E32" s="5">
        <v>0</v>
      </c>
      <c r="F32" s="5">
        <v>0</v>
      </c>
      <c r="G32" s="1">
        <v>4.8099999999999996</v>
      </c>
      <c r="H32" s="1">
        <v>0.43</v>
      </c>
      <c r="I32" s="1">
        <v>4.3899999999999997</v>
      </c>
      <c r="J32" s="1">
        <v>38.22</v>
      </c>
      <c r="K32" s="5">
        <v>0</v>
      </c>
      <c r="L32" s="5">
        <v>0</v>
      </c>
      <c r="M32" s="1">
        <v>-0.06</v>
      </c>
      <c r="N32" s="5">
        <v>0</v>
      </c>
      <c r="O32" s="1">
        <v>42.24</v>
      </c>
      <c r="P32" s="6">
        <f>(O32-O33)/O33</f>
        <v>-0.13813507447459694</v>
      </c>
      <c r="Q32" s="6">
        <f>O32/$O$79</f>
        <v>2.2405944364936817E-4</v>
      </c>
      <c r="R32" s="1">
        <v>-6.77</v>
      </c>
    </row>
    <row r="33" spans="1:18" x14ac:dyDescent="0.3">
      <c r="A33" s="1" t="s">
        <v>11</v>
      </c>
      <c r="B33" s="1">
        <v>-0.26</v>
      </c>
      <c r="C33" s="5">
        <v>0</v>
      </c>
      <c r="D33" s="5">
        <v>0</v>
      </c>
      <c r="E33" s="5">
        <v>0</v>
      </c>
      <c r="F33" s="5">
        <v>0</v>
      </c>
      <c r="G33" s="1">
        <v>23.11</v>
      </c>
      <c r="H33" s="1">
        <v>2.23</v>
      </c>
      <c r="I33" s="1">
        <v>20.88</v>
      </c>
      <c r="J33" s="1">
        <v>26</v>
      </c>
      <c r="K33" s="5">
        <v>0</v>
      </c>
      <c r="L33" s="5">
        <v>0</v>
      </c>
      <c r="M33" s="1">
        <v>0.14000000000000001</v>
      </c>
      <c r="N33" s="1">
        <v>0.02</v>
      </c>
      <c r="O33" s="1">
        <v>49.01</v>
      </c>
      <c r="P33" s="1"/>
      <c r="Q33" s="1"/>
      <c r="R33" s="1"/>
    </row>
    <row r="34" spans="1:18" x14ac:dyDescent="0.3">
      <c r="A34" s="1" t="s">
        <v>25</v>
      </c>
      <c r="B34" s="1">
        <v>6.1</v>
      </c>
      <c r="C34" s="5">
        <v>0</v>
      </c>
      <c r="D34" s="5">
        <v>0</v>
      </c>
      <c r="E34" s="5">
        <v>0</v>
      </c>
      <c r="F34" s="1">
        <v>1.1100000000000001</v>
      </c>
      <c r="G34" s="1">
        <v>76.930000000000007</v>
      </c>
      <c r="H34" s="1">
        <v>20.059999999999999</v>
      </c>
      <c r="I34" s="1">
        <v>56.87</v>
      </c>
      <c r="J34" s="1">
        <v>8.33</v>
      </c>
      <c r="K34" s="5">
        <v>0</v>
      </c>
      <c r="L34" s="1">
        <v>41.02</v>
      </c>
      <c r="M34" s="1">
        <v>0.27</v>
      </c>
      <c r="N34" s="1">
        <v>0.13</v>
      </c>
      <c r="O34" s="1">
        <v>133.88999999999999</v>
      </c>
      <c r="P34" s="6">
        <f>(O34-O35)/O35</f>
        <v>-0.58188120667041421</v>
      </c>
      <c r="Q34" s="6">
        <f>O34/$O$79</f>
        <v>7.1021114844256389E-4</v>
      </c>
      <c r="R34" s="1">
        <v>-186.33</v>
      </c>
    </row>
    <row r="35" spans="1:18" x14ac:dyDescent="0.3">
      <c r="A35" s="1" t="s">
        <v>11</v>
      </c>
      <c r="B35" s="1">
        <v>17.48</v>
      </c>
      <c r="C35" s="5">
        <v>0</v>
      </c>
      <c r="D35" s="5">
        <v>0</v>
      </c>
      <c r="E35" s="5">
        <v>0</v>
      </c>
      <c r="F35" s="1">
        <v>2.08</v>
      </c>
      <c r="G35" s="1">
        <v>245.21</v>
      </c>
      <c r="H35" s="1">
        <v>177.12</v>
      </c>
      <c r="I35" s="1">
        <v>68.08</v>
      </c>
      <c r="J35" s="1">
        <v>9.26</v>
      </c>
      <c r="K35" s="5">
        <v>0</v>
      </c>
      <c r="L35" s="1">
        <v>45.58</v>
      </c>
      <c r="M35" s="1">
        <v>0.34</v>
      </c>
      <c r="N35" s="1">
        <v>0.28000000000000003</v>
      </c>
      <c r="O35" s="1">
        <v>320.22000000000003</v>
      </c>
      <c r="P35" s="1"/>
      <c r="Q35" s="1"/>
      <c r="R35" s="1"/>
    </row>
    <row r="36" spans="1:18" x14ac:dyDescent="0.3">
      <c r="A36" s="1" t="s">
        <v>26</v>
      </c>
      <c r="B36" s="1">
        <v>918.36</v>
      </c>
      <c r="C36" s="1">
        <v>106.73</v>
      </c>
      <c r="D36" s="1">
        <v>92.87</v>
      </c>
      <c r="E36" s="1">
        <v>13.86</v>
      </c>
      <c r="F36" s="1">
        <v>221.86</v>
      </c>
      <c r="G36" s="1">
        <v>2764.17</v>
      </c>
      <c r="H36" s="1">
        <v>1120.5</v>
      </c>
      <c r="I36" s="1">
        <v>1643.67</v>
      </c>
      <c r="J36" s="1">
        <v>1426.01</v>
      </c>
      <c r="K36" s="1">
        <v>15.38</v>
      </c>
      <c r="L36" s="1">
        <v>54.1</v>
      </c>
      <c r="M36" s="1">
        <v>141.91999999999999</v>
      </c>
      <c r="N36" s="1">
        <v>2597.89</v>
      </c>
      <c r="O36" s="1">
        <v>8246.42</v>
      </c>
      <c r="P36" s="6">
        <f>(O36-O37)/O37</f>
        <v>0.14185345806401586</v>
      </c>
      <c r="Q36" s="6">
        <f>O36/$O$79</f>
        <v>4.3742620201207921E-2</v>
      </c>
      <c r="R36" s="1">
        <v>1024.46</v>
      </c>
    </row>
    <row r="37" spans="1:18" x14ac:dyDescent="0.3">
      <c r="A37" s="1" t="s">
        <v>11</v>
      </c>
      <c r="B37" s="1">
        <v>837.33</v>
      </c>
      <c r="C37" s="1">
        <v>102.29</v>
      </c>
      <c r="D37" s="1">
        <v>88.36</v>
      </c>
      <c r="E37" s="1">
        <v>13.92</v>
      </c>
      <c r="F37" s="1">
        <v>154.44999999999999</v>
      </c>
      <c r="G37" s="1">
        <v>2507.61</v>
      </c>
      <c r="H37" s="1">
        <v>1058.6600000000001</v>
      </c>
      <c r="I37" s="1">
        <v>1448.95</v>
      </c>
      <c r="J37" s="1">
        <v>999.79</v>
      </c>
      <c r="K37" s="1">
        <v>19.52</v>
      </c>
      <c r="L37" s="1">
        <v>51.45</v>
      </c>
      <c r="M37" s="1">
        <v>119.16</v>
      </c>
      <c r="N37" s="1">
        <v>2430.37</v>
      </c>
      <c r="O37" s="1">
        <v>7221.96</v>
      </c>
      <c r="P37" s="1"/>
      <c r="Q37" s="1"/>
      <c r="R37" s="1"/>
    </row>
    <row r="38" spans="1:18" x14ac:dyDescent="0.3">
      <c r="A38" s="1" t="s">
        <v>27</v>
      </c>
      <c r="B38" s="1">
        <v>209.12</v>
      </c>
      <c r="C38" s="1">
        <v>36.64</v>
      </c>
      <c r="D38" s="1">
        <v>36.64</v>
      </c>
      <c r="E38" s="5">
        <v>0</v>
      </c>
      <c r="F38" s="1">
        <v>43.88</v>
      </c>
      <c r="G38" s="1">
        <v>1604.02</v>
      </c>
      <c r="H38" s="1">
        <v>674.83</v>
      </c>
      <c r="I38" s="1">
        <v>929.2</v>
      </c>
      <c r="J38" s="1">
        <v>347.85</v>
      </c>
      <c r="K38" s="5">
        <v>0</v>
      </c>
      <c r="L38" s="1">
        <v>9.7899999999999991</v>
      </c>
      <c r="M38" s="1">
        <v>35.29</v>
      </c>
      <c r="N38" s="1">
        <v>5.98</v>
      </c>
      <c r="O38" s="1">
        <v>2292.58</v>
      </c>
      <c r="P38" s="6">
        <f>(O38-O39)/O39</f>
        <v>6.4173083975064174E-2</v>
      </c>
      <c r="Q38" s="6">
        <f>O38/$O$79</f>
        <v>1.2160847521819802E-2</v>
      </c>
      <c r="R38" s="1">
        <v>138.25</v>
      </c>
    </row>
    <row r="39" spans="1:18" x14ac:dyDescent="0.3">
      <c r="A39" s="1" t="s">
        <v>11</v>
      </c>
      <c r="B39" s="1">
        <v>214.5</v>
      </c>
      <c r="C39" s="1">
        <v>35.79</v>
      </c>
      <c r="D39" s="1">
        <v>35.79</v>
      </c>
      <c r="E39" s="5">
        <v>0</v>
      </c>
      <c r="F39" s="1">
        <v>38.89</v>
      </c>
      <c r="G39" s="1">
        <v>1536.47</v>
      </c>
      <c r="H39" s="1">
        <v>652.83000000000004</v>
      </c>
      <c r="I39" s="1">
        <v>883.64</v>
      </c>
      <c r="J39" s="1">
        <v>282.48</v>
      </c>
      <c r="K39" s="5">
        <v>0</v>
      </c>
      <c r="L39" s="1">
        <v>8.67</v>
      </c>
      <c r="M39" s="1">
        <v>30.82</v>
      </c>
      <c r="N39" s="1">
        <v>6.71</v>
      </c>
      <c r="O39" s="1">
        <v>2154.33</v>
      </c>
      <c r="P39" s="1"/>
      <c r="Q39" s="1"/>
      <c r="R39" s="1"/>
    </row>
    <row r="40" spans="1:18" x14ac:dyDescent="0.3">
      <c r="A40" s="1" t="s">
        <v>28</v>
      </c>
      <c r="B40" s="1">
        <v>1184.67</v>
      </c>
      <c r="C40" s="1">
        <v>57.9</v>
      </c>
      <c r="D40" s="1">
        <v>57.9</v>
      </c>
      <c r="E40" s="5">
        <v>0</v>
      </c>
      <c r="F40" s="1">
        <v>91.41</v>
      </c>
      <c r="G40" s="1">
        <v>1867.62</v>
      </c>
      <c r="H40" s="1">
        <v>941.13</v>
      </c>
      <c r="I40" s="1">
        <v>926.5</v>
      </c>
      <c r="J40" s="1">
        <v>1560.09</v>
      </c>
      <c r="K40" s="1">
        <v>0.08</v>
      </c>
      <c r="L40" s="1">
        <v>75.39</v>
      </c>
      <c r="M40" s="1">
        <v>732.72</v>
      </c>
      <c r="N40" s="1">
        <v>1942.97</v>
      </c>
      <c r="O40" s="1">
        <v>7512.86</v>
      </c>
      <c r="P40" s="6">
        <f>(O40-O41)/O41</f>
        <v>0.20553919720151798</v>
      </c>
      <c r="Q40" s="6">
        <f>O40/$O$79</f>
        <v>3.9851496965331253E-2</v>
      </c>
      <c r="R40" s="1">
        <v>1280.9100000000001</v>
      </c>
    </row>
    <row r="41" spans="1:18" x14ac:dyDescent="0.3">
      <c r="A41" s="1" t="s">
        <v>11</v>
      </c>
      <c r="B41" s="1">
        <v>1070.05</v>
      </c>
      <c r="C41" s="1">
        <v>60.06</v>
      </c>
      <c r="D41" s="1">
        <v>60.06</v>
      </c>
      <c r="E41" s="5">
        <v>0</v>
      </c>
      <c r="F41" s="1">
        <v>48.17</v>
      </c>
      <c r="G41" s="1">
        <v>1493.34</v>
      </c>
      <c r="H41" s="1">
        <v>668.65</v>
      </c>
      <c r="I41" s="1">
        <v>824.69</v>
      </c>
      <c r="J41" s="1">
        <v>1181.8499999999999</v>
      </c>
      <c r="K41" s="1">
        <v>0.04</v>
      </c>
      <c r="L41" s="1">
        <v>43.42</v>
      </c>
      <c r="M41" s="1">
        <v>623.17999999999995</v>
      </c>
      <c r="N41" s="1">
        <v>1711.84</v>
      </c>
      <c r="O41" s="1">
        <v>6231.95</v>
      </c>
      <c r="P41" s="1"/>
      <c r="Q41" s="1"/>
      <c r="R41" s="1"/>
    </row>
    <row r="42" spans="1:18" x14ac:dyDescent="0.3">
      <c r="A42" s="1" t="s">
        <v>29</v>
      </c>
      <c r="B42" s="1">
        <v>61.56</v>
      </c>
      <c r="C42" s="1">
        <v>1.55</v>
      </c>
      <c r="D42" s="1">
        <v>1.55</v>
      </c>
      <c r="E42" s="5">
        <v>0</v>
      </c>
      <c r="F42" s="1">
        <v>12.54</v>
      </c>
      <c r="G42" s="1">
        <v>1700.48</v>
      </c>
      <c r="H42" s="1">
        <v>379.69</v>
      </c>
      <c r="I42" s="1">
        <v>1320.79</v>
      </c>
      <c r="J42" s="1">
        <v>1.77</v>
      </c>
      <c r="K42" s="5">
        <v>0</v>
      </c>
      <c r="L42" s="1">
        <v>4.68</v>
      </c>
      <c r="M42" s="1">
        <v>83.58</v>
      </c>
      <c r="N42" s="1">
        <v>10.62</v>
      </c>
      <c r="O42" s="1">
        <v>1876.78</v>
      </c>
      <c r="P42" s="6">
        <f>(O42-O43)/O43</f>
        <v>0.34328208651836573</v>
      </c>
      <c r="Q42" s="6">
        <f>O42/$O$79</f>
        <v>9.9552623733963341E-3</v>
      </c>
      <c r="R42" s="1">
        <v>479.62</v>
      </c>
    </row>
    <row r="43" spans="1:18" x14ac:dyDescent="0.3">
      <c r="A43" s="1" t="s">
        <v>11</v>
      </c>
      <c r="B43" s="1">
        <v>51.38</v>
      </c>
      <c r="C43" s="1">
        <v>1.41</v>
      </c>
      <c r="D43" s="1">
        <v>1.41</v>
      </c>
      <c r="E43" s="5">
        <v>0</v>
      </c>
      <c r="F43" s="1">
        <v>9.91</v>
      </c>
      <c r="G43" s="1">
        <v>1288.3399999999999</v>
      </c>
      <c r="H43" s="1">
        <v>261.33</v>
      </c>
      <c r="I43" s="1">
        <v>1027.01</v>
      </c>
      <c r="J43" s="1">
        <v>1.44</v>
      </c>
      <c r="K43" s="5">
        <v>0</v>
      </c>
      <c r="L43" s="1">
        <v>3.8</v>
      </c>
      <c r="M43" s="1">
        <v>32.07</v>
      </c>
      <c r="N43" s="1">
        <v>8.81</v>
      </c>
      <c r="O43" s="1">
        <v>1397.16</v>
      </c>
      <c r="P43" s="1"/>
      <c r="Q43" s="1"/>
      <c r="R43" s="1"/>
    </row>
    <row r="44" spans="1:18" x14ac:dyDescent="0.3">
      <c r="A44" s="1" t="s">
        <v>30</v>
      </c>
      <c r="B44" s="1">
        <v>1510.32</v>
      </c>
      <c r="C44" s="1">
        <v>442.07</v>
      </c>
      <c r="D44" s="1">
        <v>437.5</v>
      </c>
      <c r="E44" s="1">
        <v>4.57</v>
      </c>
      <c r="F44" s="1">
        <v>185.5</v>
      </c>
      <c r="G44" s="1">
        <v>4830.92</v>
      </c>
      <c r="H44" s="1">
        <v>2160.87</v>
      </c>
      <c r="I44" s="1">
        <v>2670.05</v>
      </c>
      <c r="J44" s="1">
        <v>1883.41</v>
      </c>
      <c r="K44" s="1">
        <v>102.38</v>
      </c>
      <c r="L44" s="1">
        <v>392.73</v>
      </c>
      <c r="M44" s="1">
        <v>137.24</v>
      </c>
      <c r="N44" s="1">
        <v>512.27</v>
      </c>
      <c r="O44" s="1">
        <v>9996.84</v>
      </c>
      <c r="P44" s="6">
        <f>(O44-O45)/O45</f>
        <v>0.21778132940921383</v>
      </c>
      <c r="Q44" s="6">
        <f>O44/$O$79</f>
        <v>5.3027613841187253E-2</v>
      </c>
      <c r="R44" s="1">
        <v>1787.78</v>
      </c>
    </row>
    <row r="45" spans="1:18" x14ac:dyDescent="0.3">
      <c r="A45" s="1" t="s">
        <v>11</v>
      </c>
      <c r="B45" s="1">
        <v>1321.51</v>
      </c>
      <c r="C45" s="1">
        <v>428.06</v>
      </c>
      <c r="D45" s="1">
        <v>420</v>
      </c>
      <c r="E45" s="1">
        <v>8.07</v>
      </c>
      <c r="F45" s="1">
        <v>106.12</v>
      </c>
      <c r="G45" s="1">
        <v>3893.16</v>
      </c>
      <c r="H45" s="1">
        <v>1746.88</v>
      </c>
      <c r="I45" s="1">
        <v>2146.2800000000002</v>
      </c>
      <c r="J45" s="1">
        <v>1455.52</v>
      </c>
      <c r="K45" s="1">
        <v>59.38</v>
      </c>
      <c r="L45" s="1">
        <v>355.38</v>
      </c>
      <c r="M45" s="1">
        <v>363.83</v>
      </c>
      <c r="N45" s="1">
        <v>226.09</v>
      </c>
      <c r="O45" s="1">
        <v>8209.06</v>
      </c>
      <c r="P45" s="1"/>
      <c r="Q45" s="1"/>
      <c r="R45" s="1"/>
    </row>
    <row r="46" spans="1:18" x14ac:dyDescent="0.3">
      <c r="A46" s="1" t="s">
        <v>31</v>
      </c>
      <c r="B46" s="1">
        <v>2883.07</v>
      </c>
      <c r="C46" s="1">
        <v>594.47</v>
      </c>
      <c r="D46" s="1">
        <v>283.52999999999997</v>
      </c>
      <c r="E46" s="1">
        <v>310.94</v>
      </c>
      <c r="F46" s="1">
        <v>650.20000000000005</v>
      </c>
      <c r="G46" s="1">
        <v>6104.1</v>
      </c>
      <c r="H46" s="1">
        <v>2347.33</v>
      </c>
      <c r="I46" s="1">
        <v>3756.77</v>
      </c>
      <c r="J46" s="1">
        <v>12214.86</v>
      </c>
      <c r="K46" s="1">
        <v>272.14999999999998</v>
      </c>
      <c r="L46" s="1">
        <v>331.33</v>
      </c>
      <c r="M46" s="1">
        <v>429.66</v>
      </c>
      <c r="N46" s="1">
        <v>901.61</v>
      </c>
      <c r="O46" s="1">
        <v>24381.45</v>
      </c>
      <c r="P46" s="6">
        <f>(O46-O47)/O47</f>
        <v>8.185489363798007E-2</v>
      </c>
      <c r="Q46" s="6">
        <f>O46/$O$79</f>
        <v>0.12932987979083541</v>
      </c>
      <c r="R46" s="1">
        <v>1844.74</v>
      </c>
    </row>
    <row r="47" spans="1:18" x14ac:dyDescent="0.3">
      <c r="A47" s="1" t="s">
        <v>11</v>
      </c>
      <c r="B47" s="1">
        <v>2815.08</v>
      </c>
      <c r="C47" s="1">
        <v>626.76</v>
      </c>
      <c r="D47" s="1">
        <v>330.57</v>
      </c>
      <c r="E47" s="1">
        <v>296.19</v>
      </c>
      <c r="F47" s="1">
        <v>608.64</v>
      </c>
      <c r="G47" s="1">
        <v>5547.1</v>
      </c>
      <c r="H47" s="1">
        <v>1943.59</v>
      </c>
      <c r="I47" s="1">
        <v>3603.51</v>
      </c>
      <c r="J47" s="1">
        <v>11041.58</v>
      </c>
      <c r="K47" s="1">
        <v>200.12</v>
      </c>
      <c r="L47" s="1">
        <v>350.97</v>
      </c>
      <c r="M47" s="1">
        <v>466.23</v>
      </c>
      <c r="N47" s="1">
        <v>880.23</v>
      </c>
      <c r="O47" s="1">
        <v>22536.71</v>
      </c>
      <c r="P47" s="1"/>
      <c r="Q47" s="1"/>
      <c r="R47" s="1"/>
    </row>
    <row r="48" spans="1:18" x14ac:dyDescent="0.3">
      <c r="A48" s="1" t="s">
        <v>32</v>
      </c>
      <c r="B48" s="1">
        <v>1149.99</v>
      </c>
      <c r="C48" s="1">
        <v>316.31</v>
      </c>
      <c r="D48" s="1">
        <v>151.88</v>
      </c>
      <c r="E48" s="1">
        <v>164.43</v>
      </c>
      <c r="F48" s="1">
        <v>291.75</v>
      </c>
      <c r="G48" s="1">
        <v>2564.5</v>
      </c>
      <c r="H48" s="1">
        <v>776.84</v>
      </c>
      <c r="I48" s="1">
        <v>1787.66</v>
      </c>
      <c r="J48" s="1">
        <v>5407.74</v>
      </c>
      <c r="K48" s="1">
        <v>97.03</v>
      </c>
      <c r="L48" s="1">
        <v>89.75</v>
      </c>
      <c r="M48" s="1">
        <v>747.83</v>
      </c>
      <c r="N48" s="1">
        <v>1160.42</v>
      </c>
      <c r="O48" s="1">
        <v>11825.32</v>
      </c>
      <c r="P48" s="6">
        <f>(O48-O49)/O49</f>
        <v>0.15265630132593305</v>
      </c>
      <c r="Q48" s="6">
        <f>O48/$O$79</f>
        <v>6.2726671879160659E-2</v>
      </c>
      <c r="R48" s="1">
        <v>1566.13</v>
      </c>
    </row>
    <row r="49" spans="1:18" x14ac:dyDescent="0.3">
      <c r="A49" s="1" t="s">
        <v>11</v>
      </c>
      <c r="B49" s="1">
        <v>1190.02</v>
      </c>
      <c r="C49" s="1">
        <v>320.41000000000003</v>
      </c>
      <c r="D49" s="1">
        <v>177.11</v>
      </c>
      <c r="E49" s="1">
        <v>143.30000000000001</v>
      </c>
      <c r="F49" s="1">
        <v>230.47</v>
      </c>
      <c r="G49" s="1">
        <v>2172.2199999999998</v>
      </c>
      <c r="H49" s="1">
        <v>575.74</v>
      </c>
      <c r="I49" s="1">
        <v>1596.48</v>
      </c>
      <c r="J49" s="1">
        <v>5558.11</v>
      </c>
      <c r="K49" s="1">
        <v>84.99</v>
      </c>
      <c r="L49" s="1">
        <v>99</v>
      </c>
      <c r="M49" s="1">
        <v>284.77999999999997</v>
      </c>
      <c r="N49" s="1">
        <v>319.19</v>
      </c>
      <c r="O49" s="1">
        <v>10259.19</v>
      </c>
      <c r="P49" s="1"/>
      <c r="Q49" s="1"/>
      <c r="R49" s="1"/>
    </row>
    <row r="50" spans="1:18" x14ac:dyDescent="0.3">
      <c r="A50" s="1" t="s">
        <v>33</v>
      </c>
      <c r="B50" s="1">
        <v>1445.47</v>
      </c>
      <c r="C50" s="1">
        <v>243.86</v>
      </c>
      <c r="D50" s="1">
        <v>122.04</v>
      </c>
      <c r="E50" s="1">
        <v>121.82</v>
      </c>
      <c r="F50" s="1">
        <v>299.64</v>
      </c>
      <c r="G50" s="1">
        <v>4316.38</v>
      </c>
      <c r="H50" s="1">
        <v>1282.51</v>
      </c>
      <c r="I50" s="1">
        <v>3033.87</v>
      </c>
      <c r="J50" s="1">
        <v>4847.2</v>
      </c>
      <c r="K50" s="1">
        <v>33.9</v>
      </c>
      <c r="L50" s="1">
        <v>179.08</v>
      </c>
      <c r="M50" s="1">
        <v>257.58999999999997</v>
      </c>
      <c r="N50" s="1">
        <v>851.89</v>
      </c>
      <c r="O50" s="1">
        <v>12475.01</v>
      </c>
      <c r="P50" s="6">
        <f>(O50-O51)/O51</f>
        <v>8.2892653523239448E-2</v>
      </c>
      <c r="Q50" s="6">
        <f>O50/$O$79</f>
        <v>6.617291193466629E-2</v>
      </c>
      <c r="R50" s="1">
        <v>954.93</v>
      </c>
    </row>
    <row r="51" spans="1:18" x14ac:dyDescent="0.3">
      <c r="A51" s="1" t="s">
        <v>11</v>
      </c>
      <c r="B51" s="1">
        <v>1348.58</v>
      </c>
      <c r="C51" s="1">
        <v>272.94</v>
      </c>
      <c r="D51" s="1">
        <v>130.55000000000001</v>
      </c>
      <c r="E51" s="1">
        <v>142.38999999999999</v>
      </c>
      <c r="F51" s="1">
        <v>273.47000000000003</v>
      </c>
      <c r="G51" s="1">
        <v>3618.72</v>
      </c>
      <c r="H51" s="1">
        <v>1001.92</v>
      </c>
      <c r="I51" s="1">
        <v>2616.8000000000002</v>
      </c>
      <c r="J51" s="1">
        <v>4637</v>
      </c>
      <c r="K51" s="1">
        <v>42.26</v>
      </c>
      <c r="L51" s="1">
        <v>179.89</v>
      </c>
      <c r="M51" s="1">
        <v>339.7</v>
      </c>
      <c r="N51" s="1">
        <v>807.52</v>
      </c>
      <c r="O51" s="1">
        <v>11520.08</v>
      </c>
      <c r="P51" s="1"/>
      <c r="Q51" s="1"/>
      <c r="R51" s="1"/>
    </row>
    <row r="52" spans="1:18" x14ac:dyDescent="0.3">
      <c r="A52" s="1" t="s">
        <v>34</v>
      </c>
      <c r="B52" s="1">
        <v>192.69</v>
      </c>
      <c r="C52" s="1">
        <v>36.43</v>
      </c>
      <c r="D52" s="1">
        <v>21.64</v>
      </c>
      <c r="E52" s="1">
        <v>14.79</v>
      </c>
      <c r="F52" s="1">
        <v>8.76</v>
      </c>
      <c r="G52" s="1">
        <v>1465.47</v>
      </c>
      <c r="H52" s="1">
        <v>636.85</v>
      </c>
      <c r="I52" s="1">
        <v>828.62</v>
      </c>
      <c r="J52" s="1">
        <v>350.64</v>
      </c>
      <c r="K52" s="5">
        <v>0</v>
      </c>
      <c r="L52" s="1">
        <v>14.83</v>
      </c>
      <c r="M52" s="1">
        <v>78.680000000000007</v>
      </c>
      <c r="N52" s="1">
        <v>1190.0899999999999</v>
      </c>
      <c r="O52" s="1">
        <v>3337.59</v>
      </c>
      <c r="P52" s="6">
        <f>(O52-O53)/O53</f>
        <v>0.20351145423534464</v>
      </c>
      <c r="Q52" s="6">
        <f>O52/$O$79</f>
        <v>1.7704037843979514E-2</v>
      </c>
      <c r="R52" s="1">
        <v>564.38</v>
      </c>
    </row>
    <row r="53" spans="1:18" x14ac:dyDescent="0.3">
      <c r="A53" s="1" t="s">
        <v>11</v>
      </c>
      <c r="B53" s="1">
        <v>166.78</v>
      </c>
      <c r="C53" s="1">
        <v>31.43</v>
      </c>
      <c r="D53" s="1">
        <v>18.54</v>
      </c>
      <c r="E53" s="1">
        <v>12.89</v>
      </c>
      <c r="F53" s="1">
        <v>7.98</v>
      </c>
      <c r="G53" s="1">
        <v>1309.68</v>
      </c>
      <c r="H53" s="1">
        <v>691.63</v>
      </c>
      <c r="I53" s="1">
        <v>618.04999999999995</v>
      </c>
      <c r="J53" s="1">
        <v>210.42</v>
      </c>
      <c r="K53" s="5">
        <v>0</v>
      </c>
      <c r="L53" s="1">
        <v>15.05</v>
      </c>
      <c r="M53" s="1">
        <v>91.15</v>
      </c>
      <c r="N53" s="1">
        <v>940.72</v>
      </c>
      <c r="O53" s="1">
        <v>2773.21</v>
      </c>
      <c r="P53" s="1"/>
      <c r="Q53" s="1"/>
      <c r="R53" s="1"/>
    </row>
    <row r="54" spans="1:18" x14ac:dyDescent="0.3">
      <c r="A54" s="2" t="s">
        <v>35</v>
      </c>
      <c r="B54" s="13">
        <f t="shared" ref="B54:O55" si="0">SUM(B4+B6+B8+B10+B12+B14+B16+B18+B20+B22+B24+B26+B28+B30+B32+B34+B36+B38+B40+B42+B44+B46+B48+B50+B52)</f>
        <v>18154.870000000003</v>
      </c>
      <c r="C54" s="13">
        <f t="shared" si="0"/>
        <v>3353.3700000000003</v>
      </c>
      <c r="D54" s="13">
        <f t="shared" si="0"/>
        <v>2541.7099999999996</v>
      </c>
      <c r="E54" s="13">
        <f t="shared" si="0"/>
        <v>811.64999999999986</v>
      </c>
      <c r="F54" s="13">
        <f t="shared" si="0"/>
        <v>3531.53</v>
      </c>
      <c r="G54" s="13">
        <f t="shared" si="0"/>
        <v>57927.56</v>
      </c>
      <c r="H54" s="13">
        <f t="shared" si="0"/>
        <v>23826.449999999997</v>
      </c>
      <c r="I54" s="13">
        <f t="shared" si="0"/>
        <v>34101.170000000006</v>
      </c>
      <c r="J54" s="13">
        <f t="shared" si="0"/>
        <v>51361.229999999989</v>
      </c>
      <c r="K54" s="13">
        <f t="shared" si="0"/>
        <v>721.11999999999989</v>
      </c>
      <c r="L54" s="13">
        <f t="shared" si="0"/>
        <v>3310.4599999999991</v>
      </c>
      <c r="M54" s="13">
        <f t="shared" si="0"/>
        <v>4857.4000000000005</v>
      </c>
      <c r="N54" s="13">
        <f t="shared" si="0"/>
        <v>18539.319999999996</v>
      </c>
      <c r="O54" s="13">
        <f t="shared" si="0"/>
        <v>161756.91000000003</v>
      </c>
      <c r="P54" s="7">
        <f>(O54-O55)/O55</f>
        <v>0.15492093823982322</v>
      </c>
      <c r="Q54" s="7">
        <f>O54/$O$79</f>
        <v>0.85802943326327941</v>
      </c>
      <c r="R54" s="13">
        <f t="shared" ref="R54" si="1">SUM(R4+R6+R8+R10+R12+R14+R16+R18+R20+R22+R24+R26+R28+R30+R32+R34+R36+R38+R40+R42+R44+R46+R48+R50+R52)</f>
        <v>21698.050000000007</v>
      </c>
    </row>
    <row r="55" spans="1:18" x14ac:dyDescent="0.3">
      <c r="A55" s="1" t="s">
        <v>36</v>
      </c>
      <c r="B55" s="14">
        <f t="shared" si="0"/>
        <v>16941.989999999998</v>
      </c>
      <c r="C55" s="14">
        <f t="shared" si="0"/>
        <v>3380</v>
      </c>
      <c r="D55" s="14">
        <f t="shared" si="0"/>
        <v>2581.3900000000008</v>
      </c>
      <c r="E55" s="14">
        <f t="shared" si="0"/>
        <v>798.61999999999989</v>
      </c>
      <c r="F55" s="14">
        <f t="shared" si="0"/>
        <v>2710.64</v>
      </c>
      <c r="G55" s="14">
        <f t="shared" si="0"/>
        <v>50336.989999999991</v>
      </c>
      <c r="H55" s="14">
        <f t="shared" si="0"/>
        <v>19970.45</v>
      </c>
      <c r="I55" s="14">
        <f t="shared" si="0"/>
        <v>30366.529999999995</v>
      </c>
      <c r="J55" s="14">
        <f t="shared" si="0"/>
        <v>43070.359999999993</v>
      </c>
      <c r="K55" s="14">
        <f t="shared" si="0"/>
        <v>578.38</v>
      </c>
      <c r="L55" s="14">
        <f t="shared" si="0"/>
        <v>3537.9900000000002</v>
      </c>
      <c r="M55" s="14">
        <f t="shared" si="0"/>
        <v>4228.2899999999991</v>
      </c>
      <c r="N55" s="14">
        <f t="shared" si="0"/>
        <v>15274.22</v>
      </c>
      <c r="O55" s="14">
        <f t="shared" si="0"/>
        <v>140058.85999999999</v>
      </c>
      <c r="P55" s="1"/>
      <c r="Q55" s="1"/>
      <c r="R55" s="1"/>
    </row>
    <row r="56" spans="1:18" x14ac:dyDescent="0.3">
      <c r="A56" s="1" t="s">
        <v>37</v>
      </c>
      <c r="B56" s="6">
        <f t="shared" ref="B56:O56" si="2">(B54-B55)/B55</f>
        <v>7.1590173291331466E-2</v>
      </c>
      <c r="C56" s="6">
        <f t="shared" si="2"/>
        <v>-7.8786982248519686E-3</v>
      </c>
      <c r="D56" s="6">
        <f t="shared" si="2"/>
        <v>-1.5371563382519181E-2</v>
      </c>
      <c r="E56" s="6">
        <f t="shared" si="2"/>
        <v>1.6315644486739594E-2</v>
      </c>
      <c r="F56" s="6">
        <f t="shared" si="2"/>
        <v>0.3028399197237554</v>
      </c>
      <c r="G56" s="6">
        <f t="shared" si="2"/>
        <v>0.15079507137792722</v>
      </c>
      <c r="H56" s="6">
        <f t="shared" si="2"/>
        <v>0.19308528350638049</v>
      </c>
      <c r="I56" s="6">
        <f t="shared" si="2"/>
        <v>0.12298540531302098</v>
      </c>
      <c r="J56" s="6">
        <f t="shared" si="2"/>
        <v>0.1924959531334309</v>
      </c>
      <c r="K56" s="6">
        <f t="shared" si="2"/>
        <v>0.24679276600159047</v>
      </c>
      <c r="L56" s="6">
        <f t="shared" si="2"/>
        <v>-6.4310526598436141E-2</v>
      </c>
      <c r="M56" s="6">
        <f t="shared" si="2"/>
        <v>0.14878591581939782</v>
      </c>
      <c r="N56" s="6">
        <f t="shared" si="2"/>
        <v>0.21376541649917291</v>
      </c>
      <c r="O56" s="6">
        <f t="shared" si="2"/>
        <v>0.15492093823982322</v>
      </c>
      <c r="P56" s="1"/>
      <c r="Q56" s="1"/>
      <c r="R56" s="1"/>
    </row>
    <row r="57" spans="1:18" x14ac:dyDescent="0.3">
      <c r="A57" s="2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3">
      <c r="A58" s="1" t="s">
        <v>38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1">
        <v>3235.81</v>
      </c>
      <c r="K58" s="5">
        <v>0</v>
      </c>
      <c r="L58" s="5">
        <v>0</v>
      </c>
      <c r="M58" s="1">
        <v>51.14</v>
      </c>
      <c r="N58" s="5">
        <v>0</v>
      </c>
      <c r="O58" s="1">
        <v>3286.95</v>
      </c>
      <c r="P58" s="6">
        <f>(O58-O59)/O59</f>
        <v>0.40698839120608177</v>
      </c>
      <c r="Q58" s="6">
        <f>O58/$O$79</f>
        <v>1.743542112460442E-2</v>
      </c>
      <c r="R58" s="1">
        <v>950.79</v>
      </c>
    </row>
    <row r="59" spans="1:18" x14ac:dyDescent="0.3">
      <c r="A59" s="1" t="s">
        <v>11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1">
        <v>2289.4899999999998</v>
      </c>
      <c r="K59" s="5">
        <v>0</v>
      </c>
      <c r="L59" s="5">
        <v>0</v>
      </c>
      <c r="M59" s="1">
        <v>46.67</v>
      </c>
      <c r="N59" s="5">
        <v>0</v>
      </c>
      <c r="O59" s="1">
        <v>2336.16</v>
      </c>
      <c r="P59" s="1"/>
      <c r="Q59" s="1"/>
      <c r="R59" s="1"/>
    </row>
    <row r="60" spans="1:18" x14ac:dyDescent="0.3">
      <c r="A60" s="1" t="s">
        <v>39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1">
        <v>1962.56</v>
      </c>
      <c r="K60" s="5">
        <v>0</v>
      </c>
      <c r="L60" s="5">
        <v>0</v>
      </c>
      <c r="M60" s="1">
        <v>125.17</v>
      </c>
      <c r="N60" s="5">
        <v>0</v>
      </c>
      <c r="O60" s="1">
        <v>2087.73</v>
      </c>
      <c r="P60" s="6">
        <f>(O60-O61)/O61</f>
        <v>0.24871702853041444</v>
      </c>
      <c r="Q60" s="6">
        <f>O60/$O$79</f>
        <v>1.1074233482246577E-2</v>
      </c>
      <c r="R60" s="1">
        <v>415.83</v>
      </c>
    </row>
    <row r="61" spans="1:18" x14ac:dyDescent="0.3">
      <c r="A61" s="1" t="s">
        <v>11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1">
        <v>1563.69</v>
      </c>
      <c r="K61" s="5">
        <v>0</v>
      </c>
      <c r="L61" s="5">
        <v>0</v>
      </c>
      <c r="M61" s="1">
        <v>108.21</v>
      </c>
      <c r="N61" s="5">
        <v>0</v>
      </c>
      <c r="O61" s="23">
        <v>1671.9</v>
      </c>
      <c r="P61" s="1"/>
      <c r="Q61" s="1"/>
      <c r="R61" s="1"/>
    </row>
    <row r="62" spans="1:18" x14ac:dyDescent="0.3">
      <c r="A62" s="1" t="s">
        <v>40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1">
        <v>4099.5600000000004</v>
      </c>
      <c r="K62" s="5">
        <v>0</v>
      </c>
      <c r="L62" s="5">
        <v>0</v>
      </c>
      <c r="M62" s="1">
        <v>145.41999999999999</v>
      </c>
      <c r="N62" s="5">
        <v>0</v>
      </c>
      <c r="O62" s="1">
        <v>4244.9799999999996</v>
      </c>
      <c r="P62" s="6">
        <f>(O62-O63)/O63</f>
        <v>0.3283744625456092</v>
      </c>
      <c r="Q62" s="6">
        <f>O62/$O$79</f>
        <v>2.2517231465499402E-2</v>
      </c>
      <c r="R62" s="1">
        <v>1049.3599999999999</v>
      </c>
    </row>
    <row r="63" spans="1:18" x14ac:dyDescent="0.3">
      <c r="A63" s="1" t="s">
        <v>11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1">
        <v>2964.9</v>
      </c>
      <c r="K63" s="5">
        <v>0</v>
      </c>
      <c r="L63" s="5">
        <v>0</v>
      </c>
      <c r="M63" s="1">
        <v>230.72</v>
      </c>
      <c r="N63" s="5">
        <v>0</v>
      </c>
      <c r="O63" s="1">
        <v>3195.62</v>
      </c>
      <c r="P63" s="1"/>
      <c r="Q63" s="1"/>
      <c r="R63" s="1"/>
    </row>
    <row r="64" spans="1:18" x14ac:dyDescent="0.3">
      <c r="A64" s="1" t="s">
        <v>41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1">
        <v>995.04</v>
      </c>
      <c r="K64" s="5">
        <v>0</v>
      </c>
      <c r="L64" s="5">
        <v>0</v>
      </c>
      <c r="M64" s="1">
        <v>21.31</v>
      </c>
      <c r="N64" s="5">
        <v>0</v>
      </c>
      <c r="O64" s="1">
        <v>1016.35</v>
      </c>
      <c r="P64" s="6">
        <f>(O64-O65)/O65</f>
        <v>0.21997623306005351</v>
      </c>
      <c r="Q64" s="6">
        <f>O64/$O$79</f>
        <v>5.3911651409336014E-3</v>
      </c>
      <c r="R64" s="1">
        <v>183.26</v>
      </c>
    </row>
    <row r="65" spans="1:18" x14ac:dyDescent="0.3">
      <c r="A65" s="1" t="s">
        <v>11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1">
        <v>813.33</v>
      </c>
      <c r="K65" s="5">
        <v>0</v>
      </c>
      <c r="L65" s="5">
        <v>0</v>
      </c>
      <c r="M65" s="1">
        <v>19.760000000000002</v>
      </c>
      <c r="N65" s="5">
        <v>0</v>
      </c>
      <c r="O65" s="1">
        <v>833.09</v>
      </c>
      <c r="P65" s="1"/>
      <c r="Q65" s="1"/>
      <c r="R65" s="1"/>
    </row>
    <row r="66" spans="1:18" x14ac:dyDescent="0.3">
      <c r="A66" s="1" t="s">
        <v>42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1">
        <v>8825.4599999999991</v>
      </c>
      <c r="K66" s="5">
        <v>0</v>
      </c>
      <c r="L66" s="5">
        <v>0</v>
      </c>
      <c r="M66" s="1">
        <v>124.21</v>
      </c>
      <c r="N66" s="1">
        <v>0.03</v>
      </c>
      <c r="O66" s="23">
        <v>8949.7000000000007</v>
      </c>
      <c r="P66" s="6">
        <f>(O66-O67)/O67</f>
        <v>0.17929121563305031</v>
      </c>
      <c r="Q66" s="6">
        <f>O66/$O$79</f>
        <v>4.7473125066968526E-2</v>
      </c>
      <c r="R66" s="1">
        <v>1360.65</v>
      </c>
    </row>
    <row r="67" spans="1:18" x14ac:dyDescent="0.3">
      <c r="A67" s="1" t="s">
        <v>11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1">
        <v>7474.14</v>
      </c>
      <c r="K67" s="5">
        <v>0</v>
      </c>
      <c r="L67" s="5">
        <v>0</v>
      </c>
      <c r="M67" s="1">
        <v>114.91</v>
      </c>
      <c r="N67" s="5">
        <v>0</v>
      </c>
      <c r="O67" s="1">
        <v>7589.05</v>
      </c>
      <c r="P67" s="1"/>
      <c r="Q67" s="1"/>
      <c r="R67" s="1"/>
    </row>
    <row r="68" spans="1:18" x14ac:dyDescent="0.3">
      <c r="A68" s="2" t="s">
        <v>73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4">
        <f t="shared" ref="J68" si="3">SUM(J58+J60+J62+J64+J66)</f>
        <v>19118.43</v>
      </c>
      <c r="K68" s="5">
        <v>0</v>
      </c>
      <c r="L68" s="5">
        <v>0</v>
      </c>
      <c r="M68" s="4">
        <f t="shared" ref="M68:O68" si="4">SUM(M58+M60+M62+M64+M66)</f>
        <v>467.25</v>
      </c>
      <c r="N68" s="4">
        <f t="shared" si="4"/>
        <v>0.03</v>
      </c>
      <c r="O68" s="4">
        <f t="shared" si="4"/>
        <v>19585.71</v>
      </c>
      <c r="P68" s="7">
        <f>(O68-O69)/O69</f>
        <v>0.25341966053621501</v>
      </c>
      <c r="Q68" s="7">
        <f>O68/$O$79</f>
        <v>0.10389117628025252</v>
      </c>
      <c r="R68" s="4">
        <f t="shared" ref="R68" si="5">SUM(R58+R60+R62+R64+R66)</f>
        <v>3959.89</v>
      </c>
    </row>
    <row r="69" spans="1:18" x14ac:dyDescent="0.3">
      <c r="A69" s="1" t="s">
        <v>36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f t="shared" ref="J69" si="6">SUM(J59+J61+J63+J65+J67)</f>
        <v>15105.55</v>
      </c>
      <c r="K69" s="5">
        <v>0</v>
      </c>
      <c r="L69" s="5">
        <v>0</v>
      </c>
      <c r="M69" s="5">
        <f t="shared" ref="M69" si="7">SUM(M59+M61+M63+M65+M67)</f>
        <v>520.27</v>
      </c>
      <c r="N69" s="5">
        <v>0</v>
      </c>
      <c r="O69" s="5">
        <f t="shared" ref="O69" si="8">SUM(O59+O61+O63+O65+O67)</f>
        <v>15625.82</v>
      </c>
      <c r="P69" s="1"/>
      <c r="Q69" s="1"/>
      <c r="R69" s="1"/>
    </row>
    <row r="70" spans="1:18" x14ac:dyDescent="0.3">
      <c r="A70" s="1" t="s">
        <v>37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6">
        <f>(J68-J69)/J69</f>
        <v>0.26565600060904776</v>
      </c>
      <c r="K70" s="5">
        <v>0</v>
      </c>
      <c r="L70" s="5">
        <v>0</v>
      </c>
      <c r="M70" s="6">
        <f>(M68-M69)/M69</f>
        <v>-0.10190862436811653</v>
      </c>
      <c r="N70" s="5">
        <v>0</v>
      </c>
      <c r="O70" s="6">
        <f>(O68-O69)/O69</f>
        <v>0.25341966053621501</v>
      </c>
      <c r="P70" s="1"/>
      <c r="Q70" s="1"/>
      <c r="R70" s="1"/>
    </row>
    <row r="71" spans="1:18" x14ac:dyDescent="0.3">
      <c r="A71" s="1" t="s">
        <v>53</v>
      </c>
      <c r="B71" s="5"/>
      <c r="C71" s="5"/>
      <c r="D71" s="5"/>
      <c r="E71" s="5"/>
      <c r="F71" s="5"/>
      <c r="G71" s="5"/>
      <c r="H71" s="5"/>
      <c r="I71" s="5"/>
      <c r="J71" s="1"/>
      <c r="K71" s="5"/>
      <c r="L71" s="5"/>
      <c r="M71" s="1"/>
      <c r="N71" s="1"/>
      <c r="O71" s="1"/>
      <c r="P71" s="1"/>
      <c r="Q71" s="1"/>
      <c r="R71" s="1"/>
    </row>
    <row r="72" spans="1:18" x14ac:dyDescent="0.3">
      <c r="A72" s="1" t="s">
        <v>54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1">
        <v>6409.35</v>
      </c>
      <c r="O72" s="1">
        <v>6409.35</v>
      </c>
      <c r="P72" s="6">
        <f>(O72-O73)/O73</f>
        <v>-0.28495885028465096</v>
      </c>
      <c r="Q72" s="6">
        <f>O72/$O$79</f>
        <v>3.3997997044367373E-2</v>
      </c>
      <c r="R72" s="1">
        <v>-2554.2600000000002</v>
      </c>
    </row>
    <row r="73" spans="1:18" x14ac:dyDescent="0.3">
      <c r="A73" s="1" t="s">
        <v>11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1">
        <v>8963.61</v>
      </c>
      <c r="O73" s="1">
        <v>8963.61</v>
      </c>
      <c r="P73" s="1"/>
      <c r="Q73" s="1"/>
      <c r="R73" s="1"/>
    </row>
    <row r="74" spans="1:18" x14ac:dyDescent="0.3">
      <c r="A74" s="1" t="s">
        <v>55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1">
        <v>769.43</v>
      </c>
      <c r="O74" s="1">
        <v>769.43</v>
      </c>
      <c r="P74" s="6">
        <f>(O74-O75)/O75</f>
        <v>6.1458448294890125E-2</v>
      </c>
      <c r="Q74" s="6">
        <f>O74/$O$79</f>
        <v>4.0813934121006947E-3</v>
      </c>
      <c r="R74" s="1">
        <v>44.55</v>
      </c>
    </row>
    <row r="75" spans="1:18" x14ac:dyDescent="0.3">
      <c r="A75" s="1" t="s">
        <v>11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1">
        <v>724.88</v>
      </c>
      <c r="O75" s="1">
        <v>724.88</v>
      </c>
      <c r="P75" s="1"/>
      <c r="Q75" s="1"/>
      <c r="R75" s="1"/>
    </row>
    <row r="76" spans="1:18" x14ac:dyDescent="0.3">
      <c r="A76" s="2" t="s">
        <v>56</v>
      </c>
      <c r="B76" s="4">
        <v>0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f>SUM(N72+N74)</f>
        <v>7178.7800000000007</v>
      </c>
      <c r="O76" s="4">
        <f>SUM(O72+O74)</f>
        <v>7178.7800000000007</v>
      </c>
      <c r="P76" s="7">
        <f>(O76-O77)/O77</f>
        <v>-0.25904036645545375</v>
      </c>
      <c r="Q76" s="7">
        <f>O76/$O$79</f>
        <v>3.8079390456468069E-2</v>
      </c>
      <c r="R76" s="4">
        <f>SUM(R72+R74)</f>
        <v>-2509.71</v>
      </c>
    </row>
    <row r="77" spans="1:18" x14ac:dyDescent="0.3">
      <c r="A77" s="1" t="s">
        <v>36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f>+SUM(N73+N75)</f>
        <v>9688.49</v>
      </c>
      <c r="O77" s="5">
        <f>+SUM(O73+O75)</f>
        <v>9688.49</v>
      </c>
      <c r="P77" s="1"/>
      <c r="Q77" s="1"/>
      <c r="R77" s="1"/>
    </row>
    <row r="78" spans="1:18" x14ac:dyDescent="0.3">
      <c r="A78" s="1" t="s">
        <v>37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1"/>
      <c r="K78" s="5">
        <v>0</v>
      </c>
      <c r="L78" s="5">
        <v>0</v>
      </c>
      <c r="M78" s="1"/>
      <c r="N78" s="6">
        <f>(N76-N77)/N77</f>
        <v>-0.25904036645545375</v>
      </c>
      <c r="O78" s="6">
        <f>(O76-O77)/O77</f>
        <v>-0.25904036645545375</v>
      </c>
      <c r="P78" s="1"/>
      <c r="Q78" s="1"/>
      <c r="R78" s="1"/>
    </row>
    <row r="79" spans="1:18" x14ac:dyDescent="0.3">
      <c r="A79" s="1" t="s">
        <v>43</v>
      </c>
      <c r="B79" s="4">
        <f t="shared" ref="B79:O79" si="9">SUM(B54+B68+B76)</f>
        <v>18154.870000000003</v>
      </c>
      <c r="C79" s="4">
        <f t="shared" si="9"/>
        <v>3353.3700000000003</v>
      </c>
      <c r="D79" s="4">
        <f t="shared" si="9"/>
        <v>2541.7099999999996</v>
      </c>
      <c r="E79" s="4">
        <f t="shared" si="9"/>
        <v>811.64999999999986</v>
      </c>
      <c r="F79" s="4">
        <f t="shared" si="9"/>
        <v>3531.53</v>
      </c>
      <c r="G79" s="4">
        <f t="shared" si="9"/>
        <v>57927.56</v>
      </c>
      <c r="H79" s="4">
        <f t="shared" si="9"/>
        <v>23826.449999999997</v>
      </c>
      <c r="I79" s="4">
        <f t="shared" si="9"/>
        <v>34101.170000000006</v>
      </c>
      <c r="J79" s="4">
        <f t="shared" si="9"/>
        <v>70479.659999999989</v>
      </c>
      <c r="K79" s="4">
        <f t="shared" si="9"/>
        <v>721.11999999999989</v>
      </c>
      <c r="L79" s="4">
        <f t="shared" si="9"/>
        <v>3310.4599999999991</v>
      </c>
      <c r="M79" s="4">
        <f t="shared" si="9"/>
        <v>5324.6500000000005</v>
      </c>
      <c r="N79" s="4">
        <f t="shared" si="9"/>
        <v>25718.129999999997</v>
      </c>
      <c r="O79" s="4">
        <f t="shared" si="9"/>
        <v>188521.40000000002</v>
      </c>
      <c r="P79" s="7">
        <f>(O79-O80)/O80</f>
        <v>0.13997572883195045</v>
      </c>
      <c r="Q79" s="7">
        <f>O79/$O$79</f>
        <v>1</v>
      </c>
      <c r="R79" s="4">
        <f t="shared" ref="R79" si="10">SUM(R54+R68+R76)</f>
        <v>23148.230000000007</v>
      </c>
    </row>
    <row r="80" spans="1:18" x14ac:dyDescent="0.3">
      <c r="A80" s="1" t="s">
        <v>36</v>
      </c>
      <c r="B80" s="5">
        <f t="shared" ref="B80:O80" si="11">SUM(B55+B69+B77)</f>
        <v>16941.989999999998</v>
      </c>
      <c r="C80" s="5">
        <f t="shared" si="11"/>
        <v>3380</v>
      </c>
      <c r="D80" s="5">
        <f t="shared" si="11"/>
        <v>2581.3900000000008</v>
      </c>
      <c r="E80" s="5">
        <f t="shared" si="11"/>
        <v>798.61999999999989</v>
      </c>
      <c r="F80" s="5">
        <f t="shared" si="11"/>
        <v>2710.64</v>
      </c>
      <c r="G80" s="5">
        <f t="shared" si="11"/>
        <v>50336.989999999991</v>
      </c>
      <c r="H80" s="5">
        <f t="shared" si="11"/>
        <v>19970.45</v>
      </c>
      <c r="I80" s="5">
        <f t="shared" si="11"/>
        <v>30366.529999999995</v>
      </c>
      <c r="J80" s="5">
        <f t="shared" si="11"/>
        <v>58175.909999999989</v>
      </c>
      <c r="K80" s="5">
        <f t="shared" si="11"/>
        <v>578.38</v>
      </c>
      <c r="L80" s="5">
        <f t="shared" si="11"/>
        <v>3537.9900000000002</v>
      </c>
      <c r="M80" s="5">
        <f t="shared" si="11"/>
        <v>4748.5599999999995</v>
      </c>
      <c r="N80" s="5">
        <f t="shared" si="11"/>
        <v>24962.71</v>
      </c>
      <c r="O80" s="5">
        <f t="shared" si="11"/>
        <v>165373.16999999998</v>
      </c>
      <c r="P80" s="1"/>
      <c r="Q80" s="1"/>
      <c r="R80" s="1"/>
    </row>
    <row r="81" spans="1:18" x14ac:dyDescent="0.3">
      <c r="A81" s="1" t="s">
        <v>37</v>
      </c>
      <c r="B81" s="6">
        <f t="shared" ref="B81:O81" si="12">(B79-B80)/B80</f>
        <v>7.1590173291331466E-2</v>
      </c>
      <c r="C81" s="6">
        <f t="shared" si="12"/>
        <v>-7.8786982248519686E-3</v>
      </c>
      <c r="D81" s="6">
        <f t="shared" si="12"/>
        <v>-1.5371563382519181E-2</v>
      </c>
      <c r="E81" s="6">
        <f t="shared" si="12"/>
        <v>1.6315644486739594E-2</v>
      </c>
      <c r="F81" s="6">
        <f t="shared" si="12"/>
        <v>0.3028399197237554</v>
      </c>
      <c r="G81" s="6">
        <f t="shared" si="12"/>
        <v>0.15079507137792722</v>
      </c>
      <c r="H81" s="6">
        <f t="shared" si="12"/>
        <v>0.19308528350638049</v>
      </c>
      <c r="I81" s="6">
        <f t="shared" si="12"/>
        <v>0.12298540531302098</v>
      </c>
      <c r="J81" s="6">
        <f t="shared" si="12"/>
        <v>0.21149217949491469</v>
      </c>
      <c r="K81" s="6">
        <f t="shared" si="12"/>
        <v>0.24679276600159047</v>
      </c>
      <c r="L81" s="6">
        <f t="shared" si="12"/>
        <v>-6.4310526598436141E-2</v>
      </c>
      <c r="M81" s="6">
        <f t="shared" si="12"/>
        <v>0.12131888404063572</v>
      </c>
      <c r="N81" s="6">
        <f t="shared" si="12"/>
        <v>3.0261938707776451E-2</v>
      </c>
      <c r="O81" s="6">
        <f t="shared" si="12"/>
        <v>0.13997572883195045</v>
      </c>
      <c r="P81" s="1"/>
      <c r="Q81" s="1"/>
      <c r="R81" s="1"/>
    </row>
    <row r="82" spans="1:18" x14ac:dyDescent="0.3">
      <c r="A82" s="1" t="s">
        <v>44</v>
      </c>
      <c r="B82" s="6">
        <f t="shared" ref="B82:O82" si="13">B79/$O$79</f>
        <v>9.6301374804133644E-2</v>
      </c>
      <c r="C82" s="6">
        <f t="shared" si="13"/>
        <v>1.7787741869092846E-2</v>
      </c>
      <c r="D82" s="6">
        <f t="shared" si="13"/>
        <v>1.3482342057718642E-2</v>
      </c>
      <c r="E82" s="6">
        <f t="shared" si="13"/>
        <v>4.3053467669983345E-3</v>
      </c>
      <c r="F82" s="6">
        <f t="shared" si="13"/>
        <v>1.873278046948516E-2</v>
      </c>
      <c r="G82" s="6">
        <f t="shared" si="13"/>
        <v>0.30727312655221101</v>
      </c>
      <c r="H82" s="6">
        <f t="shared" si="13"/>
        <v>0.12638591693038559</v>
      </c>
      <c r="I82" s="6">
        <f t="shared" si="13"/>
        <v>0.18088752788808063</v>
      </c>
      <c r="J82" s="6">
        <f t="shared" si="13"/>
        <v>0.37385495758041254</v>
      </c>
      <c r="K82" s="6">
        <f t="shared" si="13"/>
        <v>3.8251360323019023E-3</v>
      </c>
      <c r="L82" s="6">
        <f t="shared" si="13"/>
        <v>1.7560128452260584E-2</v>
      </c>
      <c r="M82" s="6">
        <f t="shared" si="13"/>
        <v>2.8244273594403606E-2</v>
      </c>
      <c r="N82" s="6">
        <f t="shared" si="13"/>
        <v>0.13642021542381924</v>
      </c>
      <c r="O82" s="6">
        <f t="shared" si="13"/>
        <v>1</v>
      </c>
      <c r="P82" s="1"/>
      <c r="Q82" s="1"/>
      <c r="R82" s="1"/>
    </row>
    <row r="83" spans="1:18" x14ac:dyDescent="0.3">
      <c r="A83" s="1" t="s">
        <v>45</v>
      </c>
      <c r="B83" s="6">
        <f>B80/$O$80</f>
        <v>0.10244702934581226</v>
      </c>
      <c r="C83" s="6">
        <f t="shared" ref="C83:O83" si="14">C80/$O$80</f>
        <v>2.043862375015246E-2</v>
      </c>
      <c r="D83" s="6">
        <f t="shared" si="14"/>
        <v>1.5609484900120141E-2</v>
      </c>
      <c r="E83" s="6">
        <f t="shared" si="14"/>
        <v>4.8291993193333594E-3</v>
      </c>
      <c r="F83" s="6">
        <f t="shared" si="14"/>
        <v>1.6391050616009841E-2</v>
      </c>
      <c r="G83" s="6">
        <f t="shared" si="14"/>
        <v>0.30438426015538067</v>
      </c>
      <c r="H83" s="6">
        <f t="shared" si="14"/>
        <v>0.12075991528734681</v>
      </c>
      <c r="I83" s="6">
        <f t="shared" si="14"/>
        <v>0.18362428439873288</v>
      </c>
      <c r="J83" s="6">
        <f t="shared" si="14"/>
        <v>0.35178566148305673</v>
      </c>
      <c r="K83" s="6">
        <f t="shared" si="14"/>
        <v>3.497423433317509E-3</v>
      </c>
      <c r="L83" s="6">
        <f t="shared" si="14"/>
        <v>2.1393978237219499E-2</v>
      </c>
      <c r="M83" s="6">
        <f t="shared" si="14"/>
        <v>2.871421041272898E-2</v>
      </c>
      <c r="N83" s="6">
        <f t="shared" si="14"/>
        <v>0.15094776256632197</v>
      </c>
      <c r="O83" s="6">
        <f t="shared" si="14"/>
        <v>1</v>
      </c>
      <c r="P83" s="1"/>
      <c r="Q83" s="1"/>
      <c r="R83" s="1"/>
    </row>
  </sheetData>
  <mergeCells count="1">
    <mergeCell ref="A1:R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Health Portfolio</vt:lpstr>
      <vt:lpstr>Liability Portfolio</vt:lpstr>
      <vt:lpstr>Miscellaneous portfolio</vt:lpstr>
      <vt:lpstr>Segmentwise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Sharad Taware</cp:lastModifiedBy>
  <dcterms:created xsi:type="dcterms:W3CDTF">2023-12-13T18:16:48Z</dcterms:created>
  <dcterms:modified xsi:type="dcterms:W3CDTF">2023-12-14T07:05:40Z</dcterms:modified>
</cp:coreProperties>
</file>