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gicou\Downloads\"/>
    </mc:Choice>
  </mc:AlternateContent>
  <xr:revisionPtr revIDLastSave="0" documentId="13_ncr:1_{A770D25D-FD39-42C1-92EA-3171B4D5F2CD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Business Result" sheetId="1" r:id="rId1"/>
    <sheet name="Profit &amp; Ratios" sheetId="2" r:id="rId2"/>
    <sheet name="Industry Infrastructur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3" l="1"/>
  <c r="H47" i="3"/>
  <c r="G47" i="3"/>
  <c r="F47" i="3"/>
  <c r="E47" i="3"/>
  <c r="D47" i="3"/>
  <c r="C47" i="3"/>
  <c r="B47" i="3"/>
  <c r="I45" i="3"/>
  <c r="H45" i="3"/>
  <c r="G45" i="3"/>
  <c r="F45" i="3"/>
  <c r="E45" i="3"/>
  <c r="D45" i="3"/>
  <c r="C45" i="3"/>
  <c r="B45" i="3"/>
  <c r="I43" i="3"/>
  <c r="H43" i="3"/>
  <c r="G43" i="3"/>
  <c r="F43" i="3"/>
  <c r="E43" i="3"/>
  <c r="D43" i="3"/>
  <c r="C43" i="3"/>
  <c r="B43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29" i="3"/>
  <c r="H29" i="3"/>
  <c r="G29" i="3"/>
  <c r="F29" i="3"/>
  <c r="E29" i="3"/>
  <c r="D29" i="3"/>
  <c r="C29" i="3"/>
  <c r="B29" i="3"/>
  <c r="G47" i="2"/>
  <c r="F47" i="2"/>
  <c r="E47" i="2"/>
  <c r="D47" i="2"/>
  <c r="C47" i="2"/>
  <c r="B47" i="2"/>
  <c r="M46" i="2"/>
  <c r="M45" i="2"/>
  <c r="M44" i="2"/>
  <c r="M43" i="2"/>
  <c r="M42" i="2"/>
  <c r="M41" i="2"/>
  <c r="M39" i="2"/>
  <c r="M38" i="2"/>
  <c r="M37" i="2"/>
  <c r="M36" i="2"/>
  <c r="M35" i="2"/>
  <c r="M34" i="2"/>
  <c r="M33" i="2"/>
  <c r="M32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3" i="2"/>
  <c r="M12" i="2"/>
  <c r="M11" i="2"/>
  <c r="M10" i="2"/>
  <c r="M9" i="2"/>
  <c r="M8" i="2"/>
  <c r="M7" i="2"/>
  <c r="M6" i="2"/>
  <c r="M5" i="2"/>
  <c r="M4" i="2"/>
  <c r="L46" i="2"/>
  <c r="L45" i="2"/>
  <c r="L44" i="2"/>
  <c r="L43" i="2"/>
  <c r="L42" i="2"/>
  <c r="L41" i="2"/>
  <c r="L39" i="2"/>
  <c r="L38" i="2"/>
  <c r="L37" i="2"/>
  <c r="L36" i="2"/>
  <c r="L35" i="2"/>
  <c r="L34" i="2"/>
  <c r="L33" i="2"/>
  <c r="L32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3" i="2"/>
  <c r="L12" i="2"/>
  <c r="L11" i="2"/>
  <c r="L10" i="2"/>
  <c r="L9" i="2"/>
  <c r="L8" i="2"/>
  <c r="L7" i="2"/>
  <c r="L6" i="2"/>
  <c r="L5" i="2"/>
  <c r="L4" i="2"/>
  <c r="K46" i="2"/>
  <c r="K45" i="2"/>
  <c r="K44" i="2"/>
  <c r="K43" i="2"/>
  <c r="K42" i="2"/>
  <c r="K41" i="2"/>
  <c r="K39" i="2"/>
  <c r="K38" i="2"/>
  <c r="K37" i="2"/>
  <c r="K36" i="2"/>
  <c r="K35" i="2"/>
  <c r="K34" i="2"/>
  <c r="K33" i="2"/>
  <c r="K32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3" i="2"/>
  <c r="K12" i="2"/>
  <c r="K11" i="2"/>
  <c r="K10" i="2"/>
  <c r="K9" i="2"/>
  <c r="K8" i="2"/>
  <c r="K7" i="2"/>
  <c r="K6" i="2"/>
  <c r="K5" i="2"/>
  <c r="K4" i="2"/>
  <c r="J46" i="2"/>
  <c r="J45" i="2"/>
  <c r="J44" i="2"/>
  <c r="J43" i="2"/>
  <c r="J42" i="2"/>
  <c r="J41" i="2"/>
  <c r="J39" i="2"/>
  <c r="J38" i="2"/>
  <c r="J37" i="2"/>
  <c r="J36" i="2"/>
  <c r="J35" i="2"/>
  <c r="J34" i="2"/>
  <c r="J33" i="2"/>
  <c r="J32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3" i="2"/>
  <c r="J12" i="2"/>
  <c r="J11" i="2"/>
  <c r="J10" i="2"/>
  <c r="J9" i="2"/>
  <c r="J8" i="2"/>
  <c r="J7" i="2"/>
  <c r="J6" i="2"/>
  <c r="J5" i="2"/>
  <c r="J4" i="2"/>
  <c r="I45" i="2"/>
  <c r="I44" i="2"/>
  <c r="I43" i="2"/>
  <c r="I42" i="2"/>
  <c r="I41" i="2"/>
  <c r="I39" i="2"/>
  <c r="I37" i="2"/>
  <c r="I36" i="2"/>
  <c r="I35" i="2"/>
  <c r="I34" i="2"/>
  <c r="I33" i="2"/>
  <c r="I32" i="2"/>
  <c r="I30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3" i="2"/>
  <c r="I12" i="2"/>
  <c r="I11" i="2"/>
  <c r="I10" i="2"/>
  <c r="I9" i="2"/>
  <c r="I8" i="2"/>
  <c r="I7" i="2"/>
  <c r="I6" i="2"/>
  <c r="I5" i="2"/>
  <c r="I4" i="2"/>
  <c r="G45" i="2"/>
  <c r="F45" i="2"/>
  <c r="E45" i="2"/>
  <c r="D45" i="2"/>
  <c r="C45" i="2"/>
  <c r="B45" i="2"/>
  <c r="G43" i="2"/>
  <c r="F43" i="2"/>
  <c r="E43" i="2"/>
  <c r="D43" i="2"/>
  <c r="C43" i="2"/>
  <c r="B43" i="2"/>
  <c r="G39" i="2"/>
  <c r="F39" i="2"/>
  <c r="E39" i="2"/>
  <c r="D39" i="2"/>
  <c r="C39" i="2"/>
  <c r="H39" i="2"/>
  <c r="B39" i="2"/>
  <c r="G37" i="2"/>
  <c r="F37" i="2"/>
  <c r="E37" i="2"/>
  <c r="D37" i="2"/>
  <c r="C37" i="2"/>
  <c r="B37" i="2"/>
  <c r="H46" i="2"/>
  <c r="H45" i="2"/>
  <c r="H44" i="2"/>
  <c r="H43" i="2"/>
  <c r="H42" i="2"/>
  <c r="H41" i="2"/>
  <c r="H38" i="2"/>
  <c r="H37" i="2"/>
  <c r="H36" i="2"/>
  <c r="H35" i="2"/>
  <c r="H34" i="2"/>
  <c r="H33" i="2"/>
  <c r="H32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3" i="2"/>
  <c r="H12" i="2"/>
  <c r="H11" i="2"/>
  <c r="H10" i="2"/>
  <c r="H9" i="2"/>
  <c r="H8" i="2"/>
  <c r="H7" i="2"/>
  <c r="H6" i="2"/>
  <c r="H5" i="2"/>
  <c r="H4" i="2"/>
  <c r="G29" i="2"/>
  <c r="F29" i="2"/>
  <c r="E29" i="2"/>
  <c r="D29" i="2"/>
  <c r="C29" i="2"/>
  <c r="B29" i="2"/>
  <c r="M48" i="1"/>
  <c r="I48" i="1"/>
  <c r="H48" i="1"/>
  <c r="G48" i="1"/>
  <c r="F48" i="1"/>
  <c r="E48" i="1"/>
  <c r="D48" i="1"/>
  <c r="C48" i="1"/>
  <c r="B48" i="1"/>
  <c r="M46" i="1" l="1"/>
  <c r="L46" i="1"/>
  <c r="K46" i="1"/>
  <c r="J46" i="1"/>
  <c r="I46" i="1"/>
  <c r="H46" i="1"/>
  <c r="G46" i="1"/>
  <c r="F46" i="1"/>
  <c r="E46" i="1"/>
  <c r="D46" i="1"/>
  <c r="C46" i="1"/>
  <c r="B46" i="1"/>
  <c r="M44" i="1"/>
  <c r="L44" i="1"/>
  <c r="K44" i="1"/>
  <c r="J44" i="1"/>
  <c r="I44" i="1"/>
  <c r="H44" i="1"/>
  <c r="G44" i="1"/>
  <c r="F44" i="1"/>
  <c r="E44" i="1"/>
  <c r="D44" i="1"/>
  <c r="C44" i="1"/>
  <c r="B44" i="1"/>
  <c r="M40" i="1"/>
  <c r="L40" i="1"/>
  <c r="K40" i="1"/>
  <c r="J40" i="1"/>
  <c r="I40" i="1"/>
  <c r="H40" i="1"/>
  <c r="G40" i="1"/>
  <c r="F40" i="1"/>
  <c r="E40" i="1"/>
  <c r="D40" i="1"/>
  <c r="C40" i="1"/>
  <c r="B40" i="1"/>
  <c r="M38" i="1"/>
  <c r="L38" i="1"/>
  <c r="K38" i="1"/>
  <c r="J38" i="1"/>
  <c r="I38" i="1"/>
  <c r="H38" i="1"/>
  <c r="G38" i="1"/>
  <c r="F38" i="1"/>
  <c r="E38" i="1"/>
  <c r="D38" i="1"/>
  <c r="C38" i="1"/>
  <c r="B38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<sst xmlns="http://schemas.openxmlformats.org/spreadsheetml/2006/main" count="176" uniqueCount="81">
  <si>
    <t>(All figures in Rs Cr)</t>
  </si>
  <si>
    <t>Particulars</t>
  </si>
  <si>
    <t>Gross Direct Premium (in India)</t>
  </si>
  <si>
    <t>Gross Written Premium</t>
  </si>
  <si>
    <t>Net Premium</t>
  </si>
  <si>
    <t>Net Earned Premium</t>
  </si>
  <si>
    <t>Gross Incurred Claims</t>
  </si>
  <si>
    <t>Net Incurred Claims</t>
  </si>
  <si>
    <t>Commission Net</t>
  </si>
  <si>
    <t>Mgmt. Expenses</t>
  </si>
  <si>
    <t>Premium deficiency</t>
  </si>
  <si>
    <t>Exchange loss/gain &amp; Other income /Outgo</t>
  </si>
  <si>
    <t>Other income/outgo (Revenue a/c)</t>
  </si>
  <si>
    <t>Pure Underwriting results</t>
  </si>
  <si>
    <t>General Insurers</t>
  </si>
  <si>
    <t>Acko General Insurance Ltd</t>
  </si>
  <si>
    <t>Bajaj Allianz General Insurance Co Ltd</t>
  </si>
  <si>
    <t>Cholamandalam MS General Insurance Co Ltd</t>
  </si>
  <si>
    <t>Edelweiss General Insurance Co Ltd</t>
  </si>
  <si>
    <t>Future Generali India Insurance Co Ltd</t>
  </si>
  <si>
    <t>Go Digit General Insurance Ltd</t>
  </si>
  <si>
    <t>HDFC Ergo General Insurance Co Ltd</t>
  </si>
  <si>
    <t>ICICI Lombard General Insurance Co Ltd</t>
  </si>
  <si>
    <t>IFFCO-Tokio General Insurance Co Ltd</t>
  </si>
  <si>
    <t>Kotak Mahindra General Insurance Co Ltd</t>
  </si>
  <si>
    <t>Kshema General insurance</t>
  </si>
  <si>
    <t>Liberty  General Insurance Co. Ltd</t>
  </si>
  <si>
    <t>Magma HDI General Insurance Co Ltd</t>
  </si>
  <si>
    <t>National Insurance Co Ltd</t>
  </si>
  <si>
    <t>Navi General Insurance Co. Ltd</t>
  </si>
  <si>
    <t>Raheja QBE General Insurance Co Ltd</t>
  </si>
  <si>
    <t>Reliance General Insurance Co Ltd</t>
  </si>
  <si>
    <t>Royal Sundaram General Insurance Co Ltd</t>
  </si>
  <si>
    <t>SBI General Insurance Co Ltd</t>
  </si>
  <si>
    <t>Shriram General Insurance Co Ltd</t>
  </si>
  <si>
    <t>Tata AIG General Insurance Co Ltd</t>
  </si>
  <si>
    <t>The New India Assurance Co Ltd</t>
  </si>
  <si>
    <t>The Oriental Insurance Co Ltd</t>
  </si>
  <si>
    <t>United India Insurance Co Ltd</t>
  </si>
  <si>
    <t>Universal Sompo General Insurance Co Ltd</t>
  </si>
  <si>
    <t>General Insurers  Sub Total</t>
  </si>
  <si>
    <t>Previous period as on 30.06.2022</t>
  </si>
  <si>
    <t xml:space="preserve"> Niva bupa health insurance company limited</t>
  </si>
  <si>
    <t>Aditya Birla Health Insurance Co Ltd</t>
  </si>
  <si>
    <t>Care Health Insurance Ltd</t>
  </si>
  <si>
    <t>ManipalCigna Health Insurance Co Ltd</t>
  </si>
  <si>
    <t>Star Health &amp; Allied Insurance Co Ltd</t>
  </si>
  <si>
    <t>Stand Alone Health Cos Sub Total</t>
  </si>
  <si>
    <t>Grand Total with Health Companies</t>
  </si>
  <si>
    <t>Specialized Companies</t>
  </si>
  <si>
    <t>Agriculture Insurance Co Of India Ltd</t>
  </si>
  <si>
    <t>ECGC Ltd</t>
  </si>
  <si>
    <t>Total - Specialized companies</t>
  </si>
  <si>
    <t>Grand Total include.all companies</t>
  </si>
  <si>
    <t>% Change over previous period</t>
  </si>
  <si>
    <t>Note:</t>
  </si>
  <si>
    <t>Investment Income allocated to Policyholders' fund</t>
  </si>
  <si>
    <t>Operating Profit</t>
  </si>
  <si>
    <t>Balance Investment Income after adjusting allocation to Policyholders' fund</t>
  </si>
  <si>
    <t>Other Income/Outgo (P&amp;L a/c)</t>
  </si>
  <si>
    <t>Profit/ (Loss)  Before Tax</t>
  </si>
  <si>
    <t>Profit/ (Loss) After Tax</t>
  </si>
  <si>
    <t>Gross Incurred Claims Ratio (%)</t>
  </si>
  <si>
    <t>Net retention (NP/GWP) - in %tage</t>
  </si>
  <si>
    <t>Net Incurred Claims/NEP (%)</t>
  </si>
  <si>
    <t>Commission/NWP</t>
  </si>
  <si>
    <t>Expenses of Mgmt. / NWP</t>
  </si>
  <si>
    <t>Combined Ratio (IRDAI circular Ref: IRDA/F&amp;I/CIR/F&amp;A/231/10/2012)</t>
  </si>
  <si>
    <t>No. of Employees</t>
  </si>
  <si>
    <t>No.of Agents</t>
  </si>
  <si>
    <t>No. of Offices</t>
  </si>
  <si>
    <t>No.of Policies</t>
  </si>
  <si>
    <t>No.of Point of Sale Personnel</t>
  </si>
  <si>
    <t>FDI (Rs Cr)</t>
  </si>
  <si>
    <t xml:space="preserve"> Capital &amp; Free Reserves (*) </t>
  </si>
  <si>
    <t>Investments in infrastructure/ social Sectors</t>
  </si>
  <si>
    <t>Health Insurers</t>
  </si>
  <si>
    <t>Health Insurers Sub Total</t>
  </si>
  <si>
    <t xml:space="preserve"> Health Insurers</t>
  </si>
  <si>
    <t xml:space="preserve"> Health Insurers Sub Total</t>
  </si>
  <si>
    <t>FINANCIAL HIGHLIGHTS FOR THE PERIOD APRIL 2023 TO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</si>
</sst>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64" fontId="0" fillId="0" borderId="1" xfId="1" applyNumberFormat="1" applyFont="1" applyBorder="1"/>
    <xf numFmtId="0" fontId="2" fillId="0" borderId="0" xfId="0" applyFont="1"/>
    <xf numFmtId="164" fontId="2" fillId="0" borderId="1" xfId="1" applyNumberFormat="1" applyFont="1" applyBorder="1"/>
    <xf numFmtId="164" fontId="1" fillId="0" borderId="1" xfId="1" applyNumberFormat="1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164" fontId="1" fillId="0" borderId="2" xfId="1" applyNumberFormat="1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49"/>
  <sheetViews>
    <sheetView workbookViewId="0">
      <selection activeCell="A2" sqref="A2:L2"/>
    </sheetView>
  </sheetViews>
  <sheetFormatPr defaultRowHeight="14.5" x14ac:dyDescent="0.35"/>
  <cols>
    <col min="1" max="1" width="40.453125" customWidth="1"/>
    <col min="2" max="2" width="10.54296875" customWidth="1"/>
    <col min="10" max="10" width="10.81640625" customWidth="1"/>
    <col min="12" max="12" width="12.36328125" customWidth="1"/>
    <col min="13" max="13" width="12.81640625" customWidth="1"/>
  </cols>
  <sheetData>
    <row r="2" spans="1:13" x14ac:dyDescent="0.35">
      <c r="A2" s="13" t="s">
        <v>80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3" t="s">
        <v>0</v>
      </c>
    </row>
    <row r="3" spans="1:13" ht="72.5" x14ac:dyDescent="0.3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</row>
    <row r="4" spans="1:13" x14ac:dyDescent="0.35">
      <c r="A4" s="3" t="s">
        <v>14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35">
      <c r="A5" s="1" t="s">
        <v>15</v>
      </c>
      <c r="B5" s="1">
        <v>419.85</v>
      </c>
      <c r="C5" s="1">
        <v>419.85</v>
      </c>
      <c r="D5" s="1">
        <v>345.37</v>
      </c>
      <c r="E5" s="1">
        <v>272.13</v>
      </c>
      <c r="F5" s="1">
        <v>266.72000000000003</v>
      </c>
      <c r="G5" s="1">
        <v>201.04</v>
      </c>
      <c r="H5" s="1">
        <v>30.63</v>
      </c>
      <c r="I5" s="1">
        <v>180.26</v>
      </c>
      <c r="J5" s="1">
        <v>0</v>
      </c>
      <c r="K5" s="1">
        <v>0.01</v>
      </c>
      <c r="L5" s="1">
        <v>0.01</v>
      </c>
      <c r="M5" s="1">
        <v>-139.81</v>
      </c>
    </row>
    <row r="6" spans="1:13" x14ac:dyDescent="0.35">
      <c r="A6" s="1" t="s">
        <v>16</v>
      </c>
      <c r="B6" s="1">
        <v>3789.38</v>
      </c>
      <c r="C6" s="1">
        <v>3833.92</v>
      </c>
      <c r="D6" s="1">
        <v>2047.45</v>
      </c>
      <c r="E6" s="1">
        <v>1937.58</v>
      </c>
      <c r="F6" s="1">
        <v>2153.77</v>
      </c>
      <c r="G6" s="1">
        <v>1439.75</v>
      </c>
      <c r="H6" s="1">
        <v>114.77</v>
      </c>
      <c r="I6" s="1">
        <v>424.87</v>
      </c>
      <c r="J6" s="1">
        <v>0</v>
      </c>
      <c r="K6" s="1">
        <v>12.57</v>
      </c>
      <c r="L6" s="1">
        <v>12.57</v>
      </c>
      <c r="M6" s="1">
        <v>-54.38</v>
      </c>
    </row>
    <row r="7" spans="1:13" x14ac:dyDescent="0.35">
      <c r="A7" s="1" t="s">
        <v>17</v>
      </c>
      <c r="B7" s="1">
        <v>1681.09</v>
      </c>
      <c r="C7" s="1">
        <v>1701.28</v>
      </c>
      <c r="D7" s="1">
        <v>1224.04</v>
      </c>
      <c r="E7" s="1">
        <v>1172.17</v>
      </c>
      <c r="F7" s="1">
        <v>1092.9100000000001</v>
      </c>
      <c r="G7" s="1">
        <v>873.67</v>
      </c>
      <c r="H7" s="1">
        <v>258.95</v>
      </c>
      <c r="I7" s="1">
        <v>210.94</v>
      </c>
      <c r="J7" s="1">
        <v>0</v>
      </c>
      <c r="K7" s="1">
        <v>0.2</v>
      </c>
      <c r="L7" s="1">
        <v>0.2</v>
      </c>
      <c r="M7" s="1">
        <v>-171.59</v>
      </c>
    </row>
    <row r="8" spans="1:13" x14ac:dyDescent="0.35">
      <c r="A8" s="1" t="s">
        <v>18</v>
      </c>
      <c r="B8" s="1">
        <v>144.52000000000001</v>
      </c>
      <c r="C8" s="1">
        <v>150.71</v>
      </c>
      <c r="D8" s="1">
        <v>88.98</v>
      </c>
      <c r="E8" s="1">
        <v>93.01</v>
      </c>
      <c r="F8" s="1">
        <v>109.64</v>
      </c>
      <c r="G8" s="1">
        <v>78.69</v>
      </c>
      <c r="H8" s="1">
        <v>-1.72</v>
      </c>
      <c r="I8" s="1">
        <v>72.09</v>
      </c>
      <c r="J8" s="1">
        <v>0</v>
      </c>
      <c r="K8" s="1">
        <v>0</v>
      </c>
      <c r="L8" s="1">
        <v>0</v>
      </c>
      <c r="M8" s="1">
        <v>-56.05</v>
      </c>
    </row>
    <row r="9" spans="1:13" x14ac:dyDescent="0.35">
      <c r="A9" s="1" t="s">
        <v>19</v>
      </c>
      <c r="B9" s="1">
        <v>1165.95</v>
      </c>
      <c r="C9" s="1">
        <v>1198.1500000000001</v>
      </c>
      <c r="D9" s="1">
        <v>884.61</v>
      </c>
      <c r="E9" s="1">
        <v>716.69</v>
      </c>
      <c r="F9" s="1">
        <v>522.4</v>
      </c>
      <c r="G9" s="1">
        <v>453.74</v>
      </c>
      <c r="H9" s="1">
        <v>165.73</v>
      </c>
      <c r="I9" s="1">
        <v>176.36</v>
      </c>
      <c r="J9" s="1">
        <v>0</v>
      </c>
      <c r="K9" s="1">
        <v>-0.12</v>
      </c>
      <c r="L9" s="1">
        <v>-0.12</v>
      </c>
      <c r="M9" s="1">
        <v>-79.02</v>
      </c>
    </row>
    <row r="10" spans="1:13" x14ac:dyDescent="0.35">
      <c r="A10" s="1" t="s">
        <v>20</v>
      </c>
      <c r="B10" s="1">
        <v>1988.69</v>
      </c>
      <c r="C10" s="1">
        <v>2177.87</v>
      </c>
      <c r="D10" s="1">
        <v>1675.33</v>
      </c>
      <c r="E10" s="1">
        <v>1474.99</v>
      </c>
      <c r="F10" s="1">
        <v>1128.06</v>
      </c>
      <c r="G10" s="1">
        <v>1003.74</v>
      </c>
      <c r="H10" s="1">
        <v>341.89</v>
      </c>
      <c r="I10" s="1">
        <v>296.42</v>
      </c>
      <c r="J10" s="1">
        <v>0</v>
      </c>
      <c r="K10" s="1">
        <v>0.15</v>
      </c>
      <c r="L10" s="1">
        <v>0.15</v>
      </c>
      <c r="M10" s="1">
        <v>-167.21</v>
      </c>
    </row>
    <row r="11" spans="1:13" x14ac:dyDescent="0.35">
      <c r="A11" s="1" t="s">
        <v>21</v>
      </c>
      <c r="B11" s="1">
        <v>3422.28</v>
      </c>
      <c r="C11" s="1">
        <v>3527.45</v>
      </c>
      <c r="D11" s="1">
        <v>1848.13</v>
      </c>
      <c r="E11" s="1">
        <v>2000.29</v>
      </c>
      <c r="F11" s="1">
        <v>2266.7600000000002</v>
      </c>
      <c r="G11" s="1">
        <v>1632.84</v>
      </c>
      <c r="H11" s="1">
        <v>114.13</v>
      </c>
      <c r="I11" s="1">
        <v>376.13</v>
      </c>
      <c r="J11" s="1">
        <v>0</v>
      </c>
      <c r="K11" s="1">
        <v>0</v>
      </c>
      <c r="L11" s="1">
        <v>0</v>
      </c>
      <c r="M11" s="1">
        <v>-122.81</v>
      </c>
    </row>
    <row r="12" spans="1:13" x14ac:dyDescent="0.35">
      <c r="A12" s="1" t="s">
        <v>22</v>
      </c>
      <c r="B12" s="1">
        <v>6386.68</v>
      </c>
      <c r="C12" s="1">
        <v>6622.1</v>
      </c>
      <c r="D12" s="1">
        <v>4467.63</v>
      </c>
      <c r="E12" s="1">
        <v>3887.32</v>
      </c>
      <c r="F12" s="1">
        <v>3479.62</v>
      </c>
      <c r="G12" s="1">
        <v>2881.53</v>
      </c>
      <c r="H12" s="1">
        <v>556.35</v>
      </c>
      <c r="I12" s="1">
        <v>768.93</v>
      </c>
      <c r="J12" s="1">
        <v>0</v>
      </c>
      <c r="K12" s="1">
        <v>-7.68</v>
      </c>
      <c r="L12" s="1">
        <v>-7.68</v>
      </c>
      <c r="M12" s="1">
        <v>-311.81</v>
      </c>
    </row>
    <row r="13" spans="1:13" x14ac:dyDescent="0.35">
      <c r="A13" s="1" t="s">
        <v>23</v>
      </c>
      <c r="B13" s="1">
        <v>2627.16</v>
      </c>
      <c r="C13" s="1">
        <v>2692.54</v>
      </c>
      <c r="D13" s="1">
        <v>1713.16</v>
      </c>
      <c r="E13" s="1">
        <v>1765.94</v>
      </c>
      <c r="F13" s="1">
        <v>2025.42</v>
      </c>
      <c r="G13" s="1">
        <v>1555.09</v>
      </c>
      <c r="H13" s="1">
        <v>228.88</v>
      </c>
      <c r="I13" s="1">
        <v>225.35</v>
      </c>
      <c r="J13" s="1">
        <v>0</v>
      </c>
      <c r="K13" s="1">
        <v>0.05</v>
      </c>
      <c r="L13" s="1">
        <v>0.05</v>
      </c>
      <c r="M13" s="1">
        <v>-243.43</v>
      </c>
    </row>
    <row r="14" spans="1:13" x14ac:dyDescent="0.35">
      <c r="A14" s="1" t="s">
        <v>24</v>
      </c>
      <c r="B14" s="1">
        <v>317.04000000000002</v>
      </c>
      <c r="C14" s="1">
        <v>320.85000000000002</v>
      </c>
      <c r="D14" s="1">
        <v>218.88</v>
      </c>
      <c r="E14" s="1">
        <v>203.85</v>
      </c>
      <c r="F14" s="1">
        <v>199.95</v>
      </c>
      <c r="G14" s="1">
        <v>131.43</v>
      </c>
      <c r="H14" s="1">
        <v>34.68</v>
      </c>
      <c r="I14" s="1">
        <v>71.349999999999994</v>
      </c>
      <c r="J14" s="1">
        <v>0.12</v>
      </c>
      <c r="K14" s="1">
        <v>0.01</v>
      </c>
      <c r="L14" s="1">
        <v>0.13</v>
      </c>
      <c r="M14" s="1">
        <v>-33.74</v>
      </c>
    </row>
    <row r="15" spans="1:13" x14ac:dyDescent="0.35">
      <c r="A15" s="1" t="s">
        <v>25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5.87</v>
      </c>
      <c r="J15" s="1">
        <v>0</v>
      </c>
      <c r="K15" s="1">
        <v>0</v>
      </c>
      <c r="L15" s="1">
        <v>0</v>
      </c>
      <c r="M15" s="1">
        <v>-5.87</v>
      </c>
    </row>
    <row r="16" spans="1:13" x14ac:dyDescent="0.35">
      <c r="A16" s="1" t="s">
        <v>26</v>
      </c>
      <c r="B16" s="1">
        <v>559.58000000000004</v>
      </c>
      <c r="C16" s="1">
        <v>568.04999999999995</v>
      </c>
      <c r="D16" s="1">
        <v>484.29</v>
      </c>
      <c r="E16" s="1">
        <v>440.79</v>
      </c>
      <c r="F16" s="1">
        <v>368.27</v>
      </c>
      <c r="G16" s="1">
        <v>327.8</v>
      </c>
      <c r="H16" s="1">
        <v>78.069999999999993</v>
      </c>
      <c r="I16" s="1">
        <v>86.43</v>
      </c>
      <c r="J16" s="1">
        <v>0</v>
      </c>
      <c r="K16" s="1">
        <v>0</v>
      </c>
      <c r="L16" s="1">
        <v>0</v>
      </c>
      <c r="M16" s="1">
        <v>-51.51</v>
      </c>
    </row>
    <row r="17" spans="1:13" x14ac:dyDescent="0.35">
      <c r="A17" s="1" t="s">
        <v>27</v>
      </c>
      <c r="B17" s="1">
        <v>599.54999999999995</v>
      </c>
      <c r="C17" s="1">
        <v>624.25</v>
      </c>
      <c r="D17" s="1">
        <v>493.21</v>
      </c>
      <c r="E17" s="1">
        <v>485.78</v>
      </c>
      <c r="F17" s="1">
        <v>482.49</v>
      </c>
      <c r="G17" s="1">
        <v>387.24</v>
      </c>
      <c r="H17" s="1">
        <v>112.98</v>
      </c>
      <c r="I17" s="1">
        <v>81.03</v>
      </c>
      <c r="J17" s="1">
        <v>0.12</v>
      </c>
      <c r="K17" s="1">
        <v>-20.68</v>
      </c>
      <c r="L17" s="1">
        <v>-20.56</v>
      </c>
      <c r="M17" s="1">
        <v>-74.91</v>
      </c>
    </row>
    <row r="18" spans="1:13" x14ac:dyDescent="0.35">
      <c r="A18" s="1" t="s">
        <v>28</v>
      </c>
      <c r="B18" s="1">
        <v>3424.38</v>
      </c>
      <c r="C18" s="1">
        <v>3541.87</v>
      </c>
      <c r="D18" s="1">
        <v>3021.48</v>
      </c>
      <c r="E18" s="1">
        <v>3195.63</v>
      </c>
      <c r="F18" s="1">
        <v>3200.23</v>
      </c>
      <c r="G18" s="1">
        <v>2818.19</v>
      </c>
      <c r="H18" s="1">
        <v>243.81</v>
      </c>
      <c r="I18" s="1">
        <v>851.8</v>
      </c>
      <c r="J18" s="1">
        <v>283.81</v>
      </c>
      <c r="K18" s="1">
        <v>0</v>
      </c>
      <c r="L18" s="1">
        <v>283.81</v>
      </c>
      <c r="M18" s="1">
        <v>-1001.98</v>
      </c>
    </row>
    <row r="19" spans="1:13" x14ac:dyDescent="0.35">
      <c r="A19" s="1" t="s">
        <v>29</v>
      </c>
      <c r="B19" s="1">
        <v>15.09</v>
      </c>
      <c r="C19" s="1">
        <v>15.53</v>
      </c>
      <c r="D19" s="1">
        <v>13.19</v>
      </c>
      <c r="E19" s="1">
        <v>21.84</v>
      </c>
      <c r="F19" s="1">
        <v>12.8</v>
      </c>
      <c r="G19" s="1">
        <v>9.68</v>
      </c>
      <c r="H19" s="1">
        <v>0.01</v>
      </c>
      <c r="I19" s="1">
        <v>7.96</v>
      </c>
      <c r="J19" s="1">
        <v>0</v>
      </c>
      <c r="K19" s="1">
        <v>0</v>
      </c>
      <c r="L19" s="1">
        <v>0</v>
      </c>
      <c r="M19" s="1">
        <v>4.1900000000000004</v>
      </c>
    </row>
    <row r="20" spans="1:13" x14ac:dyDescent="0.35">
      <c r="A20" s="1" t="s">
        <v>30</v>
      </c>
      <c r="B20" s="1">
        <v>35.869999999999997</v>
      </c>
      <c r="C20" s="1">
        <v>37.6</v>
      </c>
      <c r="D20" s="1">
        <v>24.96</v>
      </c>
      <c r="E20" s="1">
        <v>72.94</v>
      </c>
      <c r="F20" s="1">
        <v>77.37</v>
      </c>
      <c r="G20" s="1">
        <v>59.59</v>
      </c>
      <c r="H20" s="1">
        <v>6.56</v>
      </c>
      <c r="I20" s="1">
        <v>17.03</v>
      </c>
      <c r="J20" s="1">
        <v>0</v>
      </c>
      <c r="K20" s="1">
        <v>12.76</v>
      </c>
      <c r="L20" s="1">
        <v>12.76</v>
      </c>
      <c r="M20" s="1">
        <v>-23</v>
      </c>
    </row>
    <row r="21" spans="1:13" x14ac:dyDescent="0.35">
      <c r="A21" s="1" t="s">
        <v>31</v>
      </c>
      <c r="B21" s="1">
        <v>2846.15</v>
      </c>
      <c r="C21" s="1">
        <v>2887.65</v>
      </c>
      <c r="D21" s="1">
        <v>1550.9</v>
      </c>
      <c r="E21" s="1">
        <v>1430.79</v>
      </c>
      <c r="F21" s="1">
        <v>1710.6</v>
      </c>
      <c r="G21" s="1">
        <v>1093.56</v>
      </c>
      <c r="H21" s="1">
        <v>129.75</v>
      </c>
      <c r="I21" s="1">
        <v>380.06</v>
      </c>
      <c r="J21" s="1">
        <v>0</v>
      </c>
      <c r="K21" s="1">
        <v>0.18</v>
      </c>
      <c r="L21" s="1">
        <v>0.18</v>
      </c>
      <c r="M21" s="1">
        <v>-172.76</v>
      </c>
    </row>
    <row r="22" spans="1:13" x14ac:dyDescent="0.35">
      <c r="A22" s="1" t="s">
        <v>32</v>
      </c>
      <c r="B22" s="1">
        <v>809.51</v>
      </c>
      <c r="C22" s="1">
        <v>908.45</v>
      </c>
      <c r="D22" s="1">
        <v>623.95000000000005</v>
      </c>
      <c r="E22" s="1">
        <v>677.11</v>
      </c>
      <c r="F22" s="1">
        <v>662.31</v>
      </c>
      <c r="G22" s="1">
        <v>539.4</v>
      </c>
      <c r="H22" s="1">
        <v>117.07</v>
      </c>
      <c r="I22" s="1">
        <v>105.71</v>
      </c>
      <c r="J22" s="1">
        <v>0</v>
      </c>
      <c r="K22" s="1">
        <v>0.4</v>
      </c>
      <c r="L22" s="1">
        <v>0.4</v>
      </c>
      <c r="M22" s="1">
        <v>-85.47</v>
      </c>
    </row>
    <row r="23" spans="1:13" x14ac:dyDescent="0.35">
      <c r="A23" s="1" t="s">
        <v>33</v>
      </c>
      <c r="B23" s="1">
        <v>1968.77</v>
      </c>
      <c r="C23" s="1">
        <v>1975.03</v>
      </c>
      <c r="D23" s="1">
        <v>1322.49</v>
      </c>
      <c r="E23" s="1">
        <v>1323.56</v>
      </c>
      <c r="F23" s="1">
        <v>1875.08</v>
      </c>
      <c r="G23" s="1">
        <v>1193.25</v>
      </c>
      <c r="H23" s="1">
        <v>55.57</v>
      </c>
      <c r="I23" s="1">
        <v>233.07</v>
      </c>
      <c r="J23" s="1">
        <v>0</v>
      </c>
      <c r="K23" s="1">
        <v>0.67</v>
      </c>
      <c r="L23" s="1">
        <v>0.67</v>
      </c>
      <c r="M23" s="1">
        <v>-159</v>
      </c>
    </row>
    <row r="24" spans="1:13" x14ac:dyDescent="0.35">
      <c r="A24" s="1" t="s">
        <v>34</v>
      </c>
      <c r="B24" s="1">
        <v>559.59</v>
      </c>
      <c r="C24" s="1">
        <v>559.78</v>
      </c>
      <c r="D24" s="1">
        <v>510.58</v>
      </c>
      <c r="E24" s="1">
        <v>532.9</v>
      </c>
      <c r="F24" s="1">
        <v>417.36</v>
      </c>
      <c r="G24" s="1">
        <v>390.04</v>
      </c>
      <c r="H24" s="1">
        <v>113.95</v>
      </c>
      <c r="I24" s="1">
        <v>82.27</v>
      </c>
      <c r="J24" s="1">
        <v>0</v>
      </c>
      <c r="K24" s="1">
        <v>30.79</v>
      </c>
      <c r="L24" s="1">
        <v>30.79</v>
      </c>
      <c r="M24" s="1">
        <v>-84.15</v>
      </c>
    </row>
    <row r="25" spans="1:13" x14ac:dyDescent="0.35">
      <c r="A25" s="1" t="s">
        <v>35</v>
      </c>
      <c r="B25" s="1">
        <v>3867.97</v>
      </c>
      <c r="C25" s="1">
        <v>3945.02</v>
      </c>
      <c r="D25" s="1">
        <v>2456.87</v>
      </c>
      <c r="E25" s="1">
        <v>2155.79</v>
      </c>
      <c r="F25" s="1">
        <v>2058.9299999999998</v>
      </c>
      <c r="G25" s="1">
        <v>1534.76</v>
      </c>
      <c r="H25" s="1">
        <v>449.24</v>
      </c>
      <c r="I25" s="1">
        <v>435.29</v>
      </c>
      <c r="J25" s="1">
        <v>0</v>
      </c>
      <c r="K25" s="1">
        <v>2.08</v>
      </c>
      <c r="L25" s="1">
        <v>2.08</v>
      </c>
      <c r="M25" s="1">
        <v>-265.58</v>
      </c>
    </row>
    <row r="26" spans="1:13" x14ac:dyDescent="0.35">
      <c r="A26" s="1" t="s">
        <v>36</v>
      </c>
      <c r="B26" s="1">
        <v>11063.56</v>
      </c>
      <c r="C26" s="1">
        <v>11362.49</v>
      </c>
      <c r="D26" s="1">
        <v>9181.9599999999991</v>
      </c>
      <c r="E26" s="1">
        <v>7919</v>
      </c>
      <c r="F26" s="1">
        <v>9171.2800000000007</v>
      </c>
      <c r="G26" s="1">
        <v>7617.13</v>
      </c>
      <c r="H26" s="1">
        <v>687.44</v>
      </c>
      <c r="I26" s="1">
        <v>1080.9100000000001</v>
      </c>
      <c r="J26" s="1">
        <v>0</v>
      </c>
      <c r="K26" s="1">
        <v>19.05</v>
      </c>
      <c r="L26" s="1">
        <v>19.05</v>
      </c>
      <c r="M26" s="1">
        <v>-1485.53</v>
      </c>
    </row>
    <row r="27" spans="1:13" x14ac:dyDescent="0.35">
      <c r="A27" s="1" t="s">
        <v>37</v>
      </c>
      <c r="B27" s="1">
        <v>4257.04</v>
      </c>
      <c r="C27" s="1">
        <v>4346.1099999999997</v>
      </c>
      <c r="D27" s="1">
        <v>3556.52</v>
      </c>
      <c r="E27" s="1">
        <v>3351.19</v>
      </c>
      <c r="F27" s="1">
        <v>3864.78</v>
      </c>
      <c r="G27" s="1">
        <v>3466.99</v>
      </c>
      <c r="H27" s="1">
        <v>229.35</v>
      </c>
      <c r="I27" s="1">
        <v>525.74</v>
      </c>
      <c r="J27" s="1">
        <v>0</v>
      </c>
      <c r="K27" s="1">
        <v>0</v>
      </c>
      <c r="L27" s="1">
        <v>0</v>
      </c>
      <c r="M27" s="1">
        <v>-870.89</v>
      </c>
    </row>
    <row r="28" spans="1:13" x14ac:dyDescent="0.35">
      <c r="A28" s="1" t="s">
        <v>38</v>
      </c>
      <c r="B28" s="1">
        <v>4451.04</v>
      </c>
      <c r="C28" s="1">
        <v>4519.8999999999996</v>
      </c>
      <c r="D28" s="1">
        <v>3829.74</v>
      </c>
      <c r="E28" s="1">
        <v>3660.7</v>
      </c>
      <c r="F28" s="1">
        <v>4279.72</v>
      </c>
      <c r="G28" s="1">
        <v>3924.2</v>
      </c>
      <c r="H28" s="1">
        <v>299.31</v>
      </c>
      <c r="I28" s="1">
        <v>800.05</v>
      </c>
      <c r="J28" s="1">
        <v>0</v>
      </c>
      <c r="K28" s="1">
        <v>0</v>
      </c>
      <c r="L28" s="1">
        <v>0</v>
      </c>
      <c r="M28" s="1">
        <v>-1362.86</v>
      </c>
    </row>
    <row r="29" spans="1:13" x14ac:dyDescent="0.35">
      <c r="A29" s="1" t="s">
        <v>39</v>
      </c>
      <c r="B29" s="1">
        <v>1007.76</v>
      </c>
      <c r="C29" s="1">
        <v>1014.11</v>
      </c>
      <c r="D29" s="1">
        <v>439.84</v>
      </c>
      <c r="E29" s="1">
        <v>476.95</v>
      </c>
      <c r="F29" s="1">
        <v>547.78</v>
      </c>
      <c r="G29" s="1">
        <v>372.85</v>
      </c>
      <c r="H29" s="1">
        <v>6.19</v>
      </c>
      <c r="I29" s="1">
        <v>97.35</v>
      </c>
      <c r="J29" s="1">
        <v>0</v>
      </c>
      <c r="K29" s="1">
        <v>1.32</v>
      </c>
      <c r="L29" s="1">
        <v>1.32</v>
      </c>
      <c r="M29" s="1">
        <v>-0.76</v>
      </c>
    </row>
    <row r="30" spans="1:13" x14ac:dyDescent="0.35">
      <c r="A30" s="3" t="s">
        <v>40</v>
      </c>
      <c r="B30" s="3">
        <f>SUM(B5:B29)</f>
        <v>57408.500000000007</v>
      </c>
      <c r="C30" s="3">
        <f t="shared" ref="C30:M30" si="0">SUM(C5:C29)</f>
        <v>58950.559999999998</v>
      </c>
      <c r="D30" s="3">
        <f t="shared" si="0"/>
        <v>42023.56</v>
      </c>
      <c r="E30" s="3">
        <f t="shared" si="0"/>
        <v>39268.94</v>
      </c>
      <c r="F30" s="3">
        <f t="shared" si="0"/>
        <v>41974.25</v>
      </c>
      <c r="G30" s="3">
        <f t="shared" si="0"/>
        <v>33986.199999999997</v>
      </c>
      <c r="H30" s="3">
        <f t="shared" si="0"/>
        <v>4373.59</v>
      </c>
      <c r="I30" s="3">
        <f t="shared" si="0"/>
        <v>7593.27</v>
      </c>
      <c r="J30" s="3">
        <f t="shared" si="0"/>
        <v>284.05</v>
      </c>
      <c r="K30" s="3">
        <f t="shared" si="0"/>
        <v>51.76</v>
      </c>
      <c r="L30" s="3">
        <f t="shared" si="0"/>
        <v>335.81</v>
      </c>
      <c r="M30" s="3">
        <f t="shared" si="0"/>
        <v>-7019.9299999999994</v>
      </c>
    </row>
    <row r="31" spans="1:13" x14ac:dyDescent="0.35">
      <c r="A31" s="1" t="s">
        <v>41</v>
      </c>
      <c r="B31" s="1">
        <v>49498.400000000001</v>
      </c>
      <c r="C31" s="1">
        <v>50949.91</v>
      </c>
      <c r="D31" s="1">
        <v>35967.15</v>
      </c>
      <c r="E31" s="1">
        <v>34207.589999999997</v>
      </c>
      <c r="F31" s="1">
        <v>36196.97</v>
      </c>
      <c r="G31" s="1">
        <v>29608.14</v>
      </c>
      <c r="H31" s="1">
        <v>1346.04</v>
      </c>
      <c r="I31" s="1">
        <v>8396.7099999999991</v>
      </c>
      <c r="J31" s="1">
        <v>45.27</v>
      </c>
      <c r="K31" s="1">
        <v>71.790000000000006</v>
      </c>
      <c r="L31" s="1">
        <v>117.06</v>
      </c>
      <c r="M31" s="1">
        <v>-5260.36</v>
      </c>
    </row>
    <row r="32" spans="1:13" x14ac:dyDescent="0.35">
      <c r="A32" s="3" t="s">
        <v>76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35">
      <c r="A33" s="1" t="s">
        <v>42</v>
      </c>
      <c r="B33" s="1">
        <v>1119.04</v>
      </c>
      <c r="C33" s="1">
        <v>1119.04</v>
      </c>
      <c r="D33" s="1">
        <v>885.06</v>
      </c>
      <c r="E33" s="1">
        <v>743.58</v>
      </c>
      <c r="F33" s="1">
        <v>597.02</v>
      </c>
      <c r="G33" s="1">
        <v>486.62</v>
      </c>
      <c r="H33" s="1">
        <v>147.84</v>
      </c>
      <c r="I33" s="1">
        <v>229.96</v>
      </c>
      <c r="J33" s="1">
        <v>0</v>
      </c>
      <c r="K33" s="1">
        <v>68.83</v>
      </c>
      <c r="L33" s="1">
        <v>68.83</v>
      </c>
      <c r="M33" s="1">
        <v>-189.67</v>
      </c>
    </row>
    <row r="34" spans="1:13" x14ac:dyDescent="0.35">
      <c r="A34" s="1" t="s">
        <v>43</v>
      </c>
      <c r="B34" s="1">
        <v>771.76</v>
      </c>
      <c r="C34" s="1">
        <v>771.76</v>
      </c>
      <c r="D34" s="1">
        <v>610.49</v>
      </c>
      <c r="E34" s="1">
        <v>565.92999999999995</v>
      </c>
      <c r="F34" s="1">
        <v>480.5</v>
      </c>
      <c r="G34" s="1">
        <v>411.48</v>
      </c>
      <c r="H34" s="1">
        <v>105.95</v>
      </c>
      <c r="I34" s="1">
        <v>166.29</v>
      </c>
      <c r="J34" s="1">
        <v>0</v>
      </c>
      <c r="K34" s="1">
        <v>-0.03</v>
      </c>
      <c r="L34" s="1">
        <v>-0.03</v>
      </c>
      <c r="M34" s="1">
        <v>-117.7600000000001</v>
      </c>
    </row>
    <row r="35" spans="1:13" x14ac:dyDescent="0.35">
      <c r="A35" s="1" t="s">
        <v>44</v>
      </c>
      <c r="B35" s="1">
        <v>1453.68</v>
      </c>
      <c r="C35" s="1">
        <v>1474.66</v>
      </c>
      <c r="D35" s="1">
        <v>1269.32</v>
      </c>
      <c r="E35" s="1">
        <v>1088.1500000000001</v>
      </c>
      <c r="F35" s="1">
        <v>737.38</v>
      </c>
      <c r="G35" s="1">
        <v>611.46</v>
      </c>
      <c r="H35" s="1">
        <v>206.95</v>
      </c>
      <c r="I35" s="1">
        <v>248.44</v>
      </c>
      <c r="J35" s="1">
        <v>0</v>
      </c>
      <c r="K35" s="1">
        <v>0.12</v>
      </c>
      <c r="L35" s="1">
        <v>0.12</v>
      </c>
      <c r="M35" s="1">
        <v>21.180000000000071</v>
      </c>
    </row>
    <row r="36" spans="1:13" x14ac:dyDescent="0.35">
      <c r="A36" s="1" t="s">
        <v>45</v>
      </c>
      <c r="B36" s="1">
        <v>364.46</v>
      </c>
      <c r="C36" s="1">
        <v>364.46</v>
      </c>
      <c r="D36" s="1">
        <v>348.61</v>
      </c>
      <c r="E36" s="1">
        <v>311.62</v>
      </c>
      <c r="F36" s="1">
        <v>212.29</v>
      </c>
      <c r="G36" s="1">
        <v>202.79</v>
      </c>
      <c r="H36" s="1">
        <v>51.13</v>
      </c>
      <c r="I36" s="1">
        <v>115.45</v>
      </c>
      <c r="J36" s="1">
        <v>0</v>
      </c>
      <c r="K36" s="1">
        <v>0.02</v>
      </c>
      <c r="L36" s="1">
        <v>0.02</v>
      </c>
      <c r="M36" s="1">
        <v>-57.77</v>
      </c>
    </row>
    <row r="37" spans="1:13" x14ac:dyDescent="0.35">
      <c r="A37" s="1" t="s">
        <v>46</v>
      </c>
      <c r="B37" s="1">
        <v>2948.63</v>
      </c>
      <c r="C37" s="1">
        <v>2948.63</v>
      </c>
      <c r="D37" s="1">
        <v>2800.84</v>
      </c>
      <c r="E37" s="1">
        <v>3043.75</v>
      </c>
      <c r="F37" s="1">
        <v>2075.19</v>
      </c>
      <c r="G37" s="1">
        <v>1990.93</v>
      </c>
      <c r="H37" s="1">
        <v>366.79</v>
      </c>
      <c r="I37" s="1">
        <v>540.6</v>
      </c>
      <c r="J37" s="1">
        <v>0</v>
      </c>
      <c r="K37" s="1">
        <v>0</v>
      </c>
      <c r="L37" s="1">
        <v>0</v>
      </c>
      <c r="M37" s="1">
        <v>145.42999999999989</v>
      </c>
    </row>
    <row r="38" spans="1:13" x14ac:dyDescent="0.35">
      <c r="A38" s="3" t="s">
        <v>77</v>
      </c>
      <c r="B38" s="3">
        <f>SUM(B33:B37)</f>
        <v>6657.57</v>
      </c>
      <c r="C38" s="3">
        <f t="shared" ref="C38:M38" si="1">SUM(C33:C37)</f>
        <v>6678.55</v>
      </c>
      <c r="D38" s="3">
        <f t="shared" si="1"/>
        <v>5914.32</v>
      </c>
      <c r="E38" s="3">
        <f t="shared" si="1"/>
        <v>5753.03</v>
      </c>
      <c r="F38" s="3">
        <f t="shared" si="1"/>
        <v>4102.38</v>
      </c>
      <c r="G38" s="3">
        <f t="shared" si="1"/>
        <v>3703.2799999999997</v>
      </c>
      <c r="H38" s="3">
        <f t="shared" si="1"/>
        <v>878.66000000000008</v>
      </c>
      <c r="I38" s="3">
        <f t="shared" si="1"/>
        <v>1300.7400000000002</v>
      </c>
      <c r="J38" s="3">
        <f t="shared" si="1"/>
        <v>0</v>
      </c>
      <c r="K38" s="3">
        <f t="shared" si="1"/>
        <v>68.94</v>
      </c>
      <c r="L38" s="3">
        <f t="shared" si="1"/>
        <v>68.94</v>
      </c>
      <c r="M38" s="3">
        <f t="shared" si="1"/>
        <v>-198.59000000000009</v>
      </c>
    </row>
    <row r="39" spans="1:13" x14ac:dyDescent="0.35">
      <c r="A39" s="1" t="s">
        <v>41</v>
      </c>
      <c r="B39" s="1">
        <v>5261.29</v>
      </c>
      <c r="C39" s="1">
        <v>5297.82</v>
      </c>
      <c r="D39" s="1">
        <v>4727.3100000000004</v>
      </c>
      <c r="E39" s="1">
        <v>4639.1499999999996</v>
      </c>
      <c r="F39" s="1">
        <v>3268.96</v>
      </c>
      <c r="G39" s="1">
        <v>2896.88</v>
      </c>
      <c r="H39" s="1">
        <v>486.03</v>
      </c>
      <c r="I39" s="1">
        <v>1319.97</v>
      </c>
      <c r="J39" s="1">
        <v>0</v>
      </c>
      <c r="K39" s="1">
        <v>45.36</v>
      </c>
      <c r="L39" s="1">
        <v>45.36</v>
      </c>
      <c r="M39" s="1">
        <v>-109.09</v>
      </c>
    </row>
    <row r="40" spans="1:13" x14ac:dyDescent="0.35">
      <c r="A40" s="3" t="s">
        <v>48</v>
      </c>
      <c r="B40" s="3">
        <f>SUM(B30+B38)</f>
        <v>64066.070000000007</v>
      </c>
      <c r="C40" s="3">
        <f t="shared" ref="C40:M40" si="2">SUM(C30+C38)</f>
        <v>65629.11</v>
      </c>
      <c r="D40" s="3">
        <f t="shared" si="2"/>
        <v>47937.88</v>
      </c>
      <c r="E40" s="3">
        <f t="shared" si="2"/>
        <v>45021.97</v>
      </c>
      <c r="F40" s="3">
        <f t="shared" si="2"/>
        <v>46076.63</v>
      </c>
      <c r="G40" s="3">
        <f t="shared" si="2"/>
        <v>37689.479999999996</v>
      </c>
      <c r="H40" s="3">
        <f t="shared" si="2"/>
        <v>5252.25</v>
      </c>
      <c r="I40" s="3">
        <f t="shared" si="2"/>
        <v>8894.01</v>
      </c>
      <c r="J40" s="3">
        <f t="shared" si="2"/>
        <v>284.05</v>
      </c>
      <c r="K40" s="3">
        <f t="shared" si="2"/>
        <v>120.69999999999999</v>
      </c>
      <c r="L40" s="3">
        <f t="shared" si="2"/>
        <v>404.75</v>
      </c>
      <c r="M40" s="3">
        <f t="shared" si="2"/>
        <v>-7218.5199999999995</v>
      </c>
    </row>
    <row r="41" spans="1:13" x14ac:dyDescent="0.35">
      <c r="A41" s="3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35">
      <c r="A42" s="1" t="s">
        <v>50</v>
      </c>
      <c r="B42" s="1">
        <v>408.53</v>
      </c>
      <c r="C42" s="1">
        <v>408.53</v>
      </c>
      <c r="D42" s="1">
        <v>170.97</v>
      </c>
      <c r="E42" s="1">
        <v>853.45</v>
      </c>
      <c r="F42" s="1">
        <v>1858.65</v>
      </c>
      <c r="G42" s="1">
        <v>1012.16</v>
      </c>
      <c r="H42" s="1">
        <v>-4.26</v>
      </c>
      <c r="I42" s="1">
        <v>67.61</v>
      </c>
      <c r="J42" s="1">
        <v>-178</v>
      </c>
      <c r="K42" s="1">
        <v>0.61</v>
      </c>
      <c r="L42" s="1">
        <v>-177.39</v>
      </c>
      <c r="M42" s="1">
        <v>-44.67</v>
      </c>
    </row>
    <row r="43" spans="1:13" x14ac:dyDescent="0.35">
      <c r="A43" s="1" t="s">
        <v>51</v>
      </c>
      <c r="B43" s="1">
        <v>259.35000000000002</v>
      </c>
      <c r="C43" s="1">
        <v>259.35000000000002</v>
      </c>
      <c r="D43" s="1">
        <v>226.58</v>
      </c>
      <c r="E43" s="1">
        <v>216.82</v>
      </c>
      <c r="F43" s="1">
        <v>64.8</v>
      </c>
      <c r="G43" s="1">
        <v>-54.95</v>
      </c>
      <c r="H43" s="1">
        <v>-0.18</v>
      </c>
      <c r="I43" s="1">
        <v>68.599999999999994</v>
      </c>
      <c r="J43" s="1">
        <v>0</v>
      </c>
      <c r="K43" s="1">
        <v>-0.38</v>
      </c>
      <c r="L43" s="1">
        <v>-0.38</v>
      </c>
      <c r="M43" s="1">
        <v>203.73</v>
      </c>
    </row>
    <row r="44" spans="1:13" x14ac:dyDescent="0.35">
      <c r="A44" s="3" t="s">
        <v>52</v>
      </c>
      <c r="B44" s="3">
        <f>SUM(B42:B43)</f>
        <v>667.88</v>
      </c>
      <c r="C44" s="3">
        <f t="shared" ref="C44:M44" si="3">SUM(C42:C43)</f>
        <v>667.88</v>
      </c>
      <c r="D44" s="3">
        <f t="shared" si="3"/>
        <v>397.55</v>
      </c>
      <c r="E44" s="3">
        <f t="shared" si="3"/>
        <v>1070.27</v>
      </c>
      <c r="F44" s="3">
        <f t="shared" si="3"/>
        <v>1923.45</v>
      </c>
      <c r="G44" s="3">
        <f t="shared" si="3"/>
        <v>957.20999999999992</v>
      </c>
      <c r="H44" s="3">
        <f t="shared" si="3"/>
        <v>-4.4399999999999995</v>
      </c>
      <c r="I44" s="3">
        <f t="shared" si="3"/>
        <v>136.20999999999998</v>
      </c>
      <c r="J44" s="3">
        <f t="shared" si="3"/>
        <v>-178</v>
      </c>
      <c r="K44" s="3">
        <f t="shared" si="3"/>
        <v>0.22999999999999998</v>
      </c>
      <c r="L44" s="3">
        <f t="shared" si="3"/>
        <v>-177.76999999999998</v>
      </c>
      <c r="M44" s="3">
        <f t="shared" si="3"/>
        <v>159.06</v>
      </c>
    </row>
    <row r="45" spans="1:13" x14ac:dyDescent="0.35">
      <c r="A45" s="1" t="s">
        <v>41</v>
      </c>
      <c r="B45" s="1">
        <v>372.99</v>
      </c>
      <c r="C45" s="1">
        <v>372.99</v>
      </c>
      <c r="D45" s="1">
        <v>275.81</v>
      </c>
      <c r="E45" s="1">
        <v>877.18</v>
      </c>
      <c r="F45" s="1">
        <v>2087.7800000000002</v>
      </c>
      <c r="G45" s="1">
        <v>682.76</v>
      </c>
      <c r="H45" s="1">
        <v>-4.08</v>
      </c>
      <c r="I45" s="1">
        <v>134.22</v>
      </c>
      <c r="J45" s="1">
        <v>-248.67</v>
      </c>
      <c r="K45" s="1">
        <v>0.15</v>
      </c>
      <c r="L45" s="1">
        <v>-248.52</v>
      </c>
      <c r="M45" s="1">
        <v>312.8</v>
      </c>
    </row>
    <row r="46" spans="1:13" x14ac:dyDescent="0.35">
      <c r="A46" s="3" t="s">
        <v>53</v>
      </c>
      <c r="B46" s="3">
        <f>SUM(B44+B40)</f>
        <v>64733.950000000004</v>
      </c>
      <c r="C46" s="3">
        <f>SUM(C44+C40)</f>
        <v>66296.990000000005</v>
      </c>
      <c r="D46" s="3">
        <f t="shared" ref="D46:M46" si="4">SUM(D44+D40)</f>
        <v>48335.43</v>
      </c>
      <c r="E46" s="3">
        <f t="shared" si="4"/>
        <v>46092.24</v>
      </c>
      <c r="F46" s="3">
        <f t="shared" si="4"/>
        <v>48000.079999999994</v>
      </c>
      <c r="G46" s="3">
        <f t="shared" si="4"/>
        <v>38646.689999999995</v>
      </c>
      <c r="H46" s="3">
        <f t="shared" si="4"/>
        <v>5247.81</v>
      </c>
      <c r="I46" s="3">
        <f t="shared" si="4"/>
        <v>9030.2199999999993</v>
      </c>
      <c r="J46" s="3">
        <f t="shared" si="4"/>
        <v>106.05000000000001</v>
      </c>
      <c r="K46" s="3">
        <f t="shared" si="4"/>
        <v>120.92999999999999</v>
      </c>
      <c r="L46" s="3">
        <f t="shared" si="4"/>
        <v>226.98000000000002</v>
      </c>
      <c r="M46" s="3">
        <f t="shared" si="4"/>
        <v>-7059.4599999999991</v>
      </c>
    </row>
    <row r="47" spans="1:13" x14ac:dyDescent="0.35">
      <c r="A47" s="1" t="s">
        <v>41</v>
      </c>
      <c r="B47" s="1">
        <v>55132.68</v>
      </c>
      <c r="C47" s="1">
        <v>56620.72</v>
      </c>
      <c r="D47" s="1">
        <v>40970.269999999997</v>
      </c>
      <c r="E47" s="1">
        <v>39723.919999999998</v>
      </c>
      <c r="F47" s="1">
        <v>41553.71</v>
      </c>
      <c r="G47" s="1">
        <v>33187.78</v>
      </c>
      <c r="H47" s="1">
        <v>1827.99</v>
      </c>
      <c r="I47" s="1">
        <v>9850.9</v>
      </c>
      <c r="J47" s="1">
        <v>-203.4</v>
      </c>
      <c r="K47" s="1">
        <v>117.3</v>
      </c>
      <c r="L47" s="1">
        <v>-86.1</v>
      </c>
      <c r="M47" s="1">
        <v>-5056.6499999999996</v>
      </c>
    </row>
    <row r="48" spans="1:13" x14ac:dyDescent="0.35">
      <c r="A48" s="1" t="s">
        <v>54</v>
      </c>
      <c r="B48" s="6">
        <f t="shared" ref="B48:I48" si="5">(B46-B47)/B47</f>
        <v>0.17414843609996836</v>
      </c>
      <c r="C48" s="6">
        <f t="shared" si="5"/>
        <v>0.17089627260126689</v>
      </c>
      <c r="D48" s="6">
        <f t="shared" si="5"/>
        <v>0.17976840279549058</v>
      </c>
      <c r="E48" s="6">
        <f t="shared" si="5"/>
        <v>0.16031449061421935</v>
      </c>
      <c r="F48" s="6">
        <f t="shared" si="5"/>
        <v>0.15513344055199874</v>
      </c>
      <c r="G48" s="6">
        <f t="shared" si="5"/>
        <v>0.16448554257018688</v>
      </c>
      <c r="H48" s="6">
        <f t="shared" si="5"/>
        <v>1.8708089212741867</v>
      </c>
      <c r="I48" s="6">
        <f t="shared" si="5"/>
        <v>-8.3310154402135878E-2</v>
      </c>
      <c r="J48" s="6"/>
      <c r="K48" s="6"/>
      <c r="L48" s="6"/>
      <c r="M48" s="6">
        <f>(M46-M47)/M47</f>
        <v>0.39607447618482583</v>
      </c>
    </row>
    <row r="49" spans="1:1" x14ac:dyDescent="0.35">
      <c r="A49" t="s">
        <v>55</v>
      </c>
    </row>
  </sheetData>
  <mergeCells count="1">
    <mergeCell ref="A2:L2"/>
  </mergeCells>
  <pageMargins left="0.7" right="0.7" top="0.75" bottom="0.75" header="0.3" footer="0.3"/>
  <pageSetup paperSize="9" scale="6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7"/>
  <sheetViews>
    <sheetView workbookViewId="0">
      <selection sqref="A1:L1"/>
    </sheetView>
  </sheetViews>
  <sheetFormatPr defaultRowHeight="14.5" x14ac:dyDescent="0.35"/>
  <cols>
    <col min="1" max="1" width="38.1796875" customWidth="1"/>
    <col min="2" max="2" width="13.6328125" customWidth="1"/>
    <col min="4" max="4" width="10.81640625" customWidth="1"/>
    <col min="8" max="8" width="8.90625" style="7"/>
    <col min="13" max="13" width="14.6328125" customWidth="1"/>
  </cols>
  <sheetData>
    <row r="1" spans="1:13" ht="15.5" x14ac:dyDescent="0.35">
      <c r="A1" s="14" t="s">
        <v>80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" t="s">
        <v>0</v>
      </c>
    </row>
    <row r="2" spans="1:13" ht="76.25" customHeight="1" x14ac:dyDescent="0.35">
      <c r="A2" s="5" t="s">
        <v>1</v>
      </c>
      <c r="B2" s="5" t="s">
        <v>56</v>
      </c>
      <c r="C2" s="5" t="s">
        <v>57</v>
      </c>
      <c r="D2" s="5" t="s">
        <v>58</v>
      </c>
      <c r="E2" s="5" t="s">
        <v>59</v>
      </c>
      <c r="F2" s="5" t="s">
        <v>60</v>
      </c>
      <c r="G2" s="5" t="s">
        <v>61</v>
      </c>
      <c r="H2" s="5" t="s">
        <v>62</v>
      </c>
      <c r="I2" s="5" t="s">
        <v>63</v>
      </c>
      <c r="J2" s="5" t="s">
        <v>64</v>
      </c>
      <c r="K2" s="5" t="s">
        <v>65</v>
      </c>
      <c r="L2" s="5" t="s">
        <v>66</v>
      </c>
      <c r="M2" s="5" t="s">
        <v>67</v>
      </c>
    </row>
    <row r="3" spans="1:13" x14ac:dyDescent="0.35">
      <c r="A3" s="5" t="s">
        <v>14</v>
      </c>
      <c r="B3" s="2"/>
      <c r="C3" s="2"/>
      <c r="D3" s="2"/>
      <c r="E3" s="2"/>
      <c r="F3" s="2"/>
      <c r="G3" s="2"/>
      <c r="H3" s="5"/>
      <c r="I3" s="2"/>
      <c r="J3" s="2"/>
      <c r="K3" s="2"/>
      <c r="L3" s="2"/>
      <c r="M3" s="2"/>
    </row>
    <row r="4" spans="1:13" x14ac:dyDescent="0.35">
      <c r="A4" s="1" t="s">
        <v>15</v>
      </c>
      <c r="B4" s="1">
        <v>25.33</v>
      </c>
      <c r="C4" s="1">
        <v>-114.48</v>
      </c>
      <c r="D4" s="1">
        <v>14.57</v>
      </c>
      <c r="E4" s="1">
        <v>-0.15</v>
      </c>
      <c r="F4" s="1">
        <v>-100.06</v>
      </c>
      <c r="G4" s="1">
        <v>-100.06</v>
      </c>
      <c r="H4" s="9">
        <f>'Business Result'!F5/'Business Result'!C5</f>
        <v>0.63527450279861863</v>
      </c>
      <c r="I4" s="6">
        <f>'Business Result'!D5/'Business Result'!C5</f>
        <v>0.82260331070620452</v>
      </c>
      <c r="J4" s="6">
        <f>'Business Result'!G5/'Business Result'!E5</f>
        <v>0.73876456105537791</v>
      </c>
      <c r="K4" s="6">
        <f>'Business Result'!H5/'Business Result'!D5</f>
        <v>8.8687494571039749E-2</v>
      </c>
      <c r="L4" s="6">
        <f>'Business Result'!I5/'Business Result'!D5</f>
        <v>0.52193299939195636</v>
      </c>
      <c r="M4" s="10">
        <f>SUM(J4+K4+L4)</f>
        <v>1.3493850550183741</v>
      </c>
    </row>
    <row r="5" spans="1:13" x14ac:dyDescent="0.35">
      <c r="A5" s="1" t="s">
        <v>16</v>
      </c>
      <c r="B5" s="1">
        <v>458.72</v>
      </c>
      <c r="C5" s="1">
        <v>404.34</v>
      </c>
      <c r="D5" s="1">
        <v>142.13999999999999</v>
      </c>
      <c r="E5" s="1">
        <v>-16.29</v>
      </c>
      <c r="F5" s="1">
        <v>555.42999999999995</v>
      </c>
      <c r="G5" s="1">
        <v>415.23</v>
      </c>
      <c r="H5" s="9">
        <f>'Business Result'!F6/'Business Result'!C6</f>
        <v>0.56176706869209581</v>
      </c>
      <c r="I5" s="6">
        <f>'Business Result'!D6/'Business Result'!C6</f>
        <v>0.53403566062932972</v>
      </c>
      <c r="J5" s="6">
        <f>'Business Result'!G6/'Business Result'!E6</f>
        <v>0.74306609275487978</v>
      </c>
      <c r="K5" s="6">
        <f>'Business Result'!H6/'Business Result'!D6</f>
        <v>5.6055092920462034E-2</v>
      </c>
      <c r="L5" s="6">
        <f>'Business Result'!I6/'Business Result'!D6</f>
        <v>0.20751178294952258</v>
      </c>
      <c r="M5" s="10">
        <f>SUM(J5+K5+L5)</f>
        <v>1.0066329686248645</v>
      </c>
    </row>
    <row r="6" spans="1:13" x14ac:dyDescent="0.35">
      <c r="A6" s="1" t="s">
        <v>17</v>
      </c>
      <c r="B6" s="1">
        <v>233.56</v>
      </c>
      <c r="C6" s="1">
        <v>61.97</v>
      </c>
      <c r="D6" s="1">
        <v>31.2</v>
      </c>
      <c r="E6" s="1">
        <v>-5.82</v>
      </c>
      <c r="F6" s="1">
        <v>87.75</v>
      </c>
      <c r="G6" s="1">
        <v>65.48</v>
      </c>
      <c r="H6" s="9">
        <f>'Business Result'!F7/'Business Result'!C7</f>
        <v>0.64240454246214618</v>
      </c>
      <c r="I6" s="6">
        <f>'Business Result'!D7/'Business Result'!C7</f>
        <v>0.71948180193736477</v>
      </c>
      <c r="J6" s="6">
        <f>'Business Result'!G7/'Business Result'!E7</f>
        <v>0.7453441053772063</v>
      </c>
      <c r="K6" s="6">
        <f>'Business Result'!H7/'Business Result'!D7</f>
        <v>0.21155354400182999</v>
      </c>
      <c r="L6" s="6">
        <f>'Business Result'!I7/'Business Result'!D7</f>
        <v>0.17233096957615765</v>
      </c>
      <c r="M6" s="10">
        <f t="shared" ref="M6:M13" si="0">SUM(J6+K6+L6)</f>
        <v>1.1292286189551939</v>
      </c>
    </row>
    <row r="7" spans="1:13" x14ac:dyDescent="0.35">
      <c r="A7" s="1" t="s">
        <v>18</v>
      </c>
      <c r="B7" s="1">
        <v>10.199999999999999</v>
      </c>
      <c r="C7" s="1">
        <v>-45.85</v>
      </c>
      <c r="D7" s="1">
        <v>3.86</v>
      </c>
      <c r="E7" s="1">
        <v>0</v>
      </c>
      <c r="F7" s="1">
        <v>-42</v>
      </c>
      <c r="G7" s="1">
        <v>-42</v>
      </c>
      <c r="H7" s="9">
        <f>'Business Result'!F8/'Business Result'!C8</f>
        <v>0.72748988122885005</v>
      </c>
      <c r="I7" s="6">
        <f>'Business Result'!D8/'Business Result'!C8</f>
        <v>0.59040541437197269</v>
      </c>
      <c r="J7" s="6">
        <f>'Business Result'!G8/'Business Result'!E8</f>
        <v>0.84603806042361029</v>
      </c>
      <c r="K7" s="6">
        <f>'Business Result'!H8/'Business Result'!D8</f>
        <v>-1.9330186558777253E-2</v>
      </c>
      <c r="L7" s="6">
        <f>'Business Result'!I8/'Business Result'!D8</f>
        <v>0.81018206338503029</v>
      </c>
      <c r="M7" s="10">
        <f t="shared" si="0"/>
        <v>1.6368899372498633</v>
      </c>
    </row>
    <row r="8" spans="1:13" x14ac:dyDescent="0.35">
      <c r="A8" s="1" t="s">
        <v>19</v>
      </c>
      <c r="B8" s="1">
        <v>94.65</v>
      </c>
      <c r="C8" s="1">
        <v>15.63</v>
      </c>
      <c r="D8" s="1">
        <v>31.19</v>
      </c>
      <c r="E8" s="1">
        <v>-23.9</v>
      </c>
      <c r="F8" s="1">
        <v>22.92</v>
      </c>
      <c r="G8" s="1">
        <v>17.04</v>
      </c>
      <c r="H8" s="9">
        <f>'Business Result'!F9/'Business Result'!C9</f>
        <v>0.43600550849225883</v>
      </c>
      <c r="I8" s="6">
        <f>'Business Result'!D9/'Business Result'!C9</f>
        <v>0.73831323290072193</v>
      </c>
      <c r="J8" s="6">
        <f>'Business Result'!G9/'Business Result'!E9</f>
        <v>0.63310496867543842</v>
      </c>
      <c r="K8" s="6">
        <f>'Business Result'!H9/'Business Result'!D9</f>
        <v>0.1873480969014594</v>
      </c>
      <c r="L8" s="6">
        <f>'Business Result'!I9/'Business Result'!D9</f>
        <v>0.19936469178508046</v>
      </c>
      <c r="M8" s="10">
        <f t="shared" si="0"/>
        <v>1.0198177573619782</v>
      </c>
    </row>
    <row r="9" spans="1:13" x14ac:dyDescent="0.35">
      <c r="A9" s="1" t="s">
        <v>20</v>
      </c>
      <c r="B9" s="1">
        <v>192.35</v>
      </c>
      <c r="C9" s="1">
        <v>25.14</v>
      </c>
      <c r="D9" s="1">
        <v>33.630000000000003</v>
      </c>
      <c r="E9" s="1">
        <v>-0.33</v>
      </c>
      <c r="F9" s="1">
        <v>58.46</v>
      </c>
      <c r="G9" s="1">
        <v>58.46</v>
      </c>
      <c r="H9" s="9">
        <f>'Business Result'!F10/'Business Result'!C10</f>
        <v>0.51796480047018412</v>
      </c>
      <c r="I9" s="6">
        <f>'Business Result'!D10/'Business Result'!C10</f>
        <v>0.76925160822271299</v>
      </c>
      <c r="J9" s="6">
        <f>'Business Result'!G10/'Business Result'!E10</f>
        <v>0.68050630851734584</v>
      </c>
      <c r="K9" s="6">
        <f>'Business Result'!H10/'Business Result'!D10</f>
        <v>0.20407322736416109</v>
      </c>
      <c r="L9" s="6">
        <f>'Business Result'!I10/'Business Result'!D10</f>
        <v>0.17693230587406661</v>
      </c>
      <c r="M9" s="10">
        <f t="shared" si="0"/>
        <v>1.0615118417555736</v>
      </c>
    </row>
    <row r="10" spans="1:13" x14ac:dyDescent="0.35">
      <c r="A10" s="1" t="s">
        <v>21</v>
      </c>
      <c r="B10" s="1">
        <v>333.25</v>
      </c>
      <c r="C10" s="1">
        <v>210.44</v>
      </c>
      <c r="D10" s="1">
        <v>81</v>
      </c>
      <c r="E10" s="1">
        <v>-25.46</v>
      </c>
      <c r="F10" s="1">
        <v>265.98</v>
      </c>
      <c r="G10" s="1">
        <v>200.5</v>
      </c>
      <c r="H10" s="9">
        <f>'Business Result'!F11/'Business Result'!C11</f>
        <v>0.64260584841741208</v>
      </c>
      <c r="I10" s="6">
        <f>'Business Result'!D11/'Business Result'!C11</f>
        <v>0.52392805000779608</v>
      </c>
      <c r="J10" s="6">
        <f>'Business Result'!G11/'Business Result'!E11</f>
        <v>0.81630163626274188</v>
      </c>
      <c r="K10" s="6">
        <f>'Business Result'!H11/'Business Result'!D11</f>
        <v>6.1754313819915259E-2</v>
      </c>
      <c r="L10" s="6">
        <f>'Business Result'!I11/'Business Result'!D11</f>
        <v>0.20351923295439173</v>
      </c>
      <c r="M10" s="10">
        <f t="shared" si="0"/>
        <v>1.0815751830370488</v>
      </c>
    </row>
    <row r="11" spans="1:13" x14ac:dyDescent="0.35">
      <c r="A11" s="1" t="s">
        <v>22</v>
      </c>
      <c r="B11" s="1">
        <v>643.03</v>
      </c>
      <c r="C11" s="1">
        <v>331.22</v>
      </c>
      <c r="D11" s="1">
        <v>185.53</v>
      </c>
      <c r="E11" s="1">
        <v>3.27</v>
      </c>
      <c r="F11" s="1">
        <v>520.01</v>
      </c>
      <c r="G11" s="1">
        <v>390.36</v>
      </c>
      <c r="H11" s="9">
        <f>'Business Result'!F12/'Business Result'!C12</f>
        <v>0.52545567116171599</v>
      </c>
      <c r="I11" s="6">
        <f>'Business Result'!D12/'Business Result'!C12</f>
        <v>0.67465456577218708</v>
      </c>
      <c r="J11" s="6">
        <f>'Business Result'!G12/'Business Result'!E12</f>
        <v>0.74126390418077237</v>
      </c>
      <c r="K11" s="6">
        <f>'Business Result'!H12/'Business Result'!D12</f>
        <v>0.12452911275105594</v>
      </c>
      <c r="L11" s="6">
        <f>'Business Result'!I12/'Business Result'!D12</f>
        <v>0.17211138791708355</v>
      </c>
      <c r="M11" s="10">
        <f t="shared" si="0"/>
        <v>1.0379044048489119</v>
      </c>
    </row>
    <row r="12" spans="1:13" x14ac:dyDescent="0.35">
      <c r="A12" s="1" t="s">
        <v>23</v>
      </c>
      <c r="B12" s="1">
        <v>206.93</v>
      </c>
      <c r="C12" s="1">
        <v>-36.5</v>
      </c>
      <c r="D12" s="1">
        <v>83.01</v>
      </c>
      <c r="E12" s="1">
        <v>-0.3</v>
      </c>
      <c r="F12" s="1">
        <v>46.21</v>
      </c>
      <c r="G12" s="1">
        <v>35.630000000000003</v>
      </c>
      <c r="H12" s="9">
        <f>'Business Result'!F13/'Business Result'!C13</f>
        <v>0.75223395009916294</v>
      </c>
      <c r="I12" s="6">
        <f>'Business Result'!D13/'Business Result'!C13</f>
        <v>0.6362616711358049</v>
      </c>
      <c r="J12" s="6">
        <f>'Business Result'!G13/'Business Result'!E13</f>
        <v>0.88060183245183865</v>
      </c>
      <c r="K12" s="6">
        <f>'Business Result'!H13/'Business Result'!D13</f>
        <v>0.13360106469915242</v>
      </c>
      <c r="L12" s="6">
        <f>'Business Result'!I13/'Business Result'!D13</f>
        <v>0.13154054495785564</v>
      </c>
      <c r="M12" s="10">
        <f t="shared" si="0"/>
        <v>1.1457434421088468</v>
      </c>
    </row>
    <row r="13" spans="1:13" x14ac:dyDescent="0.35">
      <c r="A13" s="1" t="s">
        <v>24</v>
      </c>
      <c r="B13" s="1">
        <v>22.72</v>
      </c>
      <c r="C13" s="1">
        <v>-11.02</v>
      </c>
      <c r="D13" s="1">
        <v>5.74</v>
      </c>
      <c r="E13" s="1">
        <v>-7.0000000000000007E-2</v>
      </c>
      <c r="F13" s="1">
        <v>-5.18</v>
      </c>
      <c r="G13" s="1">
        <v>-5.18</v>
      </c>
      <c r="H13" s="9">
        <f>'Business Result'!F14/'Business Result'!C14</f>
        <v>0.62318840579710133</v>
      </c>
      <c r="I13" s="6">
        <f>'Business Result'!D14/'Business Result'!C14</f>
        <v>0.68218793828891999</v>
      </c>
      <c r="J13" s="6">
        <f>'Business Result'!G14/'Business Result'!E14</f>
        <v>0.64473877851361305</v>
      </c>
      <c r="K13" s="6">
        <f>'Business Result'!H14/'Business Result'!D14</f>
        <v>0.15844298245614036</v>
      </c>
      <c r="L13" s="6">
        <f>'Business Result'!I14/'Business Result'!D14</f>
        <v>0.32597770467836257</v>
      </c>
      <c r="M13" s="10">
        <f t="shared" si="0"/>
        <v>1.1291594656481159</v>
      </c>
    </row>
    <row r="14" spans="1:13" x14ac:dyDescent="0.35">
      <c r="A14" s="1" t="s">
        <v>25</v>
      </c>
      <c r="B14" s="1">
        <v>0</v>
      </c>
      <c r="C14" s="1">
        <v>-5.87</v>
      </c>
      <c r="D14" s="1">
        <v>0</v>
      </c>
      <c r="E14" s="1">
        <v>1.57</v>
      </c>
      <c r="F14" s="1">
        <v>-4.3</v>
      </c>
      <c r="G14" s="1">
        <v>-4.3</v>
      </c>
      <c r="H14" s="10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</row>
    <row r="15" spans="1:13" x14ac:dyDescent="0.35">
      <c r="A15" s="1" t="s">
        <v>26</v>
      </c>
      <c r="B15" s="1">
        <v>52.72</v>
      </c>
      <c r="C15" s="1">
        <v>1.21</v>
      </c>
      <c r="D15" s="1">
        <v>14.42</v>
      </c>
      <c r="E15" s="1">
        <v>-1.6</v>
      </c>
      <c r="F15" s="1">
        <v>14.03</v>
      </c>
      <c r="G15" s="1">
        <v>14.03</v>
      </c>
      <c r="H15" s="9">
        <f>'Business Result'!F16/'Business Result'!C16</f>
        <v>0.64830560690080097</v>
      </c>
      <c r="I15" s="6">
        <f>'Business Result'!D16/'Business Result'!C16</f>
        <v>0.85254819118035396</v>
      </c>
      <c r="J15" s="6">
        <f>'Business Result'!G16/'Business Result'!E16</f>
        <v>0.74366478368384037</v>
      </c>
      <c r="K15" s="6">
        <f>'Business Result'!H16/'Business Result'!D16</f>
        <v>0.16120506308203761</v>
      </c>
      <c r="L15" s="6">
        <f>'Business Result'!I16/'Business Result'!D16</f>
        <v>0.17846744719073282</v>
      </c>
      <c r="M15" s="10">
        <f t="shared" ref="M15:M28" si="1">SUM(J15+K15+L15)</f>
        <v>1.0833372939566108</v>
      </c>
    </row>
    <row r="16" spans="1:13" x14ac:dyDescent="0.35">
      <c r="A16" s="1" t="s">
        <v>27</v>
      </c>
      <c r="B16" s="1">
        <v>72.45</v>
      </c>
      <c r="C16" s="1">
        <v>-2.46</v>
      </c>
      <c r="D16" s="1">
        <v>13.4</v>
      </c>
      <c r="E16" s="1">
        <v>23.21</v>
      </c>
      <c r="F16" s="1">
        <v>-12.27</v>
      </c>
      <c r="G16" s="1">
        <v>-12.27</v>
      </c>
      <c r="H16" s="9">
        <f>'Business Result'!F17/'Business Result'!C17</f>
        <v>0.77291149379255109</v>
      </c>
      <c r="I16" s="6">
        <f>'Business Result'!D17/'Business Result'!C17</f>
        <v>0.79008410092110526</v>
      </c>
      <c r="J16" s="6">
        <f>'Business Result'!G17/'Business Result'!E17</f>
        <v>0.79715097369179466</v>
      </c>
      <c r="K16" s="6">
        <f>'Business Result'!H17/'Business Result'!D17</f>
        <v>0.22907078120881574</v>
      </c>
      <c r="L16" s="6">
        <f>'Business Result'!I17/'Business Result'!D17</f>
        <v>0.16429107276819205</v>
      </c>
      <c r="M16" s="10">
        <f t="shared" si="1"/>
        <v>1.1905128276688026</v>
      </c>
    </row>
    <row r="17" spans="1:14" x14ac:dyDescent="0.35">
      <c r="A17" s="1" t="s">
        <v>28</v>
      </c>
      <c r="B17" s="1">
        <v>791.74</v>
      </c>
      <c r="C17" s="1">
        <v>-210.24</v>
      </c>
      <c r="D17" s="1">
        <v>0</v>
      </c>
      <c r="E17" s="1">
        <v>-199.28</v>
      </c>
      <c r="F17" s="1">
        <v>-409.52</v>
      </c>
      <c r="G17" s="1">
        <v>-409.52</v>
      </c>
      <c r="H17" s="9">
        <f>'Business Result'!F18/'Business Result'!C18</f>
        <v>0.90354247897297191</v>
      </c>
      <c r="I17" s="6">
        <f>'Business Result'!D18/'Business Result'!C18</f>
        <v>0.8530747881768671</v>
      </c>
      <c r="J17" s="6">
        <f>'Business Result'!G18/'Business Result'!E18</f>
        <v>0.88188870426175747</v>
      </c>
      <c r="K17" s="6">
        <f>'Business Result'!H18/'Business Result'!D18</f>
        <v>8.0692243536280239E-2</v>
      </c>
      <c r="L17" s="6">
        <f>'Business Result'!I18/'Business Result'!D18</f>
        <v>0.28191482319922684</v>
      </c>
      <c r="M17" s="10">
        <f t="shared" si="1"/>
        <v>1.2444957709972646</v>
      </c>
    </row>
    <row r="18" spans="1:14" x14ac:dyDescent="0.35">
      <c r="A18" s="1" t="s">
        <v>29</v>
      </c>
      <c r="B18" s="1">
        <v>11.63</v>
      </c>
      <c r="C18" s="1">
        <v>15.82</v>
      </c>
      <c r="D18" s="1">
        <v>3.33</v>
      </c>
      <c r="E18" s="1">
        <v>0</v>
      </c>
      <c r="F18" s="1">
        <v>19.16</v>
      </c>
      <c r="G18" s="1">
        <v>19.16</v>
      </c>
      <c r="H18" s="9">
        <f>'Business Result'!F19/'Business Result'!C19</f>
        <v>0.82421120412105608</v>
      </c>
      <c r="I18" s="6">
        <f>'Business Result'!D19/'Business Result'!C19</f>
        <v>0.8493238892466195</v>
      </c>
      <c r="J18" s="6">
        <f>'Business Result'!G19/'Business Result'!E19</f>
        <v>0.4432234432234432</v>
      </c>
      <c r="K18" s="6">
        <f>'Business Result'!H19/'Business Result'!D19</f>
        <v>7.5815011372251705E-4</v>
      </c>
      <c r="L18" s="6">
        <f>'Business Result'!I19/'Business Result'!D19</f>
        <v>0.60348749052312356</v>
      </c>
      <c r="M18" s="10">
        <f t="shared" si="1"/>
        <v>1.0474690838602894</v>
      </c>
    </row>
    <row r="19" spans="1:14" x14ac:dyDescent="0.35">
      <c r="A19" s="1" t="s">
        <v>30</v>
      </c>
      <c r="B19" s="1">
        <v>10.86</v>
      </c>
      <c r="C19" s="1">
        <v>-12.14</v>
      </c>
      <c r="D19" s="1">
        <v>2.85</v>
      </c>
      <c r="E19" s="1">
        <v>-12.77</v>
      </c>
      <c r="F19" s="1">
        <v>3.46</v>
      </c>
      <c r="G19" s="1">
        <v>3.54</v>
      </c>
      <c r="H19" s="9">
        <f>'Business Result'!F20/'Business Result'!C20</f>
        <v>2.0577127659574468</v>
      </c>
      <c r="I19" s="6">
        <f>'Business Result'!D20/'Business Result'!C20</f>
        <v>0.66382978723404251</v>
      </c>
      <c r="J19" s="6">
        <f>'Business Result'!G20/'Business Result'!E20</f>
        <v>0.81697285440087752</v>
      </c>
      <c r="K19" s="6">
        <f>'Business Result'!H20/'Business Result'!D20</f>
        <v>0.26282051282051277</v>
      </c>
      <c r="L19" s="6">
        <f>'Business Result'!I20/'Business Result'!D20</f>
        <v>0.68229166666666674</v>
      </c>
      <c r="M19" s="10">
        <f t="shared" si="1"/>
        <v>1.7620850338880569</v>
      </c>
    </row>
    <row r="20" spans="1:14" x14ac:dyDescent="0.35">
      <c r="A20" s="1" t="s">
        <v>31</v>
      </c>
      <c r="B20" s="1">
        <v>264.83999999999997</v>
      </c>
      <c r="C20" s="1">
        <v>92.08</v>
      </c>
      <c r="D20" s="1">
        <v>52.94</v>
      </c>
      <c r="E20" s="1">
        <v>-52.81</v>
      </c>
      <c r="F20" s="1">
        <v>92.2</v>
      </c>
      <c r="G20" s="1">
        <v>68.42</v>
      </c>
      <c r="H20" s="9">
        <f>'Business Result'!F21/'Business Result'!C21</f>
        <v>0.59238481117864006</v>
      </c>
      <c r="I20" s="6">
        <f>'Business Result'!D21/'Business Result'!C21</f>
        <v>0.5370803248316105</v>
      </c>
      <c r="J20" s="6">
        <f>'Business Result'!G21/'Business Result'!E21</f>
        <v>0.76430503428176044</v>
      </c>
      <c r="K20" s="6">
        <f>'Business Result'!H21/'Business Result'!D21</f>
        <v>8.3661100006447858E-2</v>
      </c>
      <c r="L20" s="6">
        <f>'Business Result'!I21/'Business Result'!D21</f>
        <v>0.24505770842736474</v>
      </c>
      <c r="M20" s="10">
        <f t="shared" si="1"/>
        <v>1.093023842715573</v>
      </c>
    </row>
    <row r="21" spans="1:14" x14ac:dyDescent="0.35">
      <c r="A21" s="1" t="s">
        <v>32</v>
      </c>
      <c r="B21" s="1">
        <v>130.88</v>
      </c>
      <c r="C21" s="1">
        <v>45.41</v>
      </c>
      <c r="D21" s="1">
        <v>30.51</v>
      </c>
      <c r="E21" s="1">
        <v>-4.3099999999999996</v>
      </c>
      <c r="F21" s="1">
        <v>72.42</v>
      </c>
      <c r="G21" s="1">
        <v>54.01</v>
      </c>
      <c r="H21" s="9">
        <f>'Business Result'!F22/'Business Result'!C22</f>
        <v>0.72905498376355315</v>
      </c>
      <c r="I21" s="6">
        <f>'Business Result'!D22/'Business Result'!C22</f>
        <v>0.68682921459629043</v>
      </c>
      <c r="J21" s="6">
        <f>'Business Result'!G22/'Business Result'!E22</f>
        <v>0.79662093308325077</v>
      </c>
      <c r="K21" s="6">
        <f>'Business Result'!H22/'Business Result'!D22</f>
        <v>0.18762721371904797</v>
      </c>
      <c r="L21" s="6">
        <f>'Business Result'!I22/'Business Result'!D22</f>
        <v>0.16942062665277663</v>
      </c>
      <c r="M21" s="10">
        <f t="shared" si="1"/>
        <v>1.1536687734550755</v>
      </c>
    </row>
    <row r="22" spans="1:14" x14ac:dyDescent="0.35">
      <c r="A22" s="1" t="s">
        <v>33</v>
      </c>
      <c r="B22" s="1">
        <v>198.22</v>
      </c>
      <c r="C22" s="1">
        <v>39.22</v>
      </c>
      <c r="D22" s="1">
        <v>56.4</v>
      </c>
      <c r="E22" s="1">
        <v>-2.96</v>
      </c>
      <c r="F22" s="1">
        <v>93.98</v>
      </c>
      <c r="G22" s="1">
        <v>70.92</v>
      </c>
      <c r="H22" s="9">
        <f>'Business Result'!F23/'Business Result'!C23</f>
        <v>0.94939317377457555</v>
      </c>
      <c r="I22" s="6">
        <f>'Business Result'!D23/'Business Result'!C23</f>
        <v>0.66960501865794442</v>
      </c>
      <c r="J22" s="6">
        <f>'Business Result'!G23/'Business Result'!E23</f>
        <v>0.9015458309407961</v>
      </c>
      <c r="K22" s="6">
        <f>'Business Result'!H23/'Business Result'!D23</f>
        <v>4.2019221317363457E-2</v>
      </c>
      <c r="L22" s="6">
        <f>'Business Result'!I23/'Business Result'!D23</f>
        <v>0.17623573713222784</v>
      </c>
      <c r="M22" s="10">
        <f t="shared" si="1"/>
        <v>1.1198007893903874</v>
      </c>
    </row>
    <row r="23" spans="1:14" x14ac:dyDescent="0.35">
      <c r="A23" s="1" t="s">
        <v>34</v>
      </c>
      <c r="B23" s="1">
        <v>168</v>
      </c>
      <c r="C23" s="1">
        <v>83.85</v>
      </c>
      <c r="D23" s="1">
        <v>15.02</v>
      </c>
      <c r="E23" s="1">
        <v>-32.99</v>
      </c>
      <c r="F23" s="1">
        <v>127.46</v>
      </c>
      <c r="G23" s="1">
        <v>97.74</v>
      </c>
      <c r="H23" s="9">
        <f>'Business Result'!F24/'Business Result'!C24</f>
        <v>0.74557862017221055</v>
      </c>
      <c r="I23" s="6">
        <f>'Business Result'!D24/'Business Result'!C24</f>
        <v>0.91210832827182109</v>
      </c>
      <c r="J23" s="6">
        <f>'Business Result'!G24/'Business Result'!E24</f>
        <v>0.73191968474385449</v>
      </c>
      <c r="K23" s="6">
        <f>'Business Result'!H24/'Business Result'!D24</f>
        <v>0.2231775627717498</v>
      </c>
      <c r="L23" s="6">
        <f>'Business Result'!I24/'Business Result'!D24</f>
        <v>0.16113047906302636</v>
      </c>
      <c r="M23" s="10">
        <f t="shared" si="1"/>
        <v>1.1162277265786307</v>
      </c>
    </row>
    <row r="24" spans="1:14" x14ac:dyDescent="0.35">
      <c r="A24" s="1" t="s">
        <v>35</v>
      </c>
      <c r="B24" s="1">
        <v>486.21</v>
      </c>
      <c r="C24" s="1">
        <v>220.63</v>
      </c>
      <c r="D24" s="1">
        <v>100.45</v>
      </c>
      <c r="E24" s="1">
        <v>-8.08</v>
      </c>
      <c r="F24" s="1">
        <v>317.16000000000003</v>
      </c>
      <c r="G24" s="1">
        <v>236.97</v>
      </c>
      <c r="H24" s="9">
        <f>'Business Result'!F25/'Business Result'!C25</f>
        <v>0.52190609933536458</v>
      </c>
      <c r="I24" s="6">
        <f>'Business Result'!D25/'Business Result'!C25</f>
        <v>0.62277757780695664</v>
      </c>
      <c r="J24" s="6">
        <f>'Business Result'!G25/'Business Result'!E25</f>
        <v>0.71192463087777569</v>
      </c>
      <c r="K24" s="6">
        <f>'Business Result'!H25/'Business Result'!D25</f>
        <v>0.18285053747247515</v>
      </c>
      <c r="L24" s="6">
        <f>'Business Result'!I25/'Business Result'!D25</f>
        <v>0.17717258137386188</v>
      </c>
      <c r="M24" s="10">
        <f t="shared" si="1"/>
        <v>1.0719477497241128</v>
      </c>
    </row>
    <row r="25" spans="1:14" x14ac:dyDescent="0.35">
      <c r="A25" s="1" t="s">
        <v>36</v>
      </c>
      <c r="B25" s="1">
        <v>1355.44</v>
      </c>
      <c r="C25" s="1">
        <v>-130.09</v>
      </c>
      <c r="D25" s="1">
        <v>552.74</v>
      </c>
      <c r="E25" s="1">
        <v>-130.79</v>
      </c>
      <c r="F25" s="1">
        <v>310.91000000000003</v>
      </c>
      <c r="G25" s="1">
        <v>260.23</v>
      </c>
      <c r="H25" s="9">
        <f>'Business Result'!F26/'Business Result'!C26</f>
        <v>0.80715406570214809</v>
      </c>
      <c r="I25" s="6">
        <f>'Business Result'!D26/'Business Result'!C26</f>
        <v>0.80809400052277269</v>
      </c>
      <c r="J25" s="6">
        <f>'Business Result'!G26/'Business Result'!E26</f>
        <v>0.9618802879151408</v>
      </c>
      <c r="K25" s="6">
        <f>'Business Result'!H26/'Business Result'!D26</f>
        <v>7.4868546584825044E-2</v>
      </c>
      <c r="L25" s="6">
        <f>'Business Result'!I26/'Business Result'!D26</f>
        <v>0.1177210530213593</v>
      </c>
      <c r="M25" s="10">
        <f t="shared" si="1"/>
        <v>1.1544698875213251</v>
      </c>
    </row>
    <row r="26" spans="1:14" x14ac:dyDescent="0.35">
      <c r="A26" s="1" t="s">
        <v>37</v>
      </c>
      <c r="B26" s="1">
        <v>813.79</v>
      </c>
      <c r="C26" s="1">
        <v>-57.1</v>
      </c>
      <c r="D26" s="1">
        <v>-147.9</v>
      </c>
      <c r="E26" s="1">
        <v>-16.8</v>
      </c>
      <c r="F26" s="1">
        <v>-221.8</v>
      </c>
      <c r="G26" s="1">
        <v>-221.8</v>
      </c>
      <c r="H26" s="9">
        <f>'Business Result'!F27/'Business Result'!C27</f>
        <v>0.88925038712779947</v>
      </c>
      <c r="I26" s="6">
        <f>'Business Result'!D27/'Business Result'!C27</f>
        <v>0.8183225919270336</v>
      </c>
      <c r="J26" s="6">
        <f>'Business Result'!G27/'Business Result'!E27</f>
        <v>1.0345548894571779</v>
      </c>
      <c r="K26" s="6">
        <f>'Business Result'!H27/'Business Result'!D27</f>
        <v>6.4487195348261778E-2</v>
      </c>
      <c r="L26" s="6">
        <f>'Business Result'!I27/'Business Result'!D27</f>
        <v>0.14782427766468345</v>
      </c>
      <c r="M26" s="10">
        <f t="shared" si="1"/>
        <v>1.2468663624701231</v>
      </c>
    </row>
    <row r="27" spans="1:14" x14ac:dyDescent="0.35">
      <c r="A27" s="1" t="s">
        <v>38</v>
      </c>
      <c r="B27" s="1">
        <v>782.95</v>
      </c>
      <c r="C27" s="1">
        <v>-579.91</v>
      </c>
      <c r="D27" s="1">
        <v>0</v>
      </c>
      <c r="E27" s="1">
        <v>1.37</v>
      </c>
      <c r="F27" s="1">
        <v>-578.54</v>
      </c>
      <c r="G27" s="1">
        <v>-578.54</v>
      </c>
      <c r="H27" s="9">
        <f>'Business Result'!F28/'Business Result'!C28</f>
        <v>0.94686165623133267</v>
      </c>
      <c r="I27" s="6">
        <f>'Business Result'!D28/'Business Result'!C28</f>
        <v>0.84730635633531715</v>
      </c>
      <c r="J27" s="6">
        <f>'Business Result'!G28/'Business Result'!E28</f>
        <v>1.0719807687054388</v>
      </c>
      <c r="K27" s="6">
        <f>'Business Result'!H28/'Business Result'!D28</f>
        <v>7.8154130567610336E-2</v>
      </c>
      <c r="L27" s="6">
        <f>'Business Result'!I28/'Business Result'!D28</f>
        <v>0.20890452093353595</v>
      </c>
      <c r="M27" s="10">
        <f t="shared" si="1"/>
        <v>1.3590394202065852</v>
      </c>
    </row>
    <row r="28" spans="1:14" x14ac:dyDescent="0.35">
      <c r="A28" s="1" t="s">
        <v>39</v>
      </c>
      <c r="B28" s="1">
        <v>55.71</v>
      </c>
      <c r="C28" s="1">
        <v>54.95</v>
      </c>
      <c r="D28" s="1">
        <v>18.16</v>
      </c>
      <c r="E28" s="1">
        <v>0.42</v>
      </c>
      <c r="F28" s="1">
        <v>75.33</v>
      </c>
      <c r="G28" s="1">
        <v>58.26</v>
      </c>
      <c r="H28" s="9">
        <f>'Business Result'!F29/'Business Result'!C29</f>
        <v>0.54015836546331264</v>
      </c>
      <c r="I28" s="6">
        <f>'Business Result'!D29/'Business Result'!C29</f>
        <v>0.43372020786699667</v>
      </c>
      <c r="J28" s="6">
        <f>'Business Result'!G29/'Business Result'!E29</f>
        <v>0.78173812768634032</v>
      </c>
      <c r="K28" s="6">
        <f>'Business Result'!H29/'Business Result'!D29</f>
        <v>1.4073299381593308E-2</v>
      </c>
      <c r="L28" s="6">
        <f>'Business Result'!I29/'Business Result'!D29</f>
        <v>0.22133048381229539</v>
      </c>
      <c r="M28" s="10">
        <f t="shared" si="1"/>
        <v>1.0171419108802291</v>
      </c>
    </row>
    <row r="29" spans="1:14" x14ac:dyDescent="0.35">
      <c r="A29" s="3" t="s">
        <v>40</v>
      </c>
      <c r="B29" s="3">
        <f>SUM(B4:B28)</f>
        <v>7416.1799999999994</v>
      </c>
      <c r="C29" s="3">
        <f>SUM(C4:C28)</f>
        <v>396.25000000000006</v>
      </c>
      <c r="D29" s="3">
        <f t="shared" ref="D29:G29" si="2">SUM(D4:D28)</f>
        <v>1324.1899999999998</v>
      </c>
      <c r="E29" s="3">
        <f t="shared" si="2"/>
        <v>-504.86999999999989</v>
      </c>
      <c r="F29" s="3">
        <f t="shared" si="2"/>
        <v>1309.2</v>
      </c>
      <c r="G29" s="3">
        <f t="shared" si="2"/>
        <v>692.31</v>
      </c>
      <c r="H29" s="8">
        <f>'Business Result'!F30/'Business Result'!C30</f>
        <v>0.71202461859565036</v>
      </c>
      <c r="I29" s="11">
        <v>0.73199999999999998</v>
      </c>
      <c r="J29" s="8">
        <f>'Business Result'!G30/'Business Result'!E30</f>
        <v>0.86547281388293129</v>
      </c>
      <c r="K29" s="8">
        <f>'Business Result'!H30/'Business Result'!D30</f>
        <v>0.10407471427932333</v>
      </c>
      <c r="L29" s="8">
        <f>'Business Result'!I30/'Business Result'!D30</f>
        <v>0.18069078393168025</v>
      </c>
      <c r="M29" s="11">
        <f>SUM(J29+K29+L29)</f>
        <v>1.150238312093935</v>
      </c>
      <c r="N29" s="7"/>
    </row>
    <row r="30" spans="1:14" x14ac:dyDescent="0.35">
      <c r="A30" s="1" t="s">
        <v>41</v>
      </c>
      <c r="B30" s="1">
        <v>5607.28</v>
      </c>
      <c r="C30" s="1">
        <v>346.92</v>
      </c>
      <c r="D30" s="1">
        <v>1362.71</v>
      </c>
      <c r="E30" s="1">
        <v>-498.89</v>
      </c>
      <c r="F30" s="1">
        <v>1294.25</v>
      </c>
      <c r="G30" s="1">
        <v>699.89</v>
      </c>
      <c r="H30" s="9">
        <f>'Business Result'!F31/'Business Result'!C31</f>
        <v>0.71044227556044748</v>
      </c>
      <c r="I30" s="6">
        <f>'Business Result'!D31/'Business Result'!C31</f>
        <v>0.70593157083103775</v>
      </c>
      <c r="J30" s="10">
        <v>0.86550000000000005</v>
      </c>
      <c r="K30" s="6">
        <f>'Business Result'!H31/'Business Result'!D31</f>
        <v>3.7424149536452012E-2</v>
      </c>
      <c r="L30" s="6">
        <f>'Business Result'!I31/'Business Result'!D31</f>
        <v>0.23345497210649158</v>
      </c>
      <c r="M30" s="10">
        <f>SUM(J30+K30+L30)</f>
        <v>1.1363791216429435</v>
      </c>
    </row>
    <row r="31" spans="1:14" x14ac:dyDescent="0.35">
      <c r="A31" s="3" t="s">
        <v>76</v>
      </c>
      <c r="B31" s="1"/>
      <c r="C31" s="1"/>
      <c r="D31" s="1"/>
      <c r="E31" s="1"/>
      <c r="F31" s="1"/>
      <c r="G31" s="1"/>
      <c r="H31" s="10"/>
      <c r="I31" s="1"/>
      <c r="J31" s="1"/>
      <c r="K31" s="1"/>
      <c r="L31" s="1"/>
      <c r="M31" s="1"/>
    </row>
    <row r="32" spans="1:14" x14ac:dyDescent="0.35">
      <c r="A32" s="1" t="s">
        <v>42</v>
      </c>
      <c r="B32" s="1">
        <v>38.57</v>
      </c>
      <c r="C32" s="1">
        <v>-151.1</v>
      </c>
      <c r="D32" s="1">
        <v>22.95</v>
      </c>
      <c r="E32" s="1">
        <v>-81.709999999999994</v>
      </c>
      <c r="F32" s="1">
        <v>-72.2</v>
      </c>
      <c r="G32" s="1">
        <v>-72.2</v>
      </c>
      <c r="H32" s="9">
        <f>'Business Result'!F33/'Business Result'!C33</f>
        <v>0.53351086645696311</v>
      </c>
      <c r="I32" s="6">
        <f>'Business Result'!D33/'Business Result'!C33</f>
        <v>0.79091006577066059</v>
      </c>
      <c r="J32" s="6">
        <f>'Business Result'!G33/'Business Result'!E33</f>
        <v>0.6544285752709863</v>
      </c>
      <c r="K32" s="6">
        <f>'Business Result'!H33/'Business Result'!D33</f>
        <v>0.16703952274422074</v>
      </c>
      <c r="L32" s="6">
        <f>'Business Result'!I33/'Business Result'!D33</f>
        <v>0.25982419271009877</v>
      </c>
      <c r="M32" s="10">
        <f t="shared" ref="M32:M39" si="3">SUM(J32+K32+L32)</f>
        <v>1.0812922907253057</v>
      </c>
    </row>
    <row r="33" spans="1:13" x14ac:dyDescent="0.35">
      <c r="A33" s="1" t="s">
        <v>43</v>
      </c>
      <c r="B33" s="1">
        <v>42.83</v>
      </c>
      <c r="C33" s="1">
        <v>-74.930000000000007</v>
      </c>
      <c r="D33" s="1">
        <v>15.04</v>
      </c>
      <c r="E33" s="1">
        <v>-1.64</v>
      </c>
      <c r="F33" s="1">
        <v>-61.53</v>
      </c>
      <c r="G33" s="1">
        <v>-61.53</v>
      </c>
      <c r="H33" s="9">
        <f>'Business Result'!F34/'Business Result'!C34</f>
        <v>0.62260288172488853</v>
      </c>
      <c r="I33" s="6">
        <f>'Business Result'!D34/'Business Result'!C34</f>
        <v>0.79103607339069137</v>
      </c>
      <c r="J33" s="6">
        <f>'Business Result'!G34/'Business Result'!E34</f>
        <v>0.72708638877599718</v>
      </c>
      <c r="K33" s="6">
        <f>'Business Result'!H34/'Business Result'!D34</f>
        <v>0.173549116283641</v>
      </c>
      <c r="L33" s="6">
        <f>'Business Result'!I34/'Business Result'!D34</f>
        <v>0.27238775409916621</v>
      </c>
      <c r="M33" s="10">
        <f t="shared" si="3"/>
        <v>1.1730232591588043</v>
      </c>
    </row>
    <row r="34" spans="1:13" x14ac:dyDescent="0.35">
      <c r="A34" s="1" t="s">
        <v>44</v>
      </c>
      <c r="B34" s="1">
        <v>55.95</v>
      </c>
      <c r="C34" s="1">
        <v>77.13</v>
      </c>
      <c r="D34" s="1">
        <v>34.119999999999997</v>
      </c>
      <c r="E34" s="1">
        <v>-1.58</v>
      </c>
      <c r="F34" s="1">
        <v>109.67</v>
      </c>
      <c r="G34" s="1">
        <v>83.16</v>
      </c>
      <c r="H34" s="9">
        <f>'Business Result'!F35/'Business Result'!C35</f>
        <v>0.50003390612073284</v>
      </c>
      <c r="I34" s="6">
        <f>'Business Result'!D35/'Business Result'!C35</f>
        <v>0.86075434337406576</v>
      </c>
      <c r="J34" s="6">
        <f>'Business Result'!G35/'Business Result'!E35</f>
        <v>0.56192620502688051</v>
      </c>
      <c r="K34" s="6">
        <f>'Business Result'!H35/'Business Result'!D35</f>
        <v>0.16304005294173257</v>
      </c>
      <c r="L34" s="6">
        <f>'Business Result'!I35/'Business Result'!D35</f>
        <v>0.19572684587022973</v>
      </c>
      <c r="M34" s="10">
        <f t="shared" si="3"/>
        <v>0.92069310383884284</v>
      </c>
    </row>
    <row r="35" spans="1:13" x14ac:dyDescent="0.35">
      <c r="A35" s="1" t="s">
        <v>45</v>
      </c>
      <c r="B35" s="1">
        <v>17.05</v>
      </c>
      <c r="C35" s="1">
        <v>-40.72</v>
      </c>
      <c r="D35" s="1">
        <v>7.94</v>
      </c>
      <c r="E35" s="1">
        <v>-3.62</v>
      </c>
      <c r="F35" s="1">
        <v>-36.39</v>
      </c>
      <c r="G35" s="1">
        <v>-36.39</v>
      </c>
      <c r="H35" s="9">
        <f>'Business Result'!F36/'Business Result'!C36</f>
        <v>0.58247818690665643</v>
      </c>
      <c r="I35" s="6">
        <f>'Business Result'!D36/'Business Result'!C36</f>
        <v>0.95651100257915833</v>
      </c>
      <c r="J35" s="6">
        <f>'Business Result'!G36/'Business Result'!E36</f>
        <v>0.650760541685386</v>
      </c>
      <c r="K35" s="6">
        <f>'Business Result'!H36/'Business Result'!D36</f>
        <v>0.14666819655202087</v>
      </c>
      <c r="L35" s="6">
        <f>'Business Result'!I36/'Business Result'!D36</f>
        <v>0.33117237027050284</v>
      </c>
      <c r="M35" s="10">
        <f t="shared" si="3"/>
        <v>1.1286011085079097</v>
      </c>
    </row>
    <row r="36" spans="1:13" x14ac:dyDescent="0.35">
      <c r="A36" s="1" t="s">
        <v>46</v>
      </c>
      <c r="B36" s="1">
        <v>146.04</v>
      </c>
      <c r="C36" s="1">
        <v>291.47000000000003</v>
      </c>
      <c r="D36" s="1">
        <v>103.94</v>
      </c>
      <c r="E36" s="1">
        <v>-11.07</v>
      </c>
      <c r="F36" s="1">
        <v>384.34</v>
      </c>
      <c r="G36" s="1">
        <v>287.85000000000002</v>
      </c>
      <c r="H36" s="9">
        <f>'Business Result'!F37/'Business Result'!C37</f>
        <v>0.70378107799215228</v>
      </c>
      <c r="I36" s="6">
        <f>'Business Result'!D37/'Business Result'!C37</f>
        <v>0.94987841811281848</v>
      </c>
      <c r="J36" s="6">
        <f>'Business Result'!G37/'Business Result'!E37</f>
        <v>0.65410431211498976</v>
      </c>
      <c r="K36" s="6">
        <f>'Business Result'!H37/'Business Result'!D37</f>
        <v>0.13095714142899986</v>
      </c>
      <c r="L36" s="6">
        <f>'Business Result'!I37/'Business Result'!D37</f>
        <v>0.19301352451407436</v>
      </c>
      <c r="M36" s="10">
        <f t="shared" si="3"/>
        <v>0.97807497805806398</v>
      </c>
    </row>
    <row r="37" spans="1:13" x14ac:dyDescent="0.35">
      <c r="A37" s="3" t="s">
        <v>47</v>
      </c>
      <c r="B37" s="3">
        <f>SUM(B32:B36)</f>
        <v>300.44000000000005</v>
      </c>
      <c r="C37" s="3">
        <f t="shared" ref="C37:G37" si="4">SUM(C32:C36)</f>
        <v>101.85000000000002</v>
      </c>
      <c r="D37" s="3">
        <f t="shared" si="4"/>
        <v>183.98999999999998</v>
      </c>
      <c r="E37" s="3">
        <f t="shared" si="4"/>
        <v>-99.62</v>
      </c>
      <c r="F37" s="3">
        <f t="shared" si="4"/>
        <v>323.89</v>
      </c>
      <c r="G37" s="3">
        <f t="shared" si="4"/>
        <v>200.89</v>
      </c>
      <c r="H37" s="8">
        <f>'Business Result'!F38/'Business Result'!C38</f>
        <v>0.6142620778462391</v>
      </c>
      <c r="I37" s="8">
        <f>'Business Result'!D38/'Business Result'!C38</f>
        <v>0.8855694724154195</v>
      </c>
      <c r="J37" s="8">
        <f>'Business Result'!G38/'Business Result'!E38</f>
        <v>0.64370948873897749</v>
      </c>
      <c r="K37" s="8">
        <f>'Business Result'!H38/'Business Result'!D38</f>
        <v>0.14856483923764696</v>
      </c>
      <c r="L37" s="8">
        <f>'Business Result'!I38/'Business Result'!D38</f>
        <v>0.21993060909791831</v>
      </c>
      <c r="M37" s="11">
        <f t="shared" si="3"/>
        <v>1.0122049370745427</v>
      </c>
    </row>
    <row r="38" spans="1:13" x14ac:dyDescent="0.35">
      <c r="A38" s="1" t="s">
        <v>41</v>
      </c>
      <c r="B38" s="1">
        <v>219.33</v>
      </c>
      <c r="C38" s="1">
        <v>110.24</v>
      </c>
      <c r="D38" s="1">
        <v>124.84</v>
      </c>
      <c r="E38" s="1">
        <v>-136.91</v>
      </c>
      <c r="F38" s="1">
        <v>190.91</v>
      </c>
      <c r="G38" s="1">
        <v>115.31</v>
      </c>
      <c r="H38" s="9">
        <f>'Business Result'!F39/'Business Result'!C39</f>
        <v>0.61703870648681913</v>
      </c>
      <c r="I38" s="10">
        <v>0.89849999999999997</v>
      </c>
      <c r="J38" s="6">
        <f>'Business Result'!G39/'Business Result'!E39</f>
        <v>0.62444197751743324</v>
      </c>
      <c r="K38" s="6">
        <f>'Business Result'!H39/'Business Result'!D39</f>
        <v>0.10281322781878065</v>
      </c>
      <c r="L38" s="6">
        <f>'Business Result'!I39/'Business Result'!D39</f>
        <v>0.27922222151709958</v>
      </c>
      <c r="M38" s="10">
        <f t="shared" si="3"/>
        <v>1.0064774268533134</v>
      </c>
    </row>
    <row r="39" spans="1:13" x14ac:dyDescent="0.35">
      <c r="A39" s="3" t="s">
        <v>48</v>
      </c>
      <c r="B39" s="3">
        <f>SUM(B29+B37)</f>
        <v>7716.619999999999</v>
      </c>
      <c r="C39" s="3">
        <f t="shared" ref="C39:G39" si="5">SUM(C29+C37)</f>
        <v>498.10000000000008</v>
      </c>
      <c r="D39" s="3">
        <f t="shared" si="5"/>
        <v>1508.1799999999998</v>
      </c>
      <c r="E39" s="3">
        <f t="shared" si="5"/>
        <v>-604.4899999999999</v>
      </c>
      <c r="F39" s="3">
        <f t="shared" si="5"/>
        <v>1633.0900000000001</v>
      </c>
      <c r="G39" s="3">
        <f t="shared" si="5"/>
        <v>893.19999999999993</v>
      </c>
      <c r="H39" s="8">
        <f>'Business Result'!F40/'Business Result'!C40</f>
        <v>0.70207610616691274</v>
      </c>
      <c r="I39" s="8">
        <f>'Business Result'!D40/'Business Result'!C40</f>
        <v>0.73043623477447728</v>
      </c>
      <c r="J39" s="8">
        <f>'Business Result'!G40/'Business Result'!E40</f>
        <v>0.83713529194746461</v>
      </c>
      <c r="K39" s="8">
        <f>'Business Result'!H40/'Business Result'!D40</f>
        <v>0.10956366864784176</v>
      </c>
      <c r="L39" s="8">
        <f>'Business Result'!I40/'Business Result'!D40</f>
        <v>0.18553198430969414</v>
      </c>
      <c r="M39" s="11">
        <f t="shared" si="3"/>
        <v>1.1322309449050005</v>
      </c>
    </row>
    <row r="40" spans="1:13" x14ac:dyDescent="0.35">
      <c r="A40" s="3" t="s">
        <v>49</v>
      </c>
      <c r="B40" s="1"/>
      <c r="C40" s="1"/>
      <c r="D40" s="1"/>
      <c r="E40" s="1"/>
      <c r="F40" s="1"/>
      <c r="G40" s="1"/>
      <c r="H40" s="10"/>
      <c r="I40" s="1"/>
      <c r="J40" s="1"/>
      <c r="K40" s="1"/>
      <c r="L40" s="1"/>
      <c r="M40" s="1"/>
    </row>
    <row r="41" spans="1:13" x14ac:dyDescent="0.35">
      <c r="A41" s="1" t="s">
        <v>50</v>
      </c>
      <c r="B41" s="1">
        <v>210.12</v>
      </c>
      <c r="C41" s="1">
        <v>165.45</v>
      </c>
      <c r="D41" s="1">
        <v>90.58</v>
      </c>
      <c r="E41" s="1">
        <v>-3.81</v>
      </c>
      <c r="F41" s="1">
        <v>253.43</v>
      </c>
      <c r="G41" s="1">
        <v>190.17</v>
      </c>
      <c r="H41" s="9">
        <f>'Business Result'!F42/'Business Result'!C42</f>
        <v>4.5496046801948458</v>
      </c>
      <c r="I41" s="6">
        <f>'Business Result'!D42/'Business Result'!C42</f>
        <v>0.418500477321127</v>
      </c>
      <c r="J41" s="6">
        <f>'Business Result'!G42/'Business Result'!E42</f>
        <v>1.1859628566406935</v>
      </c>
      <c r="K41" s="6">
        <f>'Business Result'!H42/'Business Result'!D42</f>
        <v>-2.4916652044218283E-2</v>
      </c>
      <c r="L41" s="6">
        <f>'Business Result'!I42/'Business Result'!D42</f>
        <v>0.39544949406328594</v>
      </c>
      <c r="M41" s="10">
        <f t="shared" ref="M41:M46" si="6">SUM(J41+K41+L41)</f>
        <v>1.5564956986597611</v>
      </c>
    </row>
    <row r="42" spans="1:13" x14ac:dyDescent="0.35">
      <c r="A42" s="1" t="s">
        <v>51</v>
      </c>
      <c r="B42" s="1">
        <v>121.1</v>
      </c>
      <c r="C42" s="1">
        <v>324.83</v>
      </c>
      <c r="D42" s="1">
        <v>189.42</v>
      </c>
      <c r="E42" s="1">
        <v>-2.17</v>
      </c>
      <c r="F42" s="1">
        <v>512.08000000000004</v>
      </c>
      <c r="G42" s="1">
        <v>382.82</v>
      </c>
      <c r="H42" s="9">
        <f>'Business Result'!F43/'Business Result'!C43</f>
        <v>0.24985540775014456</v>
      </c>
      <c r="I42" s="6">
        <f>'Business Result'!D43/'Business Result'!C43</f>
        <v>0.87364565259302096</v>
      </c>
      <c r="J42" s="6">
        <f>'Business Result'!G43/'Business Result'!E43</f>
        <v>-0.25343602988654185</v>
      </c>
      <c r="K42" s="6">
        <f>'Business Result'!H43/'Business Result'!D43</f>
        <v>-7.9442139641627677E-4</v>
      </c>
      <c r="L42" s="6">
        <f>'Business Result'!I43/'Business Result'!D43</f>
        <v>0.30276282107864766</v>
      </c>
      <c r="M42" s="10">
        <f t="shared" si="6"/>
        <v>4.8532369795689534E-2</v>
      </c>
    </row>
    <row r="43" spans="1:13" x14ac:dyDescent="0.35">
      <c r="A43" s="3" t="s">
        <v>52</v>
      </c>
      <c r="B43" s="3">
        <f>SUM(B41:B42)</f>
        <v>331.22</v>
      </c>
      <c r="C43" s="3">
        <f t="shared" ref="C43:G43" si="7">SUM(C41:C42)</f>
        <v>490.28</v>
      </c>
      <c r="D43" s="3">
        <f t="shared" si="7"/>
        <v>280</v>
      </c>
      <c r="E43" s="3">
        <f t="shared" si="7"/>
        <v>-5.98</v>
      </c>
      <c r="F43" s="3">
        <f t="shared" si="7"/>
        <v>765.51</v>
      </c>
      <c r="G43" s="3">
        <f t="shared" si="7"/>
        <v>572.99</v>
      </c>
      <c r="H43" s="8">
        <f>'Business Result'!F44/'Business Result'!C44</f>
        <v>2.8799335209917949</v>
      </c>
      <c r="I43" s="8">
        <f>'Business Result'!D44/'Business Result'!C44</f>
        <v>0.59524166017847524</v>
      </c>
      <c r="J43" s="8">
        <f>'Business Result'!G44/'Business Result'!E44</f>
        <v>0.89436310463714763</v>
      </c>
      <c r="K43" s="8">
        <f>'Business Result'!H44/'Business Result'!D44</f>
        <v>-1.1168406489749715E-2</v>
      </c>
      <c r="L43" s="8">
        <f>'Business Result'!I44/'Business Result'!D44</f>
        <v>0.34262356936234428</v>
      </c>
      <c r="M43" s="11">
        <f t="shared" si="6"/>
        <v>1.2258182675097422</v>
      </c>
    </row>
    <row r="44" spans="1:13" x14ac:dyDescent="0.35">
      <c r="A44" s="1" t="s">
        <v>41</v>
      </c>
      <c r="B44" s="1">
        <v>292.25</v>
      </c>
      <c r="C44" s="1">
        <v>605.04999999999995</v>
      </c>
      <c r="D44" s="1">
        <v>193.06</v>
      </c>
      <c r="E44" s="1">
        <v>-4.55</v>
      </c>
      <c r="F44" s="1">
        <v>794.63</v>
      </c>
      <c r="G44" s="1">
        <v>618.91</v>
      </c>
      <c r="H44" s="9">
        <f>'Business Result'!F45/'Business Result'!C45</f>
        <v>5.5974154803077836</v>
      </c>
      <c r="I44" s="6">
        <f>'Business Result'!D45/'Business Result'!C45</f>
        <v>0.73945682189871043</v>
      </c>
      <c r="J44" s="6">
        <f>'Business Result'!G45/'Business Result'!E45</f>
        <v>0.77835791969721158</v>
      </c>
      <c r="K44" s="6">
        <f>'Business Result'!H45/'Business Result'!D45</f>
        <v>-1.4792792139516333E-2</v>
      </c>
      <c r="L44" s="6">
        <f>'Business Result'!I45/'Business Result'!D45</f>
        <v>0.48663935317791235</v>
      </c>
      <c r="M44" s="10">
        <f t="shared" si="6"/>
        <v>1.2502044807356076</v>
      </c>
    </row>
    <row r="45" spans="1:13" x14ac:dyDescent="0.35">
      <c r="A45" s="3" t="s">
        <v>53</v>
      </c>
      <c r="B45" s="3">
        <f>SUM(B43+B39)</f>
        <v>8047.8399999999992</v>
      </c>
      <c r="C45" s="3">
        <f t="shared" ref="C45:G45" si="8">SUM(C43+C39)</f>
        <v>988.38000000000011</v>
      </c>
      <c r="D45" s="3">
        <f t="shared" si="8"/>
        <v>1788.1799999999998</v>
      </c>
      <c r="E45" s="3">
        <f t="shared" si="8"/>
        <v>-610.46999999999991</v>
      </c>
      <c r="F45" s="3">
        <f t="shared" si="8"/>
        <v>2398.6000000000004</v>
      </c>
      <c r="G45" s="3">
        <f t="shared" si="8"/>
        <v>1466.19</v>
      </c>
      <c r="H45" s="8">
        <f>'Business Result'!F46/'Business Result'!C46</f>
        <v>0.72401597719594801</v>
      </c>
      <c r="I45" s="8">
        <f>'Business Result'!D46/'Business Result'!C46</f>
        <v>0.72907427622279675</v>
      </c>
      <c r="J45" s="8">
        <f>'Business Result'!G46/'Business Result'!E46</f>
        <v>0.83846413192329117</v>
      </c>
      <c r="K45" s="8">
        <f>'Business Result'!H46/'Business Result'!D46</f>
        <v>0.10857066958957437</v>
      </c>
      <c r="L45" s="8">
        <f>'Business Result'!I46/'Business Result'!D46</f>
        <v>0.18682403363329961</v>
      </c>
      <c r="M45" s="11">
        <f t="shared" si="6"/>
        <v>1.1338588351461651</v>
      </c>
    </row>
    <row r="46" spans="1:13" x14ac:dyDescent="0.35">
      <c r="A46" s="1" t="s">
        <v>41</v>
      </c>
      <c r="B46" s="1">
        <v>6118.86</v>
      </c>
      <c r="C46" s="1">
        <v>1062.21</v>
      </c>
      <c r="D46" s="1">
        <v>1680.61</v>
      </c>
      <c r="E46" s="1">
        <v>-640.35</v>
      </c>
      <c r="F46" s="1">
        <v>2279.79</v>
      </c>
      <c r="G46" s="1">
        <v>1434.11</v>
      </c>
      <c r="H46" s="9">
        <f>'Business Result'!F47/'Business Result'!C47</f>
        <v>0.73389582470869319</v>
      </c>
      <c r="I46" s="10">
        <v>0.74299999999999999</v>
      </c>
      <c r="J46" s="6">
        <f>'Business Result'!G47/'Business Result'!E47</f>
        <v>0.83546085079216759</v>
      </c>
      <c r="K46" s="6">
        <f>'Business Result'!H47/'Business Result'!D47</f>
        <v>4.4617475061794809E-2</v>
      </c>
      <c r="L46" s="6">
        <f>'Business Result'!I47/'Business Result'!D47</f>
        <v>0.24044020212705458</v>
      </c>
      <c r="M46" s="10">
        <f t="shared" si="6"/>
        <v>1.120518527981017</v>
      </c>
    </row>
    <row r="47" spans="1:13" x14ac:dyDescent="0.35">
      <c r="A47" s="1" t="s">
        <v>54</v>
      </c>
      <c r="B47" s="9">
        <f t="shared" ref="B47:G47" si="9">(B45-B46)/B46</f>
        <v>0.31525153378243653</v>
      </c>
      <c r="C47" s="9">
        <f t="shared" si="9"/>
        <v>-6.9506029881096887E-2</v>
      </c>
      <c r="D47" s="9">
        <f t="shared" si="9"/>
        <v>6.4006521441619377E-2</v>
      </c>
      <c r="E47" s="9">
        <f t="shared" si="9"/>
        <v>-4.6661981728742266E-2</v>
      </c>
      <c r="F47" s="9">
        <f t="shared" si="9"/>
        <v>5.2114449137859363E-2</v>
      </c>
      <c r="G47" s="9">
        <f t="shared" si="9"/>
        <v>2.2369274323448103E-2</v>
      </c>
      <c r="H47" s="3"/>
      <c r="I47" s="1"/>
      <c r="J47" s="1"/>
      <c r="K47" s="1"/>
      <c r="L47" s="1"/>
      <c r="M47" s="1"/>
    </row>
  </sheetData>
  <mergeCells count="1">
    <mergeCell ref="A1:L1"/>
  </mergeCells>
  <pageMargins left="0.75" right="0.75" top="1" bottom="1" header="0.5" footer="0.5"/>
  <pageSetup scale="62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7"/>
  <sheetViews>
    <sheetView tabSelected="1" workbookViewId="0">
      <selection sqref="A1:I1"/>
    </sheetView>
  </sheetViews>
  <sheetFormatPr defaultRowHeight="14.5" x14ac:dyDescent="0.35"/>
  <cols>
    <col min="1" max="1" width="40.1796875" customWidth="1"/>
    <col min="2" max="2" width="10.6328125" customWidth="1"/>
    <col min="5" max="5" width="11.90625" customWidth="1"/>
    <col min="6" max="6" width="12.81640625" customWidth="1"/>
    <col min="8" max="8" width="15.08984375" customWidth="1"/>
    <col min="9" max="9" width="10.36328125" customWidth="1"/>
  </cols>
  <sheetData>
    <row r="1" spans="1:9" x14ac:dyDescent="0.35">
      <c r="A1" s="15" t="s">
        <v>80</v>
      </c>
      <c r="B1" s="15"/>
      <c r="C1" s="15"/>
      <c r="D1" s="15"/>
      <c r="E1" s="15"/>
      <c r="F1" s="15"/>
      <c r="G1" s="15"/>
      <c r="H1" s="15"/>
      <c r="I1" s="15"/>
    </row>
    <row r="2" spans="1:9" ht="72.5" x14ac:dyDescent="0.35">
      <c r="A2" s="5" t="s">
        <v>1</v>
      </c>
      <c r="B2" s="5" t="s">
        <v>68</v>
      </c>
      <c r="C2" s="5" t="s">
        <v>69</v>
      </c>
      <c r="D2" s="5" t="s">
        <v>70</v>
      </c>
      <c r="E2" s="5" t="s">
        <v>71</v>
      </c>
      <c r="F2" s="5" t="s">
        <v>72</v>
      </c>
      <c r="G2" s="5" t="s">
        <v>73</v>
      </c>
      <c r="H2" s="5" t="s">
        <v>74</v>
      </c>
      <c r="I2" s="5" t="s">
        <v>75</v>
      </c>
    </row>
    <row r="3" spans="1:9" x14ac:dyDescent="0.35">
      <c r="A3" s="3" t="s">
        <v>14</v>
      </c>
      <c r="B3" s="1"/>
      <c r="C3" s="1"/>
      <c r="D3" s="1"/>
      <c r="E3" s="1"/>
      <c r="F3" s="1"/>
      <c r="G3" s="1"/>
      <c r="H3" s="1"/>
      <c r="I3" s="1"/>
    </row>
    <row r="4" spans="1:9" x14ac:dyDescent="0.35">
      <c r="A4" s="1" t="s">
        <v>15</v>
      </c>
      <c r="B4" s="1">
        <v>627</v>
      </c>
      <c r="C4" s="1">
        <v>9</v>
      </c>
      <c r="D4" s="1">
        <v>9</v>
      </c>
      <c r="E4" s="1">
        <v>552661</v>
      </c>
      <c r="F4" s="1">
        <v>0</v>
      </c>
      <c r="G4" s="1">
        <v>0</v>
      </c>
      <c r="H4" s="1">
        <v>2146</v>
      </c>
      <c r="I4" s="1">
        <v>229.62</v>
      </c>
    </row>
    <row r="5" spans="1:9" x14ac:dyDescent="0.35">
      <c r="A5" s="1" t="s">
        <v>16</v>
      </c>
      <c r="B5" s="1">
        <v>8242</v>
      </c>
      <c r="C5" s="1">
        <v>52951</v>
      </c>
      <c r="D5" s="1">
        <v>220</v>
      </c>
      <c r="E5" s="1">
        <v>6804693</v>
      </c>
      <c r="F5" s="1">
        <v>69182</v>
      </c>
      <c r="G5" s="1">
        <v>71.98</v>
      </c>
      <c r="H5" s="1">
        <v>9706.18</v>
      </c>
      <c r="I5" s="1">
        <v>6774.01</v>
      </c>
    </row>
    <row r="6" spans="1:9" x14ac:dyDescent="0.35">
      <c r="A6" s="1" t="s">
        <v>17</v>
      </c>
      <c r="B6" s="1">
        <v>1169</v>
      </c>
      <c r="C6" s="1">
        <v>7234</v>
      </c>
      <c r="D6" s="1">
        <v>151</v>
      </c>
      <c r="E6" s="1">
        <v>2930402</v>
      </c>
      <c r="F6" s="1">
        <v>1135</v>
      </c>
      <c r="G6" s="1">
        <v>119.52</v>
      </c>
      <c r="H6" s="1">
        <v>2225.77</v>
      </c>
      <c r="I6" s="1">
        <v>2557.21</v>
      </c>
    </row>
    <row r="7" spans="1:9" x14ac:dyDescent="0.35">
      <c r="A7" s="1" t="s">
        <v>18</v>
      </c>
      <c r="B7" s="1">
        <v>464</v>
      </c>
      <c r="C7" s="1">
        <v>767</v>
      </c>
      <c r="D7" s="1">
        <v>10</v>
      </c>
      <c r="E7" s="1">
        <v>68699</v>
      </c>
      <c r="F7" s="1">
        <v>1321</v>
      </c>
      <c r="G7" s="1">
        <v>0</v>
      </c>
      <c r="H7" s="1">
        <v>720</v>
      </c>
      <c r="I7" s="1">
        <v>100.04</v>
      </c>
    </row>
    <row r="8" spans="1:9" x14ac:dyDescent="0.35">
      <c r="A8" s="1" t="s">
        <v>19</v>
      </c>
      <c r="B8" s="1">
        <v>2571</v>
      </c>
      <c r="C8" s="1">
        <v>8061</v>
      </c>
      <c r="D8" s="1">
        <v>154</v>
      </c>
      <c r="E8" s="1">
        <v>759717</v>
      </c>
      <c r="F8" s="1">
        <v>26059</v>
      </c>
      <c r="G8" s="1">
        <v>456.98</v>
      </c>
      <c r="H8" s="1">
        <v>1360.14</v>
      </c>
      <c r="I8" s="1">
        <v>1379.21</v>
      </c>
    </row>
    <row r="9" spans="1:9" x14ac:dyDescent="0.35">
      <c r="A9" s="1" t="s">
        <v>20</v>
      </c>
      <c r="B9" s="1">
        <v>3524</v>
      </c>
      <c r="C9" s="1">
        <v>1714</v>
      </c>
      <c r="D9" s="1">
        <v>73</v>
      </c>
      <c r="E9" s="1">
        <v>2616747</v>
      </c>
      <c r="F9" s="1">
        <v>51521</v>
      </c>
      <c r="G9" s="1">
        <v>0</v>
      </c>
      <c r="H9" s="1">
        <v>2383.9299999999998</v>
      </c>
      <c r="I9" s="1">
        <v>2976.91</v>
      </c>
    </row>
    <row r="10" spans="1:9" x14ac:dyDescent="0.35">
      <c r="A10" s="1" t="s">
        <v>21</v>
      </c>
      <c r="B10" s="1">
        <v>10142</v>
      </c>
      <c r="C10" s="1">
        <v>137807</v>
      </c>
      <c r="D10" s="1">
        <v>224</v>
      </c>
      <c r="E10" s="1">
        <v>2277486</v>
      </c>
      <c r="F10" s="1">
        <v>46591</v>
      </c>
      <c r="G10" s="1">
        <v>347.54</v>
      </c>
      <c r="H10" s="1">
        <v>3852.09</v>
      </c>
      <c r="I10" s="1">
        <v>5310.77</v>
      </c>
    </row>
    <row r="11" spans="1:9" x14ac:dyDescent="0.35">
      <c r="A11" s="1" t="s">
        <v>22</v>
      </c>
      <c r="B11" s="1">
        <v>13786</v>
      </c>
      <c r="C11" s="1">
        <v>46734</v>
      </c>
      <c r="D11" s="1">
        <v>304</v>
      </c>
      <c r="E11" s="1">
        <v>7452718</v>
      </c>
      <c r="F11" s="1">
        <v>70602</v>
      </c>
      <c r="G11" s="1">
        <v>109.4</v>
      </c>
      <c r="H11" s="1">
        <v>10788.07</v>
      </c>
      <c r="I11" s="1">
        <v>6482.03</v>
      </c>
    </row>
    <row r="12" spans="1:9" x14ac:dyDescent="0.35">
      <c r="A12" s="1" t="s">
        <v>23</v>
      </c>
      <c r="B12" s="1">
        <v>4556</v>
      </c>
      <c r="C12" s="1">
        <v>9645</v>
      </c>
      <c r="D12" s="1">
        <v>341</v>
      </c>
      <c r="E12" s="1">
        <v>2279120</v>
      </c>
      <c r="F12" s="1">
        <v>35401</v>
      </c>
      <c r="G12" s="1">
        <v>141.03</v>
      </c>
      <c r="H12" s="1">
        <v>3907.27</v>
      </c>
      <c r="I12" s="1">
        <v>4761.87</v>
      </c>
    </row>
    <row r="13" spans="1:9" x14ac:dyDescent="0.35">
      <c r="A13" s="1" t="s">
        <v>24</v>
      </c>
      <c r="B13" s="1">
        <v>1386</v>
      </c>
      <c r="C13" s="1">
        <v>4046</v>
      </c>
      <c r="D13" s="1">
        <v>26</v>
      </c>
      <c r="E13" s="1">
        <v>257451</v>
      </c>
      <c r="F13" s="1">
        <v>6054</v>
      </c>
      <c r="G13" s="1">
        <v>0</v>
      </c>
      <c r="H13" s="1">
        <v>730</v>
      </c>
      <c r="I13" s="1">
        <v>454.53</v>
      </c>
    </row>
    <row r="14" spans="1:9" x14ac:dyDescent="0.35">
      <c r="A14" s="1" t="s">
        <v>25</v>
      </c>
      <c r="B14" s="1">
        <v>127</v>
      </c>
      <c r="C14" s="1">
        <v>0</v>
      </c>
      <c r="D14" s="1">
        <v>2</v>
      </c>
      <c r="E14" s="1">
        <v>10</v>
      </c>
      <c r="F14" s="1">
        <v>0</v>
      </c>
      <c r="G14" s="1">
        <v>0</v>
      </c>
      <c r="H14" s="1">
        <v>111.29</v>
      </c>
      <c r="I14" s="1">
        <v>0</v>
      </c>
    </row>
    <row r="15" spans="1:9" x14ac:dyDescent="0.35">
      <c r="A15" s="1" t="s">
        <v>26</v>
      </c>
      <c r="B15" s="1">
        <v>1365</v>
      </c>
      <c r="C15" s="1">
        <v>2815</v>
      </c>
      <c r="D15" s="1">
        <v>114</v>
      </c>
      <c r="E15" s="1">
        <v>605298</v>
      </c>
      <c r="F15" s="1">
        <v>11209</v>
      </c>
      <c r="G15" s="1">
        <v>528.80999999999995</v>
      </c>
      <c r="H15" s="1">
        <v>1834.35</v>
      </c>
      <c r="I15" s="1">
        <v>1092.04</v>
      </c>
    </row>
    <row r="16" spans="1:9" x14ac:dyDescent="0.35">
      <c r="A16" s="1" t="s">
        <v>27</v>
      </c>
      <c r="B16" s="1">
        <v>1912</v>
      </c>
      <c r="C16" s="1">
        <v>1306</v>
      </c>
      <c r="D16" s="1">
        <v>99</v>
      </c>
      <c r="E16" s="1">
        <v>418403</v>
      </c>
      <c r="F16" s="1">
        <v>12871</v>
      </c>
      <c r="G16" s="1">
        <v>159.5</v>
      </c>
      <c r="H16" s="1">
        <v>1354.91</v>
      </c>
      <c r="I16" s="1">
        <v>3084.98</v>
      </c>
    </row>
    <row r="17" spans="1:9" x14ac:dyDescent="0.35">
      <c r="A17" s="1" t="s">
        <v>28</v>
      </c>
      <c r="B17" s="1">
        <v>8360</v>
      </c>
      <c r="C17" s="1">
        <v>61495</v>
      </c>
      <c r="D17" s="1">
        <v>882</v>
      </c>
      <c r="E17" s="1">
        <v>2675952</v>
      </c>
      <c r="F17" s="1">
        <v>8884</v>
      </c>
      <c r="G17" s="1">
        <v>0</v>
      </c>
      <c r="H17" s="1">
        <v>9375</v>
      </c>
      <c r="I17" s="1">
        <v>5119.41</v>
      </c>
    </row>
    <row r="18" spans="1:9" x14ac:dyDescent="0.35">
      <c r="A18" s="1" t="s">
        <v>29</v>
      </c>
      <c r="B18" s="1">
        <v>102</v>
      </c>
      <c r="C18" s="1">
        <v>2</v>
      </c>
      <c r="D18" s="1">
        <v>3</v>
      </c>
      <c r="E18" s="1">
        <v>917874</v>
      </c>
      <c r="F18" s="1">
        <v>2571</v>
      </c>
      <c r="G18" s="1">
        <v>0</v>
      </c>
      <c r="H18" s="1">
        <v>495.79</v>
      </c>
      <c r="I18" s="1">
        <v>108.5</v>
      </c>
    </row>
    <row r="19" spans="1:9" x14ac:dyDescent="0.35">
      <c r="A19" s="1" t="s">
        <v>30</v>
      </c>
      <c r="B19" s="1">
        <v>165</v>
      </c>
      <c r="C19" s="1">
        <v>18</v>
      </c>
      <c r="D19" s="1">
        <v>10</v>
      </c>
      <c r="E19" s="1">
        <v>4999</v>
      </c>
      <c r="F19" s="1">
        <v>420</v>
      </c>
      <c r="G19" s="1">
        <v>181.85</v>
      </c>
      <c r="H19" s="1">
        <v>540.15</v>
      </c>
      <c r="I19" s="1">
        <v>203.42</v>
      </c>
    </row>
    <row r="20" spans="1:9" x14ac:dyDescent="0.35">
      <c r="A20" s="1" t="s">
        <v>31</v>
      </c>
      <c r="B20" s="1">
        <v>6031</v>
      </c>
      <c r="C20" s="1">
        <v>33843</v>
      </c>
      <c r="D20" s="1">
        <v>124</v>
      </c>
      <c r="E20" s="1">
        <v>1809377</v>
      </c>
      <c r="F20" s="1">
        <v>63583</v>
      </c>
      <c r="G20" s="1">
        <v>0</v>
      </c>
      <c r="H20" s="1">
        <v>2643.25</v>
      </c>
      <c r="I20" s="1">
        <v>1984.21</v>
      </c>
    </row>
    <row r="21" spans="1:9" x14ac:dyDescent="0.35">
      <c r="A21" s="1" t="s">
        <v>32</v>
      </c>
      <c r="B21" s="1">
        <v>2450</v>
      </c>
      <c r="C21" s="1">
        <v>9410</v>
      </c>
      <c r="D21" s="1">
        <v>164</v>
      </c>
      <c r="E21" s="1">
        <v>603409</v>
      </c>
      <c r="F21" s="1">
        <v>24789</v>
      </c>
      <c r="G21" s="1">
        <v>179.6</v>
      </c>
      <c r="H21" s="1">
        <v>1595.42</v>
      </c>
      <c r="I21" s="1">
        <v>1559.2</v>
      </c>
    </row>
    <row r="22" spans="1:9" x14ac:dyDescent="0.35">
      <c r="A22" s="1" t="s">
        <v>33</v>
      </c>
      <c r="B22" s="1">
        <v>6517</v>
      </c>
      <c r="C22" s="1">
        <v>16740</v>
      </c>
      <c r="D22" s="1">
        <v>141</v>
      </c>
      <c r="E22" s="1">
        <v>1976484</v>
      </c>
      <c r="F22" s="1">
        <v>17027</v>
      </c>
      <c r="G22" s="1">
        <v>367.82</v>
      </c>
      <c r="H22" s="1">
        <v>3820.87</v>
      </c>
      <c r="I22" s="1">
        <v>4322.18</v>
      </c>
    </row>
    <row r="23" spans="1:9" x14ac:dyDescent="0.35">
      <c r="A23" s="1" t="s">
        <v>34</v>
      </c>
      <c r="B23" s="1">
        <v>3772</v>
      </c>
      <c r="C23" s="1">
        <v>2934</v>
      </c>
      <c r="D23" s="1">
        <v>243</v>
      </c>
      <c r="E23" s="1">
        <v>1267371</v>
      </c>
      <c r="F23" s="1">
        <v>57637</v>
      </c>
      <c r="G23" s="1">
        <v>59.4</v>
      </c>
      <c r="H23" s="1">
        <v>2407.1</v>
      </c>
      <c r="I23" s="1">
        <v>4849.13</v>
      </c>
    </row>
    <row r="24" spans="1:9" x14ac:dyDescent="0.35">
      <c r="A24" s="1" t="s">
        <v>35</v>
      </c>
      <c r="B24" s="1">
        <v>9099</v>
      </c>
      <c r="C24" s="1">
        <v>35386</v>
      </c>
      <c r="D24" s="1">
        <v>214</v>
      </c>
      <c r="E24" s="1">
        <v>3906173</v>
      </c>
      <c r="F24" s="1">
        <v>40024</v>
      </c>
      <c r="G24" s="1">
        <v>380.9</v>
      </c>
      <c r="H24" s="1">
        <v>3730.27</v>
      </c>
      <c r="I24" s="1">
        <v>3054.55</v>
      </c>
    </row>
    <row r="25" spans="1:9" x14ac:dyDescent="0.35">
      <c r="A25" s="1" t="s">
        <v>36</v>
      </c>
      <c r="B25" s="1">
        <v>12502</v>
      </c>
      <c r="C25" s="1">
        <v>112180</v>
      </c>
      <c r="D25" s="1">
        <v>1840</v>
      </c>
      <c r="E25" s="1">
        <v>6589592</v>
      </c>
      <c r="F25" s="1">
        <v>2042</v>
      </c>
      <c r="G25" s="1">
        <v>0</v>
      </c>
      <c r="H25" s="1">
        <v>18765.740000000002</v>
      </c>
      <c r="I25" s="1">
        <v>10535.49</v>
      </c>
    </row>
    <row r="26" spans="1:9" x14ac:dyDescent="0.35">
      <c r="A26" s="1" t="s">
        <v>37</v>
      </c>
      <c r="B26" s="1">
        <v>7910</v>
      </c>
      <c r="C26" s="1">
        <v>49475</v>
      </c>
      <c r="D26" s="1">
        <v>1297</v>
      </c>
      <c r="E26" s="1">
        <v>1538235</v>
      </c>
      <c r="F26" s="1">
        <v>11484</v>
      </c>
      <c r="G26" s="1">
        <v>0</v>
      </c>
      <c r="H26" s="1">
        <v>4620</v>
      </c>
      <c r="I26" s="1">
        <v>2166.4499999999998</v>
      </c>
    </row>
    <row r="27" spans="1:9" x14ac:dyDescent="0.35">
      <c r="A27" s="1" t="s">
        <v>38</v>
      </c>
      <c r="B27" s="1">
        <v>9999</v>
      </c>
      <c r="C27" s="1">
        <v>88073</v>
      </c>
      <c r="D27" s="1">
        <v>1472</v>
      </c>
      <c r="E27" s="1">
        <v>3319148</v>
      </c>
      <c r="F27" s="1">
        <v>0</v>
      </c>
      <c r="G27" s="1">
        <v>0</v>
      </c>
      <c r="H27" s="1">
        <v>-1310.56</v>
      </c>
      <c r="I27" s="1">
        <v>4144.8999999999996</v>
      </c>
    </row>
    <row r="28" spans="1:9" x14ac:dyDescent="0.35">
      <c r="A28" s="1" t="s">
        <v>39</v>
      </c>
      <c r="B28" s="1">
        <v>1748</v>
      </c>
      <c r="C28" s="1">
        <v>4028</v>
      </c>
      <c r="D28" s="1">
        <v>106</v>
      </c>
      <c r="E28" s="1">
        <v>555851</v>
      </c>
      <c r="F28" s="1">
        <v>7277</v>
      </c>
      <c r="G28" s="1">
        <v>127.44</v>
      </c>
      <c r="H28" s="1">
        <v>1326.98</v>
      </c>
      <c r="I28" s="1">
        <v>758.26</v>
      </c>
    </row>
    <row r="29" spans="1:9" x14ac:dyDescent="0.35">
      <c r="A29" s="3" t="s">
        <v>40</v>
      </c>
      <c r="B29" s="3">
        <f>SUM(B4:B28)</f>
        <v>118526</v>
      </c>
      <c r="C29" s="3">
        <f t="shared" ref="C29:I29" si="0">SUM(C4:C28)</f>
        <v>686673</v>
      </c>
      <c r="D29" s="3">
        <f t="shared" si="0"/>
        <v>8223</v>
      </c>
      <c r="E29" s="3">
        <f t="shared" si="0"/>
        <v>52187870</v>
      </c>
      <c r="F29" s="3">
        <f t="shared" si="0"/>
        <v>567684</v>
      </c>
      <c r="G29" s="3">
        <f t="shared" si="0"/>
        <v>3231.7700000000004</v>
      </c>
      <c r="H29" s="3">
        <f t="shared" si="0"/>
        <v>89130.010000000009</v>
      </c>
      <c r="I29" s="3">
        <f t="shared" si="0"/>
        <v>74008.919999999984</v>
      </c>
    </row>
    <row r="30" spans="1:9" x14ac:dyDescent="0.35">
      <c r="A30" s="1" t="s">
        <v>41</v>
      </c>
      <c r="B30" s="1">
        <v>114193</v>
      </c>
      <c r="C30" s="1">
        <v>655101</v>
      </c>
      <c r="D30" s="1">
        <v>8937</v>
      </c>
      <c r="E30" s="1">
        <v>43969616</v>
      </c>
      <c r="F30" s="1">
        <v>449690</v>
      </c>
      <c r="G30" s="1">
        <v>3915.75</v>
      </c>
      <c r="H30" s="1">
        <v>82780.800000000003</v>
      </c>
      <c r="I30" s="1">
        <v>65561.929999999993</v>
      </c>
    </row>
    <row r="31" spans="1:9" x14ac:dyDescent="0.35">
      <c r="A31" s="3" t="s">
        <v>78</v>
      </c>
      <c r="B31" s="1"/>
      <c r="C31" s="1"/>
      <c r="D31" s="1"/>
      <c r="E31" s="1"/>
      <c r="F31" s="1"/>
      <c r="G31" s="1"/>
      <c r="H31" s="1"/>
      <c r="I31" s="1"/>
    </row>
    <row r="32" spans="1:9" x14ac:dyDescent="0.35">
      <c r="A32" s="1" t="s">
        <v>42</v>
      </c>
      <c r="B32" s="1">
        <v>7732</v>
      </c>
      <c r="C32" s="1">
        <v>153916</v>
      </c>
      <c r="D32" s="1">
        <v>201</v>
      </c>
      <c r="E32" s="1">
        <v>913764</v>
      </c>
      <c r="F32" s="1">
        <v>15930</v>
      </c>
      <c r="G32" s="1">
        <v>687.03</v>
      </c>
      <c r="H32" s="1">
        <v>2043.83</v>
      </c>
      <c r="I32" s="1">
        <v>865.17</v>
      </c>
    </row>
    <row r="33" spans="1:9" x14ac:dyDescent="0.35">
      <c r="A33" s="1" t="s">
        <v>43</v>
      </c>
      <c r="B33" s="1">
        <v>5183</v>
      </c>
      <c r="C33" s="1">
        <v>91689</v>
      </c>
      <c r="D33" s="1">
        <v>190</v>
      </c>
      <c r="E33" s="1">
        <v>145594</v>
      </c>
      <c r="F33" s="1">
        <v>39</v>
      </c>
      <c r="G33" s="1">
        <v>274.58</v>
      </c>
      <c r="H33" s="1">
        <v>2767.27</v>
      </c>
      <c r="I33" s="1">
        <v>274.72000000000003</v>
      </c>
    </row>
    <row r="34" spans="1:9" x14ac:dyDescent="0.35">
      <c r="A34" s="1" t="s">
        <v>44</v>
      </c>
      <c r="B34" s="1">
        <v>14626</v>
      </c>
      <c r="C34" s="1">
        <v>251204</v>
      </c>
      <c r="D34" s="1">
        <v>253</v>
      </c>
      <c r="E34" s="1">
        <v>495554</v>
      </c>
      <c r="F34" s="1">
        <v>53343</v>
      </c>
      <c r="G34" s="1">
        <v>0</v>
      </c>
      <c r="H34" s="1">
        <v>1831</v>
      </c>
      <c r="I34" s="1">
        <v>1932.82</v>
      </c>
    </row>
    <row r="35" spans="1:9" x14ac:dyDescent="0.35">
      <c r="A35" s="1" t="s">
        <v>45</v>
      </c>
      <c r="B35" s="1">
        <v>2650</v>
      </c>
      <c r="C35" s="1">
        <v>61663</v>
      </c>
      <c r="D35" s="1">
        <v>77</v>
      </c>
      <c r="E35" s="1">
        <v>79625</v>
      </c>
      <c r="F35" s="1">
        <v>0</v>
      </c>
      <c r="G35" s="1">
        <v>688.37</v>
      </c>
      <c r="H35" s="1">
        <v>1868.76</v>
      </c>
      <c r="I35" s="1">
        <v>420.55</v>
      </c>
    </row>
    <row r="36" spans="1:9" x14ac:dyDescent="0.35">
      <c r="A36" s="1" t="s">
        <v>46</v>
      </c>
      <c r="B36" s="1">
        <v>15000</v>
      </c>
      <c r="C36" s="1">
        <v>642678</v>
      </c>
      <c r="D36" s="1">
        <v>856</v>
      </c>
      <c r="E36" s="1">
        <v>1701565</v>
      </c>
      <c r="F36" s="1">
        <v>8862</v>
      </c>
      <c r="G36" s="1">
        <v>0</v>
      </c>
      <c r="H36" s="1">
        <v>5723.92</v>
      </c>
      <c r="I36" s="1">
        <v>1945.73</v>
      </c>
    </row>
    <row r="37" spans="1:9" x14ac:dyDescent="0.35">
      <c r="A37" s="3" t="s">
        <v>79</v>
      </c>
      <c r="B37" s="3">
        <f>SUM(B32:B36)</f>
        <v>45191</v>
      </c>
      <c r="C37" s="3">
        <f t="shared" ref="C37:I37" si="1">SUM(C32:C36)</f>
        <v>1201150</v>
      </c>
      <c r="D37" s="3">
        <f t="shared" si="1"/>
        <v>1577</v>
      </c>
      <c r="E37" s="3">
        <f t="shared" si="1"/>
        <v>3336102</v>
      </c>
      <c r="F37" s="3">
        <f t="shared" si="1"/>
        <v>78174</v>
      </c>
      <c r="G37" s="3">
        <f t="shared" si="1"/>
        <v>1649.98</v>
      </c>
      <c r="H37" s="3">
        <f t="shared" si="1"/>
        <v>14234.78</v>
      </c>
      <c r="I37" s="3">
        <f t="shared" si="1"/>
        <v>5438.99</v>
      </c>
    </row>
    <row r="38" spans="1:9" x14ac:dyDescent="0.35">
      <c r="A38" s="1" t="s">
        <v>41</v>
      </c>
      <c r="B38" s="1">
        <v>42565</v>
      </c>
      <c r="C38" s="1">
        <v>1008920</v>
      </c>
      <c r="D38" s="1">
        <v>1400</v>
      </c>
      <c r="E38" s="1">
        <v>2998244</v>
      </c>
      <c r="F38" s="1">
        <v>62594</v>
      </c>
      <c r="G38" s="1">
        <v>1430.12</v>
      </c>
      <c r="H38" s="1">
        <v>11293.74</v>
      </c>
      <c r="I38" s="1">
        <v>4217.0200000000004</v>
      </c>
    </row>
    <row r="39" spans="1:9" x14ac:dyDescent="0.35">
      <c r="A39" s="3" t="s">
        <v>48</v>
      </c>
      <c r="B39" s="3">
        <f>SUM(B29+B37)</f>
        <v>163717</v>
      </c>
      <c r="C39" s="3">
        <f t="shared" ref="C39:I39" si="2">SUM(C29+C37)</f>
        <v>1887823</v>
      </c>
      <c r="D39" s="3">
        <f t="shared" si="2"/>
        <v>9800</v>
      </c>
      <c r="E39" s="3">
        <f t="shared" si="2"/>
        <v>55523972</v>
      </c>
      <c r="F39" s="3">
        <f t="shared" si="2"/>
        <v>645858</v>
      </c>
      <c r="G39" s="3">
        <f t="shared" si="2"/>
        <v>4881.75</v>
      </c>
      <c r="H39" s="3">
        <f t="shared" si="2"/>
        <v>103364.79000000001</v>
      </c>
      <c r="I39" s="3">
        <f t="shared" si="2"/>
        <v>79447.909999999989</v>
      </c>
    </row>
    <row r="40" spans="1:9" x14ac:dyDescent="0.35">
      <c r="A40" s="3" t="s">
        <v>49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" t="s">
        <v>50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6288.06</v>
      </c>
      <c r="I41" s="1">
        <v>0</v>
      </c>
    </row>
    <row r="42" spans="1:9" x14ac:dyDescent="0.35">
      <c r="A42" s="1" t="s">
        <v>51</v>
      </c>
      <c r="B42" s="1">
        <v>602</v>
      </c>
      <c r="C42" s="1">
        <v>207</v>
      </c>
      <c r="D42" s="1">
        <v>51</v>
      </c>
      <c r="E42" s="1">
        <v>10880</v>
      </c>
      <c r="F42" s="1">
        <v>0</v>
      </c>
      <c r="G42" s="1">
        <v>0</v>
      </c>
      <c r="H42" s="1">
        <v>10499.46</v>
      </c>
      <c r="I42" s="1">
        <v>3279.95</v>
      </c>
    </row>
    <row r="43" spans="1:9" x14ac:dyDescent="0.35">
      <c r="A43" s="3" t="s">
        <v>52</v>
      </c>
      <c r="B43" s="3">
        <f>SUM(B41:B42)</f>
        <v>602</v>
      </c>
      <c r="C43" s="3">
        <f t="shared" ref="C43:I43" si="3">SUM(C41:C42)</f>
        <v>207</v>
      </c>
      <c r="D43" s="3">
        <f t="shared" si="3"/>
        <v>51</v>
      </c>
      <c r="E43" s="3">
        <f t="shared" si="3"/>
        <v>10880</v>
      </c>
      <c r="F43" s="3">
        <f t="shared" si="3"/>
        <v>0</v>
      </c>
      <c r="G43" s="3">
        <f t="shared" si="3"/>
        <v>0</v>
      </c>
      <c r="H43" s="3">
        <f t="shared" si="3"/>
        <v>16787.52</v>
      </c>
      <c r="I43" s="3">
        <f t="shared" si="3"/>
        <v>3279.95</v>
      </c>
    </row>
    <row r="44" spans="1:9" x14ac:dyDescent="0.35">
      <c r="A44" s="1" t="s">
        <v>41</v>
      </c>
      <c r="B44" s="1">
        <v>834</v>
      </c>
      <c r="C44" s="1">
        <v>235</v>
      </c>
      <c r="D44" s="1">
        <v>72</v>
      </c>
      <c r="E44" s="1">
        <v>505387</v>
      </c>
      <c r="F44" s="1">
        <v>0</v>
      </c>
      <c r="G44" s="1">
        <v>0</v>
      </c>
      <c r="H44" s="1">
        <v>13832.09</v>
      </c>
      <c r="I44" s="1">
        <v>4394.22</v>
      </c>
    </row>
    <row r="45" spans="1:9" x14ac:dyDescent="0.35">
      <c r="A45" s="3" t="s">
        <v>53</v>
      </c>
      <c r="B45" s="3">
        <f>SUM(B43+B39)</f>
        <v>164319</v>
      </c>
      <c r="C45" s="3">
        <f>SUM(C43+C39)</f>
        <v>1888030</v>
      </c>
      <c r="D45" s="3">
        <f t="shared" ref="D45:I45" si="4">SUM(D43+D39)</f>
        <v>9851</v>
      </c>
      <c r="E45" s="3">
        <f t="shared" si="4"/>
        <v>55534852</v>
      </c>
      <c r="F45" s="3">
        <f t="shared" si="4"/>
        <v>645858</v>
      </c>
      <c r="G45" s="3">
        <f t="shared" si="4"/>
        <v>4881.75</v>
      </c>
      <c r="H45" s="3">
        <f t="shared" si="4"/>
        <v>120152.31000000001</v>
      </c>
      <c r="I45" s="3">
        <f t="shared" si="4"/>
        <v>82727.859999999986</v>
      </c>
    </row>
    <row r="46" spans="1:9" x14ac:dyDescent="0.35">
      <c r="A46" s="1" t="s">
        <v>41</v>
      </c>
      <c r="B46" s="1">
        <v>157592</v>
      </c>
      <c r="C46" s="1">
        <v>1664256</v>
      </c>
      <c r="D46" s="1">
        <v>10409</v>
      </c>
      <c r="E46" s="1">
        <v>47473247</v>
      </c>
      <c r="F46" s="1">
        <v>512284</v>
      </c>
      <c r="G46" s="1">
        <v>5345.87</v>
      </c>
      <c r="H46" s="1">
        <v>107906.63</v>
      </c>
      <c r="I46" s="1">
        <v>74173.17</v>
      </c>
    </row>
    <row r="47" spans="1:9" ht="15" thickBot="1" x14ac:dyDescent="0.4">
      <c r="A47" s="1" t="s">
        <v>54</v>
      </c>
      <c r="B47" s="12">
        <f t="shared" ref="B47:I47" si="5">(B45-B46)/B46</f>
        <v>4.2686176963297628E-2</v>
      </c>
      <c r="C47" s="12">
        <f t="shared" si="5"/>
        <v>0.13445888132594985</v>
      </c>
      <c r="D47" s="12">
        <f t="shared" si="5"/>
        <v>-5.3607455086943992E-2</v>
      </c>
      <c r="E47" s="12">
        <f t="shared" si="5"/>
        <v>0.16981364261854681</v>
      </c>
      <c r="F47" s="12">
        <f t="shared" si="5"/>
        <v>0.26074208837285567</v>
      </c>
      <c r="G47" s="12">
        <f t="shared" si="5"/>
        <v>-8.6818422445738466E-2</v>
      </c>
      <c r="H47" s="12">
        <f t="shared" si="5"/>
        <v>0.11348403707909335</v>
      </c>
      <c r="I47" s="12">
        <f t="shared" si="5"/>
        <v>0.11533402172240971</v>
      </c>
    </row>
  </sheetData>
  <mergeCells count="1">
    <mergeCell ref="A1:I1"/>
  </mergeCells>
  <pageMargins left="0.75" right="0.75" top="1" bottom="1" header="0.5" footer="0.5"/>
  <pageSetup scale="6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Business Result</vt:lpstr>
      <vt:lpstr>Profit &amp; Ratios</vt:lpstr>
      <vt:lpstr>Industry Infrastructure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Venkat</cp:lastModifiedBy>
  <cp:lastPrinted>2023-10-11T11:46:15Z</cp:lastPrinted>
  <dcterms:created xsi:type="dcterms:W3CDTF">2023-10-03T12:15:43Z</dcterms:created>
  <dcterms:modified xsi:type="dcterms:W3CDTF">2023-10-18T12:40:04Z</dcterms:modified>
</cp:coreProperties>
</file>