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gicouncil-my.sharepoint.com/personal/sskandan_gicouncil_in/Documents/Documents/Year book/22-23/"/>
    </mc:Choice>
  </mc:AlternateContent>
  <xr:revisionPtr revIDLastSave="0" documentId="14_{4C267F6C-AF39-42DE-BD09-A7488E9DE7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9" i="4" l="1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P79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N80" i="4"/>
  <c r="O80" i="4"/>
  <c r="M80" i="4"/>
  <c r="L80" i="4"/>
  <c r="K80" i="4"/>
  <c r="J80" i="4"/>
  <c r="I80" i="4"/>
  <c r="H80" i="4"/>
  <c r="G80" i="4"/>
  <c r="F80" i="4"/>
  <c r="E80" i="4"/>
  <c r="D80" i="4"/>
  <c r="C80" i="4"/>
  <c r="B80" i="4"/>
  <c r="O79" i="4"/>
  <c r="Q66" i="4" s="1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O78" i="4"/>
  <c r="N78" i="4"/>
  <c r="O70" i="4"/>
  <c r="M70" i="4"/>
  <c r="J70" i="4"/>
  <c r="O56" i="4"/>
  <c r="O77" i="4"/>
  <c r="P76" i="4" s="1"/>
  <c r="N77" i="4"/>
  <c r="P74" i="4"/>
  <c r="P72" i="4"/>
  <c r="R76" i="4"/>
  <c r="O76" i="4"/>
  <c r="N76" i="4"/>
  <c r="O69" i="4"/>
  <c r="P68" i="4" s="1"/>
  <c r="M69" i="4"/>
  <c r="J69" i="4"/>
  <c r="R68" i="4"/>
  <c r="Q68" i="4"/>
  <c r="P66" i="4"/>
  <c r="P64" i="4"/>
  <c r="P62" i="4"/>
  <c r="P60" i="4"/>
  <c r="P58" i="4"/>
  <c r="O68" i="4"/>
  <c r="N68" i="4"/>
  <c r="M68" i="4"/>
  <c r="J68" i="4"/>
  <c r="Q54" i="4"/>
  <c r="Q52" i="4"/>
  <c r="Q38" i="4"/>
  <c r="Q36" i="4"/>
  <c r="Q22" i="4"/>
  <c r="Q20" i="4"/>
  <c r="Q6" i="4"/>
  <c r="Q4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2" i="4"/>
  <c r="P20" i="4"/>
  <c r="P18" i="4"/>
  <c r="P16" i="4"/>
  <c r="P14" i="4"/>
  <c r="P12" i="4"/>
  <c r="P10" i="4"/>
  <c r="P8" i="4"/>
  <c r="P6" i="4"/>
  <c r="P4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H54" i="3"/>
  <c r="G65" i="3"/>
  <c r="G62" i="3"/>
  <c r="G60" i="3"/>
  <c r="G58" i="3"/>
  <c r="G54" i="3"/>
  <c r="G52" i="3"/>
  <c r="G50" i="3"/>
  <c r="G48" i="3"/>
  <c r="G46" i="3"/>
  <c r="G44" i="3"/>
  <c r="G42" i="3"/>
  <c r="G40" i="3"/>
  <c r="G38" i="3"/>
  <c r="G36" i="3"/>
  <c r="G30" i="3"/>
  <c r="G26" i="3"/>
  <c r="G24" i="3"/>
  <c r="G22" i="3"/>
  <c r="G20" i="3"/>
  <c r="G18" i="3"/>
  <c r="G16" i="3"/>
  <c r="G14" i="3"/>
  <c r="G12" i="3"/>
  <c r="G8" i="3"/>
  <c r="G6" i="3"/>
  <c r="G4" i="3"/>
  <c r="F65" i="3"/>
  <c r="F62" i="3"/>
  <c r="F60" i="3"/>
  <c r="F58" i="3"/>
  <c r="F54" i="3"/>
  <c r="F52" i="3"/>
  <c r="F50" i="3"/>
  <c r="F48" i="3"/>
  <c r="F46" i="3"/>
  <c r="F44" i="3"/>
  <c r="F42" i="3"/>
  <c r="F40" i="3"/>
  <c r="F38" i="3"/>
  <c r="F36" i="3"/>
  <c r="F34" i="3"/>
  <c r="F30" i="3"/>
  <c r="F28" i="3"/>
  <c r="F26" i="3"/>
  <c r="F22" i="3"/>
  <c r="F20" i="3"/>
  <c r="F18" i="3"/>
  <c r="F16" i="3"/>
  <c r="F14" i="3"/>
  <c r="F12" i="3"/>
  <c r="F10" i="3"/>
  <c r="F8" i="3"/>
  <c r="F6" i="3"/>
  <c r="F4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B66" i="3"/>
  <c r="C66" i="3"/>
  <c r="E65" i="3"/>
  <c r="D65" i="3"/>
  <c r="C65" i="3"/>
  <c r="B65" i="3"/>
  <c r="E64" i="3"/>
  <c r="C64" i="3"/>
  <c r="B64" i="3"/>
  <c r="E63" i="3"/>
  <c r="B63" i="3"/>
  <c r="C63" i="3"/>
  <c r="E62" i="3"/>
  <c r="D62" i="3"/>
  <c r="C62" i="3"/>
  <c r="B62" i="3"/>
  <c r="E56" i="3"/>
  <c r="D56" i="3"/>
  <c r="C56" i="3"/>
  <c r="B56" i="3"/>
  <c r="E55" i="3"/>
  <c r="D55" i="3"/>
  <c r="C55" i="3"/>
  <c r="B55" i="3"/>
  <c r="H55" i="2"/>
  <c r="H53" i="2"/>
  <c r="H51" i="2"/>
  <c r="H49" i="2"/>
  <c r="H47" i="2"/>
  <c r="H45" i="2"/>
  <c r="H43" i="2"/>
  <c r="H41" i="2"/>
  <c r="H39" i="2"/>
  <c r="H37" i="2"/>
  <c r="H35" i="2"/>
  <c r="H31" i="2"/>
  <c r="H29" i="2"/>
  <c r="H27" i="2"/>
  <c r="H23" i="2"/>
  <c r="H21" i="2"/>
  <c r="H19" i="2"/>
  <c r="H17" i="2"/>
  <c r="H15" i="2"/>
  <c r="H13" i="2"/>
  <c r="H9" i="2"/>
  <c r="H7" i="2"/>
  <c r="H5" i="2"/>
  <c r="G55" i="2"/>
  <c r="G53" i="2"/>
  <c r="G51" i="2"/>
  <c r="G49" i="2"/>
  <c r="G47" i="2"/>
  <c r="G45" i="2"/>
  <c r="G43" i="2"/>
  <c r="G41" i="2"/>
  <c r="G39" i="2"/>
  <c r="G37" i="2"/>
  <c r="G35" i="2"/>
  <c r="G31" i="2"/>
  <c r="G29" i="2"/>
  <c r="G27" i="2"/>
  <c r="G23" i="2"/>
  <c r="G21" i="2"/>
  <c r="G19" i="2"/>
  <c r="G17" i="2"/>
  <c r="G15" i="2"/>
  <c r="G13" i="2"/>
  <c r="G11" i="2"/>
  <c r="G9" i="2"/>
  <c r="G7" i="2"/>
  <c r="G5" i="2"/>
  <c r="E54" i="3"/>
  <c r="D54" i="3"/>
  <c r="C54" i="3"/>
  <c r="B54" i="3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E55" i="2"/>
  <c r="D55" i="2"/>
  <c r="C55" i="2"/>
  <c r="B55" i="2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G72" i="1" s="1"/>
  <c r="E73" i="1"/>
  <c r="D73" i="1"/>
  <c r="C73" i="1"/>
  <c r="B73" i="1"/>
  <c r="H72" i="1"/>
  <c r="F72" i="1"/>
  <c r="H65" i="1" s="1"/>
  <c r="E72" i="1"/>
  <c r="D72" i="1"/>
  <c r="C72" i="1"/>
  <c r="B72" i="1"/>
  <c r="F71" i="1"/>
  <c r="E71" i="1"/>
  <c r="C71" i="1"/>
  <c r="B71" i="1"/>
  <c r="G69" i="1"/>
  <c r="G67" i="1"/>
  <c r="G65" i="1"/>
  <c r="G63" i="1"/>
  <c r="G61" i="1"/>
  <c r="G59" i="1"/>
  <c r="F70" i="1"/>
  <c r="E70" i="1"/>
  <c r="D70" i="1"/>
  <c r="C70" i="1"/>
  <c r="B70" i="1"/>
  <c r="F69" i="1"/>
  <c r="E69" i="1"/>
  <c r="D69" i="1"/>
  <c r="C69" i="1"/>
  <c r="B69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3" i="1"/>
  <c r="G21" i="1"/>
  <c r="G19" i="1"/>
  <c r="G17" i="1"/>
  <c r="G15" i="1"/>
  <c r="G13" i="1"/>
  <c r="G11" i="1"/>
  <c r="G9" i="1"/>
  <c r="G7" i="1"/>
  <c r="G5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Q8" i="4" l="1"/>
  <c r="Q24" i="4"/>
  <c r="Q72" i="4"/>
  <c r="Q10" i="4"/>
  <c r="Q26" i="4"/>
  <c r="Q42" i="4"/>
  <c r="Q58" i="4"/>
  <c r="Q74" i="4"/>
  <c r="Q12" i="4"/>
  <c r="Q28" i="4"/>
  <c r="Q44" i="4"/>
  <c r="Q60" i="4"/>
  <c r="Q76" i="4"/>
  <c r="Q40" i="4"/>
  <c r="Q14" i="4"/>
  <c r="Q46" i="4"/>
  <c r="Q16" i="4"/>
  <c r="Q32" i="4"/>
  <c r="Q48" i="4"/>
  <c r="Q64" i="4"/>
  <c r="Q30" i="4"/>
  <c r="Q62" i="4"/>
  <c r="Q18" i="4"/>
  <c r="Q34" i="4"/>
  <c r="Q50" i="4"/>
  <c r="H31" i="1"/>
  <c r="H67" i="1"/>
  <c r="H33" i="1"/>
  <c r="H69" i="1"/>
  <c r="H35" i="1"/>
  <c r="H19" i="1"/>
  <c r="H37" i="1"/>
  <c r="H55" i="1"/>
  <c r="H5" i="1"/>
  <c r="H21" i="1"/>
  <c r="H39" i="1"/>
  <c r="H59" i="1"/>
  <c r="H7" i="1"/>
  <c r="H41" i="1"/>
  <c r="H9" i="1"/>
  <c r="H27" i="1"/>
  <c r="H45" i="1"/>
  <c r="H63" i="1"/>
  <c r="H13" i="1"/>
  <c r="H49" i="1"/>
  <c r="H15" i="1"/>
  <c r="H51" i="1"/>
  <c r="H17" i="1"/>
  <c r="H53" i="1"/>
  <c r="H23" i="1"/>
  <c r="H61" i="1"/>
  <c r="H11" i="1"/>
  <c r="H29" i="1"/>
  <c r="H47" i="1"/>
</calcChain>
</file>

<file path=xl/sharedStrings.xml><?xml version="1.0" encoding="utf-8"?>
<sst xmlns="http://schemas.openxmlformats.org/spreadsheetml/2006/main" count="321" uniqueCount="75">
  <si>
    <t>GROSS DIRECT PREMIUM INCOME UNDERWRITTEN BY NON-LIFE INSURERS WITHIN INDIA  (SEGMENT WISE) : FOR THE PERIOD UPTO September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</si>
  <si>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</si>
  <si>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</si>
  <si>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</si>
  <si>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</si>
  <si>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</si>
  <si>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</si>
  <si>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</si>
  <si>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</si>
  <si>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</si>
  <si>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</si>
  <si>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</si>
  <si>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</si>
  <si>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</si>
  <si>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Edelweiss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</si>
  <si>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</si>
  <si>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</si>
  <si>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</si>
  <si>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</si>
  <si>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</si>
  <si>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</si>
  <si>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</si>
  <si>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</si>
  <si>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</si>
  <si>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</si>
  <si>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</si>
  <si>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</si>
  <si>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</si>
  <si>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</si>
  <si>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</si>
  <si>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</si>
  <si>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</si>
  <si>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</si>
  <si>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</si>
  <si>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</si>
  <si>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</si>
  <si>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</si>
  <si>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</si>
  <si>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</si>
  <si>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</si>
  <si>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</si>
  <si>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</si>
  <si>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</si>
  <si>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</si>
  <si>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</si>
  <si>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</si>
  <si>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</si>
  <si>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</si>
  <si>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</si>
  <si>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</si>
  <si>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</si>
  <si>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</si>
  <si>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</si>
  <si>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</si>
  <si>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</si>
  <si>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</si>
  <si>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</si>
  <si>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</si>
  <si>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</si>
  <si>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</si>
  <si>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</si>
  <si>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</si>
  <si>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</si>
  <si>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</si>
  <si>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</si>
  <si>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</si>
  <si>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</si>
  <si>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</si>
  <si>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</si>
  <si>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</si>
  <si>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</si>
  <si>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</si>
  <si>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Health Insurers</t>
  </si>
  <si>
    <t>Health sub Total</t>
  </si>
  <si>
    <t xml:space="preserve"> Health Insurers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</si>
</sst>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164" fontId="2" fillId="0" borderId="1" xfId="1" applyFont="1" applyBorder="1"/>
    <xf numFmtId="164" fontId="0" fillId="0" borderId="1" xfId="1" applyFont="1" applyBorder="1"/>
    <xf numFmtId="10" fontId="0" fillId="0" borderId="1" xfId="2" applyNumberFormat="1" applyFont="1" applyBorder="1"/>
    <xf numFmtId="10" fontId="2" fillId="0" borderId="1" xfId="2" applyNumberFormat="1" applyFont="1" applyBorder="1"/>
    <xf numFmtId="165" fontId="0" fillId="0" borderId="1" xfId="2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164" fontId="1" fillId="0" borderId="1" xfId="1" applyFont="1" applyBorder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5" fontId="4" fillId="0" borderId="1" xfId="2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6"/>
  <sheetViews>
    <sheetView tabSelected="1" workbookViewId="0">
      <selection activeCell="I5" sqref="I5:I76"/>
    </sheetView>
  </sheetViews>
  <sheetFormatPr defaultRowHeight="14.5" x14ac:dyDescent="0.35"/>
  <cols>
    <col min="1" max="1" width="40.1796875" customWidth="1"/>
    <col min="2" max="2" width="10.1796875" customWidth="1"/>
    <col min="3" max="3" width="10.90625" customWidth="1"/>
    <col min="4" max="4" width="11.81640625" customWidth="1"/>
    <col min="6" max="6" width="11.08984375" customWidth="1"/>
    <col min="9" max="9" width="12.36328125" customWidth="1"/>
  </cols>
  <sheetData>
    <row r="2" spans="1:9" ht="45" customHeight="1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44.4" customHeight="1" x14ac:dyDescent="0.3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x14ac:dyDescent="0.35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5">
      <c r="A5" s="1" t="s">
        <v>10</v>
      </c>
      <c r="B5" s="7">
        <v>14.89</v>
      </c>
      <c r="C5" s="7">
        <v>416.67</v>
      </c>
      <c r="D5" s="7">
        <v>0</v>
      </c>
      <c r="E5" s="7">
        <v>22.64</v>
      </c>
      <c r="F5" s="7">
        <v>454.2</v>
      </c>
      <c r="G5" s="8">
        <f>(F5-F6)/F6</f>
        <v>0.25559794327417473</v>
      </c>
      <c r="H5" s="8">
        <f>F5/$F$72</f>
        <v>8.3014216595824943E-3</v>
      </c>
      <c r="I5" s="7">
        <v>92.46</v>
      </c>
    </row>
    <row r="6" spans="1:9" x14ac:dyDescent="0.35">
      <c r="A6" s="1" t="s">
        <v>11</v>
      </c>
      <c r="B6" s="7">
        <v>1.19</v>
      </c>
      <c r="C6" s="7">
        <v>346.12</v>
      </c>
      <c r="D6" s="7">
        <v>0</v>
      </c>
      <c r="E6" s="7">
        <v>14.43</v>
      </c>
      <c r="F6" s="7">
        <v>361.74</v>
      </c>
      <c r="G6" s="1"/>
      <c r="H6" s="1"/>
      <c r="I6" s="7"/>
    </row>
    <row r="7" spans="1:9" x14ac:dyDescent="0.35">
      <c r="A7" s="1" t="s">
        <v>12</v>
      </c>
      <c r="B7" s="7">
        <v>454.15</v>
      </c>
      <c r="C7" s="7">
        <v>1547.18</v>
      </c>
      <c r="D7" s="7">
        <v>2304.5</v>
      </c>
      <c r="E7" s="7">
        <v>111.79</v>
      </c>
      <c r="F7" s="7">
        <v>4417.62</v>
      </c>
      <c r="G7" s="8">
        <f>(F7-F8)/F8</f>
        <v>1.5544678119777724</v>
      </c>
      <c r="H7" s="8">
        <f>F7/$F$72</f>
        <v>8.0740921073986824E-2</v>
      </c>
      <c r="I7" s="7">
        <v>2688.25</v>
      </c>
    </row>
    <row r="8" spans="1:9" x14ac:dyDescent="0.35">
      <c r="A8" s="1" t="s">
        <v>11</v>
      </c>
      <c r="B8" s="7">
        <v>413.26</v>
      </c>
      <c r="C8" s="7">
        <v>1029.3599999999999</v>
      </c>
      <c r="D8" s="7">
        <v>192.69</v>
      </c>
      <c r="E8" s="7">
        <v>94.06</v>
      </c>
      <c r="F8" s="7">
        <v>1729.37</v>
      </c>
      <c r="G8" s="1"/>
      <c r="H8" s="1"/>
      <c r="I8" s="7"/>
    </row>
    <row r="9" spans="1:9" x14ac:dyDescent="0.35">
      <c r="A9" s="1" t="s">
        <v>13</v>
      </c>
      <c r="B9" s="7">
        <v>272.77</v>
      </c>
      <c r="C9" s="7">
        <v>116.09</v>
      </c>
      <c r="D9" s="7">
        <v>0</v>
      </c>
      <c r="E9" s="7">
        <v>1.06</v>
      </c>
      <c r="F9" s="7">
        <v>389.92</v>
      </c>
      <c r="G9" s="8">
        <f>(F9-F10)/F10</f>
        <v>0.37474879244085613</v>
      </c>
      <c r="H9" s="8">
        <f>F9/$F$72</f>
        <v>7.1265749306569925E-3</v>
      </c>
      <c r="I9" s="7">
        <v>106.29</v>
      </c>
    </row>
    <row r="10" spans="1:9" x14ac:dyDescent="0.35">
      <c r="A10" s="1" t="s">
        <v>11</v>
      </c>
      <c r="B10" s="7">
        <v>220.38</v>
      </c>
      <c r="C10" s="7">
        <v>66.680000000000007</v>
      </c>
      <c r="D10" s="7">
        <v>-3.89</v>
      </c>
      <c r="E10" s="7">
        <v>0.46</v>
      </c>
      <c r="F10" s="7">
        <v>283.63</v>
      </c>
      <c r="G10" s="1"/>
      <c r="H10" s="1"/>
      <c r="I10" s="7"/>
    </row>
    <row r="11" spans="1:9" x14ac:dyDescent="0.35">
      <c r="A11" s="1" t="s">
        <v>14</v>
      </c>
      <c r="B11" s="7">
        <v>5.31</v>
      </c>
      <c r="C11" s="7">
        <v>105.72</v>
      </c>
      <c r="D11" s="7">
        <v>0</v>
      </c>
      <c r="E11" s="7">
        <v>22.52</v>
      </c>
      <c r="F11" s="7">
        <v>133.55000000000001</v>
      </c>
      <c r="G11" s="8">
        <f>(F11-F12)/F12</f>
        <v>0.61761143410852726</v>
      </c>
      <c r="H11" s="8">
        <f>F11/$F$72</f>
        <v>2.4408957785936637E-3</v>
      </c>
      <c r="I11" s="7">
        <v>50.99</v>
      </c>
    </row>
    <row r="12" spans="1:9" x14ac:dyDescent="0.35">
      <c r="A12" s="1" t="s">
        <v>11</v>
      </c>
      <c r="B12" s="7">
        <v>4.1900000000000004</v>
      </c>
      <c r="C12" s="7">
        <v>65.760000000000005</v>
      </c>
      <c r="D12" s="7">
        <v>0</v>
      </c>
      <c r="E12" s="7">
        <v>12.61</v>
      </c>
      <c r="F12" s="7">
        <v>82.56</v>
      </c>
      <c r="G12" s="1"/>
      <c r="H12" s="1"/>
      <c r="I12" s="7"/>
    </row>
    <row r="13" spans="1:9" x14ac:dyDescent="0.35">
      <c r="A13" s="1" t="s">
        <v>15</v>
      </c>
      <c r="B13" s="7">
        <v>93.27</v>
      </c>
      <c r="C13" s="7">
        <v>498.53</v>
      </c>
      <c r="D13" s="7">
        <v>0</v>
      </c>
      <c r="E13" s="7">
        <v>3.65</v>
      </c>
      <c r="F13" s="7">
        <v>595.45000000000005</v>
      </c>
      <c r="G13" s="8">
        <f>(F13-F14)/F14</f>
        <v>1.0568931569311548</v>
      </c>
      <c r="H13" s="8">
        <f>F13/$F$72</f>
        <v>1.0883050478199903E-2</v>
      </c>
      <c r="I13" s="7">
        <v>305.95999999999998</v>
      </c>
    </row>
    <row r="14" spans="1:9" x14ac:dyDescent="0.35">
      <c r="A14" s="1" t="s">
        <v>11</v>
      </c>
      <c r="B14" s="7">
        <v>74.22</v>
      </c>
      <c r="C14" s="7">
        <v>212.36</v>
      </c>
      <c r="D14" s="7">
        <v>0</v>
      </c>
      <c r="E14" s="7">
        <v>2.91</v>
      </c>
      <c r="F14" s="7">
        <v>289.49</v>
      </c>
      <c r="G14" s="1"/>
      <c r="H14" s="1"/>
      <c r="I14" s="7"/>
    </row>
    <row r="15" spans="1:9" x14ac:dyDescent="0.35">
      <c r="A15" s="1" t="s">
        <v>16</v>
      </c>
      <c r="B15" s="7">
        <v>28.29</v>
      </c>
      <c r="C15" s="7">
        <v>657.32</v>
      </c>
      <c r="D15" s="7">
        <v>0</v>
      </c>
      <c r="E15" s="7">
        <v>4.87</v>
      </c>
      <c r="F15" s="7">
        <v>690.48</v>
      </c>
      <c r="G15" s="8">
        <f>(F15-F16)/F16</f>
        <v>0.96008743293496479</v>
      </c>
      <c r="H15" s="8">
        <f>F15/$F$72</f>
        <v>1.2619915516311142E-2</v>
      </c>
      <c r="I15" s="7">
        <v>338.21</v>
      </c>
    </row>
    <row r="16" spans="1:9" x14ac:dyDescent="0.35">
      <c r="A16" s="1" t="s">
        <v>11</v>
      </c>
      <c r="B16" s="7">
        <v>21.49</v>
      </c>
      <c r="C16" s="7">
        <v>327.12</v>
      </c>
      <c r="D16" s="7">
        <v>0</v>
      </c>
      <c r="E16" s="7">
        <v>3.66</v>
      </c>
      <c r="F16" s="7">
        <v>352.27</v>
      </c>
      <c r="G16" s="1"/>
      <c r="H16" s="1"/>
      <c r="I16" s="7"/>
    </row>
    <row r="17" spans="1:9" x14ac:dyDescent="0.35">
      <c r="A17" s="1" t="s">
        <v>17</v>
      </c>
      <c r="B17" s="7">
        <v>1691.41</v>
      </c>
      <c r="C17" s="7">
        <v>852.37</v>
      </c>
      <c r="D17" s="7">
        <v>0</v>
      </c>
      <c r="E17" s="7">
        <v>21.41</v>
      </c>
      <c r="F17" s="7">
        <v>2565.19</v>
      </c>
      <c r="G17" s="8">
        <f>(F17-F18)/F18</f>
        <v>0.15635044064282019</v>
      </c>
      <c r="H17" s="8">
        <f>F17/$F$72</f>
        <v>4.6884024277728795E-2</v>
      </c>
      <c r="I17" s="7">
        <v>346.84</v>
      </c>
    </row>
    <row r="18" spans="1:9" x14ac:dyDescent="0.35">
      <c r="A18" s="1" t="s">
        <v>11</v>
      </c>
      <c r="B18" s="7">
        <v>1496.97</v>
      </c>
      <c r="C18" s="7">
        <v>702.22</v>
      </c>
      <c r="D18" s="7">
        <v>0</v>
      </c>
      <c r="E18" s="7">
        <v>19.16</v>
      </c>
      <c r="F18" s="7">
        <v>2218.35</v>
      </c>
      <c r="G18" s="1"/>
      <c r="H18" s="1"/>
      <c r="I18" s="7"/>
    </row>
    <row r="19" spans="1:9" x14ac:dyDescent="0.35">
      <c r="A19" s="1" t="s">
        <v>18</v>
      </c>
      <c r="B19" s="7">
        <v>560.74</v>
      </c>
      <c r="C19" s="7">
        <v>2619.87</v>
      </c>
      <c r="D19" s="7">
        <v>0</v>
      </c>
      <c r="E19" s="7">
        <v>142.03</v>
      </c>
      <c r="F19" s="7">
        <v>3322.64</v>
      </c>
      <c r="G19" s="8">
        <f>(F19-F20)/F20</f>
        <v>0.30056835084313188</v>
      </c>
      <c r="H19" s="8">
        <f>F19/$F$72</f>
        <v>6.0727951701882818E-2</v>
      </c>
      <c r="I19" s="7">
        <v>767.88</v>
      </c>
    </row>
    <row r="20" spans="1:9" x14ac:dyDescent="0.35">
      <c r="A20" s="1" t="s">
        <v>11</v>
      </c>
      <c r="B20" s="7">
        <v>464.37</v>
      </c>
      <c r="C20" s="7">
        <v>1962.83</v>
      </c>
      <c r="D20" s="7">
        <v>0</v>
      </c>
      <c r="E20" s="7">
        <v>127.56</v>
      </c>
      <c r="F20" s="7">
        <v>2554.7600000000002</v>
      </c>
      <c r="G20" s="1"/>
      <c r="H20" s="1"/>
      <c r="I20" s="7"/>
    </row>
    <row r="21" spans="1:9" x14ac:dyDescent="0.35">
      <c r="A21" s="1" t="s">
        <v>19</v>
      </c>
      <c r="B21" s="7">
        <v>115.77</v>
      </c>
      <c r="C21" s="7">
        <v>548.82000000000005</v>
      </c>
      <c r="D21" s="7">
        <v>404.47</v>
      </c>
      <c r="E21" s="7">
        <v>1.64</v>
      </c>
      <c r="F21" s="7">
        <v>1070.7</v>
      </c>
      <c r="G21" s="8">
        <f>(F21-F22)/F22</f>
        <v>-0.15100623245634906</v>
      </c>
      <c r="H21" s="8">
        <f>F21/$F$72</f>
        <v>1.9569203370574585E-2</v>
      </c>
      <c r="I21" s="7">
        <v>-190.44</v>
      </c>
    </row>
    <row r="22" spans="1:9" x14ac:dyDescent="0.35">
      <c r="A22" s="1" t="s">
        <v>11</v>
      </c>
      <c r="B22" s="7">
        <v>94.99</v>
      </c>
      <c r="C22" s="7">
        <v>951.91</v>
      </c>
      <c r="D22" s="7">
        <v>212.75</v>
      </c>
      <c r="E22" s="7">
        <v>1.49</v>
      </c>
      <c r="F22" s="7">
        <v>1261.1400000000001</v>
      </c>
      <c r="G22" s="1"/>
      <c r="H22" s="1"/>
      <c r="I22" s="7"/>
    </row>
    <row r="23" spans="1:9" x14ac:dyDescent="0.35">
      <c r="A23" s="1" t="s">
        <v>20</v>
      </c>
      <c r="B23" s="7">
        <v>48.45</v>
      </c>
      <c r="C23" s="7">
        <v>235.63</v>
      </c>
      <c r="D23" s="7">
        <v>0</v>
      </c>
      <c r="E23" s="7">
        <v>0</v>
      </c>
      <c r="F23" s="7">
        <v>284.08</v>
      </c>
      <c r="G23" s="8">
        <f>(F23-F24)/F24</f>
        <v>0.61189287335451636</v>
      </c>
      <c r="H23" s="8">
        <f>F23/$F$72</f>
        <v>5.1921353259669631E-3</v>
      </c>
      <c r="I23" s="7">
        <v>107.84</v>
      </c>
    </row>
    <row r="24" spans="1:9" x14ac:dyDescent="0.35">
      <c r="A24" s="1" t="s">
        <v>11</v>
      </c>
      <c r="B24" s="7">
        <v>46.18</v>
      </c>
      <c r="C24" s="7">
        <v>130.06</v>
      </c>
      <c r="D24" s="7">
        <v>0</v>
      </c>
      <c r="E24" s="7">
        <v>0</v>
      </c>
      <c r="F24" s="7">
        <v>176.24</v>
      </c>
      <c r="G24" s="1"/>
      <c r="H24" s="1"/>
      <c r="I24" s="7"/>
    </row>
    <row r="25" spans="1:9" x14ac:dyDescent="0.35">
      <c r="A25" s="1" t="s">
        <v>21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35">
      <c r="A26" s="1" t="s">
        <v>11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7"/>
    </row>
    <row r="27" spans="1:9" x14ac:dyDescent="0.35">
      <c r="A27" s="1" t="s">
        <v>22</v>
      </c>
      <c r="B27" s="7">
        <v>33.28</v>
      </c>
      <c r="C27" s="7">
        <v>163.66</v>
      </c>
      <c r="D27" s="7">
        <v>0</v>
      </c>
      <c r="E27" s="7">
        <v>12.74</v>
      </c>
      <c r="F27" s="7">
        <v>209.68</v>
      </c>
      <c r="G27" s="8">
        <f>(F27-F28)/F28</f>
        <v>0.17930258717660288</v>
      </c>
      <c r="H27" s="8">
        <f>F27/$F$72</f>
        <v>3.8323251730102538E-3</v>
      </c>
      <c r="I27" s="7">
        <v>31.88</v>
      </c>
    </row>
    <row r="28" spans="1:9" x14ac:dyDescent="0.35">
      <c r="A28" s="1" t="s">
        <v>11</v>
      </c>
      <c r="B28" s="7">
        <v>24.78</v>
      </c>
      <c r="C28" s="7">
        <v>142.80000000000001</v>
      </c>
      <c r="D28" s="7">
        <v>0</v>
      </c>
      <c r="E28" s="7">
        <v>10.220000000000001</v>
      </c>
      <c r="F28" s="7">
        <v>177.8</v>
      </c>
      <c r="G28" s="1"/>
      <c r="H28" s="1"/>
      <c r="I28" s="7"/>
    </row>
    <row r="29" spans="1:9" x14ac:dyDescent="0.35">
      <c r="A29" s="1" t="s">
        <v>23</v>
      </c>
      <c r="B29" s="7">
        <v>22.53</v>
      </c>
      <c r="C29" s="7">
        <v>222.01</v>
      </c>
      <c r="D29" s="7">
        <v>0</v>
      </c>
      <c r="E29" s="7">
        <v>0</v>
      </c>
      <c r="F29" s="7">
        <v>244.54</v>
      </c>
      <c r="G29" s="8">
        <f>(F29-F30)/F30</f>
        <v>1.6519900227741025</v>
      </c>
      <c r="H29" s="8">
        <f>F29/$F$72</f>
        <v>4.4694620269359374E-3</v>
      </c>
      <c r="I29" s="7">
        <v>152.33000000000001</v>
      </c>
    </row>
    <row r="30" spans="1:9" x14ac:dyDescent="0.35">
      <c r="A30" s="1" t="s">
        <v>11</v>
      </c>
      <c r="B30" s="7">
        <v>17.899999999999999</v>
      </c>
      <c r="C30" s="7">
        <v>74.31</v>
      </c>
      <c r="D30" s="7">
        <v>0</v>
      </c>
      <c r="E30" s="7">
        <v>0</v>
      </c>
      <c r="F30" s="7">
        <v>92.21</v>
      </c>
      <c r="G30" s="1"/>
      <c r="H30" s="1"/>
      <c r="I30" s="7"/>
    </row>
    <row r="31" spans="1:9" x14ac:dyDescent="0.35">
      <c r="A31" s="1" t="s">
        <v>24</v>
      </c>
      <c r="B31" s="7">
        <v>1083.81</v>
      </c>
      <c r="C31" s="7">
        <v>2912.83</v>
      </c>
      <c r="D31" s="7">
        <v>100.99</v>
      </c>
      <c r="E31" s="7">
        <v>2.23</v>
      </c>
      <c r="F31" s="7">
        <v>4099.8599999999997</v>
      </c>
      <c r="G31" s="8">
        <f>(F31-F32)/F32</f>
        <v>0.36324369977023568</v>
      </c>
      <c r="H31" s="8">
        <f>F31/$F$72</f>
        <v>7.4933215775552356E-2</v>
      </c>
      <c r="I31" s="7">
        <v>1092.43</v>
      </c>
    </row>
    <row r="32" spans="1:9" x14ac:dyDescent="0.35">
      <c r="A32" s="1" t="s">
        <v>11</v>
      </c>
      <c r="B32" s="7">
        <v>1057.46</v>
      </c>
      <c r="C32" s="7">
        <v>1576.63</v>
      </c>
      <c r="D32" s="7">
        <v>371.08</v>
      </c>
      <c r="E32" s="7">
        <v>2.2599999999999998</v>
      </c>
      <c r="F32" s="7">
        <v>3007.43</v>
      </c>
      <c r="G32" s="1"/>
      <c r="H32" s="1"/>
      <c r="I32" s="7"/>
    </row>
    <row r="33" spans="1:9" x14ac:dyDescent="0.35">
      <c r="A33" s="1" t="s">
        <v>25</v>
      </c>
      <c r="B33" s="7">
        <v>23.26</v>
      </c>
      <c r="C33" s="7">
        <v>6.29</v>
      </c>
      <c r="D33" s="7">
        <v>0</v>
      </c>
      <c r="E33" s="7">
        <v>0</v>
      </c>
      <c r="F33" s="7">
        <v>29.55</v>
      </c>
      <c r="G33" s="8">
        <f>(F33-F34)/F34</f>
        <v>0.50000000000000011</v>
      </c>
      <c r="H33" s="8">
        <f>F33/$F$72</f>
        <v>5.4008588736385442E-4</v>
      </c>
      <c r="I33" s="7">
        <v>9.85</v>
      </c>
    </row>
    <row r="34" spans="1:9" x14ac:dyDescent="0.35">
      <c r="A34" s="1" t="s">
        <v>11</v>
      </c>
      <c r="B34" s="7">
        <v>16.350000000000001</v>
      </c>
      <c r="C34" s="7">
        <v>3.35</v>
      </c>
      <c r="D34" s="7">
        <v>0</v>
      </c>
      <c r="E34" s="7">
        <v>0</v>
      </c>
      <c r="F34" s="7">
        <v>19.7</v>
      </c>
      <c r="G34" s="1"/>
      <c r="H34" s="1"/>
      <c r="I34" s="7"/>
    </row>
    <row r="35" spans="1:9" x14ac:dyDescent="0.35">
      <c r="A35" s="1" t="s">
        <v>26</v>
      </c>
      <c r="B35" s="7">
        <v>1.67</v>
      </c>
      <c r="C35" s="7">
        <v>4.8499999999999996</v>
      </c>
      <c r="D35" s="7">
        <v>0</v>
      </c>
      <c r="E35" s="7">
        <v>0</v>
      </c>
      <c r="F35" s="7">
        <v>6.52</v>
      </c>
      <c r="G35" s="8">
        <f>(F35-F36)/F36</f>
        <v>0.10321489001692037</v>
      </c>
      <c r="H35" s="8">
        <f>F35/$F$72</f>
        <v>1.191661585655611E-4</v>
      </c>
      <c r="I35" s="7">
        <v>0.61</v>
      </c>
    </row>
    <row r="36" spans="1:9" x14ac:dyDescent="0.35">
      <c r="A36" s="1" t="s">
        <v>11</v>
      </c>
      <c r="B36" s="7">
        <v>1.03</v>
      </c>
      <c r="C36" s="7">
        <v>4.88</v>
      </c>
      <c r="D36" s="7">
        <v>0</v>
      </c>
      <c r="E36" s="7">
        <v>0</v>
      </c>
      <c r="F36" s="7">
        <v>5.91</v>
      </c>
      <c r="G36" s="1"/>
      <c r="H36" s="1"/>
      <c r="I36" s="7"/>
    </row>
    <row r="37" spans="1:9" x14ac:dyDescent="0.35">
      <c r="A37" s="1" t="s">
        <v>27</v>
      </c>
      <c r="B37" s="7">
        <v>188.72</v>
      </c>
      <c r="C37" s="7">
        <v>775.6</v>
      </c>
      <c r="D37" s="7">
        <v>20</v>
      </c>
      <c r="E37" s="7">
        <v>54.42</v>
      </c>
      <c r="F37" s="7">
        <v>1038.74</v>
      </c>
      <c r="G37" s="8">
        <f>(F37-F38)/F38</f>
        <v>0.28859942935119709</v>
      </c>
      <c r="H37" s="8">
        <f>F37/$F$72</f>
        <v>1.8985069869385116E-2</v>
      </c>
      <c r="I37" s="7">
        <v>232.64</v>
      </c>
    </row>
    <row r="38" spans="1:9" x14ac:dyDescent="0.35">
      <c r="A38" s="1" t="s">
        <v>11</v>
      </c>
      <c r="B38" s="7">
        <v>119.74</v>
      </c>
      <c r="C38" s="7">
        <v>568.11</v>
      </c>
      <c r="D38" s="7">
        <v>74.63</v>
      </c>
      <c r="E38" s="7">
        <v>43.62</v>
      </c>
      <c r="F38" s="7">
        <v>806.1</v>
      </c>
      <c r="G38" s="1"/>
      <c r="H38" s="1"/>
      <c r="I38" s="7"/>
    </row>
    <row r="39" spans="1:9" x14ac:dyDescent="0.35">
      <c r="A39" s="1" t="s">
        <v>28</v>
      </c>
      <c r="B39" s="7">
        <v>101.45</v>
      </c>
      <c r="C39" s="7">
        <v>158.16999999999999</v>
      </c>
      <c r="D39" s="7">
        <v>0</v>
      </c>
      <c r="E39" s="7">
        <v>1.93</v>
      </c>
      <c r="F39" s="7">
        <v>261.55</v>
      </c>
      <c r="G39" s="8">
        <f>(F39-F40)/F40</f>
        <v>0.11950520053075382</v>
      </c>
      <c r="H39" s="8">
        <f>F39/$F$72</f>
        <v>4.7803541062611211E-3</v>
      </c>
      <c r="I39" s="7">
        <v>27.92</v>
      </c>
    </row>
    <row r="40" spans="1:9" x14ac:dyDescent="0.35">
      <c r="A40" s="1" t="s">
        <v>11</v>
      </c>
      <c r="B40" s="7">
        <v>99.75</v>
      </c>
      <c r="C40" s="7">
        <v>131.43</v>
      </c>
      <c r="D40" s="7">
        <v>0</v>
      </c>
      <c r="E40" s="7">
        <v>2.4500000000000002</v>
      </c>
      <c r="F40" s="7">
        <v>233.63</v>
      </c>
      <c r="G40" s="1"/>
      <c r="H40" s="1"/>
      <c r="I40" s="7"/>
    </row>
    <row r="41" spans="1:9" x14ac:dyDescent="0.35">
      <c r="A41" s="1" t="s">
        <v>29</v>
      </c>
      <c r="B41" s="7">
        <v>284.42</v>
      </c>
      <c r="C41" s="7">
        <v>879.67</v>
      </c>
      <c r="D41" s="7">
        <v>0</v>
      </c>
      <c r="E41" s="7">
        <v>0.51</v>
      </c>
      <c r="F41" s="7">
        <v>1164.5999999999999</v>
      </c>
      <c r="G41" s="8">
        <f>(F41-F42)/F42</f>
        <v>0.30117089739006075</v>
      </c>
      <c r="H41" s="8">
        <f>F41/$F$72</f>
        <v>2.1285415378136881E-2</v>
      </c>
      <c r="I41" s="7">
        <v>269.56</v>
      </c>
    </row>
    <row r="42" spans="1:9" x14ac:dyDescent="0.35">
      <c r="A42" s="1" t="s">
        <v>11</v>
      </c>
      <c r="B42" s="7">
        <v>257.83</v>
      </c>
      <c r="C42" s="7">
        <v>635.54999999999995</v>
      </c>
      <c r="D42" s="7">
        <v>0</v>
      </c>
      <c r="E42" s="7">
        <v>1.66</v>
      </c>
      <c r="F42" s="7">
        <v>895.04</v>
      </c>
      <c r="G42" s="1"/>
      <c r="H42" s="1"/>
      <c r="I42" s="7"/>
    </row>
    <row r="43" spans="1:9" x14ac:dyDescent="0.35">
      <c r="A43" s="1" t="s">
        <v>30</v>
      </c>
      <c r="B43" s="7">
        <v>1.38</v>
      </c>
      <c r="C43" s="7">
        <v>0</v>
      </c>
      <c r="D43" s="7">
        <v>0</v>
      </c>
      <c r="E43" s="7">
        <v>0</v>
      </c>
      <c r="F43" s="7">
        <v>1.38</v>
      </c>
      <c r="G43" s="8">
        <f>(F43-F44)/F44</f>
        <v>0.48387096774193528</v>
      </c>
      <c r="H43" s="7">
        <v>0</v>
      </c>
      <c r="I43" s="7">
        <v>0.45</v>
      </c>
    </row>
    <row r="44" spans="1:9" x14ac:dyDescent="0.35">
      <c r="A44" s="1" t="s">
        <v>11</v>
      </c>
      <c r="B44" s="7">
        <v>0.93</v>
      </c>
      <c r="C44" s="7">
        <v>0</v>
      </c>
      <c r="D44" s="7">
        <v>0</v>
      </c>
      <c r="E44" s="7">
        <v>0</v>
      </c>
      <c r="F44" s="7">
        <v>0.93</v>
      </c>
      <c r="G44" s="1"/>
      <c r="H44" s="1"/>
      <c r="I44" s="7"/>
    </row>
    <row r="45" spans="1:9" x14ac:dyDescent="0.35">
      <c r="A45" s="1" t="s">
        <v>31</v>
      </c>
      <c r="B45" s="7">
        <v>383.41</v>
      </c>
      <c r="C45" s="7">
        <v>878.27</v>
      </c>
      <c r="D45" s="7">
        <v>0</v>
      </c>
      <c r="E45" s="7">
        <v>187.33</v>
      </c>
      <c r="F45" s="7">
        <v>1449.01</v>
      </c>
      <c r="G45" s="8">
        <f>(F45-F46)/F46</f>
        <v>0.30982770777213314</v>
      </c>
      <c r="H45" s="8">
        <f>F45/$F$72</f>
        <v>2.6483582120104866E-2</v>
      </c>
      <c r="I45" s="7">
        <v>342.75</v>
      </c>
    </row>
    <row r="46" spans="1:9" x14ac:dyDescent="0.35">
      <c r="A46" s="1" t="s">
        <v>11</v>
      </c>
      <c r="B46" s="7">
        <v>294.22000000000003</v>
      </c>
      <c r="C46" s="7">
        <v>664.94</v>
      </c>
      <c r="D46" s="7">
        <v>0</v>
      </c>
      <c r="E46" s="7">
        <v>147.1</v>
      </c>
      <c r="F46" s="7">
        <v>1106.26</v>
      </c>
      <c r="G46" s="1"/>
      <c r="H46" s="1"/>
      <c r="I46" s="7"/>
    </row>
    <row r="47" spans="1:9" x14ac:dyDescent="0.35">
      <c r="A47" s="1" t="s">
        <v>32</v>
      </c>
      <c r="B47" s="7">
        <v>1413.8</v>
      </c>
      <c r="C47" s="7">
        <v>6819.21</v>
      </c>
      <c r="D47" s="7">
        <v>1399.08</v>
      </c>
      <c r="E47" s="7">
        <v>4.6900000000000004</v>
      </c>
      <c r="F47" s="7">
        <v>9636.7800000000007</v>
      </c>
      <c r="G47" s="8">
        <f>(F47-F48)/F48</f>
        <v>0.11165994910495326</v>
      </c>
      <c r="H47" s="8">
        <f>F47/$F$72</f>
        <v>0.17613160330390001</v>
      </c>
      <c r="I47" s="7">
        <v>967.96</v>
      </c>
    </row>
    <row r="48" spans="1:9" x14ac:dyDescent="0.35">
      <c r="A48" s="1" t="s">
        <v>11</v>
      </c>
      <c r="B48" s="7">
        <v>1271.68</v>
      </c>
      <c r="C48" s="7">
        <v>6356.67</v>
      </c>
      <c r="D48" s="7">
        <v>1037.94</v>
      </c>
      <c r="E48" s="7">
        <v>2.5299999999999998</v>
      </c>
      <c r="F48" s="7">
        <v>8668.82</v>
      </c>
      <c r="G48" s="1"/>
      <c r="H48" s="1"/>
      <c r="I48" s="7"/>
    </row>
    <row r="49" spans="1:9" x14ac:dyDescent="0.35">
      <c r="A49" s="1" t="s">
        <v>33</v>
      </c>
      <c r="B49" s="7">
        <v>872.79</v>
      </c>
      <c r="C49" s="7">
        <v>2942.97</v>
      </c>
      <c r="D49" s="7">
        <v>545.32000000000005</v>
      </c>
      <c r="E49" s="7">
        <v>2.74</v>
      </c>
      <c r="F49" s="7">
        <v>4363.82</v>
      </c>
      <c r="G49" s="8">
        <f>(F49-F50)/F50</f>
        <v>-1.2328298957288963E-2</v>
      </c>
      <c r="H49" s="8">
        <f>F49/$F$72</f>
        <v>7.9757617495639088E-2</v>
      </c>
      <c r="I49" s="7">
        <v>-54.47</v>
      </c>
    </row>
    <row r="50" spans="1:9" x14ac:dyDescent="0.35">
      <c r="A50" s="1" t="s">
        <v>11</v>
      </c>
      <c r="B50" s="7">
        <v>806.48</v>
      </c>
      <c r="C50" s="7">
        <v>2575.54</v>
      </c>
      <c r="D50" s="7">
        <v>1033.76</v>
      </c>
      <c r="E50" s="7">
        <v>2.5099999999999998</v>
      </c>
      <c r="F50" s="7">
        <v>4418.29</v>
      </c>
      <c r="G50" s="1"/>
      <c r="H50" s="1"/>
      <c r="I50" s="7"/>
    </row>
    <row r="51" spans="1:9" x14ac:dyDescent="0.35">
      <c r="A51" s="1" t="s">
        <v>34</v>
      </c>
      <c r="B51" s="7">
        <v>732.84</v>
      </c>
      <c r="C51" s="7">
        <v>2096.5700000000002</v>
      </c>
      <c r="D51" s="7">
        <v>913.56</v>
      </c>
      <c r="E51" s="7">
        <v>2.82</v>
      </c>
      <c r="F51" s="7">
        <v>3745.79</v>
      </c>
      <c r="G51" s="8">
        <f>(F51-F52)/F52</f>
        <v>-8.8404953429296832E-3</v>
      </c>
      <c r="H51" s="8">
        <f>F51/$F$72</f>
        <v>6.8461871946824113E-2</v>
      </c>
      <c r="I51" s="7">
        <v>-33.409999999999997</v>
      </c>
    </row>
    <row r="52" spans="1:9" x14ac:dyDescent="0.35">
      <c r="A52" s="1" t="s">
        <v>11</v>
      </c>
      <c r="B52" s="7">
        <v>651.29999999999995</v>
      </c>
      <c r="C52" s="7">
        <v>1855.73</v>
      </c>
      <c r="D52" s="7">
        <v>1269.21</v>
      </c>
      <c r="E52" s="7">
        <v>2.96</v>
      </c>
      <c r="F52" s="7">
        <v>3779.2</v>
      </c>
      <c r="G52" s="1"/>
      <c r="H52" s="1"/>
      <c r="I52" s="7"/>
    </row>
    <row r="53" spans="1:9" x14ac:dyDescent="0.35">
      <c r="A53" s="1" t="s">
        <v>35</v>
      </c>
      <c r="B53" s="7">
        <v>49.04</v>
      </c>
      <c r="C53" s="7">
        <v>234.39</v>
      </c>
      <c r="D53" s="7">
        <v>0</v>
      </c>
      <c r="E53" s="7">
        <v>0.01</v>
      </c>
      <c r="F53" s="7">
        <v>283.44</v>
      </c>
      <c r="G53" s="8">
        <f>(F53-F54)/F54</f>
        <v>0.55650741350906097</v>
      </c>
      <c r="H53" s="8">
        <f>F53/$F$72</f>
        <v>5.1804380343286266E-3</v>
      </c>
      <c r="I53" s="7">
        <v>101.34</v>
      </c>
    </row>
    <row r="54" spans="1:9" x14ac:dyDescent="0.35">
      <c r="A54" s="1" t="s">
        <v>11</v>
      </c>
      <c r="B54" s="7">
        <v>51.43</v>
      </c>
      <c r="C54" s="7">
        <v>130.66</v>
      </c>
      <c r="D54" s="7">
        <v>0</v>
      </c>
      <c r="E54" s="7">
        <v>0.01</v>
      </c>
      <c r="F54" s="7">
        <v>182.1</v>
      </c>
      <c r="G54" s="1"/>
      <c r="H54" s="1"/>
      <c r="I54" s="7"/>
    </row>
    <row r="55" spans="1:9" x14ac:dyDescent="0.35">
      <c r="A55" s="2" t="s">
        <v>36</v>
      </c>
      <c r="B55" s="6">
        <f t="shared" ref="B55:F56" si="0">SUM(B5+B7+B9+B11+B13+B15+B17+B19+B21+B23+B25+B27+B29+B31+B33+B35+B37+B39+B41+B43+B45+B47+B49+B51+B53)</f>
        <v>8477.4500000000007</v>
      </c>
      <c r="C55" s="6">
        <f t="shared" si="0"/>
        <v>25692.690000000002</v>
      </c>
      <c r="D55" s="6">
        <f t="shared" si="0"/>
        <v>5687.92</v>
      </c>
      <c r="E55" s="6">
        <f t="shared" si="0"/>
        <v>601.0300000000002</v>
      </c>
      <c r="F55" s="6">
        <f t="shared" si="0"/>
        <v>40459.090000000004</v>
      </c>
      <c r="G55" s="9">
        <f>(F55-F56)/F56</f>
        <v>0.23716867305935843</v>
      </c>
      <c r="H55" s="9">
        <f>F55/$F$72</f>
        <v>0.73947152367458724</v>
      </c>
      <c r="I55" s="6">
        <v>7756.12</v>
      </c>
    </row>
    <row r="56" spans="1:9" x14ac:dyDescent="0.35">
      <c r="A56" s="1" t="s">
        <v>37</v>
      </c>
      <c r="B56" s="7">
        <f t="shared" si="0"/>
        <v>7508.1200000000017</v>
      </c>
      <c r="C56" s="7">
        <f t="shared" si="0"/>
        <v>20515.02</v>
      </c>
      <c r="D56" s="7">
        <f t="shared" si="0"/>
        <v>4188.17</v>
      </c>
      <c r="E56" s="7">
        <f t="shared" si="0"/>
        <v>491.66</v>
      </c>
      <c r="F56" s="7">
        <f t="shared" si="0"/>
        <v>32702.969999999998</v>
      </c>
      <c r="G56" s="1"/>
      <c r="H56" s="1"/>
      <c r="I56" s="7"/>
    </row>
    <row r="57" spans="1:9" x14ac:dyDescent="0.35">
      <c r="A57" s="1" t="s">
        <v>38</v>
      </c>
      <c r="B57" s="7">
        <f>(B55-B56)/B56</f>
        <v>0.12910422316105746</v>
      </c>
      <c r="C57" s="7">
        <f>(C55-C56)/C56</f>
        <v>0.25238435058800829</v>
      </c>
      <c r="D57" s="7">
        <f>(D55-D56)/D56</f>
        <v>0.35809195901790042</v>
      </c>
      <c r="E57" s="7">
        <f>(E55-E56)/E56</f>
        <v>0.22245047390473124</v>
      </c>
      <c r="F57" s="7">
        <f>(F55-F56)/F56</f>
        <v>0.23716867305935843</v>
      </c>
      <c r="G57" s="1"/>
      <c r="H57" s="1"/>
      <c r="I57" s="7"/>
    </row>
    <row r="58" spans="1:9" x14ac:dyDescent="0.35">
      <c r="A58" s="2" t="s">
        <v>72</v>
      </c>
      <c r="B58" s="7"/>
      <c r="C58" s="7"/>
      <c r="D58" s="7"/>
      <c r="E58" s="7"/>
      <c r="F58" s="7"/>
      <c r="G58" s="1"/>
      <c r="H58" s="1"/>
      <c r="I58" s="7"/>
    </row>
    <row r="59" spans="1:9" x14ac:dyDescent="0.35">
      <c r="A59" s="1" t="s">
        <v>39</v>
      </c>
      <c r="B59" s="7">
        <v>1665.05</v>
      </c>
      <c r="C59" s="7">
        <v>726.18</v>
      </c>
      <c r="D59" s="7">
        <v>0</v>
      </c>
      <c r="E59" s="7">
        <v>6.87</v>
      </c>
      <c r="F59" s="7">
        <v>2398.1</v>
      </c>
      <c r="G59" s="8">
        <f>(F59-F60)/F60</f>
        <v>0.40143878165231967</v>
      </c>
      <c r="H59" s="8">
        <f>F59/$F$72</f>
        <v>4.3830117309213511E-2</v>
      </c>
      <c r="I59" s="7">
        <v>686.93</v>
      </c>
    </row>
    <row r="60" spans="1:9" x14ac:dyDescent="0.35">
      <c r="A60" s="1" t="s">
        <v>11</v>
      </c>
      <c r="B60" s="7">
        <v>1337.61</v>
      </c>
      <c r="C60" s="7">
        <v>371.04</v>
      </c>
      <c r="D60" s="7">
        <v>0</v>
      </c>
      <c r="E60" s="7">
        <v>2.52</v>
      </c>
      <c r="F60" s="7">
        <v>1711.17</v>
      </c>
      <c r="G60" s="1"/>
      <c r="H60" s="1"/>
      <c r="I60" s="7"/>
    </row>
    <row r="61" spans="1:9" x14ac:dyDescent="0.35">
      <c r="A61" s="1" t="s">
        <v>40</v>
      </c>
      <c r="B61" s="7">
        <v>471.59</v>
      </c>
      <c r="C61" s="7">
        <v>979.85</v>
      </c>
      <c r="D61" s="7">
        <v>0</v>
      </c>
      <c r="E61" s="7">
        <v>18.16</v>
      </c>
      <c r="F61" s="7">
        <v>1469.6</v>
      </c>
      <c r="G61" s="8">
        <f>(F61-F62)/F62</f>
        <v>0.23312384100959072</v>
      </c>
      <c r="H61" s="8">
        <f>F61/$F$72</f>
        <v>2.6859905924531996E-2</v>
      </c>
      <c r="I61" s="7">
        <v>277.83</v>
      </c>
    </row>
    <row r="62" spans="1:9" x14ac:dyDescent="0.35">
      <c r="A62" s="1" t="s">
        <v>11</v>
      </c>
      <c r="B62" s="7">
        <v>392.71</v>
      </c>
      <c r="C62" s="7">
        <v>761.94</v>
      </c>
      <c r="D62" s="7">
        <v>0</v>
      </c>
      <c r="E62" s="7">
        <v>37.119999999999997</v>
      </c>
      <c r="F62" s="7">
        <v>1191.77</v>
      </c>
      <c r="G62" s="1"/>
      <c r="H62" s="1"/>
      <c r="I62" s="7"/>
    </row>
    <row r="63" spans="1:9" x14ac:dyDescent="0.35">
      <c r="A63" s="1" t="s">
        <v>41</v>
      </c>
      <c r="B63" s="7">
        <v>1706.74</v>
      </c>
      <c r="C63" s="7">
        <v>1290.71</v>
      </c>
      <c r="D63" s="7">
        <v>0</v>
      </c>
      <c r="E63" s="7">
        <v>72.63</v>
      </c>
      <c r="F63" s="7">
        <v>3070.08</v>
      </c>
      <c r="G63" s="8">
        <f>(F63-F64)/F64</f>
        <v>0.38188561706111651</v>
      </c>
      <c r="H63" s="8">
        <f>F63/$F$72</f>
        <v>5.6111907989103968E-2</v>
      </c>
      <c r="I63" s="7">
        <v>848.42</v>
      </c>
    </row>
    <row r="64" spans="1:9" x14ac:dyDescent="0.35">
      <c r="A64" s="1" t="s">
        <v>11</v>
      </c>
      <c r="B64" s="7">
        <v>1166.05</v>
      </c>
      <c r="C64" s="7">
        <v>978.47</v>
      </c>
      <c r="D64" s="7">
        <v>0</v>
      </c>
      <c r="E64" s="7">
        <v>77.14</v>
      </c>
      <c r="F64" s="7">
        <v>2221.66</v>
      </c>
      <c r="G64" s="1"/>
      <c r="H64" s="1"/>
      <c r="I64" s="7"/>
    </row>
    <row r="65" spans="1:9" x14ac:dyDescent="0.35">
      <c r="A65" s="1" t="s">
        <v>42</v>
      </c>
      <c r="B65" s="7">
        <v>330.53</v>
      </c>
      <c r="C65" s="7">
        <v>398.47</v>
      </c>
      <c r="D65" s="7">
        <v>0</v>
      </c>
      <c r="E65" s="7">
        <v>1.1100000000000001</v>
      </c>
      <c r="F65" s="7">
        <v>730.11</v>
      </c>
      <c r="G65" s="8">
        <f>(F65-F66)/F66</f>
        <v>0.25485107333757279</v>
      </c>
      <c r="H65" s="8">
        <f>F65/$F$72</f>
        <v>1.3344233746978807E-2</v>
      </c>
      <c r="I65" s="7">
        <v>148.28</v>
      </c>
    </row>
    <row r="66" spans="1:9" x14ac:dyDescent="0.35">
      <c r="A66" s="1" t="s">
        <v>11</v>
      </c>
      <c r="B66" s="7">
        <v>252.15</v>
      </c>
      <c r="C66" s="7">
        <v>328.98</v>
      </c>
      <c r="D66" s="7">
        <v>0</v>
      </c>
      <c r="E66" s="7">
        <v>0.7</v>
      </c>
      <c r="F66" s="7">
        <v>581.83000000000004</v>
      </c>
      <c r="G66" s="1"/>
      <c r="H66" s="1"/>
      <c r="I66" s="7"/>
    </row>
    <row r="67" spans="1:9" x14ac:dyDescent="0.35">
      <c r="A67" s="1" t="s">
        <v>43</v>
      </c>
      <c r="B67" s="7">
        <v>6133.46</v>
      </c>
      <c r="C67" s="7">
        <v>449.67</v>
      </c>
      <c r="D67" s="7">
        <v>0</v>
      </c>
      <c r="E67" s="7">
        <v>3.41</v>
      </c>
      <c r="F67" s="7">
        <v>6586.54</v>
      </c>
      <c r="G67" s="8">
        <f>(F67-F68)/F68</f>
        <v>0.18204854867250278</v>
      </c>
      <c r="H67" s="8">
        <f>F67/$F$72</f>
        <v>0.1203823113555845</v>
      </c>
      <c r="I67" s="7">
        <v>1014.4</v>
      </c>
    </row>
    <row r="68" spans="1:9" x14ac:dyDescent="0.35">
      <c r="A68" s="1" t="s">
        <v>11</v>
      </c>
      <c r="B68" s="7">
        <v>5210.67</v>
      </c>
      <c r="C68" s="7">
        <v>360.59</v>
      </c>
      <c r="D68" s="7">
        <v>0</v>
      </c>
      <c r="E68" s="7">
        <v>0.88</v>
      </c>
      <c r="F68" s="7">
        <v>5572.14</v>
      </c>
      <c r="G68" s="1"/>
      <c r="H68" s="1"/>
      <c r="I68" s="7"/>
    </row>
    <row r="69" spans="1:9" x14ac:dyDescent="0.35">
      <c r="A69" s="2" t="s">
        <v>73</v>
      </c>
      <c r="B69" s="6">
        <f t="shared" ref="B69:F70" si="1">SUM(B59+B61+B63+B65+B67)</f>
        <v>10307.369999999999</v>
      </c>
      <c r="C69" s="6">
        <f t="shared" si="1"/>
        <v>3844.88</v>
      </c>
      <c r="D69" s="6">
        <f t="shared" si="1"/>
        <v>0</v>
      </c>
      <c r="E69" s="6">
        <f t="shared" si="1"/>
        <v>102.17999999999999</v>
      </c>
      <c r="F69" s="6">
        <f t="shared" si="1"/>
        <v>14254.43</v>
      </c>
      <c r="G69" s="9">
        <f>(F69-F70)/F70</f>
        <v>0.26385082506026925</v>
      </c>
      <c r="H69" s="9">
        <f>F69/$F$72</f>
        <v>0.26052847632541282</v>
      </c>
      <c r="I69" s="6">
        <v>2975.86</v>
      </c>
    </row>
    <row r="70" spans="1:9" x14ac:dyDescent="0.35">
      <c r="A70" s="1" t="s">
        <v>37</v>
      </c>
      <c r="B70" s="7">
        <f t="shared" si="1"/>
        <v>8359.19</v>
      </c>
      <c r="C70" s="7">
        <f t="shared" si="1"/>
        <v>2801.02</v>
      </c>
      <c r="D70" s="7">
        <f t="shared" si="1"/>
        <v>0</v>
      </c>
      <c r="E70" s="7">
        <f t="shared" si="1"/>
        <v>118.36</v>
      </c>
      <c r="F70" s="7">
        <f t="shared" si="1"/>
        <v>11278.57</v>
      </c>
      <c r="G70" s="1"/>
      <c r="H70" s="1"/>
      <c r="I70" s="7"/>
    </row>
    <row r="71" spans="1:9" x14ac:dyDescent="0.35">
      <c r="A71" s="1" t="s">
        <v>38</v>
      </c>
      <c r="B71" s="7">
        <f>(B69-B70)/B70</f>
        <v>0.23305846619110204</v>
      </c>
      <c r="C71" s="7">
        <f>(C69-C70)/C70</f>
        <v>0.37267138399583016</v>
      </c>
      <c r="D71" s="7">
        <v>0</v>
      </c>
      <c r="E71" s="7">
        <f>(E69-E70)/E70</f>
        <v>-0.1367015883744509</v>
      </c>
      <c r="F71" s="7">
        <f>(F69-F70)/F70</f>
        <v>0.26385082506026925</v>
      </c>
      <c r="G71" s="1"/>
      <c r="H71" s="1"/>
      <c r="I71" s="7"/>
    </row>
    <row r="72" spans="1:9" x14ac:dyDescent="0.35">
      <c r="A72" s="2" t="s">
        <v>45</v>
      </c>
      <c r="B72" s="6">
        <f t="shared" ref="B72:F73" si="2">SUM(B55+B69)</f>
        <v>18784.82</v>
      </c>
      <c r="C72" s="6">
        <f t="shared" si="2"/>
        <v>29537.570000000003</v>
      </c>
      <c r="D72" s="6">
        <f t="shared" si="2"/>
        <v>5687.92</v>
      </c>
      <c r="E72" s="6">
        <f t="shared" si="2"/>
        <v>703.21000000000015</v>
      </c>
      <c r="F72" s="6">
        <f t="shared" si="2"/>
        <v>54713.520000000004</v>
      </c>
      <c r="G72" s="9">
        <f>(F72-F73)/F73</f>
        <v>0.24401101007377213</v>
      </c>
      <c r="H72" s="9">
        <f>F72/$F$72</f>
        <v>1</v>
      </c>
      <c r="I72" s="6">
        <v>10731.98</v>
      </c>
    </row>
    <row r="73" spans="1:9" x14ac:dyDescent="0.35">
      <c r="A73" s="1" t="s">
        <v>37</v>
      </c>
      <c r="B73" s="7">
        <f t="shared" si="2"/>
        <v>15867.310000000001</v>
      </c>
      <c r="C73" s="7">
        <f t="shared" si="2"/>
        <v>23316.04</v>
      </c>
      <c r="D73" s="7">
        <f t="shared" si="2"/>
        <v>4188.17</v>
      </c>
      <c r="E73" s="7">
        <f t="shared" si="2"/>
        <v>610.02</v>
      </c>
      <c r="F73" s="7">
        <f t="shared" si="2"/>
        <v>43981.539999999994</v>
      </c>
      <c r="G73" s="1"/>
      <c r="H73" s="1"/>
      <c r="I73" s="7"/>
    </row>
    <row r="74" spans="1:9" x14ac:dyDescent="0.35">
      <c r="A74" s="1" t="s">
        <v>38</v>
      </c>
      <c r="B74" s="8">
        <f t="shared" ref="B74:F74" si="3">(B72-B73)/B73</f>
        <v>0.18386922547047976</v>
      </c>
      <c r="C74" s="8">
        <f t="shared" si="3"/>
        <v>0.26683476267839662</v>
      </c>
      <c r="D74" s="8">
        <f t="shared" si="3"/>
        <v>0.35809195901790042</v>
      </c>
      <c r="E74" s="8">
        <f t="shared" si="3"/>
        <v>0.15276548309891508</v>
      </c>
      <c r="F74" s="8">
        <f t="shared" si="3"/>
        <v>0.24401101007377213</v>
      </c>
      <c r="G74" s="1"/>
      <c r="H74" s="1"/>
      <c r="I74" s="7"/>
    </row>
    <row r="75" spans="1:9" x14ac:dyDescent="0.35">
      <c r="A75" s="1" t="s">
        <v>46</v>
      </c>
      <c r="B75" s="8">
        <f>B72/$F$72</f>
        <v>0.34333049674011101</v>
      </c>
      <c r="C75" s="8">
        <f>C72/$F$72</f>
        <v>0.53985870402781622</v>
      </c>
      <c r="D75" s="8">
        <f>D72/$F$72</f>
        <v>0.10395821727426785</v>
      </c>
      <c r="E75" s="8">
        <f>E72/$F$72</f>
        <v>1.2852581957804947E-2</v>
      </c>
      <c r="F75" s="8">
        <f>F72/$F$72</f>
        <v>1</v>
      </c>
      <c r="G75" s="1"/>
      <c r="H75" s="1"/>
      <c r="I75" s="7"/>
    </row>
    <row r="76" spans="1:9" x14ac:dyDescent="0.35">
      <c r="A76" s="1" t="s">
        <v>47</v>
      </c>
      <c r="B76" s="8">
        <f>B73/$F$73</f>
        <v>0.36077204208856722</v>
      </c>
      <c r="C76" s="8">
        <f>C73/$F$73</f>
        <v>0.5301324146448716</v>
      </c>
      <c r="D76" s="8">
        <f>D73/$F$73</f>
        <v>9.5225633299788975E-2</v>
      </c>
      <c r="E76" s="8">
        <f>E73/$F$73</f>
        <v>1.3869909966772424E-2</v>
      </c>
      <c r="F76" s="8">
        <f>F73/$F$73</f>
        <v>1</v>
      </c>
      <c r="G76" s="1"/>
      <c r="H76" s="1"/>
      <c r="I76" s="7"/>
    </row>
  </sheetData>
  <mergeCells count="1">
    <mergeCell ref="A2:I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9"/>
  <sheetViews>
    <sheetView workbookViewId="0">
      <selection activeCell="I5" sqref="I5:I57"/>
    </sheetView>
  </sheetViews>
  <sheetFormatPr defaultRowHeight="14.5" x14ac:dyDescent="0.35"/>
  <cols>
    <col min="1" max="1" width="35.81640625" customWidth="1"/>
    <col min="2" max="2" width="14.453125" customWidth="1"/>
    <col min="5" max="5" width="10.81640625" customWidth="1"/>
    <col min="6" max="6" width="11" customWidth="1"/>
  </cols>
  <sheetData>
    <row r="2" spans="1:9" ht="42" customHeight="1" x14ac:dyDescent="0.3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58" x14ac:dyDescent="0.35">
      <c r="A3" s="11"/>
      <c r="B3" s="12" t="s">
        <v>48</v>
      </c>
      <c r="C3" s="12" t="s">
        <v>49</v>
      </c>
      <c r="D3" s="12" t="s">
        <v>50</v>
      </c>
      <c r="E3" s="12" t="s">
        <v>51</v>
      </c>
      <c r="F3" s="12" t="s">
        <v>5</v>
      </c>
      <c r="G3" s="12" t="s">
        <v>6</v>
      </c>
      <c r="H3" s="12" t="s">
        <v>7</v>
      </c>
      <c r="I3" s="12" t="s">
        <v>8</v>
      </c>
    </row>
    <row r="4" spans="1:9" x14ac:dyDescent="0.35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5">
      <c r="A5" s="1" t="s">
        <v>10</v>
      </c>
      <c r="B5" s="7">
        <v>0</v>
      </c>
      <c r="C5" s="7">
        <v>0</v>
      </c>
      <c r="D5" s="7">
        <v>0</v>
      </c>
      <c r="E5" s="7">
        <v>48.01</v>
      </c>
      <c r="F5" s="7">
        <v>48.01</v>
      </c>
      <c r="G5" s="8">
        <f>(F5-F6)/F6</f>
        <v>0.18895492818226833</v>
      </c>
      <c r="H5" s="8">
        <f>F5/$F$55</f>
        <v>1.8481306972160633E-2</v>
      </c>
      <c r="I5" s="7">
        <v>7.63</v>
      </c>
    </row>
    <row r="6" spans="1:9" x14ac:dyDescent="0.35">
      <c r="A6" s="1" t="s">
        <v>11</v>
      </c>
      <c r="B6" s="7">
        <v>0</v>
      </c>
      <c r="C6" s="7">
        <v>0</v>
      </c>
      <c r="D6" s="7">
        <v>0</v>
      </c>
      <c r="E6" s="7">
        <v>40.380000000000003</v>
      </c>
      <c r="F6" s="7">
        <v>40.380000000000003</v>
      </c>
      <c r="G6" s="1"/>
      <c r="H6" s="1"/>
      <c r="I6" s="7"/>
    </row>
    <row r="7" spans="1:9" x14ac:dyDescent="0.35">
      <c r="A7" s="1" t="s">
        <v>12</v>
      </c>
      <c r="B7" s="7">
        <v>35.590000000000003</v>
      </c>
      <c r="C7" s="7">
        <v>0.32</v>
      </c>
      <c r="D7" s="7">
        <v>50.62</v>
      </c>
      <c r="E7" s="7">
        <v>273.92</v>
      </c>
      <c r="F7" s="7">
        <v>360.45</v>
      </c>
      <c r="G7" s="8">
        <f>(F7-F8)/F8</f>
        <v>0.19766746411483258</v>
      </c>
      <c r="H7" s="8">
        <f>F7/$F$55</f>
        <v>0.13875415742793792</v>
      </c>
      <c r="I7" s="7">
        <v>59.49</v>
      </c>
    </row>
    <row r="8" spans="1:9" x14ac:dyDescent="0.35">
      <c r="A8" s="1" t="s">
        <v>11</v>
      </c>
      <c r="B8" s="7">
        <v>26.87</v>
      </c>
      <c r="C8" s="7">
        <v>0.3</v>
      </c>
      <c r="D8" s="7">
        <v>40.86</v>
      </c>
      <c r="E8" s="7">
        <v>232.93</v>
      </c>
      <c r="F8" s="7">
        <v>300.95999999999998</v>
      </c>
      <c r="G8" s="1"/>
      <c r="H8" s="1"/>
      <c r="I8" s="7"/>
    </row>
    <row r="9" spans="1:9" x14ac:dyDescent="0.35">
      <c r="A9" s="1" t="s">
        <v>13</v>
      </c>
      <c r="B9" s="7">
        <v>4.28</v>
      </c>
      <c r="C9" s="7">
        <v>5.41</v>
      </c>
      <c r="D9" s="7">
        <v>1</v>
      </c>
      <c r="E9" s="7">
        <v>0</v>
      </c>
      <c r="F9" s="7">
        <v>10.69</v>
      </c>
      <c r="G9" s="8">
        <f>(F9-F10)/F10</f>
        <v>-0.14616613418530353</v>
      </c>
      <c r="H9" s="8">
        <f>F9/$F$55</f>
        <v>4.1150837644740087E-3</v>
      </c>
      <c r="I9" s="7">
        <v>-1.83</v>
      </c>
    </row>
    <row r="10" spans="1:9" x14ac:dyDescent="0.35">
      <c r="A10" s="1" t="s">
        <v>11</v>
      </c>
      <c r="B10" s="7">
        <v>5.8</v>
      </c>
      <c r="C10" s="7">
        <v>5.89</v>
      </c>
      <c r="D10" s="7">
        <v>0.83</v>
      </c>
      <c r="E10" s="7">
        <v>0</v>
      </c>
      <c r="F10" s="7">
        <v>12.52</v>
      </c>
      <c r="G10" s="1"/>
      <c r="H10" s="1"/>
      <c r="I10" s="7"/>
    </row>
    <row r="11" spans="1:9" x14ac:dyDescent="0.35">
      <c r="A11" s="1" t="s">
        <v>14</v>
      </c>
      <c r="B11" s="7">
        <v>0.02</v>
      </c>
      <c r="C11" s="7">
        <v>0</v>
      </c>
      <c r="D11" s="7">
        <v>0</v>
      </c>
      <c r="E11" s="7">
        <v>0</v>
      </c>
      <c r="F11" s="7">
        <v>0.02</v>
      </c>
      <c r="G11" s="8">
        <f>(F11-F12)/F12</f>
        <v>-0.6</v>
      </c>
      <c r="H11" s="7">
        <v>0</v>
      </c>
      <c r="I11" s="7">
        <v>-0.03</v>
      </c>
    </row>
    <row r="12" spans="1:9" x14ac:dyDescent="0.35">
      <c r="A12" s="1" t="s">
        <v>11</v>
      </c>
      <c r="B12" s="7">
        <v>0.05</v>
      </c>
      <c r="C12" s="7">
        <v>0</v>
      </c>
      <c r="D12" s="7">
        <v>0</v>
      </c>
      <c r="E12" s="7">
        <v>0</v>
      </c>
      <c r="F12" s="7">
        <v>0.05</v>
      </c>
      <c r="G12" s="1"/>
      <c r="H12" s="1"/>
      <c r="I12" s="7"/>
    </row>
    <row r="13" spans="1:9" x14ac:dyDescent="0.35">
      <c r="A13" s="1" t="s">
        <v>15</v>
      </c>
      <c r="B13" s="7">
        <v>20.079999999999998</v>
      </c>
      <c r="C13" s="7">
        <v>0.1</v>
      </c>
      <c r="D13" s="7">
        <v>14.62</v>
      </c>
      <c r="E13" s="7">
        <v>0</v>
      </c>
      <c r="F13" s="7">
        <v>34.799999999999997</v>
      </c>
      <c r="G13" s="8">
        <f>(F13-F14)/F14</f>
        <v>5.5184960582171025E-2</v>
      </c>
      <c r="H13" s="8">
        <f>F13/$F$55</f>
        <v>1.3396156688839617E-2</v>
      </c>
      <c r="I13" s="7">
        <v>1.82</v>
      </c>
    </row>
    <row r="14" spans="1:9" x14ac:dyDescent="0.35">
      <c r="A14" s="1" t="s">
        <v>11</v>
      </c>
      <c r="B14" s="7">
        <v>19.09</v>
      </c>
      <c r="C14" s="7">
        <v>0.12</v>
      </c>
      <c r="D14" s="7">
        <v>13.77</v>
      </c>
      <c r="E14" s="7">
        <v>0</v>
      </c>
      <c r="F14" s="7">
        <v>32.979999999999997</v>
      </c>
      <c r="G14" s="1"/>
      <c r="H14" s="1"/>
      <c r="I14" s="7"/>
    </row>
    <row r="15" spans="1:9" x14ac:dyDescent="0.35">
      <c r="A15" s="1" t="s">
        <v>16</v>
      </c>
      <c r="B15" s="7">
        <v>28.52</v>
      </c>
      <c r="C15" s="7">
        <v>0.08</v>
      </c>
      <c r="D15" s="7">
        <v>0</v>
      </c>
      <c r="E15" s="7">
        <v>33.43</v>
      </c>
      <c r="F15" s="7">
        <v>62.03</v>
      </c>
      <c r="G15" s="8">
        <f>(F15-F16)/F16</f>
        <v>-0.88844929595194855</v>
      </c>
      <c r="H15" s="8">
        <f>F15/$F$55</f>
        <v>2.387826435082533E-2</v>
      </c>
      <c r="I15" s="7">
        <v>-494.04</v>
      </c>
    </row>
    <row r="16" spans="1:9" x14ac:dyDescent="0.35">
      <c r="A16" s="1" t="s">
        <v>11</v>
      </c>
      <c r="B16" s="7">
        <v>23.9</v>
      </c>
      <c r="C16" s="7">
        <v>0.1</v>
      </c>
      <c r="D16" s="7">
        <v>0</v>
      </c>
      <c r="E16" s="7">
        <v>532.07000000000005</v>
      </c>
      <c r="F16" s="7">
        <v>556.07000000000005</v>
      </c>
      <c r="G16" s="1"/>
      <c r="H16" s="1"/>
      <c r="I16" s="7"/>
    </row>
    <row r="17" spans="1:9" x14ac:dyDescent="0.35">
      <c r="A17" s="1" t="s">
        <v>17</v>
      </c>
      <c r="B17" s="7">
        <v>13.31</v>
      </c>
      <c r="C17" s="7">
        <v>1.35</v>
      </c>
      <c r="D17" s="7">
        <v>0.17</v>
      </c>
      <c r="E17" s="7">
        <v>342.44</v>
      </c>
      <c r="F17" s="7">
        <v>357.27</v>
      </c>
      <c r="G17" s="8">
        <f>(F17-F18)/F18</f>
        <v>0.22524777941630375</v>
      </c>
      <c r="H17" s="8">
        <f>F17/$F$55</f>
        <v>0.13753002586844051</v>
      </c>
      <c r="I17" s="7">
        <v>65.680000000000007</v>
      </c>
    </row>
    <row r="18" spans="1:9" x14ac:dyDescent="0.35">
      <c r="A18" s="1" t="s">
        <v>11</v>
      </c>
      <c r="B18" s="7">
        <v>10.82</v>
      </c>
      <c r="C18" s="7">
        <v>1.06</v>
      </c>
      <c r="D18" s="7">
        <v>0.1</v>
      </c>
      <c r="E18" s="7">
        <v>279.61</v>
      </c>
      <c r="F18" s="7">
        <v>291.58999999999997</v>
      </c>
      <c r="G18" s="1"/>
      <c r="H18" s="1"/>
      <c r="I18" s="7"/>
    </row>
    <row r="19" spans="1:9" x14ac:dyDescent="0.35">
      <c r="A19" s="1" t="s">
        <v>18</v>
      </c>
      <c r="B19" s="7">
        <v>72.55</v>
      </c>
      <c r="C19" s="7">
        <v>0.41</v>
      </c>
      <c r="D19" s="7">
        <v>0</v>
      </c>
      <c r="E19" s="7">
        <v>398.56</v>
      </c>
      <c r="F19" s="7">
        <v>471.52</v>
      </c>
      <c r="G19" s="8">
        <f>(F19-F20)/F20</f>
        <v>8.2908456203206013E-2</v>
      </c>
      <c r="H19" s="8">
        <f>F19/$F$55</f>
        <v>0.18151022419315102</v>
      </c>
      <c r="I19" s="7">
        <v>36.1</v>
      </c>
    </row>
    <row r="20" spans="1:9" x14ac:dyDescent="0.35">
      <c r="A20" s="1" t="s">
        <v>11</v>
      </c>
      <c r="B20" s="7">
        <v>59.2</v>
      </c>
      <c r="C20" s="7">
        <v>0.44</v>
      </c>
      <c r="D20" s="7">
        <v>0.46</v>
      </c>
      <c r="E20" s="7">
        <v>375.32</v>
      </c>
      <c r="F20" s="7">
        <v>435.42</v>
      </c>
      <c r="G20" s="1"/>
      <c r="H20" s="1"/>
      <c r="I20" s="7"/>
    </row>
    <row r="21" spans="1:9" x14ac:dyDescent="0.35">
      <c r="A21" s="1" t="s">
        <v>19</v>
      </c>
      <c r="B21" s="7">
        <v>28.05</v>
      </c>
      <c r="C21" s="7">
        <v>34.299999999999997</v>
      </c>
      <c r="D21" s="7">
        <v>3.54</v>
      </c>
      <c r="E21" s="7">
        <v>80.88</v>
      </c>
      <c r="F21" s="7">
        <v>146.77000000000001</v>
      </c>
      <c r="G21" s="8">
        <f>(F21-F22)/F22</f>
        <v>0.26297220549006123</v>
      </c>
      <c r="H21" s="8">
        <f>F21/$F$55</f>
        <v>5.6498675782212376E-2</v>
      </c>
      <c r="I21" s="7">
        <v>30.56</v>
      </c>
    </row>
    <row r="22" spans="1:9" x14ac:dyDescent="0.35">
      <c r="A22" s="1" t="s">
        <v>11</v>
      </c>
      <c r="B22" s="7">
        <v>25.6</v>
      </c>
      <c r="C22" s="7">
        <v>31.36</v>
      </c>
      <c r="D22" s="7">
        <v>3.22</v>
      </c>
      <c r="E22" s="7">
        <v>56.03</v>
      </c>
      <c r="F22" s="7">
        <v>116.21</v>
      </c>
      <c r="G22" s="1"/>
      <c r="H22" s="1"/>
      <c r="I22" s="7"/>
    </row>
    <row r="23" spans="1:9" x14ac:dyDescent="0.35">
      <c r="A23" s="1" t="s">
        <v>20</v>
      </c>
      <c r="B23" s="7">
        <v>0.67</v>
      </c>
      <c r="C23" s="7">
        <v>0</v>
      </c>
      <c r="D23" s="7">
        <v>0</v>
      </c>
      <c r="E23" s="7">
        <v>0.11</v>
      </c>
      <c r="F23" s="7">
        <v>0.78</v>
      </c>
      <c r="G23" s="8">
        <f>(F23-F24)/F24</f>
        <v>0.59183673469387765</v>
      </c>
      <c r="H23" s="8">
        <f>F23/$F$55</f>
        <v>3.002586844050259E-4</v>
      </c>
      <c r="I23" s="7">
        <v>0.28999999999999998</v>
      </c>
    </row>
    <row r="24" spans="1:9" x14ac:dyDescent="0.35">
      <c r="A24" s="1" t="s">
        <v>11</v>
      </c>
      <c r="B24" s="7">
        <v>0.45</v>
      </c>
      <c r="C24" s="7">
        <v>0</v>
      </c>
      <c r="D24" s="7">
        <v>0</v>
      </c>
      <c r="E24" s="7">
        <v>0.04</v>
      </c>
      <c r="F24" s="7">
        <v>0.49</v>
      </c>
      <c r="G24" s="1"/>
      <c r="H24" s="1"/>
      <c r="I24" s="7"/>
    </row>
    <row r="25" spans="1:9" x14ac:dyDescent="0.35">
      <c r="A25" s="1" t="s">
        <v>21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35">
      <c r="A26" s="1" t="s">
        <v>11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7"/>
    </row>
    <row r="27" spans="1:9" x14ac:dyDescent="0.35">
      <c r="A27" s="1" t="s">
        <v>22</v>
      </c>
      <c r="B27" s="7">
        <v>2.85</v>
      </c>
      <c r="C27" s="7">
        <v>0.01</v>
      </c>
      <c r="D27" s="7">
        <v>0</v>
      </c>
      <c r="E27" s="7">
        <v>7.16</v>
      </c>
      <c r="F27" s="7">
        <v>10.02</v>
      </c>
      <c r="G27" s="8">
        <f>(F27-F28)/F28</f>
        <v>-5.9154929577464863E-2</v>
      </c>
      <c r="H27" s="8">
        <f>F27/$F$55</f>
        <v>3.8571692535107173E-3</v>
      </c>
      <c r="I27" s="7">
        <v>-0.63</v>
      </c>
    </row>
    <row r="28" spans="1:9" x14ac:dyDescent="0.35">
      <c r="A28" s="1" t="s">
        <v>11</v>
      </c>
      <c r="B28" s="7">
        <v>2.61</v>
      </c>
      <c r="C28" s="7">
        <v>0.01</v>
      </c>
      <c r="D28" s="7">
        <v>0</v>
      </c>
      <c r="E28" s="7">
        <v>8.0299999999999994</v>
      </c>
      <c r="F28" s="7">
        <v>10.65</v>
      </c>
      <c r="G28" s="1"/>
      <c r="H28" s="1"/>
      <c r="I28" s="7"/>
    </row>
    <row r="29" spans="1:9" x14ac:dyDescent="0.35">
      <c r="A29" s="1" t="s">
        <v>23</v>
      </c>
      <c r="B29" s="7">
        <v>1.34</v>
      </c>
      <c r="C29" s="7">
        <v>0.01</v>
      </c>
      <c r="D29" s="7">
        <v>0.01</v>
      </c>
      <c r="E29" s="7">
        <v>23.56</v>
      </c>
      <c r="F29" s="7">
        <v>24.92</v>
      </c>
      <c r="G29" s="8">
        <f>(F29-F30)/F30</f>
        <v>5.0147492625368786E-2</v>
      </c>
      <c r="H29" s="8">
        <f>F29/$F$55</f>
        <v>9.5928800197092896E-3</v>
      </c>
      <c r="I29" s="7">
        <v>1.19</v>
      </c>
    </row>
    <row r="30" spans="1:9" x14ac:dyDescent="0.35">
      <c r="A30" s="1" t="s">
        <v>11</v>
      </c>
      <c r="B30" s="7">
        <v>0.78</v>
      </c>
      <c r="C30" s="7">
        <v>0.01</v>
      </c>
      <c r="D30" s="7">
        <v>0.01</v>
      </c>
      <c r="E30" s="7">
        <v>22.93</v>
      </c>
      <c r="F30" s="7">
        <v>23.73</v>
      </c>
      <c r="G30" s="1"/>
      <c r="H30" s="1"/>
      <c r="I30" s="7"/>
    </row>
    <row r="31" spans="1:9" x14ac:dyDescent="0.35">
      <c r="A31" s="1" t="s">
        <v>24</v>
      </c>
      <c r="B31" s="7">
        <v>25.46</v>
      </c>
      <c r="C31" s="7">
        <v>0.43</v>
      </c>
      <c r="D31" s="7">
        <v>2.5499999999999998</v>
      </c>
      <c r="E31" s="7">
        <v>72.03</v>
      </c>
      <c r="F31" s="7">
        <v>100.47</v>
      </c>
      <c r="G31" s="8">
        <f>(F31-F32)/F32</f>
        <v>8.3818770226537165E-2</v>
      </c>
      <c r="H31" s="8">
        <f>F31/$F$55</f>
        <v>3.8675628233555068E-2</v>
      </c>
      <c r="I31" s="7">
        <v>7.77</v>
      </c>
    </row>
    <row r="32" spans="1:9" x14ac:dyDescent="0.35">
      <c r="A32" s="1" t="s">
        <v>11</v>
      </c>
      <c r="B32" s="7">
        <v>24.06</v>
      </c>
      <c r="C32" s="7">
        <v>0.39</v>
      </c>
      <c r="D32" s="7">
        <v>2.2599999999999998</v>
      </c>
      <c r="E32" s="7">
        <v>65.989999999999995</v>
      </c>
      <c r="F32" s="7">
        <v>92.7</v>
      </c>
      <c r="G32" s="1"/>
      <c r="H32" s="1"/>
      <c r="I32" s="7"/>
    </row>
    <row r="33" spans="1:9" x14ac:dyDescent="0.35">
      <c r="A33" s="1" t="s">
        <v>25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1:9" x14ac:dyDescent="0.35">
      <c r="A34" s="1" t="s">
        <v>11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/>
      <c r="H34" s="7"/>
      <c r="I34" s="7"/>
    </row>
    <row r="35" spans="1:9" x14ac:dyDescent="0.35">
      <c r="A35" s="1" t="s">
        <v>26</v>
      </c>
      <c r="B35" s="7">
        <v>1.2</v>
      </c>
      <c r="C35" s="7">
        <v>0.01</v>
      </c>
      <c r="D35" s="7">
        <v>2.39</v>
      </c>
      <c r="E35" s="7">
        <v>32.32</v>
      </c>
      <c r="F35" s="7">
        <v>35.92</v>
      </c>
      <c r="G35" s="8">
        <f>(F35-F36)/F36</f>
        <v>3.785033227390934E-2</v>
      </c>
      <c r="H35" s="8">
        <f>F35/$F$55</f>
        <v>1.3827297363882732E-2</v>
      </c>
      <c r="I35" s="7">
        <v>1.31</v>
      </c>
    </row>
    <row r="36" spans="1:9" x14ac:dyDescent="0.35">
      <c r="A36" s="1" t="s">
        <v>11</v>
      </c>
      <c r="B36" s="7">
        <v>1.1299999999999999</v>
      </c>
      <c r="C36" s="7">
        <v>0.03</v>
      </c>
      <c r="D36" s="7">
        <v>2.95</v>
      </c>
      <c r="E36" s="7">
        <v>30.5</v>
      </c>
      <c r="F36" s="7">
        <v>34.61</v>
      </c>
      <c r="G36" s="1"/>
      <c r="H36" s="1"/>
      <c r="I36" s="7"/>
    </row>
    <row r="37" spans="1:9" x14ac:dyDescent="0.35">
      <c r="A37" s="1" t="s">
        <v>27</v>
      </c>
      <c r="B37" s="7">
        <v>15.29</v>
      </c>
      <c r="C37" s="7">
        <v>1.35</v>
      </c>
      <c r="D37" s="7">
        <v>0.41</v>
      </c>
      <c r="E37" s="7">
        <v>28.56</v>
      </c>
      <c r="F37" s="7">
        <v>45.61</v>
      </c>
      <c r="G37" s="8">
        <f>(F37-F38)/F38</f>
        <v>0.16026456372424311</v>
      </c>
      <c r="H37" s="8">
        <f>F37/$F$55</f>
        <v>1.7557434097068246E-2</v>
      </c>
      <c r="I37" s="7">
        <v>6.3</v>
      </c>
    </row>
    <row r="38" spans="1:9" x14ac:dyDescent="0.35">
      <c r="A38" s="1" t="s">
        <v>11</v>
      </c>
      <c r="B38" s="7">
        <v>16.73</v>
      </c>
      <c r="C38" s="7">
        <v>0.64</v>
      </c>
      <c r="D38" s="7">
        <v>0.1</v>
      </c>
      <c r="E38" s="7">
        <v>21.84</v>
      </c>
      <c r="F38" s="7">
        <v>39.31</v>
      </c>
      <c r="G38" s="1"/>
      <c r="H38" s="1"/>
      <c r="I38" s="7"/>
    </row>
    <row r="39" spans="1:9" x14ac:dyDescent="0.35">
      <c r="A39" s="1" t="s">
        <v>28</v>
      </c>
      <c r="B39" s="7">
        <v>3.71</v>
      </c>
      <c r="C39" s="7">
        <v>3.05</v>
      </c>
      <c r="D39" s="7">
        <v>0.78</v>
      </c>
      <c r="E39" s="7">
        <v>0</v>
      </c>
      <c r="F39" s="7">
        <v>7.54</v>
      </c>
      <c r="G39" s="8">
        <f>(F39-F40)/F40</f>
        <v>0.170807453416149</v>
      </c>
      <c r="H39" s="8">
        <f>F39/$F$55</f>
        <v>2.9025006159152504E-3</v>
      </c>
      <c r="I39" s="7">
        <v>1.1000000000000001</v>
      </c>
    </row>
    <row r="40" spans="1:9" x14ac:dyDescent="0.35">
      <c r="A40" s="1" t="s">
        <v>11</v>
      </c>
      <c r="B40" s="7">
        <v>3.29</v>
      </c>
      <c r="C40" s="7">
        <v>2.5</v>
      </c>
      <c r="D40" s="7">
        <v>0.65</v>
      </c>
      <c r="E40" s="7">
        <v>0</v>
      </c>
      <c r="F40" s="7">
        <v>6.44</v>
      </c>
      <c r="G40" s="1"/>
      <c r="H40" s="1"/>
      <c r="I40" s="7"/>
    </row>
    <row r="41" spans="1:9" x14ac:dyDescent="0.35">
      <c r="A41" s="1" t="s">
        <v>29</v>
      </c>
      <c r="B41" s="7">
        <v>3.66</v>
      </c>
      <c r="C41" s="7">
        <v>1.65</v>
      </c>
      <c r="D41" s="7">
        <v>0.39</v>
      </c>
      <c r="E41" s="7">
        <v>59.6</v>
      </c>
      <c r="F41" s="7">
        <v>65.3</v>
      </c>
      <c r="G41" s="8">
        <f>(F41-F42)/F42</f>
        <v>1.0723579815931448</v>
      </c>
      <c r="H41" s="8">
        <f>F41/$F$55</f>
        <v>2.5137041143138705E-2</v>
      </c>
      <c r="I41" s="7">
        <v>33.79</v>
      </c>
    </row>
    <row r="42" spans="1:9" x14ac:dyDescent="0.35">
      <c r="A42" s="1" t="s">
        <v>11</v>
      </c>
      <c r="B42" s="7">
        <v>3.2</v>
      </c>
      <c r="C42" s="7">
        <v>0.11</v>
      </c>
      <c r="D42" s="7">
        <v>0.51</v>
      </c>
      <c r="E42" s="7">
        <v>27.69</v>
      </c>
      <c r="F42" s="7">
        <v>31.51</v>
      </c>
      <c r="G42" s="1"/>
      <c r="H42" s="1"/>
      <c r="I42" s="7"/>
    </row>
    <row r="43" spans="1:9" x14ac:dyDescent="0.35">
      <c r="A43" s="1" t="s">
        <v>30</v>
      </c>
      <c r="B43" s="7">
        <v>2.36</v>
      </c>
      <c r="C43" s="7">
        <v>0.01</v>
      </c>
      <c r="D43" s="7">
        <v>0</v>
      </c>
      <c r="E43" s="7">
        <v>0.92</v>
      </c>
      <c r="F43" s="7">
        <v>3.29</v>
      </c>
      <c r="G43" s="8">
        <f>(F43-F44)/F44</f>
        <v>0.20072992700729919</v>
      </c>
      <c r="H43" s="8">
        <f>F43/$F$55</f>
        <v>1.2664757329391477E-3</v>
      </c>
      <c r="I43" s="7">
        <v>0.55000000000000004</v>
      </c>
    </row>
    <row r="44" spans="1:9" x14ac:dyDescent="0.35">
      <c r="A44" s="1" t="s">
        <v>11</v>
      </c>
      <c r="B44" s="7">
        <v>2.2200000000000002</v>
      </c>
      <c r="C44" s="7">
        <v>0</v>
      </c>
      <c r="D44" s="7">
        <v>0</v>
      </c>
      <c r="E44" s="7">
        <v>0.52</v>
      </c>
      <c r="F44" s="7">
        <v>2.74</v>
      </c>
      <c r="G44" s="1"/>
      <c r="H44" s="1"/>
      <c r="I44" s="7"/>
    </row>
    <row r="45" spans="1:9" x14ac:dyDescent="0.35">
      <c r="A45" s="1" t="s">
        <v>31</v>
      </c>
      <c r="B45" s="7">
        <v>38.97</v>
      </c>
      <c r="C45" s="7">
        <v>0</v>
      </c>
      <c r="D45" s="7">
        <v>7.37</v>
      </c>
      <c r="E45" s="7">
        <v>260.82</v>
      </c>
      <c r="F45" s="7">
        <v>307.16000000000003</v>
      </c>
      <c r="G45" s="8">
        <f>(F45-F46)/F46</f>
        <v>0.16216420734014383</v>
      </c>
      <c r="H45" s="8">
        <f>F45/$F$55</f>
        <v>0.11824033013057406</v>
      </c>
      <c r="I45" s="7">
        <v>42.86</v>
      </c>
    </row>
    <row r="46" spans="1:9" x14ac:dyDescent="0.35">
      <c r="A46" s="1" t="s">
        <v>11</v>
      </c>
      <c r="B46" s="7">
        <v>35.15</v>
      </c>
      <c r="C46" s="7">
        <v>0</v>
      </c>
      <c r="D46" s="7">
        <v>6.21</v>
      </c>
      <c r="E46" s="7">
        <v>222.94</v>
      </c>
      <c r="F46" s="7">
        <v>264.3</v>
      </c>
      <c r="G46" s="1"/>
      <c r="H46" s="1"/>
      <c r="I46" s="7"/>
    </row>
    <row r="47" spans="1:9" x14ac:dyDescent="0.35">
      <c r="A47" s="1" t="s">
        <v>32</v>
      </c>
      <c r="B47" s="7">
        <v>65.41</v>
      </c>
      <c r="C47" s="7">
        <v>9.1999999999999993</v>
      </c>
      <c r="D47" s="7">
        <v>10.91</v>
      </c>
      <c r="E47" s="7">
        <v>183.2</v>
      </c>
      <c r="F47" s="7">
        <v>268.72000000000003</v>
      </c>
      <c r="G47" s="8">
        <f>(F47-F48)/F48</f>
        <v>-7.5896695209601406E-2</v>
      </c>
      <c r="H47" s="8">
        <f>F47/$F$55</f>
        <v>0.10344296624784431</v>
      </c>
      <c r="I47" s="7">
        <v>-22.07</v>
      </c>
    </row>
    <row r="48" spans="1:9" x14ac:dyDescent="0.35">
      <c r="A48" s="1" t="s">
        <v>11</v>
      </c>
      <c r="B48" s="7">
        <v>63.91</v>
      </c>
      <c r="C48" s="7">
        <v>13.21</v>
      </c>
      <c r="D48" s="7">
        <v>16.18</v>
      </c>
      <c r="E48" s="7">
        <v>197.49</v>
      </c>
      <c r="F48" s="7">
        <v>290.79000000000002</v>
      </c>
      <c r="G48" s="1"/>
      <c r="H48" s="1"/>
      <c r="I48" s="7"/>
    </row>
    <row r="49" spans="1:9" x14ac:dyDescent="0.35">
      <c r="A49" s="1" t="s">
        <v>33</v>
      </c>
      <c r="B49" s="7">
        <v>28.75</v>
      </c>
      <c r="C49" s="7">
        <v>0.44</v>
      </c>
      <c r="D49" s="7">
        <v>2.37</v>
      </c>
      <c r="E49" s="7">
        <v>38.42</v>
      </c>
      <c r="F49" s="7">
        <v>69.98</v>
      </c>
      <c r="G49" s="8">
        <f>(F49-F50)/F50</f>
        <v>-0.12239779282668663</v>
      </c>
      <c r="H49" s="8">
        <f>F49/$F$55</f>
        <v>2.6938593249568862E-2</v>
      </c>
      <c r="I49" s="7">
        <v>-9.76</v>
      </c>
    </row>
    <row r="50" spans="1:9" x14ac:dyDescent="0.35">
      <c r="A50" s="1" t="s">
        <v>11</v>
      </c>
      <c r="B50" s="7">
        <v>27.84</v>
      </c>
      <c r="C50" s="7">
        <v>0.53</v>
      </c>
      <c r="D50" s="7">
        <v>7.21</v>
      </c>
      <c r="E50" s="7">
        <v>44.16</v>
      </c>
      <c r="F50" s="7">
        <v>79.739999999999995</v>
      </c>
      <c r="G50" s="1"/>
      <c r="H50" s="1"/>
      <c r="I50" s="7"/>
    </row>
    <row r="51" spans="1:9" x14ac:dyDescent="0.35">
      <c r="A51" s="1" t="s">
        <v>34</v>
      </c>
      <c r="B51" s="7">
        <v>33.61</v>
      </c>
      <c r="C51" s="7">
        <v>41.51</v>
      </c>
      <c r="D51" s="7">
        <v>25.91</v>
      </c>
      <c r="E51" s="7">
        <v>51.63</v>
      </c>
      <c r="F51" s="7">
        <v>152.66</v>
      </c>
      <c r="G51" s="8">
        <f>(F51-F52)/F52</f>
        <v>-9.5374034905599103E-3</v>
      </c>
      <c r="H51" s="8">
        <f>F51/$F$55</f>
        <v>5.8766013796501607E-2</v>
      </c>
      <c r="I51" s="7">
        <v>-1.47</v>
      </c>
    </row>
    <row r="52" spans="1:9" x14ac:dyDescent="0.35">
      <c r="A52" s="1" t="s">
        <v>11</v>
      </c>
      <c r="B52" s="7">
        <v>33.729999999999997</v>
      </c>
      <c r="C52" s="7">
        <v>48.33</v>
      </c>
      <c r="D52" s="7">
        <v>20.46</v>
      </c>
      <c r="E52" s="7">
        <v>51.61</v>
      </c>
      <c r="F52" s="7">
        <v>154.13</v>
      </c>
      <c r="G52" s="1"/>
      <c r="H52" s="1"/>
      <c r="I52" s="7"/>
    </row>
    <row r="53" spans="1:9" x14ac:dyDescent="0.35">
      <c r="A53" s="1" t="s">
        <v>35</v>
      </c>
      <c r="B53" s="7">
        <v>0.79</v>
      </c>
      <c r="C53" s="7">
        <v>0.01</v>
      </c>
      <c r="D53" s="7">
        <v>0.3</v>
      </c>
      <c r="E53" s="7">
        <v>12.73</v>
      </c>
      <c r="F53" s="7">
        <v>13.83</v>
      </c>
      <c r="G53" s="8">
        <f>(F53-F54)/F54</f>
        <v>-1.0729613733905604E-2</v>
      </c>
      <c r="H53" s="8">
        <f>F53/$F$55</f>
        <v>5.3238174427198822E-3</v>
      </c>
      <c r="I53" s="7">
        <v>-0.15</v>
      </c>
    </row>
    <row r="54" spans="1:9" x14ac:dyDescent="0.35">
      <c r="A54" s="1" t="s">
        <v>11</v>
      </c>
      <c r="B54" s="7">
        <v>0.45</v>
      </c>
      <c r="C54" s="7">
        <v>0.02</v>
      </c>
      <c r="D54" s="7">
        <v>0.22</v>
      </c>
      <c r="E54" s="7">
        <v>13.29</v>
      </c>
      <c r="F54" s="7">
        <v>13.98</v>
      </c>
      <c r="G54" s="1"/>
      <c r="H54" s="1"/>
      <c r="I54" s="7"/>
    </row>
    <row r="55" spans="1:9" x14ac:dyDescent="0.35">
      <c r="A55" s="2" t="s">
        <v>36</v>
      </c>
      <c r="B55" s="6">
        <f t="shared" ref="B55:F56" si="0">SUM(B5+B7+B9+B11+B13+B15+B17+B19+B21+B23+B25+B27+B29+B31+B33+B35+B37+B39+B41+B43+B45+B47+B49+B51+B53)</f>
        <v>426.47000000000008</v>
      </c>
      <c r="C55" s="6">
        <f t="shared" si="0"/>
        <v>99.649999999999991</v>
      </c>
      <c r="D55" s="6">
        <f t="shared" si="0"/>
        <v>123.34</v>
      </c>
      <c r="E55" s="6">
        <f t="shared" si="0"/>
        <v>1948.2999999999997</v>
      </c>
      <c r="F55" s="6">
        <f t="shared" si="0"/>
        <v>2597.7599999999998</v>
      </c>
      <c r="G55" s="9">
        <f>(F55-F56)/F56</f>
        <v>-8.2485077526224845E-2</v>
      </c>
      <c r="H55" s="9">
        <f>F55/$F$55</f>
        <v>1</v>
      </c>
      <c r="I55" s="6">
        <v>-233.54</v>
      </c>
    </row>
    <row r="56" spans="1:9" x14ac:dyDescent="0.35">
      <c r="A56" s="1" t="s">
        <v>37</v>
      </c>
      <c r="B56" s="7">
        <f t="shared" si="0"/>
        <v>386.88</v>
      </c>
      <c r="C56" s="7">
        <f t="shared" si="0"/>
        <v>105.05</v>
      </c>
      <c r="D56" s="7">
        <f t="shared" si="0"/>
        <v>115.99999999999997</v>
      </c>
      <c r="E56" s="7">
        <f t="shared" si="0"/>
        <v>2223.3700000000003</v>
      </c>
      <c r="F56" s="7">
        <f t="shared" si="0"/>
        <v>2831.3</v>
      </c>
      <c r="G56" s="1"/>
      <c r="H56" s="1"/>
      <c r="I56" s="7"/>
    </row>
    <row r="57" spans="1:9" x14ac:dyDescent="0.35">
      <c r="A57" s="1" t="s">
        <v>38</v>
      </c>
      <c r="B57" s="8">
        <f>(B55-B56)/B56</f>
        <v>0.10233147229114994</v>
      </c>
      <c r="C57" s="8">
        <f>(C55-C56)/C56</f>
        <v>-5.1404093288910095E-2</v>
      </c>
      <c r="D57" s="8">
        <f>(D55-D56)/D56</f>
        <v>6.3275862068965807E-2</v>
      </c>
      <c r="E57" s="8">
        <f>(E55-E56)/E56</f>
        <v>-0.12371759985967273</v>
      </c>
      <c r="F57" s="8">
        <f>(F55-F56)/F56</f>
        <v>-8.2485077526224845E-2</v>
      </c>
      <c r="G57" s="1"/>
      <c r="H57" s="1"/>
      <c r="I57" s="7"/>
    </row>
    <row r="58" spans="1:9" x14ac:dyDescent="0.35">
      <c r="A58" s="1" t="s">
        <v>46</v>
      </c>
      <c r="B58" s="8">
        <f>B55/$F$55</f>
        <v>0.16416836043360439</v>
      </c>
      <c r="C58" s="8">
        <f>C55/$F$55</f>
        <v>3.83599716678985E-2</v>
      </c>
      <c r="D58" s="8">
        <f>D55/$F$55</f>
        <v>4.747936683912294E-2</v>
      </c>
      <c r="E58" s="8">
        <f>E55/$F$55</f>
        <v>0.7499923010593742</v>
      </c>
      <c r="F58" s="8">
        <f>F55/$F$55</f>
        <v>1</v>
      </c>
      <c r="G58" s="1"/>
      <c r="H58" s="1"/>
      <c r="I58" s="1"/>
    </row>
    <row r="59" spans="1:9" x14ac:dyDescent="0.35">
      <c r="A59" s="1" t="s">
        <v>47</v>
      </c>
      <c r="B59" s="8">
        <f>B56/$F$56</f>
        <v>0.1366439444778017</v>
      </c>
      <c r="C59" s="8">
        <f>C56/$F$56</f>
        <v>3.710309751704164E-2</v>
      </c>
      <c r="D59" s="8">
        <f>D56/$F$56</f>
        <v>4.0970578886024074E-2</v>
      </c>
      <c r="E59" s="8">
        <f>E56/$F$56</f>
        <v>0.78528237911913268</v>
      </c>
      <c r="F59" s="8">
        <f>F56/$F$56</f>
        <v>1</v>
      </c>
      <c r="G59" s="1"/>
      <c r="H59" s="1"/>
      <c r="I59" s="1"/>
    </row>
  </sheetData>
  <mergeCells count="1">
    <mergeCell ref="A2:I2"/>
  </mergeCells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9"/>
  <sheetViews>
    <sheetView workbookViewId="0">
      <selection activeCell="H4" sqref="H4:H65"/>
    </sheetView>
  </sheetViews>
  <sheetFormatPr defaultRowHeight="14.5" x14ac:dyDescent="0.35"/>
  <cols>
    <col min="1" max="1" width="38.1796875" customWidth="1"/>
    <col min="2" max="2" width="12.1796875" customWidth="1"/>
    <col min="3" max="3" width="9.90625" customWidth="1"/>
    <col min="4" max="4" width="12.90625" customWidth="1"/>
    <col min="5" max="5" width="10.90625" customWidth="1"/>
    <col min="8" max="8" width="8.90625" customWidth="1"/>
  </cols>
  <sheetData>
    <row r="1" spans="1:8" ht="52.25" customHeight="1" x14ac:dyDescent="0.35">
      <c r="A1" s="22" t="s">
        <v>0</v>
      </c>
      <c r="B1" s="22"/>
      <c r="C1" s="22"/>
      <c r="D1" s="22"/>
      <c r="E1" s="22"/>
      <c r="F1" s="22"/>
      <c r="G1" s="22"/>
      <c r="H1" s="22"/>
    </row>
    <row r="2" spans="1:8" ht="29" x14ac:dyDescent="0.35">
      <c r="A2" s="1"/>
      <c r="B2" s="3" t="s">
        <v>52</v>
      </c>
      <c r="C2" s="3" t="s">
        <v>53</v>
      </c>
      <c r="D2" s="3" t="s">
        <v>54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35">
      <c r="A3" s="2" t="s">
        <v>9</v>
      </c>
      <c r="B3" s="1"/>
      <c r="C3" s="1"/>
      <c r="D3" s="1"/>
      <c r="E3" s="1"/>
      <c r="F3" s="1"/>
      <c r="G3" s="1"/>
      <c r="H3" s="1"/>
    </row>
    <row r="4" spans="1:8" x14ac:dyDescent="0.35">
      <c r="A4" s="1" t="s">
        <v>10</v>
      </c>
      <c r="B4" s="7">
        <v>0</v>
      </c>
      <c r="C4" s="7">
        <v>0</v>
      </c>
      <c r="D4" s="7">
        <v>23.5</v>
      </c>
      <c r="E4" s="7">
        <v>23.5</v>
      </c>
      <c r="F4" s="8">
        <f>(E4-E5)/E5</f>
        <v>0.83450429352068689</v>
      </c>
      <c r="G4" s="8">
        <f>E4/$E$65</f>
        <v>1.1170130595463026E-3</v>
      </c>
      <c r="H4" s="7">
        <v>10.69</v>
      </c>
    </row>
    <row r="5" spans="1:8" x14ac:dyDescent="0.35">
      <c r="A5" s="1" t="s">
        <v>11</v>
      </c>
      <c r="B5" s="7">
        <v>0</v>
      </c>
      <c r="C5" s="7">
        <v>0</v>
      </c>
      <c r="D5" s="7">
        <v>12.81</v>
      </c>
      <c r="E5" s="7">
        <v>12.81</v>
      </c>
      <c r="F5" s="1"/>
      <c r="G5" s="1"/>
      <c r="H5" s="7"/>
    </row>
    <row r="6" spans="1:8" x14ac:dyDescent="0.35">
      <c r="A6" s="1" t="s">
        <v>12</v>
      </c>
      <c r="B6" s="7">
        <v>1248.4100000000001</v>
      </c>
      <c r="C6" s="7">
        <v>8.9600000000000009</v>
      </c>
      <c r="D6" s="7">
        <v>406.93</v>
      </c>
      <c r="E6" s="7">
        <v>1664.3</v>
      </c>
      <c r="F6" s="8">
        <f>(E6-E7)/E7</f>
        <v>-0.12061376857923352</v>
      </c>
      <c r="G6" s="8">
        <f>E6/$E$65</f>
        <v>7.9108290851187715E-2</v>
      </c>
      <c r="H6" s="7">
        <v>-228.27</v>
      </c>
    </row>
    <row r="7" spans="1:8" x14ac:dyDescent="0.35">
      <c r="A7" s="1" t="s">
        <v>11</v>
      </c>
      <c r="B7" s="7">
        <v>1612.5</v>
      </c>
      <c r="C7" s="7">
        <v>6.87</v>
      </c>
      <c r="D7" s="7">
        <v>273.2</v>
      </c>
      <c r="E7" s="7">
        <v>1892.57</v>
      </c>
      <c r="F7" s="1"/>
      <c r="G7" s="1"/>
      <c r="H7" s="7"/>
    </row>
    <row r="8" spans="1:8" x14ac:dyDescent="0.35">
      <c r="A8" s="1" t="s">
        <v>13</v>
      </c>
      <c r="B8" s="7">
        <v>289.77999999999997</v>
      </c>
      <c r="C8" s="7">
        <v>0</v>
      </c>
      <c r="D8" s="7">
        <v>45.25</v>
      </c>
      <c r="E8" s="7">
        <v>335.03</v>
      </c>
      <c r="F8" s="8">
        <f>(E8-E9)/E9</f>
        <v>7.7589542483660123</v>
      </c>
      <c r="G8" s="8">
        <f>E8/$E$65</f>
        <v>1.5924803631480754E-2</v>
      </c>
      <c r="H8" s="7">
        <v>296.77999999999997</v>
      </c>
    </row>
    <row r="9" spans="1:8" x14ac:dyDescent="0.35">
      <c r="A9" s="1" t="s">
        <v>11</v>
      </c>
      <c r="B9" s="7">
        <v>0</v>
      </c>
      <c r="C9" s="7">
        <v>0</v>
      </c>
      <c r="D9" s="7">
        <v>38.25</v>
      </c>
      <c r="E9" s="7">
        <v>38.25</v>
      </c>
      <c r="F9" s="1"/>
      <c r="G9" s="1"/>
      <c r="H9" s="7"/>
    </row>
    <row r="10" spans="1:8" x14ac:dyDescent="0.35">
      <c r="A10" s="1" t="s">
        <v>14</v>
      </c>
      <c r="B10" s="7">
        <v>0</v>
      </c>
      <c r="C10" s="7">
        <v>0</v>
      </c>
      <c r="D10" s="7">
        <v>0.61</v>
      </c>
      <c r="E10" s="7">
        <v>0.61</v>
      </c>
      <c r="F10" s="8">
        <f>(E10-E11)/E11</f>
        <v>-0.65730337078651679</v>
      </c>
      <c r="G10" s="1">
        <v>0</v>
      </c>
      <c r="H10" s="7">
        <v>-1.17</v>
      </c>
    </row>
    <row r="11" spans="1:8" x14ac:dyDescent="0.35">
      <c r="A11" s="1" t="s">
        <v>11</v>
      </c>
      <c r="B11" s="7">
        <v>0</v>
      </c>
      <c r="C11" s="7">
        <v>0</v>
      </c>
      <c r="D11" s="7">
        <v>1.78</v>
      </c>
      <c r="E11" s="7">
        <v>1.78</v>
      </c>
      <c r="F11" s="1"/>
      <c r="G11" s="1"/>
      <c r="H11" s="7"/>
    </row>
    <row r="12" spans="1:8" x14ac:dyDescent="0.35">
      <c r="A12" s="1" t="s">
        <v>15</v>
      </c>
      <c r="B12" s="7">
        <v>149.6</v>
      </c>
      <c r="C12" s="7">
        <v>0</v>
      </c>
      <c r="D12" s="7">
        <v>153.69</v>
      </c>
      <c r="E12" s="7">
        <v>303.29000000000002</v>
      </c>
      <c r="F12" s="8">
        <f>(E12-E13)/E13</f>
        <v>-0.36642991435136824</v>
      </c>
      <c r="G12" s="8">
        <f>E12/$E$65</f>
        <v>1.4416123014033963E-2</v>
      </c>
      <c r="H12" s="7">
        <v>-175.41</v>
      </c>
    </row>
    <row r="13" spans="1:8" x14ac:dyDescent="0.35">
      <c r="A13" s="1" t="s">
        <v>11</v>
      </c>
      <c r="B13" s="7">
        <v>339.74</v>
      </c>
      <c r="C13" s="7">
        <v>0</v>
      </c>
      <c r="D13" s="7">
        <v>138.96</v>
      </c>
      <c r="E13" s="7">
        <v>478.7</v>
      </c>
      <c r="F13" s="1"/>
      <c r="G13" s="1"/>
      <c r="H13" s="7"/>
    </row>
    <row r="14" spans="1:8" x14ac:dyDescent="0.35">
      <c r="A14" s="1" t="s">
        <v>16</v>
      </c>
      <c r="B14" s="7">
        <v>0</v>
      </c>
      <c r="C14" s="7">
        <v>0</v>
      </c>
      <c r="D14" s="7">
        <v>67.7</v>
      </c>
      <c r="E14" s="7">
        <v>67.7</v>
      </c>
      <c r="F14" s="8">
        <f>(E14-E15)/E15</f>
        <v>1.527062336692796</v>
      </c>
      <c r="G14" s="8">
        <f>E14/$E$65</f>
        <v>3.2179482609057315E-3</v>
      </c>
      <c r="H14" s="7">
        <v>40.909999999999997</v>
      </c>
    </row>
    <row r="15" spans="1:8" x14ac:dyDescent="0.35">
      <c r="A15" s="1" t="s">
        <v>11</v>
      </c>
      <c r="B15" s="7">
        <v>0</v>
      </c>
      <c r="C15" s="7">
        <v>0</v>
      </c>
      <c r="D15" s="7">
        <v>26.79</v>
      </c>
      <c r="E15" s="7">
        <v>26.79</v>
      </c>
      <c r="F15" s="1"/>
      <c r="G15" s="1"/>
      <c r="H15" s="7"/>
    </row>
    <row r="16" spans="1:8" x14ac:dyDescent="0.35">
      <c r="A16" s="1" t="s">
        <v>17</v>
      </c>
      <c r="B16" s="7">
        <v>1897.35</v>
      </c>
      <c r="C16" s="7">
        <v>51.14</v>
      </c>
      <c r="D16" s="7">
        <v>113.5</v>
      </c>
      <c r="E16" s="7">
        <v>2061.9899999999998</v>
      </c>
      <c r="F16" s="8">
        <f>(E16-E17)/E17</f>
        <v>0.11303695386973835</v>
      </c>
      <c r="G16" s="8">
        <f>E16/$E$65</f>
        <v>9.8011479091654474E-2</v>
      </c>
      <c r="H16" s="7">
        <v>209.41</v>
      </c>
    </row>
    <row r="17" spans="1:8" x14ac:dyDescent="0.35">
      <c r="A17" s="1" t="s">
        <v>11</v>
      </c>
      <c r="B17" s="7">
        <v>1720.72</v>
      </c>
      <c r="C17" s="7">
        <v>43.12</v>
      </c>
      <c r="D17" s="7">
        <v>88.74</v>
      </c>
      <c r="E17" s="7">
        <v>1852.58</v>
      </c>
      <c r="F17" s="1"/>
      <c r="G17" s="1"/>
      <c r="H17" s="7"/>
    </row>
    <row r="18" spans="1:8" x14ac:dyDescent="0.35">
      <c r="A18" s="1" t="s">
        <v>18</v>
      </c>
      <c r="B18" s="7">
        <v>1003.86</v>
      </c>
      <c r="C18" s="7">
        <v>31.35</v>
      </c>
      <c r="D18" s="7">
        <v>361.62</v>
      </c>
      <c r="E18" s="7">
        <v>1396.83</v>
      </c>
      <c r="F18" s="8">
        <f>(E18-E19)/E19</f>
        <v>0.36405183441891348</v>
      </c>
      <c r="G18" s="8">
        <f>E18/$E$65</f>
        <v>6.6394780934726033E-2</v>
      </c>
      <c r="H18" s="7">
        <v>372.8</v>
      </c>
    </row>
    <row r="19" spans="1:8" x14ac:dyDescent="0.35">
      <c r="A19" s="1" t="s">
        <v>11</v>
      </c>
      <c r="B19" s="7">
        <v>799.21</v>
      </c>
      <c r="C19" s="7">
        <v>32.04</v>
      </c>
      <c r="D19" s="7">
        <v>192.78</v>
      </c>
      <c r="E19" s="7">
        <v>1024.03</v>
      </c>
      <c r="F19" s="1"/>
      <c r="G19" s="1"/>
      <c r="H19" s="7"/>
    </row>
    <row r="20" spans="1:8" x14ac:dyDescent="0.35">
      <c r="A20" s="1" t="s">
        <v>19</v>
      </c>
      <c r="B20" s="7">
        <v>361.33</v>
      </c>
      <c r="C20" s="7">
        <v>20.02</v>
      </c>
      <c r="D20" s="7">
        <v>258.63</v>
      </c>
      <c r="E20" s="7">
        <v>639.98</v>
      </c>
      <c r="F20" s="8">
        <f>(E20-E21)/E21</f>
        <v>8.9253497634203732E-2</v>
      </c>
      <c r="G20" s="8">
        <f>E20/$E$65</f>
        <v>3.0419830546742244E-2</v>
      </c>
      <c r="H20" s="7">
        <v>52.44</v>
      </c>
    </row>
    <row r="21" spans="1:8" x14ac:dyDescent="0.35">
      <c r="A21" s="1" t="s">
        <v>11</v>
      </c>
      <c r="B21" s="7">
        <v>324.66000000000003</v>
      </c>
      <c r="C21" s="7">
        <v>21.84</v>
      </c>
      <c r="D21" s="7">
        <v>241.04</v>
      </c>
      <c r="E21" s="7">
        <v>587.54</v>
      </c>
      <c r="F21" s="1"/>
      <c r="G21" s="1"/>
      <c r="H21" s="7"/>
    </row>
    <row r="22" spans="1:8" x14ac:dyDescent="0.35">
      <c r="A22" s="1" t="s">
        <v>20</v>
      </c>
      <c r="B22" s="7">
        <v>0</v>
      </c>
      <c r="C22" s="7">
        <v>0</v>
      </c>
      <c r="D22" s="7">
        <v>20.329999999999998</v>
      </c>
      <c r="E22" s="7">
        <v>20.329999999999998</v>
      </c>
      <c r="F22" s="8">
        <f>(E22-E23)/E23</f>
        <v>0.2336165048543688</v>
      </c>
      <c r="G22" s="8">
        <f>E22/$E$65</f>
        <v>9.663351276840991E-4</v>
      </c>
      <c r="H22" s="7">
        <v>3.85</v>
      </c>
    </row>
    <row r="23" spans="1:8" x14ac:dyDescent="0.35">
      <c r="A23" s="1" t="s">
        <v>11</v>
      </c>
      <c r="B23" s="7">
        <v>0</v>
      </c>
      <c r="C23" s="7">
        <v>0</v>
      </c>
      <c r="D23" s="7">
        <v>16.48</v>
      </c>
      <c r="E23" s="7">
        <v>16.48</v>
      </c>
      <c r="F23" s="1"/>
      <c r="G23" s="1"/>
      <c r="H23" s="7"/>
    </row>
    <row r="24" spans="1:8" x14ac:dyDescent="0.35">
      <c r="A24" s="1" t="s">
        <v>21</v>
      </c>
      <c r="B24" s="7">
        <v>268.01</v>
      </c>
      <c r="C24" s="7">
        <v>0</v>
      </c>
      <c r="D24" s="7">
        <v>0</v>
      </c>
      <c r="E24" s="7">
        <v>268.01</v>
      </c>
      <c r="F24" s="7">
        <v>0</v>
      </c>
      <c r="G24" s="8">
        <f>E24/$E$65</f>
        <v>1.2739177450595938E-2</v>
      </c>
      <c r="H24" s="7">
        <v>268.01</v>
      </c>
    </row>
    <row r="25" spans="1:8" x14ac:dyDescent="0.35">
      <c r="A25" s="1" t="s">
        <v>11</v>
      </c>
      <c r="B25" s="7">
        <v>0</v>
      </c>
      <c r="C25" s="7">
        <v>0</v>
      </c>
      <c r="D25" s="7">
        <v>0</v>
      </c>
      <c r="E25" s="7">
        <v>0</v>
      </c>
      <c r="F25" s="1"/>
      <c r="G25" s="1"/>
      <c r="H25" s="7"/>
    </row>
    <row r="26" spans="1:8" x14ac:dyDescent="0.35">
      <c r="A26" s="1" t="s">
        <v>22</v>
      </c>
      <c r="B26" s="7">
        <v>0</v>
      </c>
      <c r="C26" s="7">
        <v>0</v>
      </c>
      <c r="D26" s="7">
        <v>38.47</v>
      </c>
      <c r="E26" s="7">
        <v>38.47</v>
      </c>
      <c r="F26" s="8">
        <f>(E26-E27)/E27</f>
        <v>4.5664582767056261E-2</v>
      </c>
      <c r="G26" s="8">
        <f>E26/$E$65</f>
        <v>1.8285741447126068E-3</v>
      </c>
      <c r="H26" s="7">
        <v>1.68</v>
      </c>
    </row>
    <row r="27" spans="1:8" x14ac:dyDescent="0.35">
      <c r="A27" s="1" t="s">
        <v>11</v>
      </c>
      <c r="B27" s="7">
        <v>0</v>
      </c>
      <c r="C27" s="7">
        <v>0</v>
      </c>
      <c r="D27" s="7">
        <v>36.79</v>
      </c>
      <c r="E27" s="7">
        <v>36.79</v>
      </c>
      <c r="F27" s="1"/>
      <c r="G27" s="1"/>
      <c r="H27" s="7"/>
    </row>
    <row r="28" spans="1:8" x14ac:dyDescent="0.35">
      <c r="A28" s="1" t="s">
        <v>23</v>
      </c>
      <c r="B28" s="7">
        <v>0</v>
      </c>
      <c r="C28" s="7">
        <v>0</v>
      </c>
      <c r="D28" s="7">
        <v>0.85</v>
      </c>
      <c r="E28" s="7">
        <v>0.85</v>
      </c>
      <c r="F28" s="8">
        <f>(E28-E29)/E29</f>
        <v>-2.0624999999999996</v>
      </c>
      <c r="G28" s="1">
        <v>0</v>
      </c>
      <c r="H28" s="7">
        <v>1.65</v>
      </c>
    </row>
    <row r="29" spans="1:8" x14ac:dyDescent="0.35">
      <c r="A29" s="1" t="s">
        <v>11</v>
      </c>
      <c r="B29" s="7">
        <v>0</v>
      </c>
      <c r="C29" s="7">
        <v>0</v>
      </c>
      <c r="D29" s="7">
        <v>-0.8</v>
      </c>
      <c r="E29" s="7">
        <v>-0.8</v>
      </c>
      <c r="F29" s="1"/>
      <c r="G29" s="1"/>
      <c r="H29" s="7"/>
    </row>
    <row r="30" spans="1:8" x14ac:dyDescent="0.35">
      <c r="A30" s="1" t="s">
        <v>24</v>
      </c>
      <c r="B30" s="7">
        <v>0.81</v>
      </c>
      <c r="C30" s="7">
        <v>0</v>
      </c>
      <c r="D30" s="7">
        <v>268.58</v>
      </c>
      <c r="E30" s="7">
        <v>269.39</v>
      </c>
      <c r="F30" s="8">
        <f>(E30-E31)/E31</f>
        <v>0.14303292600135767</v>
      </c>
      <c r="G30" s="8">
        <f>E30/$E$65</f>
        <v>1.2804772260050145E-2</v>
      </c>
      <c r="H30" s="7">
        <v>33.71</v>
      </c>
    </row>
    <row r="31" spans="1:8" x14ac:dyDescent="0.35">
      <c r="A31" s="1" t="s">
        <v>11</v>
      </c>
      <c r="B31" s="7">
        <v>4.29</v>
      </c>
      <c r="C31" s="7">
        <v>0</v>
      </c>
      <c r="D31" s="7">
        <v>231.39</v>
      </c>
      <c r="E31" s="7">
        <v>235.68</v>
      </c>
      <c r="F31" s="1"/>
      <c r="G31" s="1"/>
      <c r="H31" s="7"/>
    </row>
    <row r="32" spans="1:8" x14ac:dyDescent="0.35">
      <c r="A32" s="1" t="s">
        <v>25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x14ac:dyDescent="0.35">
      <c r="A33" s="1" t="s">
        <v>11</v>
      </c>
      <c r="B33" s="7">
        <v>0</v>
      </c>
      <c r="C33" s="7">
        <v>0</v>
      </c>
      <c r="D33" s="7">
        <v>0</v>
      </c>
      <c r="E33" s="7">
        <v>0</v>
      </c>
      <c r="F33" s="7"/>
      <c r="G33" s="7"/>
      <c r="H33" s="7"/>
    </row>
    <row r="34" spans="1:8" x14ac:dyDescent="0.35">
      <c r="A34" s="1" t="s">
        <v>26</v>
      </c>
      <c r="B34" s="7">
        <v>0</v>
      </c>
      <c r="C34" s="7">
        <v>0</v>
      </c>
      <c r="D34" s="7">
        <v>0.11</v>
      </c>
      <c r="E34" s="7">
        <v>0.11</v>
      </c>
      <c r="F34" s="8">
        <f>(E34-E35)/E35</f>
        <v>-0.52173913043478259</v>
      </c>
      <c r="G34" s="1">
        <v>0</v>
      </c>
      <c r="H34" s="7">
        <v>-0.12</v>
      </c>
    </row>
    <row r="35" spans="1:8" x14ac:dyDescent="0.35">
      <c r="A35" s="1" t="s">
        <v>11</v>
      </c>
      <c r="B35" s="7">
        <v>0</v>
      </c>
      <c r="C35" s="7">
        <v>0</v>
      </c>
      <c r="D35" s="7">
        <v>0.23</v>
      </c>
      <c r="E35" s="7">
        <v>0.23</v>
      </c>
      <c r="F35" s="1"/>
      <c r="G35" s="1"/>
      <c r="H35" s="7"/>
    </row>
    <row r="36" spans="1:8" x14ac:dyDescent="0.35">
      <c r="A36" s="1" t="s">
        <v>27</v>
      </c>
      <c r="B36" s="7">
        <v>2330.06</v>
      </c>
      <c r="C36" s="7">
        <v>0</v>
      </c>
      <c r="D36" s="7">
        <v>46.02</v>
      </c>
      <c r="E36" s="7">
        <v>2376.08</v>
      </c>
      <c r="F36" s="8">
        <f>(E36-E37)/E37</f>
        <v>0.10081168229494826</v>
      </c>
      <c r="G36" s="8">
        <f>E36/$E$65</f>
        <v>0.11294095278837356</v>
      </c>
      <c r="H36" s="7">
        <v>217.6</v>
      </c>
    </row>
    <row r="37" spans="1:8" x14ac:dyDescent="0.35">
      <c r="A37" s="1" t="s">
        <v>11</v>
      </c>
      <c r="B37" s="7">
        <v>2117.54</v>
      </c>
      <c r="C37" s="7">
        <v>0</v>
      </c>
      <c r="D37" s="7">
        <v>40.94</v>
      </c>
      <c r="E37" s="7">
        <v>2158.48</v>
      </c>
      <c r="F37" s="1"/>
      <c r="G37" s="1"/>
      <c r="H37" s="7"/>
    </row>
    <row r="38" spans="1:8" x14ac:dyDescent="0.35">
      <c r="A38" s="1" t="s">
        <v>28</v>
      </c>
      <c r="B38" s="7">
        <v>0</v>
      </c>
      <c r="C38" s="7">
        <v>0</v>
      </c>
      <c r="D38" s="7">
        <v>4.57</v>
      </c>
      <c r="E38" s="7">
        <v>4.57</v>
      </c>
      <c r="F38" s="8">
        <f>(E38-E39)/E39</f>
        <v>-0.14579439252336437</v>
      </c>
      <c r="G38" s="8">
        <f>E38/$E$65</f>
        <v>2.1722339072879161E-4</v>
      </c>
      <c r="H38" s="7">
        <v>-0.78</v>
      </c>
    </row>
    <row r="39" spans="1:8" x14ac:dyDescent="0.35">
      <c r="A39" s="1" t="s">
        <v>11</v>
      </c>
      <c r="B39" s="7">
        <v>0</v>
      </c>
      <c r="C39" s="7">
        <v>0</v>
      </c>
      <c r="D39" s="7">
        <v>5.35</v>
      </c>
      <c r="E39" s="7">
        <v>5.35</v>
      </c>
      <c r="F39" s="1"/>
      <c r="G39" s="1"/>
      <c r="H39" s="7"/>
    </row>
    <row r="40" spans="1:8" x14ac:dyDescent="0.35">
      <c r="A40" s="1" t="s">
        <v>29</v>
      </c>
      <c r="B40" s="7">
        <v>1683.92</v>
      </c>
      <c r="C40" s="7">
        <v>20.7</v>
      </c>
      <c r="D40" s="7">
        <v>65.349999999999994</v>
      </c>
      <c r="E40" s="7">
        <v>1769.97</v>
      </c>
      <c r="F40" s="8">
        <f>(E40-E41)/E41</f>
        <v>0.10304620408570263</v>
      </c>
      <c r="G40" s="8">
        <f>E40/$E$65</f>
        <v>8.4131047021496555E-2</v>
      </c>
      <c r="H40" s="7">
        <v>165.35</v>
      </c>
    </row>
    <row r="41" spans="1:8" x14ac:dyDescent="0.35">
      <c r="A41" s="1" t="s">
        <v>11</v>
      </c>
      <c r="B41" s="7">
        <v>1526.24</v>
      </c>
      <c r="C41" s="7">
        <v>14.95</v>
      </c>
      <c r="D41" s="7">
        <v>63.43</v>
      </c>
      <c r="E41" s="7">
        <v>1604.62</v>
      </c>
      <c r="F41" s="1"/>
      <c r="G41" s="1"/>
      <c r="H41" s="7"/>
    </row>
    <row r="42" spans="1:8" x14ac:dyDescent="0.35">
      <c r="A42" s="1" t="s">
        <v>30</v>
      </c>
      <c r="B42" s="7">
        <v>0</v>
      </c>
      <c r="C42" s="7">
        <v>0</v>
      </c>
      <c r="D42" s="7">
        <v>7.75</v>
      </c>
      <c r="E42" s="7">
        <v>7.75</v>
      </c>
      <c r="F42" s="8">
        <f>(E42-E43)/E43</f>
        <v>0.1654135338345864</v>
      </c>
      <c r="G42" s="8">
        <f>E42/$E$65</f>
        <v>3.6837664729718489E-4</v>
      </c>
      <c r="H42" s="7">
        <v>1.1000000000000001</v>
      </c>
    </row>
    <row r="43" spans="1:8" x14ac:dyDescent="0.35">
      <c r="A43" s="1" t="s">
        <v>11</v>
      </c>
      <c r="B43" s="7">
        <v>0</v>
      </c>
      <c r="C43" s="7">
        <v>0</v>
      </c>
      <c r="D43" s="7">
        <v>6.65</v>
      </c>
      <c r="E43" s="7">
        <v>6.65</v>
      </c>
      <c r="F43" s="1"/>
      <c r="G43" s="1"/>
      <c r="H43" s="7"/>
    </row>
    <row r="44" spans="1:8" x14ac:dyDescent="0.35">
      <c r="A44" s="1" t="s">
        <v>31</v>
      </c>
      <c r="B44" s="7">
        <v>176.94</v>
      </c>
      <c r="C44" s="7">
        <v>49.59</v>
      </c>
      <c r="D44" s="7">
        <v>152.43</v>
      </c>
      <c r="E44" s="7">
        <v>378.96</v>
      </c>
      <c r="F44" s="8">
        <f>(E44-E45)/E45</f>
        <v>1.1604241491363092</v>
      </c>
      <c r="G44" s="8">
        <f>E44/$E$65</f>
        <v>1.8012905065773056E-2</v>
      </c>
      <c r="H44" s="7">
        <v>203.55</v>
      </c>
    </row>
    <row r="45" spans="1:8" x14ac:dyDescent="0.35">
      <c r="A45" s="1" t="s">
        <v>11</v>
      </c>
      <c r="B45" s="7">
        <v>2.2200000000000002</v>
      </c>
      <c r="C45" s="7">
        <v>52.94</v>
      </c>
      <c r="D45" s="7">
        <v>120.25</v>
      </c>
      <c r="E45" s="7">
        <v>175.41</v>
      </c>
      <c r="F45" s="1"/>
      <c r="G45" s="1"/>
      <c r="H45" s="7"/>
    </row>
    <row r="46" spans="1:8" x14ac:dyDescent="0.35">
      <c r="A46" s="1" t="s">
        <v>32</v>
      </c>
      <c r="B46" s="7">
        <v>3.39</v>
      </c>
      <c r="C46" s="7">
        <v>52.93</v>
      </c>
      <c r="D46" s="7">
        <v>667.91</v>
      </c>
      <c r="E46" s="7">
        <v>724.23</v>
      </c>
      <c r="F46" s="8">
        <f>(E46-E47)/E47</f>
        <v>1.0464191536561885E-2</v>
      </c>
      <c r="G46" s="8">
        <f>E46/$E$65</f>
        <v>3.4424441196392284E-2</v>
      </c>
      <c r="H46" s="7">
        <v>7.5</v>
      </c>
    </row>
    <row r="47" spans="1:8" x14ac:dyDescent="0.35">
      <c r="A47" s="1" t="s">
        <v>11</v>
      </c>
      <c r="B47" s="7">
        <v>12.96</v>
      </c>
      <c r="C47" s="7">
        <v>66.349999999999994</v>
      </c>
      <c r="D47" s="7">
        <v>637.41999999999996</v>
      </c>
      <c r="E47" s="7">
        <v>716.73</v>
      </c>
      <c r="F47" s="1"/>
      <c r="G47" s="1"/>
      <c r="H47" s="7"/>
    </row>
    <row r="48" spans="1:8" x14ac:dyDescent="0.35">
      <c r="A48" s="1" t="s">
        <v>33</v>
      </c>
      <c r="B48" s="7">
        <v>600</v>
      </c>
      <c r="C48" s="7">
        <v>0</v>
      </c>
      <c r="D48" s="7">
        <v>277.45</v>
      </c>
      <c r="E48" s="7">
        <v>877.45</v>
      </c>
      <c r="F48" s="8">
        <f>(E48-E49)/E49</f>
        <v>2.6484407484407488</v>
      </c>
      <c r="G48" s="8">
        <f>E48/$E$65</f>
        <v>4.1707366344634178E-2</v>
      </c>
      <c r="H48" s="7">
        <v>636.95000000000005</v>
      </c>
    </row>
    <row r="49" spans="1:8" x14ac:dyDescent="0.35">
      <c r="A49" s="1" t="s">
        <v>11</v>
      </c>
      <c r="B49" s="7">
        <v>0.19</v>
      </c>
      <c r="C49" s="7">
        <v>0</v>
      </c>
      <c r="D49" s="7">
        <v>240.31</v>
      </c>
      <c r="E49" s="7">
        <v>240.5</v>
      </c>
      <c r="F49" s="1"/>
      <c r="G49" s="1"/>
      <c r="H49" s="7"/>
    </row>
    <row r="50" spans="1:8" x14ac:dyDescent="0.35">
      <c r="A50" s="1" t="s">
        <v>34</v>
      </c>
      <c r="B50" s="7">
        <v>505.49</v>
      </c>
      <c r="C50" s="7">
        <v>0</v>
      </c>
      <c r="D50" s="7">
        <v>258.14</v>
      </c>
      <c r="E50" s="7">
        <v>763.63</v>
      </c>
      <c r="F50" s="8">
        <f>(E50-E51)/E51</f>
        <v>0.70278285688801678</v>
      </c>
      <c r="G50" s="8">
        <f>E50/$E$65</f>
        <v>3.6297220538780553E-2</v>
      </c>
      <c r="H50" s="7">
        <v>315.17</v>
      </c>
    </row>
    <row r="51" spans="1:8" x14ac:dyDescent="0.35">
      <c r="A51" s="1" t="s">
        <v>11</v>
      </c>
      <c r="B51" s="7">
        <v>233.13</v>
      </c>
      <c r="C51" s="7">
        <v>0</v>
      </c>
      <c r="D51" s="7">
        <v>215.33</v>
      </c>
      <c r="E51" s="7">
        <v>448.46</v>
      </c>
      <c r="F51" s="1"/>
      <c r="G51" s="1"/>
      <c r="H51" s="7"/>
    </row>
    <row r="52" spans="1:8" x14ac:dyDescent="0.35">
      <c r="A52" s="1" t="s">
        <v>35</v>
      </c>
      <c r="B52" s="7">
        <v>869.84</v>
      </c>
      <c r="C52" s="7">
        <v>5.15</v>
      </c>
      <c r="D52" s="7">
        <v>22.35</v>
      </c>
      <c r="E52" s="7">
        <v>897.34</v>
      </c>
      <c r="F52" s="8">
        <f>(E52-E53)/E53</f>
        <v>0.38130936071302129</v>
      </c>
      <c r="G52" s="8">
        <f>E52/$E$65</f>
        <v>4.265278718524592E-2</v>
      </c>
      <c r="H52" s="7">
        <v>247.71</v>
      </c>
    </row>
    <row r="53" spans="1:8" x14ac:dyDescent="0.35">
      <c r="A53" s="1" t="s">
        <v>11</v>
      </c>
      <c r="B53" s="7">
        <v>626.5</v>
      </c>
      <c r="C53" s="7">
        <v>4.2</v>
      </c>
      <c r="D53" s="7">
        <v>18.93</v>
      </c>
      <c r="E53" s="7">
        <v>649.63</v>
      </c>
      <c r="F53" s="1"/>
      <c r="G53" s="1"/>
      <c r="H53" s="7"/>
    </row>
    <row r="54" spans="1:8" x14ac:dyDescent="0.35">
      <c r="A54" s="2" t="s">
        <v>36</v>
      </c>
      <c r="B54" s="6">
        <f t="shared" ref="B54:E55" si="0">SUM(B4+B6+B8+B10+B12+B14+B16+B18+B20+B22+B24+B26+B28+B30+B32+B34+B36+B38+B40+B42+B44+B46+B48+B50+B52)</f>
        <v>11388.79</v>
      </c>
      <c r="C54" s="6">
        <f t="shared" si="0"/>
        <v>239.84</v>
      </c>
      <c r="D54" s="6">
        <f t="shared" si="0"/>
        <v>3261.7399999999993</v>
      </c>
      <c r="E54" s="6">
        <f t="shared" si="0"/>
        <v>14890.369999999999</v>
      </c>
      <c r="F54" s="9">
        <f>(E54-E55)/E55</f>
        <v>0.21959643745812649</v>
      </c>
      <c r="G54" s="9">
        <f>E54/$E$65</f>
        <v>0.70777607453091385</v>
      </c>
      <c r="H54" s="6">
        <f>E54-E55</f>
        <v>2681.1100000000042</v>
      </c>
    </row>
    <row r="55" spans="1:8" x14ac:dyDescent="0.35">
      <c r="A55" s="1" t="s">
        <v>37</v>
      </c>
      <c r="B55" s="13">
        <f t="shared" si="0"/>
        <v>9319.8999999999978</v>
      </c>
      <c r="C55" s="13">
        <f t="shared" si="0"/>
        <v>242.30999999999997</v>
      </c>
      <c r="D55" s="13">
        <f t="shared" si="0"/>
        <v>2647.0499999999997</v>
      </c>
      <c r="E55" s="13">
        <f t="shared" si="0"/>
        <v>12209.259999999995</v>
      </c>
      <c r="F55" s="1"/>
      <c r="G55" s="1"/>
      <c r="H55" s="7"/>
    </row>
    <row r="56" spans="1:8" x14ac:dyDescent="0.35">
      <c r="A56" s="1" t="s">
        <v>38</v>
      </c>
      <c r="B56" s="7">
        <f>(B54-B55)/B55</f>
        <v>0.22198628740651763</v>
      </c>
      <c r="C56" s="7">
        <f>(C54-C55)/C55</f>
        <v>-1.0193553712186746E-2</v>
      </c>
      <c r="D56" s="7">
        <f>(D54-D55)/D55</f>
        <v>0.23221699627887635</v>
      </c>
      <c r="E56" s="7">
        <f>(E54-E55)/E55</f>
        <v>0.21959643745812649</v>
      </c>
      <c r="F56" s="1"/>
      <c r="G56" s="1"/>
      <c r="H56" s="7"/>
    </row>
    <row r="57" spans="1:8" x14ac:dyDescent="0.35">
      <c r="A57" s="2" t="s">
        <v>55</v>
      </c>
      <c r="B57" s="7"/>
      <c r="C57" s="7"/>
      <c r="D57" s="7"/>
      <c r="E57" s="7"/>
      <c r="F57" s="1"/>
      <c r="G57" s="1"/>
      <c r="H57" s="7"/>
    </row>
    <row r="58" spans="1:8" x14ac:dyDescent="0.35">
      <c r="A58" s="1" t="s">
        <v>56</v>
      </c>
      <c r="B58" s="7">
        <v>5572.33</v>
      </c>
      <c r="C58" s="7">
        <v>0</v>
      </c>
      <c r="D58" s="7">
        <v>8.5</v>
      </c>
      <c r="E58" s="7">
        <v>5580.83</v>
      </c>
      <c r="F58" s="8">
        <f>(E58-E59)/E59</f>
        <v>-0.3335160517534998</v>
      </c>
      <c r="G58" s="8">
        <f>E58/$E$65</f>
        <v>0.26527063800458689</v>
      </c>
      <c r="H58" s="7">
        <v>-2792.71</v>
      </c>
    </row>
    <row r="59" spans="1:8" x14ac:dyDescent="0.35">
      <c r="A59" s="1" t="s">
        <v>11</v>
      </c>
      <c r="B59" s="7">
        <v>8373.5400000000009</v>
      </c>
      <c r="C59" s="7">
        <v>0</v>
      </c>
      <c r="D59" s="7">
        <v>0</v>
      </c>
      <c r="E59" s="7">
        <v>8373.5400000000009</v>
      </c>
      <c r="F59" s="1"/>
      <c r="G59" s="1"/>
      <c r="H59" s="7"/>
    </row>
    <row r="60" spans="1:8" x14ac:dyDescent="0.35">
      <c r="A60" s="1" t="s">
        <v>57</v>
      </c>
      <c r="B60" s="7">
        <v>0</v>
      </c>
      <c r="C60" s="7">
        <v>567.04999999999995</v>
      </c>
      <c r="D60" s="7">
        <v>0</v>
      </c>
      <c r="E60" s="7">
        <v>567.04999999999995</v>
      </c>
      <c r="F60" s="8">
        <f>(E60-E61)/E61</f>
        <v>6.424308396831932E-2</v>
      </c>
      <c r="G60" s="8">
        <f>E60/$E$65</f>
        <v>2.6953287464499185E-2</v>
      </c>
      <c r="H60" s="7">
        <v>34.229999999999997</v>
      </c>
    </row>
    <row r="61" spans="1:8" x14ac:dyDescent="0.35">
      <c r="A61" s="1" t="s">
        <v>11</v>
      </c>
      <c r="B61" s="7">
        <v>0</v>
      </c>
      <c r="C61" s="7">
        <v>532.82000000000005</v>
      </c>
      <c r="D61" s="7">
        <v>0</v>
      </c>
      <c r="E61" s="7">
        <v>532.82000000000005</v>
      </c>
      <c r="F61" s="1"/>
      <c r="G61" s="1"/>
      <c r="H61" s="7"/>
    </row>
    <row r="62" spans="1:8" x14ac:dyDescent="0.35">
      <c r="A62" s="2" t="s">
        <v>58</v>
      </c>
      <c r="B62" s="6">
        <f t="shared" ref="B62:E62" si="1">SUM(B58+B60)</f>
        <v>5572.33</v>
      </c>
      <c r="C62" s="6">
        <f t="shared" si="1"/>
        <v>567.04999999999995</v>
      </c>
      <c r="D62" s="6">
        <f t="shared" si="1"/>
        <v>8.5</v>
      </c>
      <c r="E62" s="6">
        <f t="shared" si="1"/>
        <v>6147.88</v>
      </c>
      <c r="F62" s="9">
        <f>(E62-E63)/E63</f>
        <v>-0.30972024485873018</v>
      </c>
      <c r="G62" s="9">
        <f>E62/$E$65</f>
        <v>0.2922239254690861</v>
      </c>
      <c r="H62" s="6">
        <v>-2758.48</v>
      </c>
    </row>
    <row r="63" spans="1:8" x14ac:dyDescent="0.35">
      <c r="A63" s="1" t="s">
        <v>37</v>
      </c>
      <c r="B63" s="7">
        <f>SUM(B59+B61)</f>
        <v>8373.5400000000009</v>
      </c>
      <c r="C63" s="7">
        <f>SUM(C59+C61)</f>
        <v>532.82000000000005</v>
      </c>
      <c r="D63" s="7">
        <v>0</v>
      </c>
      <c r="E63" s="7">
        <f>SUM(E59+E61)</f>
        <v>8906.36</v>
      </c>
      <c r="F63" s="1"/>
      <c r="G63" s="1"/>
      <c r="H63" s="7"/>
    </row>
    <row r="64" spans="1:8" x14ac:dyDescent="0.35">
      <c r="A64" s="1" t="s">
        <v>38</v>
      </c>
      <c r="B64" s="7">
        <f>(B62-B63)/B63</f>
        <v>-0.33453115408775747</v>
      </c>
      <c r="C64" s="7">
        <f>(C62-C63)/C63</f>
        <v>6.424308396831932E-2</v>
      </c>
      <c r="D64" s="7">
        <v>0</v>
      </c>
      <c r="E64" s="7">
        <f>(E62-E63)/E63</f>
        <v>-0.30972024485873018</v>
      </c>
      <c r="F64" s="1"/>
      <c r="G64" s="1"/>
      <c r="H64" s="7"/>
    </row>
    <row r="65" spans="1:8" x14ac:dyDescent="0.35">
      <c r="A65" s="2" t="s">
        <v>45</v>
      </c>
      <c r="B65" s="6">
        <f t="shared" ref="B65:E66" si="2">SUM(B54+B62)</f>
        <v>16961.120000000003</v>
      </c>
      <c r="C65" s="6">
        <f t="shared" si="2"/>
        <v>806.89</v>
      </c>
      <c r="D65" s="6">
        <f t="shared" si="2"/>
        <v>3270.2399999999993</v>
      </c>
      <c r="E65" s="6">
        <f t="shared" si="2"/>
        <v>21038.25</v>
      </c>
      <c r="F65" s="9">
        <f>(E65-E66)/E66</f>
        <v>-3.6641121596237931E-3</v>
      </c>
      <c r="G65" s="9">
        <f>E65/$E$65</f>
        <v>1</v>
      </c>
      <c r="H65" s="6">
        <v>-77.37</v>
      </c>
    </row>
    <row r="66" spans="1:8" x14ac:dyDescent="0.35">
      <c r="A66" s="1" t="s">
        <v>37</v>
      </c>
      <c r="B66" s="7">
        <f t="shared" si="2"/>
        <v>17693.439999999999</v>
      </c>
      <c r="C66" s="7">
        <f t="shared" si="2"/>
        <v>775.13</v>
      </c>
      <c r="D66" s="7">
        <f t="shared" si="2"/>
        <v>2647.0499999999997</v>
      </c>
      <c r="E66" s="7">
        <f t="shared" si="2"/>
        <v>21115.619999999995</v>
      </c>
      <c r="F66" s="1"/>
      <c r="G66" s="1"/>
      <c r="H66" s="1"/>
    </row>
    <row r="67" spans="1:8" x14ac:dyDescent="0.35">
      <c r="A67" s="1" t="s">
        <v>38</v>
      </c>
      <c r="B67" s="8">
        <f>(B65-B66)/B66</f>
        <v>-4.1389351081530565E-2</v>
      </c>
      <c r="C67" s="8">
        <f>(C65-C66)/C66</f>
        <v>4.0973772141447228E-2</v>
      </c>
      <c r="D67" s="8">
        <f>(D65-D66)/D66</f>
        <v>0.23542811809372685</v>
      </c>
      <c r="E67" s="8">
        <f>(E65-E66)/E66</f>
        <v>-3.6641121596237931E-3</v>
      </c>
      <c r="F67" s="1"/>
      <c r="G67" s="1"/>
      <c r="H67" s="1"/>
    </row>
    <row r="68" spans="1:8" x14ac:dyDescent="0.35">
      <c r="A68" s="1" t="s">
        <v>46</v>
      </c>
      <c r="B68" s="8">
        <f>B65/$E$65</f>
        <v>0.80620393806519086</v>
      </c>
      <c r="C68" s="8">
        <f>C65/$E$65</f>
        <v>3.8353475217758129E-2</v>
      </c>
      <c r="D68" s="8">
        <f>D65/$E$65</f>
        <v>0.15544258671705105</v>
      </c>
      <c r="E68" s="8">
        <f>E65/$E$65</f>
        <v>1</v>
      </c>
      <c r="F68" s="1"/>
      <c r="G68" s="1"/>
      <c r="H68" s="1"/>
    </row>
    <row r="69" spans="1:8" x14ac:dyDescent="0.35">
      <c r="A69" s="1" t="s">
        <v>47</v>
      </c>
      <c r="B69" s="8">
        <f>B66/$E$66</f>
        <v>0.8379313512934975</v>
      </c>
      <c r="C69" s="8">
        <f>C66/$E$66</f>
        <v>3.6708843974271189E-2</v>
      </c>
      <c r="D69" s="8">
        <f>D66/$E$66</f>
        <v>0.12535980473223141</v>
      </c>
      <c r="E69" s="8">
        <f>E66/$E$66</f>
        <v>1</v>
      </c>
      <c r="F69" s="1"/>
      <c r="G69" s="1"/>
      <c r="H69" s="1"/>
    </row>
  </sheetData>
  <mergeCells count="1">
    <mergeCell ref="A1:H1"/>
  </mergeCells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3"/>
  <sheetViews>
    <sheetView topLeftCell="D1" zoomScale="99" zoomScaleNormal="99" workbookViewId="0">
      <selection activeCell="R4" sqref="R4:R54"/>
    </sheetView>
  </sheetViews>
  <sheetFormatPr defaultColWidth="8.90625" defaultRowHeight="13" x14ac:dyDescent="0.3"/>
  <cols>
    <col min="1" max="1" width="32" style="14" customWidth="1"/>
    <col min="2" max="2" width="12.08984375" style="14" customWidth="1"/>
    <col min="3" max="3" width="11.6328125" style="14" customWidth="1"/>
    <col min="4" max="4" width="11" style="14" customWidth="1"/>
    <col min="5" max="5" width="10.1796875" style="14" customWidth="1"/>
    <col min="6" max="6" width="9.453125" style="14" customWidth="1"/>
    <col min="7" max="7" width="12" style="14" customWidth="1"/>
    <col min="8" max="10" width="10.54296875" style="14" bestFit="1" customWidth="1"/>
    <col min="11" max="11" width="9" style="14" bestFit="1" customWidth="1"/>
    <col min="12" max="13" width="9.54296875" style="14" bestFit="1" customWidth="1"/>
    <col min="14" max="14" width="11.36328125" style="14" customWidth="1"/>
    <col min="15" max="15" width="11.81640625" style="14" bestFit="1" customWidth="1"/>
    <col min="16" max="17" width="8.90625" style="14"/>
    <col min="18" max="18" width="11.453125" style="14" customWidth="1"/>
    <col min="19" max="16384" width="8.90625" style="14"/>
  </cols>
  <sheetData>
    <row r="1" spans="1:1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3.65" customHeight="1" x14ac:dyDescent="0.3">
      <c r="A2" s="15"/>
      <c r="B2" s="15" t="s">
        <v>59</v>
      </c>
      <c r="C2" s="15" t="s">
        <v>60</v>
      </c>
      <c r="D2" s="15" t="s">
        <v>61</v>
      </c>
      <c r="E2" s="15" t="s">
        <v>62</v>
      </c>
      <c r="F2" s="15" t="s">
        <v>63</v>
      </c>
      <c r="G2" s="15" t="s">
        <v>64</v>
      </c>
      <c r="H2" s="15" t="s">
        <v>65</v>
      </c>
      <c r="I2" s="15" t="s">
        <v>66</v>
      </c>
      <c r="J2" s="15" t="s">
        <v>67</v>
      </c>
      <c r="K2" s="15" t="s">
        <v>68</v>
      </c>
      <c r="L2" s="15" t="s">
        <v>69</v>
      </c>
      <c r="M2" s="15" t="s">
        <v>70</v>
      </c>
      <c r="N2" s="15" t="s">
        <v>71</v>
      </c>
      <c r="O2" s="15" t="s">
        <v>5</v>
      </c>
      <c r="P2" s="15" t="s">
        <v>6</v>
      </c>
      <c r="Q2" s="15" t="s">
        <v>7</v>
      </c>
      <c r="R2" s="15" t="s">
        <v>8</v>
      </c>
    </row>
    <row r="3" spans="1:18" x14ac:dyDescent="0.3">
      <c r="A3" s="17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4.5" x14ac:dyDescent="0.35">
      <c r="A4" s="16" t="s">
        <v>10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340.87</v>
      </c>
      <c r="H4" s="19">
        <v>125.02</v>
      </c>
      <c r="I4" s="19">
        <v>215.85</v>
      </c>
      <c r="J4" s="19">
        <v>454.2</v>
      </c>
      <c r="K4" s="19">
        <v>0</v>
      </c>
      <c r="L4" s="19">
        <v>48.01</v>
      </c>
      <c r="M4" s="19">
        <v>4.1100000000000003</v>
      </c>
      <c r="N4" s="19">
        <v>23.5</v>
      </c>
      <c r="O4" s="19">
        <v>870.69</v>
      </c>
      <c r="P4" s="8">
        <f>(O4-O5)/O5</f>
        <v>0.23311475874180348</v>
      </c>
      <c r="Q4" s="8">
        <f>O4/$O$79</f>
        <v>6.0547861871682682E-3</v>
      </c>
      <c r="R4" s="19">
        <v>164.6</v>
      </c>
    </row>
    <row r="5" spans="1:18" x14ac:dyDescent="0.3">
      <c r="A5" s="16" t="s">
        <v>11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288.12</v>
      </c>
      <c r="H5" s="19">
        <v>89.84</v>
      </c>
      <c r="I5" s="19">
        <v>198.29</v>
      </c>
      <c r="J5" s="19">
        <v>361.74</v>
      </c>
      <c r="K5" s="19">
        <v>0</v>
      </c>
      <c r="L5" s="19">
        <v>40.380000000000003</v>
      </c>
      <c r="M5" s="19">
        <v>3.03</v>
      </c>
      <c r="N5" s="19">
        <v>12.81</v>
      </c>
      <c r="O5" s="19">
        <v>706.09</v>
      </c>
      <c r="P5" s="16"/>
      <c r="Q5" s="16"/>
      <c r="R5" s="19"/>
    </row>
    <row r="6" spans="1:18" ht="14.5" x14ac:dyDescent="0.35">
      <c r="A6" s="16" t="s">
        <v>12</v>
      </c>
      <c r="B6" s="19">
        <v>1316.65</v>
      </c>
      <c r="C6" s="19">
        <v>170.66</v>
      </c>
      <c r="D6" s="19">
        <v>157.81</v>
      </c>
      <c r="E6" s="19">
        <v>12.84</v>
      </c>
      <c r="F6" s="19">
        <v>218.41</v>
      </c>
      <c r="G6" s="19">
        <v>2769.49</v>
      </c>
      <c r="H6" s="19">
        <v>1301.76</v>
      </c>
      <c r="I6" s="19">
        <v>1467.73</v>
      </c>
      <c r="J6" s="19">
        <v>4417.62</v>
      </c>
      <c r="K6" s="19">
        <v>9.2200000000000006</v>
      </c>
      <c r="L6" s="19">
        <v>360.45</v>
      </c>
      <c r="M6" s="19">
        <v>129.97</v>
      </c>
      <c r="N6" s="19">
        <v>1664.3</v>
      </c>
      <c r="O6" s="19">
        <v>11056.76</v>
      </c>
      <c r="P6" s="8">
        <f>(O6-O7)/O7</f>
        <v>0.41188218438506385</v>
      </c>
      <c r="Q6" s="8">
        <f>O6/$O$79</f>
        <v>7.6888809705905226E-2</v>
      </c>
      <c r="R6" s="19">
        <v>3225.54</v>
      </c>
    </row>
    <row r="7" spans="1:18" x14ac:dyDescent="0.3">
      <c r="A7" s="16" t="s">
        <v>11</v>
      </c>
      <c r="B7" s="19">
        <v>1166.6199999999999</v>
      </c>
      <c r="C7" s="19">
        <v>159.78</v>
      </c>
      <c r="D7" s="19">
        <v>136.47999999999999</v>
      </c>
      <c r="E7" s="19">
        <v>23.3</v>
      </c>
      <c r="F7" s="19">
        <v>155.37</v>
      </c>
      <c r="G7" s="19">
        <v>2317.63</v>
      </c>
      <c r="H7" s="19">
        <v>1010.97</v>
      </c>
      <c r="I7" s="19">
        <v>1306.6600000000001</v>
      </c>
      <c r="J7" s="19">
        <v>1729.37</v>
      </c>
      <c r="K7" s="19">
        <v>5.53</v>
      </c>
      <c r="L7" s="19">
        <v>300.95999999999998</v>
      </c>
      <c r="M7" s="19">
        <v>103.39</v>
      </c>
      <c r="N7" s="19">
        <v>1892.57</v>
      </c>
      <c r="O7" s="19">
        <v>7831.22</v>
      </c>
      <c r="P7" s="16"/>
      <c r="Q7" s="16"/>
      <c r="R7" s="19"/>
    </row>
    <row r="8" spans="1:18" ht="14.5" x14ac:dyDescent="0.35">
      <c r="A8" s="16" t="s">
        <v>13</v>
      </c>
      <c r="B8" s="19">
        <v>393.79</v>
      </c>
      <c r="C8" s="19">
        <v>75.709999999999994</v>
      </c>
      <c r="D8" s="19">
        <v>67.900000000000006</v>
      </c>
      <c r="E8" s="19">
        <v>7.82</v>
      </c>
      <c r="F8" s="19">
        <v>19.8</v>
      </c>
      <c r="G8" s="19">
        <v>2264.06</v>
      </c>
      <c r="H8" s="19">
        <v>952.8</v>
      </c>
      <c r="I8" s="19">
        <v>1311.26</v>
      </c>
      <c r="J8" s="19">
        <v>389.92</v>
      </c>
      <c r="K8" s="19">
        <v>0</v>
      </c>
      <c r="L8" s="19">
        <v>10.69</v>
      </c>
      <c r="M8" s="19">
        <v>181.28</v>
      </c>
      <c r="N8" s="19">
        <v>335.03</v>
      </c>
      <c r="O8" s="19">
        <v>3670.29</v>
      </c>
      <c r="P8" s="8">
        <f>(O8-O9)/O9</f>
        <v>0.32785710926278994</v>
      </c>
      <c r="Q8" s="8">
        <f>O8/$O$79</f>
        <v>2.5523230076033743E-2</v>
      </c>
      <c r="R8" s="19">
        <v>906.22</v>
      </c>
    </row>
    <row r="9" spans="1:18" x14ac:dyDescent="0.3">
      <c r="A9" s="16" t="s">
        <v>11</v>
      </c>
      <c r="B9" s="19">
        <v>355.62</v>
      </c>
      <c r="C9" s="19">
        <v>69.760000000000005</v>
      </c>
      <c r="D9" s="19">
        <v>64.16</v>
      </c>
      <c r="E9" s="19">
        <v>5.61</v>
      </c>
      <c r="F9" s="19">
        <v>14.24</v>
      </c>
      <c r="G9" s="19">
        <v>1837.79</v>
      </c>
      <c r="H9" s="19">
        <v>715.12</v>
      </c>
      <c r="I9" s="19">
        <v>1122.6600000000001</v>
      </c>
      <c r="J9" s="19">
        <v>283.63</v>
      </c>
      <c r="K9" s="19">
        <v>0</v>
      </c>
      <c r="L9" s="19">
        <v>12.52</v>
      </c>
      <c r="M9" s="19">
        <v>152.26</v>
      </c>
      <c r="N9" s="19">
        <v>38.25</v>
      </c>
      <c r="O9" s="19">
        <v>2764.07</v>
      </c>
      <c r="P9" s="16"/>
      <c r="Q9" s="16"/>
      <c r="R9" s="19"/>
    </row>
    <row r="10" spans="1:18" ht="14.5" x14ac:dyDescent="0.35">
      <c r="A10" s="16" t="s">
        <v>14</v>
      </c>
      <c r="B10" s="19">
        <v>20.55</v>
      </c>
      <c r="C10" s="19">
        <v>0.55000000000000004</v>
      </c>
      <c r="D10" s="19">
        <v>0.55000000000000004</v>
      </c>
      <c r="E10" s="19">
        <v>0</v>
      </c>
      <c r="F10" s="19">
        <v>1.97</v>
      </c>
      <c r="G10" s="19">
        <v>149.29</v>
      </c>
      <c r="H10" s="19">
        <v>82.3</v>
      </c>
      <c r="I10" s="19">
        <v>66.98</v>
      </c>
      <c r="J10" s="19">
        <v>133.55000000000001</v>
      </c>
      <c r="K10" s="19">
        <v>0</v>
      </c>
      <c r="L10" s="19">
        <v>0.02</v>
      </c>
      <c r="M10" s="19">
        <v>25.09</v>
      </c>
      <c r="N10" s="19">
        <v>0.61</v>
      </c>
      <c r="O10" s="19">
        <v>331.62</v>
      </c>
      <c r="P10" s="8">
        <f>(O10-O11)/O11</f>
        <v>0.23292560508606897</v>
      </c>
      <c r="Q10" s="8">
        <f>O10/$O$79</f>
        <v>2.3060884992233068E-3</v>
      </c>
      <c r="R10" s="19">
        <v>62.65</v>
      </c>
    </row>
    <row r="11" spans="1:18" x14ac:dyDescent="0.3">
      <c r="A11" s="16" t="s">
        <v>11</v>
      </c>
      <c r="B11" s="19">
        <v>10.92</v>
      </c>
      <c r="C11" s="19">
        <v>0.94</v>
      </c>
      <c r="D11" s="19">
        <v>0.94</v>
      </c>
      <c r="E11" s="19">
        <v>0</v>
      </c>
      <c r="F11" s="19">
        <v>3.42</v>
      </c>
      <c r="G11" s="19">
        <v>153.32</v>
      </c>
      <c r="H11" s="19">
        <v>65.48</v>
      </c>
      <c r="I11" s="19">
        <v>87.84</v>
      </c>
      <c r="J11" s="19">
        <v>82.56</v>
      </c>
      <c r="K11" s="19">
        <v>0</v>
      </c>
      <c r="L11" s="19">
        <v>0.05</v>
      </c>
      <c r="M11" s="19">
        <v>15.98</v>
      </c>
      <c r="N11" s="19">
        <v>1.78</v>
      </c>
      <c r="O11" s="19">
        <v>268.97000000000003</v>
      </c>
      <c r="P11" s="16"/>
      <c r="Q11" s="16"/>
      <c r="R11" s="19"/>
    </row>
    <row r="12" spans="1:18" ht="14.5" x14ac:dyDescent="0.35">
      <c r="A12" s="16" t="s">
        <v>15</v>
      </c>
      <c r="B12" s="19">
        <v>292.94</v>
      </c>
      <c r="C12" s="19">
        <v>60.34</v>
      </c>
      <c r="D12" s="19">
        <v>60.34</v>
      </c>
      <c r="E12" s="19">
        <v>0</v>
      </c>
      <c r="F12" s="19">
        <v>40.14</v>
      </c>
      <c r="G12" s="19">
        <v>873.96</v>
      </c>
      <c r="H12" s="19">
        <v>406.24</v>
      </c>
      <c r="I12" s="19">
        <v>467.71</v>
      </c>
      <c r="J12" s="19">
        <v>595.45000000000005</v>
      </c>
      <c r="K12" s="19">
        <v>0</v>
      </c>
      <c r="L12" s="19">
        <v>34.799999999999997</v>
      </c>
      <c r="M12" s="19">
        <v>69.33</v>
      </c>
      <c r="N12" s="19">
        <v>303.29000000000002</v>
      </c>
      <c r="O12" s="19">
        <v>2270.2399999999998</v>
      </c>
      <c r="P12" s="8">
        <f>(O12-O13)/O13</f>
        <v>0.18183190608813332</v>
      </c>
      <c r="Q12" s="8">
        <f>O12/$O$79</f>
        <v>1.5787269629324887E-2</v>
      </c>
      <c r="R12" s="19">
        <v>349.29</v>
      </c>
    </row>
    <row r="13" spans="1:18" x14ac:dyDescent="0.3">
      <c r="A13" s="16" t="s">
        <v>11</v>
      </c>
      <c r="B13" s="19">
        <v>259.19</v>
      </c>
      <c r="C13" s="19">
        <v>54.53</v>
      </c>
      <c r="D13" s="19">
        <v>54.5</v>
      </c>
      <c r="E13" s="19">
        <v>0.03</v>
      </c>
      <c r="F13" s="19">
        <v>37.04</v>
      </c>
      <c r="G13" s="19">
        <v>727.97</v>
      </c>
      <c r="H13" s="19">
        <v>355.19</v>
      </c>
      <c r="I13" s="19">
        <v>372.77</v>
      </c>
      <c r="J13" s="19">
        <v>289.49</v>
      </c>
      <c r="K13" s="19">
        <v>0.37</v>
      </c>
      <c r="L13" s="19">
        <v>32.979999999999997</v>
      </c>
      <c r="M13" s="19">
        <v>40.69</v>
      </c>
      <c r="N13" s="19">
        <v>478.7</v>
      </c>
      <c r="O13" s="19">
        <v>1920.95</v>
      </c>
      <c r="P13" s="16"/>
      <c r="Q13" s="16"/>
      <c r="R13" s="19"/>
    </row>
    <row r="14" spans="1:18" ht="14.5" x14ac:dyDescent="0.35">
      <c r="A14" s="16" t="s">
        <v>16</v>
      </c>
      <c r="B14" s="19">
        <v>300.2</v>
      </c>
      <c r="C14" s="19">
        <v>27.36</v>
      </c>
      <c r="D14" s="19">
        <v>26.57</v>
      </c>
      <c r="E14" s="19">
        <v>0.79</v>
      </c>
      <c r="F14" s="19">
        <v>43.49</v>
      </c>
      <c r="G14" s="19">
        <v>2589.5100000000002</v>
      </c>
      <c r="H14" s="19">
        <v>889.72</v>
      </c>
      <c r="I14" s="19">
        <v>1699.79</v>
      </c>
      <c r="J14" s="19">
        <v>690.48</v>
      </c>
      <c r="K14" s="19">
        <v>0</v>
      </c>
      <c r="L14" s="19">
        <v>62.03</v>
      </c>
      <c r="M14" s="19">
        <v>143.78</v>
      </c>
      <c r="N14" s="19">
        <v>67.7</v>
      </c>
      <c r="O14" s="19">
        <v>3924.55</v>
      </c>
      <c r="P14" s="8">
        <f>(O14-O15)/O15</f>
        <v>0.32313475607700359</v>
      </c>
      <c r="Q14" s="8">
        <f>O14/$O$79</f>
        <v>2.7291356430935495E-2</v>
      </c>
      <c r="R14" s="19">
        <v>958.45</v>
      </c>
    </row>
    <row r="15" spans="1:18" x14ac:dyDescent="0.3">
      <c r="A15" s="16" t="s">
        <v>11</v>
      </c>
      <c r="B15" s="19">
        <v>222.46</v>
      </c>
      <c r="C15" s="19">
        <v>25.12</v>
      </c>
      <c r="D15" s="19">
        <v>25.12</v>
      </c>
      <c r="E15" s="19">
        <v>0</v>
      </c>
      <c r="F15" s="19">
        <v>32.049999999999997</v>
      </c>
      <c r="G15" s="19">
        <v>1681.14</v>
      </c>
      <c r="H15" s="19">
        <v>551.08000000000004</v>
      </c>
      <c r="I15" s="19">
        <v>1130.06</v>
      </c>
      <c r="J15" s="19">
        <v>352.27</v>
      </c>
      <c r="K15" s="19">
        <v>0</v>
      </c>
      <c r="L15" s="19">
        <v>556.07000000000005</v>
      </c>
      <c r="M15" s="19">
        <v>70.2</v>
      </c>
      <c r="N15" s="19">
        <v>26.79</v>
      </c>
      <c r="O15" s="19">
        <v>2966.1</v>
      </c>
      <c r="P15" s="16"/>
      <c r="Q15" s="16"/>
      <c r="R15" s="19"/>
    </row>
    <row r="16" spans="1:18" ht="14.5" x14ac:dyDescent="0.35">
      <c r="A16" s="16" t="s">
        <v>17</v>
      </c>
      <c r="B16" s="19">
        <v>1056.22</v>
      </c>
      <c r="C16" s="19">
        <v>115</v>
      </c>
      <c r="D16" s="19">
        <v>103.1</v>
      </c>
      <c r="E16" s="19">
        <v>11.9</v>
      </c>
      <c r="F16" s="19">
        <v>140.51</v>
      </c>
      <c r="G16" s="19">
        <v>2100</v>
      </c>
      <c r="H16" s="19">
        <v>990.26</v>
      </c>
      <c r="I16" s="19">
        <v>1109.75</v>
      </c>
      <c r="J16" s="19">
        <v>2565.19</v>
      </c>
      <c r="K16" s="19">
        <v>8.4600000000000009</v>
      </c>
      <c r="L16" s="19">
        <v>357.27</v>
      </c>
      <c r="M16" s="19">
        <v>317.08</v>
      </c>
      <c r="N16" s="19">
        <v>2061.9899999999998</v>
      </c>
      <c r="O16" s="19">
        <v>8721.73</v>
      </c>
      <c r="P16" s="8">
        <f>(O16-O17)/O17</f>
        <v>8.9936953655625665E-2</v>
      </c>
      <c r="Q16" s="8">
        <f>O16/$O$79</f>
        <v>6.0650989826701918E-2</v>
      </c>
      <c r="R16" s="19">
        <v>719.68</v>
      </c>
    </row>
    <row r="17" spans="1:18" x14ac:dyDescent="0.3">
      <c r="A17" s="16" t="s">
        <v>11</v>
      </c>
      <c r="B17" s="19">
        <v>996.89</v>
      </c>
      <c r="C17" s="19">
        <v>129.5</v>
      </c>
      <c r="D17" s="19">
        <v>116.09</v>
      </c>
      <c r="E17" s="19">
        <v>13.41</v>
      </c>
      <c r="F17" s="19">
        <v>104.98</v>
      </c>
      <c r="G17" s="19">
        <v>2042.66</v>
      </c>
      <c r="H17" s="19">
        <v>912.79</v>
      </c>
      <c r="I17" s="19">
        <v>1129.8699999999999</v>
      </c>
      <c r="J17" s="19">
        <v>2218.35</v>
      </c>
      <c r="K17" s="19">
        <v>8.51</v>
      </c>
      <c r="L17" s="19">
        <v>291.58999999999997</v>
      </c>
      <c r="M17" s="19">
        <v>356.99</v>
      </c>
      <c r="N17" s="19">
        <v>1852.58</v>
      </c>
      <c r="O17" s="19">
        <v>8002.05</v>
      </c>
      <c r="P17" s="16"/>
      <c r="Q17" s="16"/>
      <c r="R17" s="19"/>
    </row>
    <row r="18" spans="1:18" ht="14.5" x14ac:dyDescent="0.35">
      <c r="A18" s="16" t="s">
        <v>18</v>
      </c>
      <c r="B18" s="19">
        <v>1883.23</v>
      </c>
      <c r="C18" s="19">
        <v>430.49</v>
      </c>
      <c r="D18" s="19">
        <v>395.31</v>
      </c>
      <c r="E18" s="19">
        <v>35.18</v>
      </c>
      <c r="F18" s="19">
        <v>480.6</v>
      </c>
      <c r="G18" s="19">
        <v>4013.17</v>
      </c>
      <c r="H18" s="19">
        <v>1980.17</v>
      </c>
      <c r="I18" s="19">
        <v>2033</v>
      </c>
      <c r="J18" s="19">
        <v>3322.64</v>
      </c>
      <c r="K18" s="19">
        <v>102.56</v>
      </c>
      <c r="L18" s="19">
        <v>471.52</v>
      </c>
      <c r="M18" s="19">
        <v>371.45</v>
      </c>
      <c r="N18" s="19">
        <v>1396.83</v>
      </c>
      <c r="O18" s="19">
        <v>12472.49</v>
      </c>
      <c r="P18" s="8">
        <f>(O18-O19)/O19</f>
        <v>0.18165531354511083</v>
      </c>
      <c r="Q18" s="8">
        <f>O18/$O$79</f>
        <v>8.6733809015372115E-2</v>
      </c>
      <c r="R18" s="19">
        <v>1917.39</v>
      </c>
    </row>
    <row r="19" spans="1:18" x14ac:dyDescent="0.3">
      <c r="A19" s="16" t="s">
        <v>11</v>
      </c>
      <c r="B19" s="19">
        <v>1737.97</v>
      </c>
      <c r="C19" s="19">
        <v>417.73</v>
      </c>
      <c r="D19" s="19">
        <v>379.22</v>
      </c>
      <c r="E19" s="19">
        <v>38.5</v>
      </c>
      <c r="F19" s="19">
        <v>320.63</v>
      </c>
      <c r="G19" s="19">
        <v>3709.26</v>
      </c>
      <c r="H19" s="19">
        <v>1769.8</v>
      </c>
      <c r="I19" s="19">
        <v>1939.46</v>
      </c>
      <c r="J19" s="19">
        <v>2554.7600000000002</v>
      </c>
      <c r="K19" s="19">
        <v>76.459999999999994</v>
      </c>
      <c r="L19" s="19">
        <v>435.42</v>
      </c>
      <c r="M19" s="19">
        <v>278.85000000000002</v>
      </c>
      <c r="N19" s="19">
        <v>1024.03</v>
      </c>
      <c r="O19" s="19">
        <v>10555.1</v>
      </c>
      <c r="P19" s="16"/>
      <c r="Q19" s="16"/>
      <c r="R19" s="19"/>
    </row>
    <row r="20" spans="1:18" ht="14.5" x14ac:dyDescent="0.35">
      <c r="A20" s="16" t="s">
        <v>19</v>
      </c>
      <c r="B20" s="19">
        <v>617.74</v>
      </c>
      <c r="C20" s="19">
        <v>161.53</v>
      </c>
      <c r="D20" s="19">
        <v>152.54</v>
      </c>
      <c r="E20" s="19">
        <v>8.99</v>
      </c>
      <c r="F20" s="19">
        <v>127.78</v>
      </c>
      <c r="G20" s="19">
        <v>2243.88</v>
      </c>
      <c r="H20" s="19">
        <v>1154.54</v>
      </c>
      <c r="I20" s="19">
        <v>1089.3399999999999</v>
      </c>
      <c r="J20" s="19">
        <v>1070.7</v>
      </c>
      <c r="K20" s="19">
        <v>0</v>
      </c>
      <c r="L20" s="19">
        <v>146.77000000000001</v>
      </c>
      <c r="M20" s="19">
        <v>78.180000000000007</v>
      </c>
      <c r="N20" s="19">
        <v>639.98</v>
      </c>
      <c r="O20" s="19">
        <v>5086.5600000000004</v>
      </c>
      <c r="P20" s="8">
        <f>(O20-O21)/O21</f>
        <v>0.11848820615210741</v>
      </c>
      <c r="Q20" s="8">
        <f>O20/$O$79</f>
        <v>3.5371984550417054E-2</v>
      </c>
      <c r="R20" s="19">
        <v>538.85</v>
      </c>
    </row>
    <row r="21" spans="1:18" x14ac:dyDescent="0.3">
      <c r="A21" s="16" t="s">
        <v>11</v>
      </c>
      <c r="B21" s="19">
        <v>584.44000000000005</v>
      </c>
      <c r="C21" s="19">
        <v>163.19999999999999</v>
      </c>
      <c r="D21" s="19">
        <v>157.94</v>
      </c>
      <c r="E21" s="19">
        <v>5.27</v>
      </c>
      <c r="F21" s="19">
        <v>81.78</v>
      </c>
      <c r="G21" s="19">
        <v>1685.17</v>
      </c>
      <c r="H21" s="19">
        <v>798.05</v>
      </c>
      <c r="I21" s="19">
        <v>887.12</v>
      </c>
      <c r="J21" s="19">
        <v>1261.1400000000001</v>
      </c>
      <c r="K21" s="19">
        <v>0</v>
      </c>
      <c r="L21" s="19">
        <v>116.21</v>
      </c>
      <c r="M21" s="19">
        <v>68.22</v>
      </c>
      <c r="N21" s="19">
        <v>587.54</v>
      </c>
      <c r="O21" s="19">
        <v>4547.71</v>
      </c>
      <c r="P21" s="16"/>
      <c r="Q21" s="16"/>
      <c r="R21" s="19"/>
    </row>
    <row r="22" spans="1:18" ht="14.5" x14ac:dyDescent="0.35">
      <c r="A22" s="16" t="s">
        <v>20</v>
      </c>
      <c r="B22" s="19">
        <v>40.119999999999997</v>
      </c>
      <c r="C22" s="19">
        <v>4.17</v>
      </c>
      <c r="D22" s="19">
        <v>4.17</v>
      </c>
      <c r="E22" s="19">
        <v>0</v>
      </c>
      <c r="F22" s="19">
        <v>5.59</v>
      </c>
      <c r="G22" s="19">
        <v>288.5</v>
      </c>
      <c r="H22" s="19">
        <v>163.91</v>
      </c>
      <c r="I22" s="19">
        <v>124.58</v>
      </c>
      <c r="J22" s="19">
        <v>284.08</v>
      </c>
      <c r="K22" s="19">
        <v>0</v>
      </c>
      <c r="L22" s="19">
        <v>0.78</v>
      </c>
      <c r="M22" s="19">
        <v>30.03</v>
      </c>
      <c r="N22" s="19">
        <v>20.329999999999998</v>
      </c>
      <c r="O22" s="19">
        <v>673.59</v>
      </c>
      <c r="P22" s="8">
        <f>(O22-O23)/O23</f>
        <v>0.34718000000000004</v>
      </c>
      <c r="Q22" s="8">
        <f>O22/$O$79</f>
        <v>4.6841509926778459E-3</v>
      </c>
      <c r="R22" s="19">
        <v>173.59</v>
      </c>
    </row>
    <row r="23" spans="1:18" x14ac:dyDescent="0.3">
      <c r="A23" s="16" t="s">
        <v>11</v>
      </c>
      <c r="B23" s="19">
        <v>36.65</v>
      </c>
      <c r="C23" s="19">
        <v>9.34</v>
      </c>
      <c r="D23" s="19">
        <v>9.34</v>
      </c>
      <c r="E23" s="19">
        <v>0</v>
      </c>
      <c r="F23" s="19">
        <v>4.1399999999999997</v>
      </c>
      <c r="G23" s="19">
        <v>230.95</v>
      </c>
      <c r="H23" s="19">
        <v>118.13</v>
      </c>
      <c r="I23" s="19">
        <v>112.82</v>
      </c>
      <c r="J23" s="19">
        <v>176.24</v>
      </c>
      <c r="K23" s="19">
        <v>0</v>
      </c>
      <c r="L23" s="19">
        <v>0.49</v>
      </c>
      <c r="M23" s="19">
        <v>25.71</v>
      </c>
      <c r="N23" s="19">
        <v>16.48</v>
      </c>
      <c r="O23" s="19">
        <v>500</v>
      </c>
      <c r="P23" s="16"/>
      <c r="Q23" s="16"/>
      <c r="R23" s="19"/>
    </row>
    <row r="24" spans="1:18" ht="14.5" x14ac:dyDescent="0.35">
      <c r="A24" s="16" t="s">
        <v>21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268.01</v>
      </c>
      <c r="O24" s="19">
        <v>268.01</v>
      </c>
      <c r="P24" s="16">
        <v>0</v>
      </c>
      <c r="Q24" s="8">
        <f>O24/$O$79</f>
        <v>1.8637439800881683E-3</v>
      </c>
      <c r="R24" s="19">
        <v>268.01</v>
      </c>
    </row>
    <row r="25" spans="1:18" x14ac:dyDescent="0.3">
      <c r="A25" s="16" t="s">
        <v>11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6"/>
      <c r="Q25" s="16"/>
      <c r="R25" s="19"/>
    </row>
    <row r="26" spans="1:18" ht="14.5" x14ac:dyDescent="0.35">
      <c r="A26" s="16" t="s">
        <v>22</v>
      </c>
      <c r="B26" s="19">
        <v>58.1</v>
      </c>
      <c r="C26" s="19">
        <v>23.5</v>
      </c>
      <c r="D26" s="19">
        <v>23.5</v>
      </c>
      <c r="E26" s="19">
        <v>0</v>
      </c>
      <c r="F26" s="19">
        <v>27.5</v>
      </c>
      <c r="G26" s="19">
        <v>728.4</v>
      </c>
      <c r="H26" s="19">
        <v>435.32</v>
      </c>
      <c r="I26" s="19">
        <v>293.08</v>
      </c>
      <c r="J26" s="19">
        <v>209.68</v>
      </c>
      <c r="K26" s="19">
        <v>0</v>
      </c>
      <c r="L26" s="19">
        <v>10.02</v>
      </c>
      <c r="M26" s="19">
        <v>12.97</v>
      </c>
      <c r="N26" s="19">
        <v>38.47</v>
      </c>
      <c r="O26" s="19">
        <v>1108.6400000000001</v>
      </c>
      <c r="P26" s="8">
        <f>(O26-O27)/O27</f>
        <v>0.21992121305486492</v>
      </c>
      <c r="Q26" s="8">
        <f>O26/$O$79</f>
        <v>7.709492653576162E-3</v>
      </c>
      <c r="R26" s="19">
        <v>199.86</v>
      </c>
    </row>
    <row r="27" spans="1:18" x14ac:dyDescent="0.3">
      <c r="A27" s="16" t="s">
        <v>11</v>
      </c>
      <c r="B27" s="19">
        <v>54.98</v>
      </c>
      <c r="C27" s="19">
        <v>21.26</v>
      </c>
      <c r="D27" s="19">
        <v>21.26</v>
      </c>
      <c r="E27" s="19">
        <v>0</v>
      </c>
      <c r="F27" s="19">
        <v>17.54</v>
      </c>
      <c r="G27" s="19">
        <v>577.05999999999995</v>
      </c>
      <c r="H27" s="19">
        <v>308.38</v>
      </c>
      <c r="I27" s="19">
        <v>268.68</v>
      </c>
      <c r="J27" s="19">
        <v>177.8</v>
      </c>
      <c r="K27" s="19">
        <v>0</v>
      </c>
      <c r="L27" s="19">
        <v>10.65</v>
      </c>
      <c r="M27" s="19">
        <v>12.7</v>
      </c>
      <c r="N27" s="19">
        <v>36.79</v>
      </c>
      <c r="O27" s="19">
        <v>908.78</v>
      </c>
      <c r="P27" s="16"/>
      <c r="Q27" s="16"/>
      <c r="R27" s="19"/>
    </row>
    <row r="28" spans="1:18" ht="14.5" x14ac:dyDescent="0.35">
      <c r="A28" s="16" t="s">
        <v>23</v>
      </c>
      <c r="B28" s="19">
        <v>148.43</v>
      </c>
      <c r="C28" s="19">
        <v>16.95</v>
      </c>
      <c r="D28" s="19">
        <v>16.95</v>
      </c>
      <c r="E28" s="19">
        <v>0</v>
      </c>
      <c r="F28" s="19">
        <v>6.81</v>
      </c>
      <c r="G28" s="19">
        <v>781.64</v>
      </c>
      <c r="H28" s="19">
        <v>222.03</v>
      </c>
      <c r="I28" s="19">
        <v>559.61</v>
      </c>
      <c r="J28" s="19">
        <v>244.54</v>
      </c>
      <c r="K28" s="19">
        <v>0</v>
      </c>
      <c r="L28" s="19">
        <v>24.92</v>
      </c>
      <c r="M28" s="19">
        <v>6.29</v>
      </c>
      <c r="N28" s="19">
        <v>0.85</v>
      </c>
      <c r="O28" s="19">
        <v>1230.43</v>
      </c>
      <c r="P28" s="8">
        <f>(O28-O29)/O29</f>
        <v>8.6904288679828731E-2</v>
      </c>
      <c r="Q28" s="8">
        <f>O28/$O$79</f>
        <v>8.5564214224091838E-3</v>
      </c>
      <c r="R28" s="19">
        <v>98.38</v>
      </c>
    </row>
    <row r="29" spans="1:18" x14ac:dyDescent="0.3">
      <c r="A29" s="16" t="s">
        <v>11</v>
      </c>
      <c r="B29" s="19">
        <v>139.74</v>
      </c>
      <c r="C29" s="19">
        <v>14.02</v>
      </c>
      <c r="D29" s="19">
        <v>14.02</v>
      </c>
      <c r="E29" s="19">
        <v>0</v>
      </c>
      <c r="F29" s="19">
        <v>2</v>
      </c>
      <c r="G29" s="19">
        <v>857.75</v>
      </c>
      <c r="H29" s="19">
        <v>297.58</v>
      </c>
      <c r="I29" s="19">
        <v>560.16999999999996</v>
      </c>
      <c r="J29" s="19">
        <v>92.21</v>
      </c>
      <c r="K29" s="19">
        <v>0</v>
      </c>
      <c r="L29" s="19">
        <v>23.73</v>
      </c>
      <c r="M29" s="19">
        <v>3.4</v>
      </c>
      <c r="N29" s="19">
        <v>-0.8</v>
      </c>
      <c r="O29" s="19">
        <v>1132.05</v>
      </c>
      <c r="P29" s="16"/>
      <c r="Q29" s="16"/>
      <c r="R29" s="19"/>
    </row>
    <row r="30" spans="1:18" ht="14.5" x14ac:dyDescent="0.35">
      <c r="A30" s="16" t="s">
        <v>24</v>
      </c>
      <c r="B30" s="19">
        <v>678.9</v>
      </c>
      <c r="C30" s="19">
        <v>120.96</v>
      </c>
      <c r="D30" s="19">
        <v>66.72</v>
      </c>
      <c r="E30" s="19">
        <v>54.24</v>
      </c>
      <c r="F30" s="19">
        <v>200.28</v>
      </c>
      <c r="G30" s="19">
        <v>2483.9299999999998</v>
      </c>
      <c r="H30" s="19">
        <v>827.01</v>
      </c>
      <c r="I30" s="19">
        <v>1656.92</v>
      </c>
      <c r="J30" s="19">
        <v>4099.8599999999997</v>
      </c>
      <c r="K30" s="19">
        <v>26.79</v>
      </c>
      <c r="L30" s="19">
        <v>100.47</v>
      </c>
      <c r="M30" s="19">
        <v>371.01</v>
      </c>
      <c r="N30" s="19">
        <v>269.39</v>
      </c>
      <c r="O30" s="19">
        <v>8351.59</v>
      </c>
      <c r="P30" s="8">
        <f>(O30-O31)/O31</f>
        <v>0.21881343737732106</v>
      </c>
      <c r="Q30" s="8">
        <f>O30/$O$79</f>
        <v>5.8077032896774551E-2</v>
      </c>
      <c r="R30" s="19">
        <v>1499.36</v>
      </c>
    </row>
    <row r="31" spans="1:18" x14ac:dyDescent="0.3">
      <c r="A31" s="16" t="s">
        <v>11</v>
      </c>
      <c r="B31" s="19">
        <v>724.56</v>
      </c>
      <c r="C31" s="19">
        <v>134.94</v>
      </c>
      <c r="D31" s="19">
        <v>75.19</v>
      </c>
      <c r="E31" s="19">
        <v>59.76</v>
      </c>
      <c r="F31" s="19">
        <v>162.31</v>
      </c>
      <c r="G31" s="19">
        <v>2126.04</v>
      </c>
      <c r="H31" s="19">
        <v>687.14</v>
      </c>
      <c r="I31" s="19">
        <v>1438.9</v>
      </c>
      <c r="J31" s="19">
        <v>3007.43</v>
      </c>
      <c r="K31" s="19">
        <v>22.27</v>
      </c>
      <c r="L31" s="19">
        <v>92.7</v>
      </c>
      <c r="M31" s="19">
        <v>346.29</v>
      </c>
      <c r="N31" s="19">
        <v>235.68</v>
      </c>
      <c r="O31" s="19">
        <v>6852.23</v>
      </c>
      <c r="P31" s="16"/>
      <c r="Q31" s="16"/>
      <c r="R31" s="19"/>
    </row>
    <row r="32" spans="1:18" ht="14.5" x14ac:dyDescent="0.35">
      <c r="A32" s="16" t="s">
        <v>25</v>
      </c>
      <c r="B32" s="19">
        <v>-0.54</v>
      </c>
      <c r="C32" s="19">
        <v>0</v>
      </c>
      <c r="D32" s="19">
        <v>0</v>
      </c>
      <c r="E32" s="19">
        <v>0</v>
      </c>
      <c r="F32" s="19">
        <v>0</v>
      </c>
      <c r="G32" s="19">
        <v>3.37</v>
      </c>
      <c r="H32" s="19">
        <v>0.4</v>
      </c>
      <c r="I32" s="19">
        <v>2.96</v>
      </c>
      <c r="J32" s="19">
        <v>29.55</v>
      </c>
      <c r="K32" s="19">
        <v>0</v>
      </c>
      <c r="L32" s="19">
        <v>0</v>
      </c>
      <c r="M32" s="19">
        <v>-0.04</v>
      </c>
      <c r="N32" s="19">
        <v>0</v>
      </c>
      <c r="O32" s="19">
        <v>32.33</v>
      </c>
      <c r="P32" s="8">
        <f>(O32-O33)/O33</f>
        <v>-0.13324396782841821</v>
      </c>
      <c r="Q32" s="8">
        <f>O32/$O$79</f>
        <v>2.2482311434741421E-4</v>
      </c>
      <c r="R32" s="19">
        <v>-4.97</v>
      </c>
    </row>
    <row r="33" spans="1:18" x14ac:dyDescent="0.3">
      <c r="A33" s="16" t="s">
        <v>11</v>
      </c>
      <c r="B33" s="19">
        <v>0.06</v>
      </c>
      <c r="C33" s="19">
        <v>0</v>
      </c>
      <c r="D33" s="19">
        <v>0</v>
      </c>
      <c r="E33" s="19">
        <v>0</v>
      </c>
      <c r="F33" s="19">
        <v>0</v>
      </c>
      <c r="G33" s="19">
        <v>17.38</v>
      </c>
      <c r="H33" s="19">
        <v>1.83</v>
      </c>
      <c r="I33" s="19">
        <v>15.55</v>
      </c>
      <c r="J33" s="19">
        <v>19.7</v>
      </c>
      <c r="K33" s="19">
        <v>0</v>
      </c>
      <c r="L33" s="19">
        <v>0</v>
      </c>
      <c r="M33" s="19">
        <v>0.16</v>
      </c>
      <c r="N33" s="19">
        <v>0</v>
      </c>
      <c r="O33" s="19">
        <v>37.299999999999997</v>
      </c>
      <c r="P33" s="16"/>
      <c r="Q33" s="16"/>
      <c r="R33" s="19"/>
    </row>
    <row r="34" spans="1:18" ht="14.5" x14ac:dyDescent="0.35">
      <c r="A34" s="16" t="s">
        <v>26</v>
      </c>
      <c r="B34" s="19">
        <v>4.34</v>
      </c>
      <c r="C34" s="19">
        <v>0</v>
      </c>
      <c r="D34" s="19">
        <v>0</v>
      </c>
      <c r="E34" s="19">
        <v>0</v>
      </c>
      <c r="F34" s="19">
        <v>0.94</v>
      </c>
      <c r="G34" s="19">
        <v>40.57</v>
      </c>
      <c r="H34" s="19">
        <v>10.69</v>
      </c>
      <c r="I34" s="19">
        <v>29.88</v>
      </c>
      <c r="J34" s="19">
        <v>6.52</v>
      </c>
      <c r="K34" s="19">
        <v>0</v>
      </c>
      <c r="L34" s="19">
        <v>35.92</v>
      </c>
      <c r="M34" s="19">
        <v>0.19</v>
      </c>
      <c r="N34" s="19">
        <v>0.11</v>
      </c>
      <c r="O34" s="19">
        <v>88.59</v>
      </c>
      <c r="P34" s="8">
        <f>(O34-O35)/O35</f>
        <v>-0.64250837335055078</v>
      </c>
      <c r="Q34" s="8">
        <f>O34/$O$79</f>
        <v>6.1605566656472086E-4</v>
      </c>
      <c r="R34" s="19">
        <v>-159.22</v>
      </c>
    </row>
    <row r="35" spans="1:18" x14ac:dyDescent="0.3">
      <c r="A35" s="16" t="s">
        <v>11</v>
      </c>
      <c r="B35" s="19">
        <v>13.85</v>
      </c>
      <c r="C35" s="19">
        <v>0</v>
      </c>
      <c r="D35" s="19">
        <v>0</v>
      </c>
      <c r="E35" s="19">
        <v>0</v>
      </c>
      <c r="F35" s="19">
        <v>1.45</v>
      </c>
      <c r="G35" s="19">
        <v>191.5</v>
      </c>
      <c r="H35" s="19">
        <v>139.46</v>
      </c>
      <c r="I35" s="19">
        <v>52.04</v>
      </c>
      <c r="J35" s="19">
        <v>5.91</v>
      </c>
      <c r="K35" s="19">
        <v>0</v>
      </c>
      <c r="L35" s="19">
        <v>34.61</v>
      </c>
      <c r="M35" s="19">
        <v>0.26</v>
      </c>
      <c r="N35" s="19">
        <v>0.23</v>
      </c>
      <c r="O35" s="19">
        <v>247.81</v>
      </c>
      <c r="P35" s="16"/>
      <c r="Q35" s="16"/>
      <c r="R35" s="19"/>
    </row>
    <row r="36" spans="1:18" ht="14.5" x14ac:dyDescent="0.35">
      <c r="A36" s="16" t="s">
        <v>27</v>
      </c>
      <c r="B36" s="19">
        <v>783.04</v>
      </c>
      <c r="C36" s="19">
        <v>77.42</v>
      </c>
      <c r="D36" s="19">
        <v>76.13</v>
      </c>
      <c r="E36" s="19">
        <v>1.28</v>
      </c>
      <c r="F36" s="19">
        <v>179.21</v>
      </c>
      <c r="G36" s="19">
        <v>1825.79</v>
      </c>
      <c r="H36" s="19">
        <v>738.15</v>
      </c>
      <c r="I36" s="19">
        <v>1087.6400000000001</v>
      </c>
      <c r="J36" s="19">
        <v>1038.74</v>
      </c>
      <c r="K36" s="19">
        <v>14.98</v>
      </c>
      <c r="L36" s="19">
        <v>45.61</v>
      </c>
      <c r="M36" s="19">
        <v>108.14</v>
      </c>
      <c r="N36" s="19">
        <v>2376.08</v>
      </c>
      <c r="O36" s="19">
        <v>6449</v>
      </c>
      <c r="P36" s="8">
        <f>(O36-O37)/O37</f>
        <v>0.13968924956172588</v>
      </c>
      <c r="Q36" s="8">
        <f>O36/$O$79</f>
        <v>4.4846404714706911E-2</v>
      </c>
      <c r="R36" s="19">
        <v>790.44</v>
      </c>
    </row>
    <row r="37" spans="1:18" x14ac:dyDescent="0.3">
      <c r="A37" s="16" t="s">
        <v>11</v>
      </c>
      <c r="B37" s="19">
        <v>705.13</v>
      </c>
      <c r="C37" s="19">
        <v>72.930000000000007</v>
      </c>
      <c r="D37" s="19">
        <v>71.150000000000006</v>
      </c>
      <c r="E37" s="19">
        <v>1.78</v>
      </c>
      <c r="F37" s="19">
        <v>129.96</v>
      </c>
      <c r="G37" s="19">
        <v>1635.38</v>
      </c>
      <c r="H37" s="19">
        <v>732.91</v>
      </c>
      <c r="I37" s="19">
        <v>902.48</v>
      </c>
      <c r="J37" s="19">
        <v>806.1</v>
      </c>
      <c r="K37" s="19">
        <v>17.29</v>
      </c>
      <c r="L37" s="19">
        <v>39.31</v>
      </c>
      <c r="M37" s="19">
        <v>93.97</v>
      </c>
      <c r="N37" s="19">
        <v>2158.48</v>
      </c>
      <c r="O37" s="19">
        <v>5658.56</v>
      </c>
      <c r="P37" s="16"/>
      <c r="Q37" s="16"/>
      <c r="R37" s="19"/>
    </row>
    <row r="38" spans="1:18" ht="14.5" x14ac:dyDescent="0.35">
      <c r="A38" s="16" t="s">
        <v>28</v>
      </c>
      <c r="B38" s="19">
        <v>176.6</v>
      </c>
      <c r="C38" s="19">
        <v>29.09</v>
      </c>
      <c r="D38" s="19">
        <v>29.09</v>
      </c>
      <c r="E38" s="19">
        <v>0</v>
      </c>
      <c r="F38" s="19">
        <v>34.340000000000003</v>
      </c>
      <c r="G38" s="19">
        <v>1145.93</v>
      </c>
      <c r="H38" s="19">
        <v>499.37</v>
      </c>
      <c r="I38" s="19">
        <v>646.55999999999995</v>
      </c>
      <c r="J38" s="19">
        <v>261.55</v>
      </c>
      <c r="K38" s="19">
        <v>0</v>
      </c>
      <c r="L38" s="19">
        <v>7.54</v>
      </c>
      <c r="M38" s="19">
        <v>26.89</v>
      </c>
      <c r="N38" s="19">
        <v>4.57</v>
      </c>
      <c r="O38" s="19">
        <v>1686.51</v>
      </c>
      <c r="P38" s="8">
        <f>(O38-O39)/O39</f>
        <v>8.7790247678018504E-2</v>
      </c>
      <c r="Q38" s="8">
        <f>O38/$O$79</f>
        <v>1.1728005894774438E-2</v>
      </c>
      <c r="R38" s="19">
        <v>136.11000000000001</v>
      </c>
    </row>
    <row r="39" spans="1:18" x14ac:dyDescent="0.3">
      <c r="A39" s="16" t="s">
        <v>11</v>
      </c>
      <c r="B39" s="19">
        <v>180.2</v>
      </c>
      <c r="C39" s="19">
        <v>27.99</v>
      </c>
      <c r="D39" s="19">
        <v>27.99</v>
      </c>
      <c r="E39" s="19">
        <v>0</v>
      </c>
      <c r="F39" s="19">
        <v>29.23</v>
      </c>
      <c r="G39" s="19">
        <v>1042.3599999999999</v>
      </c>
      <c r="H39" s="19">
        <v>452.07</v>
      </c>
      <c r="I39" s="19">
        <v>590.29</v>
      </c>
      <c r="J39" s="19">
        <v>233.63</v>
      </c>
      <c r="K39" s="19">
        <v>0</v>
      </c>
      <c r="L39" s="19">
        <v>6.44</v>
      </c>
      <c r="M39" s="19">
        <v>25.2</v>
      </c>
      <c r="N39" s="19">
        <v>5.35</v>
      </c>
      <c r="O39" s="19">
        <v>1550.4</v>
      </c>
      <c r="P39" s="16"/>
      <c r="Q39" s="16"/>
      <c r="R39" s="19"/>
    </row>
    <row r="40" spans="1:18" ht="14.5" x14ac:dyDescent="0.35">
      <c r="A40" s="16" t="s">
        <v>29</v>
      </c>
      <c r="B40" s="19">
        <v>892.52</v>
      </c>
      <c r="C40" s="19">
        <v>45.48</v>
      </c>
      <c r="D40" s="19">
        <v>45.48</v>
      </c>
      <c r="E40" s="19">
        <v>0</v>
      </c>
      <c r="F40" s="19">
        <v>69.489999999999995</v>
      </c>
      <c r="G40" s="19">
        <v>1160.5999999999999</v>
      </c>
      <c r="H40" s="19">
        <v>589.96</v>
      </c>
      <c r="I40" s="19">
        <v>570.64</v>
      </c>
      <c r="J40" s="19">
        <v>1164.5999999999999</v>
      </c>
      <c r="K40" s="19">
        <v>0</v>
      </c>
      <c r="L40" s="19">
        <v>65.3</v>
      </c>
      <c r="M40" s="19">
        <v>523.04999999999995</v>
      </c>
      <c r="N40" s="19">
        <v>1769.97</v>
      </c>
      <c r="O40" s="19">
        <v>5691.01</v>
      </c>
      <c r="P40" s="8">
        <f>(O40-O41)/O41</f>
        <v>0.14114158071191396</v>
      </c>
      <c r="Q40" s="8">
        <f>O40/$O$79</f>
        <v>3.9575335353612059E-2</v>
      </c>
      <c r="R40" s="19">
        <v>703.89</v>
      </c>
    </row>
    <row r="41" spans="1:18" x14ac:dyDescent="0.3">
      <c r="A41" s="16" t="s">
        <v>11</v>
      </c>
      <c r="B41" s="19">
        <v>800.87</v>
      </c>
      <c r="C41" s="19">
        <v>45.47</v>
      </c>
      <c r="D41" s="19">
        <v>45.47</v>
      </c>
      <c r="E41" s="19">
        <v>0</v>
      </c>
      <c r="F41" s="19">
        <v>38.43</v>
      </c>
      <c r="G41" s="19">
        <v>1134.43</v>
      </c>
      <c r="H41" s="19">
        <v>518.22</v>
      </c>
      <c r="I41" s="19">
        <v>616.21</v>
      </c>
      <c r="J41" s="19">
        <v>895.04</v>
      </c>
      <c r="K41" s="19">
        <v>0.14000000000000001</v>
      </c>
      <c r="L41" s="19">
        <v>31.51</v>
      </c>
      <c r="M41" s="19">
        <v>436.61</v>
      </c>
      <c r="N41" s="19">
        <v>1604.62</v>
      </c>
      <c r="O41" s="19">
        <v>4987.12</v>
      </c>
      <c r="P41" s="16"/>
      <c r="Q41" s="16"/>
      <c r="R41" s="19"/>
    </row>
    <row r="42" spans="1:18" ht="14.5" x14ac:dyDescent="0.35">
      <c r="A42" s="16" t="s">
        <v>30</v>
      </c>
      <c r="B42" s="19">
        <v>44.33</v>
      </c>
      <c r="C42" s="19">
        <v>1.29</v>
      </c>
      <c r="D42" s="19">
        <v>1.29</v>
      </c>
      <c r="E42" s="19">
        <v>0</v>
      </c>
      <c r="F42" s="19">
        <v>8.83</v>
      </c>
      <c r="G42" s="19">
        <v>1184.9100000000001</v>
      </c>
      <c r="H42" s="19">
        <v>263.14</v>
      </c>
      <c r="I42" s="19">
        <v>921.77</v>
      </c>
      <c r="J42" s="19">
        <v>1.38</v>
      </c>
      <c r="K42" s="19">
        <v>0</v>
      </c>
      <c r="L42" s="19">
        <v>3.29</v>
      </c>
      <c r="M42" s="19">
        <v>58.01</v>
      </c>
      <c r="N42" s="19">
        <v>7.75</v>
      </c>
      <c r="O42" s="19">
        <v>1309.79</v>
      </c>
      <c r="P42" s="8">
        <f>(O42-O43)/O43</f>
        <v>0.32125852398821764</v>
      </c>
      <c r="Q42" s="8">
        <f>O42/$O$79</f>
        <v>9.1082915849396741E-3</v>
      </c>
      <c r="R42" s="19">
        <v>318.47000000000003</v>
      </c>
    </row>
    <row r="43" spans="1:18" x14ac:dyDescent="0.3">
      <c r="A43" s="16" t="s">
        <v>11</v>
      </c>
      <c r="B43" s="19">
        <v>35.92</v>
      </c>
      <c r="C43" s="19">
        <v>1.1000000000000001</v>
      </c>
      <c r="D43" s="19">
        <v>1.1000000000000001</v>
      </c>
      <c r="E43" s="19">
        <v>0</v>
      </c>
      <c r="F43" s="19">
        <v>7.24</v>
      </c>
      <c r="G43" s="19">
        <v>920.35</v>
      </c>
      <c r="H43" s="19">
        <v>184.57</v>
      </c>
      <c r="I43" s="19">
        <v>735.78</v>
      </c>
      <c r="J43" s="19">
        <v>0.93</v>
      </c>
      <c r="K43" s="19">
        <v>0</v>
      </c>
      <c r="L43" s="19">
        <v>2.74</v>
      </c>
      <c r="M43" s="19">
        <v>16.39</v>
      </c>
      <c r="N43" s="19">
        <v>6.65</v>
      </c>
      <c r="O43" s="19">
        <v>991.32</v>
      </c>
      <c r="P43" s="16"/>
      <c r="Q43" s="16"/>
      <c r="R43" s="19"/>
    </row>
    <row r="44" spans="1:18" ht="14.5" x14ac:dyDescent="0.35">
      <c r="A44" s="16" t="s">
        <v>31</v>
      </c>
      <c r="B44" s="19">
        <v>1254.49</v>
      </c>
      <c r="C44" s="19">
        <v>339.54</v>
      </c>
      <c r="D44" s="19">
        <v>339.54</v>
      </c>
      <c r="E44" s="19">
        <v>0</v>
      </c>
      <c r="F44" s="19">
        <v>147.44999999999999</v>
      </c>
      <c r="G44" s="19">
        <v>3519.6</v>
      </c>
      <c r="H44" s="19">
        <v>1547.8</v>
      </c>
      <c r="I44" s="19">
        <v>1971.81</v>
      </c>
      <c r="J44" s="19">
        <v>1449.01</v>
      </c>
      <c r="K44" s="19">
        <v>67.599999999999994</v>
      </c>
      <c r="L44" s="19">
        <v>307.16000000000003</v>
      </c>
      <c r="M44" s="19">
        <v>101.91</v>
      </c>
      <c r="N44" s="19">
        <v>378.96</v>
      </c>
      <c r="O44" s="19">
        <v>7565.73</v>
      </c>
      <c r="P44" s="8">
        <f>(O44-O45)/O45</f>
        <v>0.27090406062122985</v>
      </c>
      <c r="Q44" s="8">
        <f>O44/$O$79</f>
        <v>5.2612155301938204E-2</v>
      </c>
      <c r="R44" s="19">
        <v>1612.7</v>
      </c>
    </row>
    <row r="45" spans="1:18" x14ac:dyDescent="0.3">
      <c r="A45" s="16" t="s">
        <v>11</v>
      </c>
      <c r="B45" s="19">
        <v>1066.51</v>
      </c>
      <c r="C45" s="19">
        <v>310.27</v>
      </c>
      <c r="D45" s="19">
        <v>310.27</v>
      </c>
      <c r="E45" s="19">
        <v>0</v>
      </c>
      <c r="F45" s="19">
        <v>79.92</v>
      </c>
      <c r="G45" s="19">
        <v>2697.33</v>
      </c>
      <c r="H45" s="19">
        <v>1223.19</v>
      </c>
      <c r="I45" s="19">
        <v>1474.14</v>
      </c>
      <c r="J45" s="19">
        <v>1106.26</v>
      </c>
      <c r="K45" s="19">
        <v>38.049999999999997</v>
      </c>
      <c r="L45" s="19">
        <v>264.3</v>
      </c>
      <c r="M45" s="19">
        <v>214.98</v>
      </c>
      <c r="N45" s="19">
        <v>175.41</v>
      </c>
      <c r="O45" s="19">
        <v>5953.03</v>
      </c>
      <c r="P45" s="16"/>
      <c r="Q45" s="16"/>
      <c r="R45" s="19"/>
    </row>
    <row r="46" spans="1:18" ht="14.5" x14ac:dyDescent="0.35">
      <c r="A46" s="16" t="s">
        <v>32</v>
      </c>
      <c r="B46" s="19">
        <v>2172.58</v>
      </c>
      <c r="C46" s="19">
        <v>476.48</v>
      </c>
      <c r="D46" s="19">
        <v>229.32</v>
      </c>
      <c r="E46" s="19">
        <v>247.16</v>
      </c>
      <c r="F46" s="19">
        <v>537.03</v>
      </c>
      <c r="G46" s="19">
        <v>4445.59</v>
      </c>
      <c r="H46" s="19">
        <v>1731.32</v>
      </c>
      <c r="I46" s="19">
        <v>2714.28</v>
      </c>
      <c r="J46" s="19">
        <v>9636.7800000000007</v>
      </c>
      <c r="K46" s="19">
        <v>199.48</v>
      </c>
      <c r="L46" s="19">
        <v>268.72000000000003</v>
      </c>
      <c r="M46" s="19">
        <v>367.62</v>
      </c>
      <c r="N46" s="19">
        <v>724.23</v>
      </c>
      <c r="O46" s="19">
        <v>18828.52</v>
      </c>
      <c r="P46" s="8">
        <f>(O46-O47)/O47</f>
        <v>8.3758121629897722E-2</v>
      </c>
      <c r="Q46" s="8">
        <f>O46/$O$79</f>
        <v>0.13093369950363673</v>
      </c>
      <c r="R46" s="19">
        <v>1455.16</v>
      </c>
    </row>
    <row r="47" spans="1:18" x14ac:dyDescent="0.3">
      <c r="A47" s="16" t="s">
        <v>11</v>
      </c>
      <c r="B47" s="19">
        <v>2219.04</v>
      </c>
      <c r="C47" s="19">
        <v>496.07</v>
      </c>
      <c r="D47" s="19">
        <v>270.88</v>
      </c>
      <c r="E47" s="19">
        <v>225.19</v>
      </c>
      <c r="F47" s="19">
        <v>495.66</v>
      </c>
      <c r="G47" s="19">
        <v>3950.86</v>
      </c>
      <c r="H47" s="19">
        <v>1356.01</v>
      </c>
      <c r="I47" s="19">
        <v>2594.85</v>
      </c>
      <c r="J47" s="19">
        <v>8668.82</v>
      </c>
      <c r="K47" s="19">
        <v>116.84</v>
      </c>
      <c r="L47" s="19">
        <v>290.79000000000002</v>
      </c>
      <c r="M47" s="19">
        <v>418.55</v>
      </c>
      <c r="N47" s="19">
        <v>716.73</v>
      </c>
      <c r="O47" s="19">
        <v>17373.36</v>
      </c>
      <c r="P47" s="16"/>
      <c r="Q47" s="16"/>
      <c r="R47" s="19"/>
    </row>
    <row r="48" spans="1:18" ht="14.5" x14ac:dyDescent="0.35">
      <c r="A48" s="16" t="s">
        <v>33</v>
      </c>
      <c r="B48" s="19">
        <v>928.53</v>
      </c>
      <c r="C48" s="19">
        <v>238.9</v>
      </c>
      <c r="D48" s="19">
        <v>120.11</v>
      </c>
      <c r="E48" s="19">
        <v>118.79</v>
      </c>
      <c r="F48" s="19">
        <v>223.78</v>
      </c>
      <c r="G48" s="19">
        <v>1788.95</v>
      </c>
      <c r="H48" s="19">
        <v>540.58000000000004</v>
      </c>
      <c r="I48" s="19">
        <v>1248.3699999999999</v>
      </c>
      <c r="J48" s="19">
        <v>4363.82</v>
      </c>
      <c r="K48" s="19">
        <v>69.28</v>
      </c>
      <c r="L48" s="19">
        <v>69.98</v>
      </c>
      <c r="M48" s="19">
        <v>704.6</v>
      </c>
      <c r="N48" s="19">
        <v>877.45</v>
      </c>
      <c r="O48" s="19">
        <v>9265.2900000000009</v>
      </c>
      <c r="P48" s="8">
        <f>(O48-O49)/O49</f>
        <v>0.15782258689333378</v>
      </c>
      <c r="Q48" s="8">
        <f>O48/$O$79</f>
        <v>6.4430911015525949E-2</v>
      </c>
      <c r="R48" s="19">
        <v>1262.95</v>
      </c>
    </row>
    <row r="49" spans="1:18" x14ac:dyDescent="0.3">
      <c r="A49" s="16" t="s">
        <v>11</v>
      </c>
      <c r="B49" s="19">
        <v>980.37</v>
      </c>
      <c r="C49" s="19">
        <v>253.56</v>
      </c>
      <c r="D49" s="19">
        <v>141.38</v>
      </c>
      <c r="E49" s="19">
        <v>112.17</v>
      </c>
      <c r="F49" s="19">
        <v>182.43</v>
      </c>
      <c r="G49" s="19">
        <v>1521.09</v>
      </c>
      <c r="H49" s="19">
        <v>397.1</v>
      </c>
      <c r="I49" s="19">
        <v>1123.99</v>
      </c>
      <c r="J49" s="19">
        <v>4418.29</v>
      </c>
      <c r="K49" s="19">
        <v>64.94</v>
      </c>
      <c r="L49" s="19">
        <v>79.739999999999995</v>
      </c>
      <c r="M49" s="19">
        <v>261.43</v>
      </c>
      <c r="N49" s="19">
        <v>240.5</v>
      </c>
      <c r="O49" s="19">
        <v>8002.34</v>
      </c>
      <c r="P49" s="16"/>
      <c r="Q49" s="16"/>
      <c r="R49" s="19"/>
    </row>
    <row r="50" spans="1:18" ht="14.5" x14ac:dyDescent="0.35">
      <c r="A50" s="16" t="s">
        <v>34</v>
      </c>
      <c r="B50" s="19">
        <v>1234.47</v>
      </c>
      <c r="C50" s="19">
        <v>195.9</v>
      </c>
      <c r="D50" s="19">
        <v>96.75</v>
      </c>
      <c r="E50" s="19">
        <v>99.15</v>
      </c>
      <c r="F50" s="19">
        <v>220.93</v>
      </c>
      <c r="G50" s="19">
        <v>3004.86</v>
      </c>
      <c r="H50" s="19">
        <v>876.38</v>
      </c>
      <c r="I50" s="19">
        <v>2128.48</v>
      </c>
      <c r="J50" s="19">
        <v>3745.79</v>
      </c>
      <c r="K50" s="19">
        <v>26.28</v>
      </c>
      <c r="L50" s="19">
        <v>152.66</v>
      </c>
      <c r="M50" s="19">
        <v>207.22</v>
      </c>
      <c r="N50" s="19">
        <v>763.63</v>
      </c>
      <c r="O50" s="19">
        <v>9551.74</v>
      </c>
      <c r="P50" s="8">
        <f>(O50-O51)/O51</f>
        <v>8.7277077658420368E-2</v>
      </c>
      <c r="Q50" s="8">
        <f>O50/$O$79</f>
        <v>6.6422886923500471E-2</v>
      </c>
      <c r="R50" s="19">
        <v>766.73</v>
      </c>
    </row>
    <row r="51" spans="1:18" x14ac:dyDescent="0.3">
      <c r="A51" s="16" t="s">
        <v>11</v>
      </c>
      <c r="B51" s="19">
        <v>1144.74</v>
      </c>
      <c r="C51" s="19">
        <v>231.12</v>
      </c>
      <c r="D51" s="19">
        <v>104.94</v>
      </c>
      <c r="E51" s="19">
        <v>126.18</v>
      </c>
      <c r="F51" s="19">
        <v>213.06</v>
      </c>
      <c r="G51" s="19">
        <v>2539.5300000000002</v>
      </c>
      <c r="H51" s="19">
        <v>691.08</v>
      </c>
      <c r="I51" s="19">
        <v>1848.45</v>
      </c>
      <c r="J51" s="19">
        <v>3779.2</v>
      </c>
      <c r="K51" s="19">
        <v>38.29</v>
      </c>
      <c r="L51" s="19">
        <v>154.13</v>
      </c>
      <c r="M51" s="19">
        <v>236.48</v>
      </c>
      <c r="N51" s="19">
        <v>448.46</v>
      </c>
      <c r="O51" s="19">
        <v>8785.01</v>
      </c>
      <c r="P51" s="16"/>
      <c r="Q51" s="16"/>
      <c r="R51" s="19"/>
    </row>
    <row r="52" spans="1:18" ht="14.5" x14ac:dyDescent="0.35">
      <c r="A52" s="16" t="s">
        <v>35</v>
      </c>
      <c r="B52" s="19">
        <v>149.47</v>
      </c>
      <c r="C52" s="19">
        <v>28.66</v>
      </c>
      <c r="D52" s="19">
        <v>16.329999999999998</v>
      </c>
      <c r="E52" s="19">
        <v>12.33</v>
      </c>
      <c r="F52" s="19">
        <v>6.75</v>
      </c>
      <c r="G52" s="19">
        <v>1091.01</v>
      </c>
      <c r="H52" s="19">
        <v>458.25</v>
      </c>
      <c r="I52" s="19">
        <v>632.76</v>
      </c>
      <c r="J52" s="19">
        <v>283.44</v>
      </c>
      <c r="K52" s="19">
        <v>0</v>
      </c>
      <c r="L52" s="19">
        <v>13.83</v>
      </c>
      <c r="M52" s="19">
        <v>70.77</v>
      </c>
      <c r="N52" s="19">
        <v>897.34</v>
      </c>
      <c r="O52" s="19">
        <v>2541.27</v>
      </c>
      <c r="P52" s="8">
        <f>(O52-O53)/O53</f>
        <v>0.22126534829516789</v>
      </c>
      <c r="Q52" s="8">
        <f>O52/$O$79</f>
        <v>1.7672014716908546E-2</v>
      </c>
      <c r="R52" s="19">
        <v>460.42</v>
      </c>
    </row>
    <row r="53" spans="1:18" x14ac:dyDescent="0.3">
      <c r="A53" s="16" t="s">
        <v>11</v>
      </c>
      <c r="B53" s="19">
        <v>134.19</v>
      </c>
      <c r="C53" s="19">
        <v>20.51</v>
      </c>
      <c r="D53" s="19">
        <v>10.16</v>
      </c>
      <c r="E53" s="19">
        <v>10.35</v>
      </c>
      <c r="F53" s="19">
        <v>6.6</v>
      </c>
      <c r="G53" s="19">
        <v>994.91</v>
      </c>
      <c r="H53" s="19">
        <v>528.51</v>
      </c>
      <c r="I53" s="19">
        <v>466.4</v>
      </c>
      <c r="J53" s="19">
        <v>182.1</v>
      </c>
      <c r="K53" s="19">
        <v>0</v>
      </c>
      <c r="L53" s="19">
        <v>13.98</v>
      </c>
      <c r="M53" s="19">
        <v>78.930000000000007</v>
      </c>
      <c r="N53" s="19">
        <v>649.63</v>
      </c>
      <c r="O53" s="19">
        <v>2080.85</v>
      </c>
      <c r="P53" s="16"/>
      <c r="Q53" s="16"/>
      <c r="R53" s="19"/>
    </row>
    <row r="54" spans="1:18" ht="14.5" x14ac:dyDescent="0.35">
      <c r="A54" s="17" t="s">
        <v>36</v>
      </c>
      <c r="B54" s="18">
        <f t="shared" ref="B54:O55" si="0">SUM(B4+B6+B8+B10+B12+B14+B16+B18+B20+B22+B24+B26+B28+B30+B32+B34+B36+B38+B40+B42+B44+B46+B48+B50+B52)</f>
        <v>14446.699999999999</v>
      </c>
      <c r="C54" s="18">
        <f t="shared" si="0"/>
        <v>2639.9800000000005</v>
      </c>
      <c r="D54" s="18">
        <f t="shared" si="0"/>
        <v>2029.4999999999993</v>
      </c>
      <c r="E54" s="18">
        <f t="shared" si="0"/>
        <v>610.47</v>
      </c>
      <c r="F54" s="18">
        <f t="shared" si="0"/>
        <v>2741.63</v>
      </c>
      <c r="G54" s="18">
        <f t="shared" si="0"/>
        <v>40837.879999999997</v>
      </c>
      <c r="H54" s="18">
        <f t="shared" si="0"/>
        <v>16787.12</v>
      </c>
      <c r="I54" s="18">
        <f t="shared" si="0"/>
        <v>24050.749999999993</v>
      </c>
      <c r="J54" s="18">
        <f t="shared" si="0"/>
        <v>40459.090000000004</v>
      </c>
      <c r="K54" s="18">
        <f t="shared" si="0"/>
        <v>524.65</v>
      </c>
      <c r="L54" s="18">
        <f t="shared" si="0"/>
        <v>2597.7599999999998</v>
      </c>
      <c r="M54" s="18">
        <f t="shared" si="0"/>
        <v>3908.93</v>
      </c>
      <c r="N54" s="18">
        <f t="shared" si="0"/>
        <v>14890.369999999999</v>
      </c>
      <c r="O54" s="18">
        <f t="shared" si="0"/>
        <v>123046.97</v>
      </c>
      <c r="P54" s="9">
        <f>(O54-O55)/O55</f>
        <v>0.17610517898553679</v>
      </c>
      <c r="Q54" s="9">
        <f>O54/$O$79</f>
        <v>0.85566974965706299</v>
      </c>
      <c r="R54" s="18">
        <f t="shared" ref="R54" si="1">SUM(R4+R6+R8+R10+R12+R14+R16+R18+R20+R22+R24+R26+R28+R30+R32+R34+R36+R38+R40+R42+R44+R46+R48+R50+R52)</f>
        <v>18424.55</v>
      </c>
    </row>
    <row r="55" spans="1:18" x14ac:dyDescent="0.3">
      <c r="A55" s="16" t="s">
        <v>37</v>
      </c>
      <c r="B55" s="19">
        <f t="shared" si="0"/>
        <v>13570.92</v>
      </c>
      <c r="C55" s="19">
        <f t="shared" si="0"/>
        <v>2659.14</v>
      </c>
      <c r="D55" s="19">
        <f t="shared" si="0"/>
        <v>2037.6000000000001</v>
      </c>
      <c r="E55" s="19">
        <f t="shared" si="0"/>
        <v>621.55000000000007</v>
      </c>
      <c r="F55" s="19">
        <f t="shared" si="0"/>
        <v>2119.4800000000005</v>
      </c>
      <c r="G55" s="19">
        <f t="shared" si="0"/>
        <v>34879.98000000001</v>
      </c>
      <c r="H55" s="19">
        <f t="shared" si="0"/>
        <v>13904.5</v>
      </c>
      <c r="I55" s="19">
        <f t="shared" si="0"/>
        <v>20975.480000000003</v>
      </c>
      <c r="J55" s="19">
        <f t="shared" si="0"/>
        <v>32702.969999999998</v>
      </c>
      <c r="K55" s="19">
        <f t="shared" si="0"/>
        <v>388.68999999999994</v>
      </c>
      <c r="L55" s="19">
        <f t="shared" si="0"/>
        <v>2831.3</v>
      </c>
      <c r="M55" s="19">
        <f t="shared" si="0"/>
        <v>3260.67</v>
      </c>
      <c r="N55" s="19">
        <f t="shared" si="0"/>
        <v>12209.259999999995</v>
      </c>
      <c r="O55" s="19">
        <f t="shared" si="0"/>
        <v>104622.42</v>
      </c>
      <c r="P55" s="16"/>
      <c r="Q55" s="16"/>
      <c r="R55" s="16"/>
    </row>
    <row r="56" spans="1:18" ht="14.5" x14ac:dyDescent="0.35">
      <c r="A56" s="16" t="s">
        <v>38</v>
      </c>
      <c r="B56" s="10">
        <f t="shared" ref="B56:N56" si="2">(B54-B55)/B55</f>
        <v>6.4533576205592455E-2</v>
      </c>
      <c r="C56" s="10">
        <f t="shared" si="2"/>
        <v>-7.2053370638625273E-3</v>
      </c>
      <c r="D56" s="10">
        <f t="shared" si="2"/>
        <v>-3.9752650176682457E-3</v>
      </c>
      <c r="E56" s="10">
        <f t="shared" si="2"/>
        <v>-1.782640173759157E-2</v>
      </c>
      <c r="F56" s="10">
        <f t="shared" si="2"/>
        <v>0.29353898125955397</v>
      </c>
      <c r="G56" s="10">
        <f t="shared" si="2"/>
        <v>0.17081145115335458</v>
      </c>
      <c r="H56" s="10">
        <f t="shared" si="2"/>
        <v>0.20731561724621517</v>
      </c>
      <c r="I56" s="10">
        <f t="shared" si="2"/>
        <v>0.14661261625478841</v>
      </c>
      <c r="J56" s="10">
        <f t="shared" si="2"/>
        <v>0.23716867305935843</v>
      </c>
      <c r="K56" s="10">
        <f t="shared" si="2"/>
        <v>0.34979032133576904</v>
      </c>
      <c r="L56" s="10">
        <f t="shared" si="2"/>
        <v>-8.2485077526224845E-2</v>
      </c>
      <c r="M56" s="10">
        <f t="shared" si="2"/>
        <v>0.1988119006216513</v>
      </c>
      <c r="N56" s="10">
        <f t="shared" si="2"/>
        <v>0.21959643745812649</v>
      </c>
      <c r="O56" s="10">
        <f>(O54-O55)/O55</f>
        <v>0.17610517898553679</v>
      </c>
      <c r="P56" s="16"/>
      <c r="Q56" s="16"/>
      <c r="R56" s="16"/>
    </row>
    <row r="57" spans="1:18" x14ac:dyDescent="0.3">
      <c r="A57" s="17" t="s">
        <v>74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6"/>
      <c r="Q57" s="16"/>
      <c r="R57" s="16"/>
    </row>
    <row r="58" spans="1:18" ht="14.5" x14ac:dyDescent="0.35">
      <c r="A58" s="16" t="s">
        <v>39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2398.1</v>
      </c>
      <c r="K58" s="19">
        <v>0</v>
      </c>
      <c r="L58" s="19">
        <v>0</v>
      </c>
      <c r="M58" s="19">
        <v>37.6</v>
      </c>
      <c r="N58" s="19">
        <v>0</v>
      </c>
      <c r="O58" s="19">
        <v>2435.6999999999998</v>
      </c>
      <c r="P58" s="8">
        <f>(O58-O59)/O59</f>
        <v>0.39520097149108979</v>
      </c>
      <c r="Q58" s="8">
        <f>O58/$O$79</f>
        <v>1.6937879975749977E-2</v>
      </c>
      <c r="R58" s="16">
        <v>689.93</v>
      </c>
    </row>
    <row r="59" spans="1:18" x14ac:dyDescent="0.3">
      <c r="A59" s="16" t="s">
        <v>11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1711.17</v>
      </c>
      <c r="K59" s="19">
        <v>0</v>
      </c>
      <c r="L59" s="19">
        <v>0</v>
      </c>
      <c r="M59" s="19">
        <v>34.6</v>
      </c>
      <c r="N59" s="19">
        <v>0</v>
      </c>
      <c r="O59" s="19">
        <v>1745.77</v>
      </c>
      <c r="P59" s="16"/>
      <c r="Q59" s="16"/>
      <c r="R59" s="16"/>
    </row>
    <row r="60" spans="1:18" ht="14.5" x14ac:dyDescent="0.35">
      <c r="A60" s="16" t="s">
        <v>40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1469.6</v>
      </c>
      <c r="K60" s="19">
        <v>0</v>
      </c>
      <c r="L60" s="19">
        <v>0</v>
      </c>
      <c r="M60" s="19">
        <v>90.91</v>
      </c>
      <c r="N60" s="19">
        <v>0</v>
      </c>
      <c r="O60" s="19">
        <v>1560.51</v>
      </c>
      <c r="P60" s="8">
        <f>(O60-O61)/O61</f>
        <v>0.22815812877279426</v>
      </c>
      <c r="Q60" s="8">
        <f>O60/$O$79</f>
        <v>1.085180074761161E-2</v>
      </c>
      <c r="R60" s="16">
        <v>289.89999999999998</v>
      </c>
    </row>
    <row r="61" spans="1:18" x14ac:dyDescent="0.3">
      <c r="A61" s="16" t="s">
        <v>11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1191.77</v>
      </c>
      <c r="K61" s="19">
        <v>0</v>
      </c>
      <c r="L61" s="19">
        <v>0</v>
      </c>
      <c r="M61" s="19">
        <v>78.84</v>
      </c>
      <c r="N61" s="19">
        <v>0</v>
      </c>
      <c r="O61" s="19">
        <v>1270.6099999999999</v>
      </c>
      <c r="P61" s="16"/>
      <c r="Q61" s="16"/>
      <c r="R61" s="16"/>
    </row>
    <row r="62" spans="1:18" ht="14.5" x14ac:dyDescent="0.35">
      <c r="A62" s="16" t="s">
        <v>41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3070.08</v>
      </c>
      <c r="K62" s="19">
        <v>0</v>
      </c>
      <c r="L62" s="19">
        <v>0</v>
      </c>
      <c r="M62" s="19">
        <v>113.84</v>
      </c>
      <c r="N62" s="19">
        <v>0</v>
      </c>
      <c r="O62" s="19">
        <v>3183.92</v>
      </c>
      <c r="P62" s="8">
        <f>(O62-O63)/O63</f>
        <v>0.32924197070083377</v>
      </c>
      <c r="Q62" s="8">
        <f>O62/$O$79</f>
        <v>2.2141008667894188E-2</v>
      </c>
      <c r="R62" s="16">
        <v>788.63</v>
      </c>
    </row>
    <row r="63" spans="1:18" x14ac:dyDescent="0.3">
      <c r="A63" s="16" t="s">
        <v>11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2221.66</v>
      </c>
      <c r="K63" s="19">
        <v>0</v>
      </c>
      <c r="L63" s="19">
        <v>0</v>
      </c>
      <c r="M63" s="19">
        <v>173.63</v>
      </c>
      <c r="N63" s="19">
        <v>0</v>
      </c>
      <c r="O63" s="19">
        <v>2395.29</v>
      </c>
      <c r="P63" s="16"/>
      <c r="Q63" s="16"/>
      <c r="R63" s="16"/>
    </row>
    <row r="64" spans="1:18" ht="14.5" x14ac:dyDescent="0.35">
      <c r="A64" s="16" t="s">
        <v>42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730.11</v>
      </c>
      <c r="K64" s="19">
        <v>0</v>
      </c>
      <c r="L64" s="19">
        <v>0</v>
      </c>
      <c r="M64" s="19">
        <v>16.18</v>
      </c>
      <c r="N64" s="19">
        <v>0</v>
      </c>
      <c r="O64" s="19">
        <v>746.29</v>
      </c>
      <c r="P64" s="8">
        <f>(O64-O65)/O65</f>
        <v>0.25395278501218177</v>
      </c>
      <c r="Q64" s="8">
        <f>O64/$O$79</f>
        <v>5.1897074545725879E-3</v>
      </c>
      <c r="R64" s="16">
        <v>151.13999999999999</v>
      </c>
    </row>
    <row r="65" spans="1:18" x14ac:dyDescent="0.3">
      <c r="A65" s="16" t="s">
        <v>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581.83000000000004</v>
      </c>
      <c r="K65" s="19">
        <v>0</v>
      </c>
      <c r="L65" s="19">
        <v>0</v>
      </c>
      <c r="M65" s="19">
        <v>13.32</v>
      </c>
      <c r="N65" s="19">
        <v>0</v>
      </c>
      <c r="O65" s="19">
        <v>595.15</v>
      </c>
      <c r="P65" s="16"/>
      <c r="Q65" s="16"/>
      <c r="R65" s="16"/>
    </row>
    <row r="66" spans="1:18" ht="14.5" x14ac:dyDescent="0.35">
      <c r="A66" s="16" t="s">
        <v>43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6586.54</v>
      </c>
      <c r="K66" s="19">
        <v>0</v>
      </c>
      <c r="L66" s="19">
        <v>0</v>
      </c>
      <c r="M66" s="19">
        <v>94.11</v>
      </c>
      <c r="N66" s="19">
        <v>0.02</v>
      </c>
      <c r="O66" s="19">
        <v>6680.67</v>
      </c>
      <c r="P66" s="8">
        <f>(O66-O67)/O67</f>
        <v>0.18104819890534168</v>
      </c>
      <c r="Q66" s="8">
        <f>O66/$O$79</f>
        <v>4.6457440003938748E-2</v>
      </c>
      <c r="R66" s="16">
        <v>1024.1099999999999</v>
      </c>
    </row>
    <row r="67" spans="1:18" x14ac:dyDescent="0.3">
      <c r="A67" s="16" t="s">
        <v>11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5572.14</v>
      </c>
      <c r="K67" s="19">
        <v>0</v>
      </c>
      <c r="L67" s="19">
        <v>0</v>
      </c>
      <c r="M67" s="19">
        <v>84.42</v>
      </c>
      <c r="N67" s="19">
        <v>0</v>
      </c>
      <c r="O67" s="19">
        <v>5656.56</v>
      </c>
      <c r="P67" s="16"/>
      <c r="Q67" s="16"/>
      <c r="R67" s="16"/>
    </row>
    <row r="68" spans="1:18" ht="14.5" x14ac:dyDescent="0.35">
      <c r="A68" s="17" t="s">
        <v>44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6">
        <f t="shared" ref="J68" si="3">SUM(J58+J60+J62+J64+J66)</f>
        <v>14254.43</v>
      </c>
      <c r="K68" s="18">
        <v>0</v>
      </c>
      <c r="L68" s="18">
        <v>0</v>
      </c>
      <c r="M68" s="6">
        <f t="shared" ref="M68:O68" si="4">SUM(M58+M60+M62+M64+M66)</f>
        <v>352.64</v>
      </c>
      <c r="N68" s="6">
        <f t="shared" si="4"/>
        <v>0.02</v>
      </c>
      <c r="O68" s="6">
        <f t="shared" si="4"/>
        <v>14607.09</v>
      </c>
      <c r="P68" s="9">
        <f>(O68-O69)/O69</f>
        <v>0.25238910161548356</v>
      </c>
      <c r="Q68" s="9">
        <f>O68/$O$79</f>
        <v>0.10157783684976712</v>
      </c>
      <c r="R68" s="6">
        <f t="shared" ref="R68" si="5">SUM(R58+R60+R62+R64+R66)</f>
        <v>2943.71</v>
      </c>
    </row>
    <row r="69" spans="1:18" ht="14.5" x14ac:dyDescent="0.35">
      <c r="A69" s="16" t="s">
        <v>37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7">
        <f t="shared" ref="J69" si="6">SUM(J59+J61+J63+J65+J67)</f>
        <v>11278.57</v>
      </c>
      <c r="K69" s="19">
        <v>0</v>
      </c>
      <c r="L69" s="19">
        <v>0</v>
      </c>
      <c r="M69" s="7">
        <f t="shared" ref="M69" si="7">SUM(M59+M61+M63+M65+M67)</f>
        <v>384.81</v>
      </c>
      <c r="N69" s="19">
        <v>0</v>
      </c>
      <c r="O69" s="7">
        <f t="shared" ref="O69" si="8">SUM(O59+O61+O63+O65+O67)</f>
        <v>11663.380000000001</v>
      </c>
      <c r="P69" s="16"/>
      <c r="Q69" s="16"/>
      <c r="R69" s="16"/>
    </row>
    <row r="70" spans="1:18" ht="14.5" x14ac:dyDescent="0.35">
      <c r="A70" s="16" t="s">
        <v>38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0">
        <f>(J68-J69)/J69</f>
        <v>0.26385082506026925</v>
      </c>
      <c r="K70" s="20"/>
      <c r="L70" s="20"/>
      <c r="M70" s="10">
        <f>(M68-M69)/M69</f>
        <v>-8.3599698552532464E-2</v>
      </c>
      <c r="N70" s="20"/>
      <c r="O70" s="10">
        <f>(O68-O69)/O69</f>
        <v>0.25238910161548356</v>
      </c>
      <c r="P70" s="16"/>
      <c r="Q70" s="16"/>
      <c r="R70" s="16"/>
    </row>
    <row r="71" spans="1:18" x14ac:dyDescent="0.3">
      <c r="A71" s="17" t="s">
        <v>55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6"/>
      <c r="Q71" s="16"/>
      <c r="R71" s="16"/>
    </row>
    <row r="72" spans="1:18" ht="14.5" x14ac:dyDescent="0.35">
      <c r="A72" s="16" t="s">
        <v>56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5580.83</v>
      </c>
      <c r="O72" s="19">
        <v>5580.83</v>
      </c>
      <c r="P72" s="8">
        <f>(O72-O73)/O73</f>
        <v>-0.3335160517534998</v>
      </c>
      <c r="Q72" s="8">
        <f>O72/$O$79</f>
        <v>3.8809142630481894E-2</v>
      </c>
      <c r="R72" s="16">
        <v>-2792.71</v>
      </c>
    </row>
    <row r="73" spans="1:18" x14ac:dyDescent="0.3">
      <c r="A73" s="16" t="s">
        <v>11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8373.5400000000009</v>
      </c>
      <c r="O73" s="19">
        <v>8373.5400000000009</v>
      </c>
      <c r="P73" s="16"/>
      <c r="Q73" s="16"/>
      <c r="R73" s="16"/>
    </row>
    <row r="74" spans="1:18" ht="14.5" x14ac:dyDescent="0.35">
      <c r="A74" s="16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567.04999999999995</v>
      </c>
      <c r="O74" s="19">
        <v>567.04999999999995</v>
      </c>
      <c r="P74" s="8">
        <f>(O74-O75)/O75</f>
        <v>6.424308396831932E-2</v>
      </c>
      <c r="Q74" s="8">
        <f>O74/$O$79</f>
        <v>3.9432708626879441E-3</v>
      </c>
      <c r="R74" s="16">
        <v>34.229999999999997</v>
      </c>
    </row>
    <row r="75" spans="1:18" x14ac:dyDescent="0.3">
      <c r="A75" s="16" t="s">
        <v>11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532.82000000000005</v>
      </c>
      <c r="O75" s="19">
        <v>532.82000000000005</v>
      </c>
      <c r="P75" s="16"/>
      <c r="Q75" s="16"/>
      <c r="R75" s="16"/>
    </row>
    <row r="76" spans="1:18" ht="14.5" x14ac:dyDescent="0.35">
      <c r="A76" s="17" t="s">
        <v>58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6">
        <f>SUM(N72+N74)</f>
        <v>6147.88</v>
      </c>
      <c r="O76" s="6">
        <f>SUM(O72+O74)</f>
        <v>6147.88</v>
      </c>
      <c r="P76" s="9">
        <f>(O76-O77)/O77</f>
        <v>-0.30972024485873018</v>
      </c>
      <c r="Q76" s="9">
        <f>O76/$O$79</f>
        <v>4.2752413493169841E-2</v>
      </c>
      <c r="R76" s="2">
        <f>SUM(R72+R74)</f>
        <v>-2758.48</v>
      </c>
    </row>
    <row r="77" spans="1:18" ht="14.5" x14ac:dyDescent="0.35">
      <c r="A77" s="16" t="s">
        <v>37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7">
        <f>+SUM(N73+N75)</f>
        <v>8906.36</v>
      </c>
      <c r="O77" s="7">
        <f>+SUM(O73+O75)</f>
        <v>8906.36</v>
      </c>
      <c r="P77" s="16"/>
      <c r="Q77" s="16"/>
      <c r="R77" s="16"/>
    </row>
    <row r="78" spans="1:18" ht="14.5" x14ac:dyDescent="0.35">
      <c r="A78" s="16" t="s">
        <v>38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7"/>
      <c r="K78" s="19">
        <v>0</v>
      </c>
      <c r="L78" s="19">
        <v>0</v>
      </c>
      <c r="M78" s="19"/>
      <c r="N78" s="10">
        <f>(N76-N77)/N77</f>
        <v>-0.30972024485873018</v>
      </c>
      <c r="O78" s="10">
        <f>(O76-O77)/O77</f>
        <v>-0.30972024485873018</v>
      </c>
      <c r="P78" s="16"/>
      <c r="Q78" s="16"/>
      <c r="R78" s="16"/>
    </row>
    <row r="79" spans="1:18" ht="14.5" x14ac:dyDescent="0.35">
      <c r="A79" s="17" t="s">
        <v>45</v>
      </c>
      <c r="B79" s="6">
        <f t="shared" ref="B79:O79" si="9">SUM(B54+B68+B76)</f>
        <v>14446.699999999999</v>
      </c>
      <c r="C79" s="6">
        <f t="shared" si="9"/>
        <v>2639.9800000000005</v>
      </c>
      <c r="D79" s="6">
        <f t="shared" si="9"/>
        <v>2029.4999999999993</v>
      </c>
      <c r="E79" s="6">
        <f t="shared" si="9"/>
        <v>610.47</v>
      </c>
      <c r="F79" s="6">
        <f t="shared" si="9"/>
        <v>2741.63</v>
      </c>
      <c r="G79" s="6">
        <f t="shared" si="9"/>
        <v>40837.879999999997</v>
      </c>
      <c r="H79" s="6">
        <f t="shared" si="9"/>
        <v>16787.12</v>
      </c>
      <c r="I79" s="6">
        <f t="shared" si="9"/>
        <v>24050.749999999993</v>
      </c>
      <c r="J79" s="6">
        <f t="shared" si="9"/>
        <v>54713.520000000004</v>
      </c>
      <c r="K79" s="6">
        <f t="shared" si="9"/>
        <v>524.65</v>
      </c>
      <c r="L79" s="6">
        <f t="shared" si="9"/>
        <v>2597.7599999999998</v>
      </c>
      <c r="M79" s="6">
        <f t="shared" si="9"/>
        <v>4261.57</v>
      </c>
      <c r="N79" s="6">
        <f t="shared" si="9"/>
        <v>21038.27</v>
      </c>
      <c r="O79" s="6">
        <f t="shared" si="9"/>
        <v>143801.94</v>
      </c>
      <c r="P79" s="9">
        <f>(O79-O80)/O80</f>
        <v>0.14864972375266949</v>
      </c>
      <c r="Q79" s="17">
        <v>100</v>
      </c>
      <c r="R79" s="6">
        <f t="shared" ref="R79" si="10">SUM(R54+R68+R76)</f>
        <v>18609.78</v>
      </c>
    </row>
    <row r="80" spans="1:18" ht="14.5" x14ac:dyDescent="0.35">
      <c r="A80" s="16" t="s">
        <v>37</v>
      </c>
      <c r="B80" s="7">
        <f t="shared" ref="B80:O80" si="11">SUM(B55+B69+B77)</f>
        <v>13570.92</v>
      </c>
      <c r="C80" s="7">
        <f t="shared" si="11"/>
        <v>2659.14</v>
      </c>
      <c r="D80" s="7">
        <f t="shared" si="11"/>
        <v>2037.6000000000001</v>
      </c>
      <c r="E80" s="7">
        <f t="shared" si="11"/>
        <v>621.55000000000007</v>
      </c>
      <c r="F80" s="7">
        <f t="shared" si="11"/>
        <v>2119.4800000000005</v>
      </c>
      <c r="G80" s="7">
        <f t="shared" si="11"/>
        <v>34879.98000000001</v>
      </c>
      <c r="H80" s="7">
        <f t="shared" si="11"/>
        <v>13904.5</v>
      </c>
      <c r="I80" s="7">
        <f t="shared" si="11"/>
        <v>20975.480000000003</v>
      </c>
      <c r="J80" s="7">
        <f t="shared" si="11"/>
        <v>43981.539999999994</v>
      </c>
      <c r="K80" s="7">
        <f t="shared" si="11"/>
        <v>388.68999999999994</v>
      </c>
      <c r="L80" s="7">
        <f t="shared" si="11"/>
        <v>2831.3</v>
      </c>
      <c r="M80" s="7">
        <f t="shared" si="11"/>
        <v>3645.48</v>
      </c>
      <c r="N80" s="7">
        <f t="shared" si="11"/>
        <v>21115.619999999995</v>
      </c>
      <c r="O80" s="7">
        <f t="shared" si="11"/>
        <v>125192.16</v>
      </c>
      <c r="P80" s="16"/>
      <c r="Q80" s="16"/>
      <c r="R80" s="16"/>
    </row>
    <row r="81" spans="1:18" ht="14.5" x14ac:dyDescent="0.35">
      <c r="A81" s="16" t="s">
        <v>38</v>
      </c>
      <c r="B81" s="10">
        <f t="shared" ref="B81:O81" si="12">(B79-B80)/B80</f>
        <v>6.4533576205592455E-2</v>
      </c>
      <c r="C81" s="10">
        <f t="shared" si="12"/>
        <v>-7.2053370638625273E-3</v>
      </c>
      <c r="D81" s="10">
        <f t="shared" si="12"/>
        <v>-3.9752650176682457E-3</v>
      </c>
      <c r="E81" s="10">
        <f t="shared" si="12"/>
        <v>-1.782640173759157E-2</v>
      </c>
      <c r="F81" s="10">
        <f t="shared" si="12"/>
        <v>0.29353898125955397</v>
      </c>
      <c r="G81" s="10">
        <f t="shared" si="12"/>
        <v>0.17081145115335458</v>
      </c>
      <c r="H81" s="10">
        <f t="shared" si="12"/>
        <v>0.20731561724621517</v>
      </c>
      <c r="I81" s="10">
        <f t="shared" si="12"/>
        <v>0.14661261625478841</v>
      </c>
      <c r="J81" s="10">
        <f t="shared" si="12"/>
        <v>0.24401101007377213</v>
      </c>
      <c r="K81" s="10">
        <f t="shared" si="12"/>
        <v>0.34979032133576904</v>
      </c>
      <c r="L81" s="10">
        <f t="shared" si="12"/>
        <v>-8.2485077526224845E-2</v>
      </c>
      <c r="M81" s="10">
        <f t="shared" si="12"/>
        <v>0.1690010643317203</v>
      </c>
      <c r="N81" s="10">
        <f t="shared" si="12"/>
        <v>-3.663164993497464E-3</v>
      </c>
      <c r="O81" s="10">
        <f t="shared" si="12"/>
        <v>0.14864972375266949</v>
      </c>
      <c r="P81" s="16"/>
      <c r="Q81" s="16"/>
      <c r="R81" s="16"/>
    </row>
    <row r="82" spans="1:18" ht="14.5" x14ac:dyDescent="0.35">
      <c r="A82" s="16" t="s">
        <v>46</v>
      </c>
      <c r="B82" s="10">
        <f t="shared" ref="B82:O82" si="13">B79/$O$79</f>
        <v>0.10046248332950167</v>
      </c>
      <c r="C82" s="10">
        <f t="shared" si="13"/>
        <v>1.8358444955610478E-2</v>
      </c>
      <c r="D82" s="10">
        <f t="shared" si="13"/>
        <v>1.4113161477515528E-2</v>
      </c>
      <c r="E82" s="10">
        <f t="shared" si="13"/>
        <v>4.2452139380038962E-3</v>
      </c>
      <c r="F82" s="10">
        <f t="shared" si="13"/>
        <v>1.9065319981079531E-2</v>
      </c>
      <c r="G82" s="10">
        <f t="shared" si="13"/>
        <v>0.2839869893271259</v>
      </c>
      <c r="H82" s="10">
        <f t="shared" si="13"/>
        <v>0.11673778531777804</v>
      </c>
      <c r="I82" s="10">
        <f t="shared" si="13"/>
        <v>0.16724913446925677</v>
      </c>
      <c r="J82" s="10">
        <f t="shared" si="13"/>
        <v>0.38047831621743072</v>
      </c>
      <c r="K82" s="10">
        <f t="shared" si="13"/>
        <v>3.6484208766585481E-3</v>
      </c>
      <c r="L82" s="10">
        <f t="shared" si="13"/>
        <v>1.8064846691219879E-2</v>
      </c>
      <c r="M82" s="10">
        <f t="shared" si="13"/>
        <v>2.963499657932292E-2</v>
      </c>
      <c r="N82" s="10">
        <f t="shared" si="13"/>
        <v>0.14630032112223243</v>
      </c>
      <c r="O82" s="10">
        <f t="shared" si="13"/>
        <v>1</v>
      </c>
      <c r="P82" s="16"/>
      <c r="Q82" s="16"/>
      <c r="R82" s="16"/>
    </row>
    <row r="83" spans="1:18" ht="14.5" x14ac:dyDescent="0.35">
      <c r="A83" s="16" t="s">
        <v>47</v>
      </c>
      <c r="B83" s="10">
        <f t="shared" ref="B83:O83" si="14">B80/$O$80</f>
        <v>0.10840071774462554</v>
      </c>
      <c r="C83" s="10">
        <f t="shared" si="14"/>
        <v>2.124046745419202E-2</v>
      </c>
      <c r="D83" s="10">
        <f t="shared" si="14"/>
        <v>1.627577956958327E-2</v>
      </c>
      <c r="E83" s="10">
        <f t="shared" si="14"/>
        <v>4.9647677618151172E-3</v>
      </c>
      <c r="F83" s="10">
        <f t="shared" si="14"/>
        <v>1.692981413532605E-2</v>
      </c>
      <c r="G83" s="10">
        <f t="shared" si="14"/>
        <v>0.27861153605784905</v>
      </c>
      <c r="H83" s="10">
        <f t="shared" si="14"/>
        <v>0.11106526159465577</v>
      </c>
      <c r="I83" s="10">
        <f t="shared" si="14"/>
        <v>0.16754627446319326</v>
      </c>
      <c r="J83" s="10">
        <f t="shared" si="14"/>
        <v>0.3513122546970992</v>
      </c>
      <c r="K83" s="10">
        <f t="shared" si="14"/>
        <v>3.104747134325344E-3</v>
      </c>
      <c r="L83" s="10">
        <f t="shared" si="14"/>
        <v>2.2615633439026853E-2</v>
      </c>
      <c r="M83" s="10">
        <f t="shared" si="14"/>
        <v>2.9119075827112494E-2</v>
      </c>
      <c r="N83" s="10">
        <f t="shared" si="14"/>
        <v>0.16866567363323706</v>
      </c>
      <c r="O83" s="10">
        <f t="shared" si="14"/>
        <v>1</v>
      </c>
      <c r="P83" s="16"/>
      <c r="Q83" s="16"/>
      <c r="R83" s="16"/>
    </row>
  </sheetData>
  <mergeCells count="1">
    <mergeCell ref="A1:R1"/>
  </mergeCells>
  <pageMargins left="0.75" right="0.75" top="1" bottom="1" header="0.5" footer="0.5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Skandan S</cp:lastModifiedBy>
  <cp:lastPrinted>2023-10-13T07:12:17Z</cp:lastPrinted>
  <dcterms:created xsi:type="dcterms:W3CDTF">2023-10-12T16:37:01Z</dcterms:created>
  <dcterms:modified xsi:type="dcterms:W3CDTF">2023-10-16T06:01:09Z</dcterms:modified>
</cp:coreProperties>
</file>