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harad\Desktop\"/>
    </mc:Choice>
  </mc:AlternateContent>
  <xr:revisionPtr revIDLastSave="0" documentId="13_ncr:1_{2E3A428C-89FD-4F7F-9A3B-83C50DEBA845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0" i="4" l="1"/>
  <c r="N80" i="4"/>
  <c r="O77" i="4"/>
  <c r="N77" i="4"/>
  <c r="O76" i="4"/>
  <c r="N76" i="4"/>
  <c r="B64" i="3"/>
  <c r="C63" i="3"/>
  <c r="B63" i="3"/>
  <c r="E63" i="3"/>
  <c r="F62" i="3" s="1"/>
  <c r="F60" i="3"/>
  <c r="G58" i="3"/>
  <c r="R54" i="4"/>
  <c r="F59" i="2"/>
  <c r="E59" i="2"/>
  <c r="D59" i="2"/>
  <c r="C59" i="2"/>
  <c r="B59" i="2"/>
  <c r="H55" i="2"/>
  <c r="H53" i="2"/>
  <c r="H51" i="2"/>
  <c r="H49" i="2"/>
  <c r="H47" i="2"/>
  <c r="H45" i="2"/>
  <c r="H43" i="2"/>
  <c r="H41" i="2"/>
  <c r="H39" i="2"/>
  <c r="H37" i="2"/>
  <c r="H35" i="2"/>
  <c r="H31" i="2"/>
  <c r="H29" i="2"/>
  <c r="H27" i="2"/>
  <c r="H23" i="2"/>
  <c r="H21" i="2"/>
  <c r="H19" i="2"/>
  <c r="H17" i="2"/>
  <c r="H15" i="2"/>
  <c r="H13" i="2"/>
  <c r="H9" i="2"/>
  <c r="F58" i="2"/>
  <c r="E58" i="2"/>
  <c r="D58" i="2"/>
  <c r="C58" i="2"/>
  <c r="B58" i="2"/>
  <c r="H7" i="2"/>
  <c r="H5" i="2"/>
  <c r="I72" i="1" l="1"/>
  <c r="G27" i="1"/>
  <c r="Q30" i="4"/>
  <c r="P30" i="4"/>
  <c r="P26" i="4"/>
  <c r="F30" i="3"/>
  <c r="F26" i="3"/>
  <c r="G31" i="2"/>
  <c r="G27" i="2"/>
  <c r="H27" i="1"/>
  <c r="J79" i="4"/>
  <c r="D79" i="4"/>
  <c r="B79" i="4"/>
  <c r="P76" i="4"/>
  <c r="P74" i="4"/>
  <c r="O70" i="4"/>
  <c r="M70" i="4"/>
  <c r="J70" i="4"/>
  <c r="O69" i="4"/>
  <c r="P68" i="4" s="1"/>
  <c r="M69" i="4"/>
  <c r="J69" i="4"/>
  <c r="P66" i="4"/>
  <c r="P64" i="4"/>
  <c r="P62" i="4"/>
  <c r="P60" i="4"/>
  <c r="P58" i="4"/>
  <c r="O68" i="4"/>
  <c r="M68" i="4"/>
  <c r="J68" i="4"/>
  <c r="P52" i="4"/>
  <c r="P50" i="4"/>
  <c r="P48" i="4"/>
  <c r="P46" i="4"/>
  <c r="P44" i="4"/>
  <c r="P42" i="4"/>
  <c r="P40" i="4"/>
  <c r="P38" i="4"/>
  <c r="P36" i="4"/>
  <c r="P34" i="4"/>
  <c r="P32" i="4"/>
  <c r="P28" i="4"/>
  <c r="P22" i="4"/>
  <c r="P20" i="4"/>
  <c r="P18" i="4"/>
  <c r="P16" i="4"/>
  <c r="P14" i="4"/>
  <c r="P12" i="4"/>
  <c r="P10" i="4"/>
  <c r="P8" i="4"/>
  <c r="P6" i="4"/>
  <c r="P4" i="4"/>
  <c r="O55" i="4"/>
  <c r="N55" i="4"/>
  <c r="N83" i="4" s="1"/>
  <c r="M55" i="4"/>
  <c r="M80" i="4" s="1"/>
  <c r="L55" i="4"/>
  <c r="L80" i="4" s="1"/>
  <c r="K55" i="4"/>
  <c r="K80" i="4" s="1"/>
  <c r="J55" i="4"/>
  <c r="J80" i="4" s="1"/>
  <c r="I55" i="4"/>
  <c r="I80" i="4" s="1"/>
  <c r="H55" i="4"/>
  <c r="H80" i="4" s="1"/>
  <c r="G55" i="4"/>
  <c r="G80" i="4" s="1"/>
  <c r="F55" i="4"/>
  <c r="F80" i="4" s="1"/>
  <c r="F83" i="4" s="1"/>
  <c r="E55" i="4"/>
  <c r="E80" i="4" s="1"/>
  <c r="D55" i="4"/>
  <c r="D80" i="4" s="1"/>
  <c r="D81" i="4" s="1"/>
  <c r="C55" i="4"/>
  <c r="C80" i="4" s="1"/>
  <c r="B55" i="4"/>
  <c r="B80" i="4" s="1"/>
  <c r="B83" i="4" s="1"/>
  <c r="O54" i="4"/>
  <c r="O79" i="4" s="1"/>
  <c r="N54" i="4"/>
  <c r="N79" i="4" s="1"/>
  <c r="M54" i="4"/>
  <c r="M79" i="4" s="1"/>
  <c r="L54" i="4"/>
  <c r="L79" i="4" s="1"/>
  <c r="L81" i="4" s="1"/>
  <c r="K54" i="4"/>
  <c r="K79" i="4" s="1"/>
  <c r="J54" i="4"/>
  <c r="J56" i="4" s="1"/>
  <c r="I54" i="4"/>
  <c r="I79" i="4" s="1"/>
  <c r="H54" i="4"/>
  <c r="H79" i="4" s="1"/>
  <c r="G54" i="4"/>
  <c r="G79" i="4" s="1"/>
  <c r="F54" i="4"/>
  <c r="F79" i="4" s="1"/>
  <c r="E54" i="4"/>
  <c r="E79" i="4" s="1"/>
  <c r="D54" i="4"/>
  <c r="D56" i="4" s="1"/>
  <c r="C54" i="4"/>
  <c r="C79" i="4" s="1"/>
  <c r="B54" i="4"/>
  <c r="B56" i="4" s="1"/>
  <c r="E62" i="3"/>
  <c r="E64" i="3" s="1"/>
  <c r="C62" i="3"/>
  <c r="C65" i="3" s="1"/>
  <c r="B62" i="3"/>
  <c r="B65" i="3" s="1"/>
  <c r="C56" i="3"/>
  <c r="B56" i="3"/>
  <c r="E55" i="3"/>
  <c r="E66" i="3" s="1"/>
  <c r="E69" i="3" s="1"/>
  <c r="D55" i="3"/>
  <c r="D66" i="3" s="1"/>
  <c r="C55" i="3"/>
  <c r="C66" i="3" s="1"/>
  <c r="B55" i="3"/>
  <c r="B66" i="3" s="1"/>
  <c r="H62" i="3"/>
  <c r="H60" i="3"/>
  <c r="H52" i="3"/>
  <c r="H50" i="3"/>
  <c r="H48" i="3"/>
  <c r="H46" i="3"/>
  <c r="H44" i="3"/>
  <c r="H42" i="3"/>
  <c r="H40" i="3"/>
  <c r="H38" i="3"/>
  <c r="H36" i="3"/>
  <c r="H28" i="3"/>
  <c r="H24" i="3"/>
  <c r="H22" i="3"/>
  <c r="H20" i="3"/>
  <c r="H18" i="3"/>
  <c r="H16" i="3"/>
  <c r="H14" i="3"/>
  <c r="H12" i="3"/>
  <c r="H10" i="3"/>
  <c r="H8" i="3"/>
  <c r="H6" i="3"/>
  <c r="H4" i="3"/>
  <c r="F52" i="3"/>
  <c r="F50" i="3"/>
  <c r="F48" i="3"/>
  <c r="F46" i="3"/>
  <c r="F44" i="3"/>
  <c r="F42" i="3"/>
  <c r="F40" i="3"/>
  <c r="F38" i="3"/>
  <c r="F36" i="3"/>
  <c r="F34" i="3"/>
  <c r="F28" i="3"/>
  <c r="F22" i="3"/>
  <c r="F20" i="3"/>
  <c r="F18" i="3"/>
  <c r="F16" i="3"/>
  <c r="F14" i="3"/>
  <c r="F12" i="3"/>
  <c r="F10" i="3"/>
  <c r="F8" i="3"/>
  <c r="F6" i="3"/>
  <c r="F4" i="3"/>
  <c r="E54" i="3"/>
  <c r="D54" i="3"/>
  <c r="D65" i="3" s="1"/>
  <c r="C54" i="3"/>
  <c r="B54" i="3"/>
  <c r="F56" i="2"/>
  <c r="E56" i="2"/>
  <c r="D56" i="2"/>
  <c r="C56" i="2"/>
  <c r="B56" i="2"/>
  <c r="G53" i="2"/>
  <c r="G51" i="2"/>
  <c r="G49" i="2"/>
  <c r="G47" i="2"/>
  <c r="G45" i="2"/>
  <c r="G43" i="2"/>
  <c r="G41" i="2"/>
  <c r="G39" i="2"/>
  <c r="G37" i="2"/>
  <c r="G35" i="2"/>
  <c r="G29" i="2"/>
  <c r="G23" i="2"/>
  <c r="G21" i="2"/>
  <c r="G19" i="2"/>
  <c r="G17" i="2"/>
  <c r="G15" i="2"/>
  <c r="G13" i="2"/>
  <c r="G11" i="2"/>
  <c r="G9" i="2"/>
  <c r="G7" i="2"/>
  <c r="G5" i="2"/>
  <c r="F55" i="2"/>
  <c r="E55" i="2"/>
  <c r="E57" i="2" s="1"/>
  <c r="D55" i="2"/>
  <c r="D57" i="2" s="1"/>
  <c r="C55" i="2"/>
  <c r="B55" i="2"/>
  <c r="G31" i="1"/>
  <c r="C72" i="1"/>
  <c r="F71" i="1"/>
  <c r="E71" i="1"/>
  <c r="C71" i="1"/>
  <c r="B71" i="1"/>
  <c r="G69" i="1"/>
  <c r="G67" i="1"/>
  <c r="G65" i="1"/>
  <c r="G63" i="1"/>
  <c r="G61" i="1"/>
  <c r="G59" i="1"/>
  <c r="F70" i="1"/>
  <c r="E70" i="1"/>
  <c r="D70" i="1"/>
  <c r="C70" i="1"/>
  <c r="B70" i="1"/>
  <c r="F69" i="1"/>
  <c r="E69" i="1"/>
  <c r="D69" i="1"/>
  <c r="C69" i="1"/>
  <c r="B69" i="1"/>
  <c r="G53" i="1"/>
  <c r="G51" i="1"/>
  <c r="G49" i="1"/>
  <c r="G47" i="1"/>
  <c r="G45" i="1"/>
  <c r="G43" i="1"/>
  <c r="G41" i="1"/>
  <c r="G39" i="1"/>
  <c r="G37" i="1"/>
  <c r="G35" i="1"/>
  <c r="G33" i="1"/>
  <c r="G29" i="1"/>
  <c r="G23" i="1"/>
  <c r="G21" i="1"/>
  <c r="G19" i="1"/>
  <c r="G17" i="1"/>
  <c r="G15" i="1"/>
  <c r="G13" i="1"/>
  <c r="G11" i="1"/>
  <c r="G9" i="1"/>
  <c r="G7" i="1"/>
  <c r="G5" i="1"/>
  <c r="F56" i="1"/>
  <c r="F73" i="1" s="1"/>
  <c r="E56" i="1"/>
  <c r="E73" i="1" s="1"/>
  <c r="D56" i="1"/>
  <c r="D73" i="1" s="1"/>
  <c r="C56" i="1"/>
  <c r="C73" i="1" s="1"/>
  <c r="C76" i="1" s="1"/>
  <c r="B56" i="1"/>
  <c r="B73" i="1" s="1"/>
  <c r="F55" i="1"/>
  <c r="F72" i="1" s="1"/>
  <c r="H31" i="1" s="1"/>
  <c r="E55" i="1"/>
  <c r="E72" i="1" s="1"/>
  <c r="D55" i="1"/>
  <c r="D72" i="1" s="1"/>
  <c r="C55" i="1"/>
  <c r="C57" i="1" s="1"/>
  <c r="B55" i="1"/>
  <c r="B72" i="1" s="1"/>
  <c r="Q26" i="4" l="1"/>
  <c r="Q72" i="4"/>
  <c r="E65" i="3"/>
  <c r="G62" i="3" s="1"/>
  <c r="C64" i="3"/>
  <c r="C57" i="2"/>
  <c r="L56" i="4"/>
  <c r="B81" i="4"/>
  <c r="J81" i="4"/>
  <c r="C81" i="4"/>
  <c r="C82" i="4"/>
  <c r="K81" i="4"/>
  <c r="K82" i="4"/>
  <c r="E83" i="4"/>
  <c r="M83" i="4"/>
  <c r="L82" i="4"/>
  <c r="E82" i="4"/>
  <c r="E81" i="4"/>
  <c r="D83" i="4"/>
  <c r="F81" i="4"/>
  <c r="F82" i="4"/>
  <c r="N81" i="4"/>
  <c r="N82" i="4"/>
  <c r="H83" i="4"/>
  <c r="J83" i="4"/>
  <c r="G83" i="4"/>
  <c r="G81" i="4"/>
  <c r="G82" i="4"/>
  <c r="Q62" i="4"/>
  <c r="Q79" i="4"/>
  <c r="Q66" i="4"/>
  <c r="Q44" i="4"/>
  <c r="Q76" i="4"/>
  <c r="Q64" i="4"/>
  <c r="Q42" i="4"/>
  <c r="Q22" i="4"/>
  <c r="Q20" i="4"/>
  <c r="O81" i="4"/>
  <c r="Q6" i="4"/>
  <c r="Q4" i="4"/>
  <c r="O82" i="4"/>
  <c r="I83" i="4"/>
  <c r="L83" i="4"/>
  <c r="M82" i="4"/>
  <c r="M81" i="4"/>
  <c r="H82" i="4"/>
  <c r="H81" i="4"/>
  <c r="P79" i="4"/>
  <c r="O83" i="4"/>
  <c r="I81" i="4"/>
  <c r="I82" i="4"/>
  <c r="C83" i="4"/>
  <c r="K83" i="4"/>
  <c r="D82" i="4"/>
  <c r="P54" i="4"/>
  <c r="C56" i="4"/>
  <c r="K56" i="4"/>
  <c r="E56" i="4"/>
  <c r="M56" i="4"/>
  <c r="F56" i="4"/>
  <c r="N56" i="4"/>
  <c r="B82" i="4"/>
  <c r="J82" i="4"/>
  <c r="G56" i="4"/>
  <c r="O56" i="4"/>
  <c r="H56" i="4"/>
  <c r="I56" i="4"/>
  <c r="B69" i="3"/>
  <c r="D69" i="3"/>
  <c r="C67" i="3"/>
  <c r="E56" i="3"/>
  <c r="D68" i="3"/>
  <c r="D67" i="3"/>
  <c r="G60" i="3"/>
  <c r="C68" i="3"/>
  <c r="G65" i="3"/>
  <c r="G44" i="3"/>
  <c r="E68" i="3"/>
  <c r="F65" i="3"/>
  <c r="B67" i="3"/>
  <c r="D56" i="3"/>
  <c r="F54" i="3"/>
  <c r="C69" i="3"/>
  <c r="B57" i="2"/>
  <c r="G55" i="2"/>
  <c r="F57" i="2"/>
  <c r="B76" i="1"/>
  <c r="C74" i="1"/>
  <c r="D57" i="1"/>
  <c r="Q8" i="4"/>
  <c r="Q28" i="4"/>
  <c r="Q46" i="4"/>
  <c r="Q68" i="4"/>
  <c r="Q10" i="4"/>
  <c r="Q32" i="4"/>
  <c r="Q48" i="4"/>
  <c r="Q74" i="4"/>
  <c r="Q12" i="4"/>
  <c r="Q34" i="4"/>
  <c r="Q50" i="4"/>
  <c r="Q52" i="4"/>
  <c r="Q16" i="4"/>
  <c r="Q38" i="4"/>
  <c r="Q54" i="4"/>
  <c r="Q60" i="4"/>
  <c r="Q14" i="4"/>
  <c r="Q36" i="4"/>
  <c r="Q58" i="4"/>
  <c r="Q18" i="4"/>
  <c r="Q40" i="4"/>
  <c r="H65" i="3"/>
  <c r="G22" i="3"/>
  <c r="G48" i="3"/>
  <c r="G8" i="3"/>
  <c r="G24" i="3"/>
  <c r="G4" i="3"/>
  <c r="G12" i="3"/>
  <c r="G38" i="3"/>
  <c r="G54" i="3"/>
  <c r="G20" i="3"/>
  <c r="G10" i="3"/>
  <c r="G14" i="3"/>
  <c r="G40" i="3"/>
  <c r="H54" i="3"/>
  <c r="B74" i="1"/>
  <c r="H69" i="1"/>
  <c r="H13" i="1"/>
  <c r="H72" i="1"/>
  <c r="H11" i="1"/>
  <c r="F75" i="1"/>
  <c r="H51" i="1"/>
  <c r="H7" i="1"/>
  <c r="F74" i="1"/>
  <c r="H67" i="1"/>
  <c r="H49" i="1"/>
  <c r="H35" i="1"/>
  <c r="H33" i="1"/>
  <c r="H23" i="1"/>
  <c r="H45" i="1"/>
  <c r="D74" i="1"/>
  <c r="D75" i="1"/>
  <c r="G72" i="1"/>
  <c r="E76" i="1"/>
  <c r="D76" i="1"/>
  <c r="F76" i="1"/>
  <c r="E74" i="1"/>
  <c r="E75" i="1"/>
  <c r="B75" i="1"/>
  <c r="E57" i="1"/>
  <c r="C75" i="1"/>
  <c r="F57" i="1"/>
  <c r="G55" i="1"/>
  <c r="B57" i="1"/>
  <c r="H15" i="1"/>
  <c r="H37" i="1"/>
  <c r="H53" i="1"/>
  <c r="H59" i="1"/>
  <c r="H17" i="1"/>
  <c r="H39" i="1"/>
  <c r="H55" i="1"/>
  <c r="H61" i="1"/>
  <c r="H19" i="1"/>
  <c r="H41" i="1"/>
  <c r="H63" i="1"/>
  <c r="H5" i="1"/>
  <c r="H21" i="1"/>
  <c r="H43" i="1"/>
  <c r="H65" i="1"/>
  <c r="H9" i="1"/>
  <c r="H29" i="1"/>
  <c r="H47" i="1"/>
  <c r="G42" i="3" l="1"/>
  <c r="G6" i="3"/>
  <c r="E67" i="3"/>
  <c r="G36" i="3"/>
  <c r="G46" i="3"/>
  <c r="G26" i="3"/>
  <c r="G30" i="3"/>
  <c r="G52" i="3"/>
  <c r="G50" i="3"/>
  <c r="G18" i="3"/>
  <c r="G16" i="3"/>
  <c r="B68" i="3"/>
</calcChain>
</file>

<file path=xl/sharedStrings.xml><?xml version="1.0" encoding="utf-8"?>
<sst xmlns="http://schemas.openxmlformats.org/spreadsheetml/2006/main" count="321" uniqueCount="75">
  <si>
    <t>GROSS DIRECT PREMIUM INCOME UNDERWRITTEN BY NON-LIFE INSURERS WITHIN INDIA  (SEGMENT WISE) : FOR THE PERIOD UPTO August 2023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</si>
  <si>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</si>
  <si>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</si>
  <si>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</si>
  <si>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</si>
  <si>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</si>
  <si>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</si>
  <si>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</si>
  <si>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</si>
  <si>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</si>
  <si>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</si>
  <si>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</si>
  <si>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</si>
  <si>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</si>
  <si>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</si>
  <si>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</si>
  <si>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</si>
  <si>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</si>
  <si>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</si>
  <si>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</si>
  <si>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</si>
  <si>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</si>
  <si>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</si>
  <si>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</si>
  <si>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</si>
  <si>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</si>
  <si>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</si>
  <si>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</si>
  <si>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</si>
  <si>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</si>
  <si>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</si>
  <si>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</si>
  <si>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</si>
  <si>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</si>
  <si>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</si>
  <si>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</si>
  <si>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</si>
  <si>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</si>
  <si>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</si>
  <si>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</si>
  <si>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</si>
  <si>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</si>
  <si>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</si>
  <si>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</si>
  <si>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</si>
  <si>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</si>
  <si>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</si>
  <si>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</si>
  <si>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</si>
  <si>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</si>
  <si>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</si>
  <si>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</si>
  <si>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</si>
  <si>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</si>
  <si>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</si>
  <si>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</si>
  <si>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</si>
  <si>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</si>
  <si>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</si>
  <si>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</si>
  <si>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</si>
  <si>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</si>
  <si>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</si>
  <si>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</si>
  <si>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</si>
  <si>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</si>
  <si>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</si>
  <si>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</si>
  <si>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</si>
  <si>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</si>
  <si>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Zuno General Insurance Co Ltd</t>
  </si>
  <si>
    <t xml:space="preserve"> Health Insurers</t>
  </si>
  <si>
    <t>Health Insurers</t>
  </si>
  <si>
    <t>Health Insurance sub Total</t>
  </si>
  <si>
    <t>Health Insurers 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</si>
</sst>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43" fontId="1" fillId="0" borderId="1" xfId="1" applyFont="1" applyBorder="1"/>
    <xf numFmtId="43" fontId="0" fillId="0" borderId="1" xfId="1" applyFont="1" applyBorder="1"/>
    <xf numFmtId="165" fontId="0" fillId="0" borderId="1" xfId="2" applyNumberFormat="1" applyFont="1" applyBorder="1"/>
    <xf numFmtId="10" fontId="0" fillId="0" borderId="1" xfId="2" applyNumberFormat="1" applyFont="1" applyBorder="1"/>
    <xf numFmtId="10" fontId="1" fillId="0" borderId="1" xfId="2" applyNumberFormat="1" applyFont="1" applyBorder="1"/>
    <xf numFmtId="10" fontId="0" fillId="0" borderId="1" xfId="0" applyNumberFormat="1" applyBorder="1"/>
    <xf numFmtId="164" fontId="1" fillId="0" borderId="1" xfId="0" applyNumberFormat="1" applyFont="1" applyBorder="1"/>
    <xf numFmtId="10" fontId="2" fillId="0" borderId="1" xfId="2" applyNumberFormat="1" applyFont="1" applyBorder="1"/>
    <xf numFmtId="2" fontId="1" fillId="0" borderId="1" xfId="1" applyNumberFormat="1" applyFont="1" applyBorder="1"/>
    <xf numFmtId="164" fontId="0" fillId="0" borderId="1" xfId="0" applyNumberForma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6"/>
  <sheetViews>
    <sheetView topLeftCell="A50" zoomScaleNormal="100" workbookViewId="0">
      <selection activeCell="N9" sqref="N9:N13"/>
    </sheetView>
  </sheetViews>
  <sheetFormatPr defaultRowHeight="14.4" x14ac:dyDescent="0.3"/>
  <cols>
    <col min="1" max="1" width="31" customWidth="1"/>
    <col min="2" max="2" width="11.6640625" bestFit="1" customWidth="1"/>
    <col min="3" max="3" width="12" bestFit="1" customWidth="1"/>
    <col min="4" max="4" width="11.44140625" customWidth="1"/>
    <col min="5" max="5" width="9.21875" customWidth="1"/>
    <col min="6" max="6" width="12.5546875" customWidth="1"/>
    <col min="7" max="7" width="9.6640625" customWidth="1"/>
    <col min="9" max="9" width="10.77734375" customWidth="1"/>
    <col min="14" max="14" width="2.77734375" customWidth="1"/>
  </cols>
  <sheetData>
    <row r="2" spans="1:9" ht="47.4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43.2" x14ac:dyDescent="0.3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x14ac:dyDescent="0.3">
      <c r="A4" s="2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1">
        <v>11.73</v>
      </c>
      <c r="C5" s="1">
        <v>343.29</v>
      </c>
      <c r="D5" s="1">
        <v>0</v>
      </c>
      <c r="E5" s="1">
        <v>20.5</v>
      </c>
      <c r="F5" s="1">
        <v>375.52</v>
      </c>
      <c r="G5" s="7">
        <f>(F5-F6)/F6</f>
        <v>0.25048285048285035</v>
      </c>
      <c r="H5" s="7">
        <f>F5/$F$72</f>
        <v>8.4625388653229942E-3</v>
      </c>
      <c r="I5" s="1">
        <v>75.22</v>
      </c>
    </row>
    <row r="6" spans="1:9" x14ac:dyDescent="0.3">
      <c r="A6" s="1" t="s">
        <v>11</v>
      </c>
      <c r="B6" s="1">
        <v>0.88</v>
      </c>
      <c r="C6" s="1">
        <v>287.45999999999998</v>
      </c>
      <c r="D6" s="1">
        <v>0</v>
      </c>
      <c r="E6" s="1">
        <v>11.96</v>
      </c>
      <c r="F6" s="1">
        <v>300.3</v>
      </c>
      <c r="G6" s="1"/>
      <c r="H6" s="1"/>
      <c r="I6" s="1"/>
    </row>
    <row r="7" spans="1:9" x14ac:dyDescent="0.3">
      <c r="A7" s="1" t="s">
        <v>12</v>
      </c>
      <c r="B7" s="1">
        <v>369.73</v>
      </c>
      <c r="C7" s="1">
        <v>1100.73</v>
      </c>
      <c r="D7" s="1">
        <v>2304.2800000000002</v>
      </c>
      <c r="E7" s="1">
        <v>94.5</v>
      </c>
      <c r="F7" s="1">
        <v>3869.24</v>
      </c>
      <c r="G7" s="7">
        <f>(F7-F8)/F8</f>
        <v>2.1130993088688452</v>
      </c>
      <c r="H7" s="7">
        <f>F7/$F$72</f>
        <v>8.7195339473962338E-2</v>
      </c>
      <c r="I7" s="1">
        <v>2626.35</v>
      </c>
    </row>
    <row r="8" spans="1:9" x14ac:dyDescent="0.3">
      <c r="A8" s="1" t="s">
        <v>11</v>
      </c>
      <c r="B8" s="1">
        <v>332.99</v>
      </c>
      <c r="C8" s="1">
        <v>697.71</v>
      </c>
      <c r="D8" s="1">
        <v>133.12</v>
      </c>
      <c r="E8" s="1">
        <v>79.069999999999993</v>
      </c>
      <c r="F8" s="1">
        <v>1242.8900000000001</v>
      </c>
      <c r="G8" s="9"/>
      <c r="H8" s="1"/>
      <c r="I8" s="1"/>
    </row>
    <row r="9" spans="1:9" x14ac:dyDescent="0.3">
      <c r="A9" s="1" t="s">
        <v>13</v>
      </c>
      <c r="B9" s="1">
        <v>234.9</v>
      </c>
      <c r="C9" s="1">
        <v>84.81</v>
      </c>
      <c r="D9" s="1">
        <v>0</v>
      </c>
      <c r="E9" s="1">
        <v>0.9</v>
      </c>
      <c r="F9" s="1">
        <v>320.61</v>
      </c>
      <c r="G9" s="7">
        <f>(F9-F10)/F10</f>
        <v>0.33871977953150445</v>
      </c>
      <c r="H9" s="7">
        <f>F9/$F$72</f>
        <v>7.2251134043758124E-3</v>
      </c>
      <c r="I9" s="1">
        <v>81.12</v>
      </c>
    </row>
    <row r="10" spans="1:9" x14ac:dyDescent="0.3">
      <c r="A10" s="1" t="s">
        <v>11</v>
      </c>
      <c r="B10" s="1">
        <v>178.92</v>
      </c>
      <c r="C10" s="1">
        <v>60.23</v>
      </c>
      <c r="D10" s="1">
        <v>0</v>
      </c>
      <c r="E10" s="1">
        <v>0.34</v>
      </c>
      <c r="F10" s="1">
        <v>239.49</v>
      </c>
      <c r="G10" s="9"/>
      <c r="H10" s="1"/>
      <c r="I10" s="1"/>
    </row>
    <row r="11" spans="1:9" x14ac:dyDescent="0.3">
      <c r="A11" s="1" t="s">
        <v>70</v>
      </c>
      <c r="B11" s="1">
        <v>4.66</v>
      </c>
      <c r="C11" s="1">
        <v>88.98</v>
      </c>
      <c r="D11" s="1">
        <v>0</v>
      </c>
      <c r="E11" s="1">
        <v>17.739999999999998</v>
      </c>
      <c r="F11" s="1">
        <v>111.38</v>
      </c>
      <c r="G11" s="7">
        <f>(F11-F12)/F12</f>
        <v>0.52973492652108212</v>
      </c>
      <c r="H11" s="7">
        <f>F11/$F$72</f>
        <v>2.5100063347349676E-3</v>
      </c>
      <c r="I11" s="1">
        <v>38.57</v>
      </c>
    </row>
    <row r="12" spans="1:9" x14ac:dyDescent="0.3">
      <c r="A12" s="1" t="s">
        <v>11</v>
      </c>
      <c r="B12" s="1">
        <v>3.54</v>
      </c>
      <c r="C12" s="1">
        <v>60.38</v>
      </c>
      <c r="D12" s="1">
        <v>0</v>
      </c>
      <c r="E12" s="1">
        <v>8.89</v>
      </c>
      <c r="F12" s="1">
        <v>72.81</v>
      </c>
      <c r="G12" s="9"/>
      <c r="H12" s="1"/>
      <c r="I12" s="1"/>
    </row>
    <row r="13" spans="1:9" x14ac:dyDescent="0.3">
      <c r="A13" s="1" t="s">
        <v>14</v>
      </c>
      <c r="B13" s="1">
        <v>77.62</v>
      </c>
      <c r="C13" s="1">
        <v>430.95</v>
      </c>
      <c r="D13" s="1">
        <v>0</v>
      </c>
      <c r="E13" s="1">
        <v>3.29</v>
      </c>
      <c r="F13" s="1">
        <v>511.86</v>
      </c>
      <c r="G13" s="7">
        <f>(F13-F14)/F14</f>
        <v>1.0183753943217666</v>
      </c>
      <c r="H13" s="7">
        <f>F13/$F$72</f>
        <v>1.1535031805507637E-2</v>
      </c>
      <c r="I13" s="1">
        <v>258.26</v>
      </c>
    </row>
    <row r="14" spans="1:9" x14ac:dyDescent="0.3">
      <c r="A14" s="1" t="s">
        <v>11</v>
      </c>
      <c r="B14" s="1">
        <v>59.81</v>
      </c>
      <c r="C14" s="1">
        <v>191.14</v>
      </c>
      <c r="D14" s="1">
        <v>0</v>
      </c>
      <c r="E14" s="1">
        <v>2.65</v>
      </c>
      <c r="F14" s="1">
        <v>253.6</v>
      </c>
      <c r="G14" s="9"/>
      <c r="H14" s="1"/>
      <c r="I14" s="1"/>
    </row>
    <row r="15" spans="1:9" x14ac:dyDescent="0.3">
      <c r="A15" s="1" t="s">
        <v>15</v>
      </c>
      <c r="B15" s="1">
        <v>23.38</v>
      </c>
      <c r="C15" s="1">
        <v>549.03</v>
      </c>
      <c r="D15" s="1">
        <v>0</v>
      </c>
      <c r="E15" s="1">
        <v>4.0199999999999996</v>
      </c>
      <c r="F15" s="1">
        <v>576.42999999999995</v>
      </c>
      <c r="G15" s="7">
        <f>(F15-F16)/F16</f>
        <v>1.0364233731364374</v>
      </c>
      <c r="H15" s="7">
        <f>F15/$F$72</f>
        <v>1.2990150399813946E-2</v>
      </c>
      <c r="I15" s="1">
        <v>293.37</v>
      </c>
    </row>
    <row r="16" spans="1:9" x14ac:dyDescent="0.3">
      <c r="A16" s="1" t="s">
        <v>11</v>
      </c>
      <c r="B16" s="1">
        <v>17.05</v>
      </c>
      <c r="C16" s="1">
        <v>263.12</v>
      </c>
      <c r="D16" s="1">
        <v>0</v>
      </c>
      <c r="E16" s="1">
        <v>2.89</v>
      </c>
      <c r="F16" s="1">
        <v>283.06</v>
      </c>
      <c r="G16" s="9"/>
      <c r="H16" s="1"/>
      <c r="I16" s="1"/>
    </row>
    <row r="17" spans="1:9" x14ac:dyDescent="0.3">
      <c r="A17" s="1" t="s">
        <v>16</v>
      </c>
      <c r="B17" s="1">
        <v>1377.88</v>
      </c>
      <c r="C17" s="1">
        <v>725.77</v>
      </c>
      <c r="D17" s="1">
        <v>0</v>
      </c>
      <c r="E17" s="1">
        <v>14.2</v>
      </c>
      <c r="F17" s="1">
        <v>2117.85</v>
      </c>
      <c r="G17" s="7">
        <f>(F17-F18)/F18</f>
        <v>0.13691144024350307</v>
      </c>
      <c r="H17" s="7">
        <f>F17/$F$72</f>
        <v>4.7726853259278605E-2</v>
      </c>
      <c r="I17" s="1">
        <v>255.04</v>
      </c>
    </row>
    <row r="18" spans="1:9" x14ac:dyDescent="0.3">
      <c r="A18" s="1" t="s">
        <v>11</v>
      </c>
      <c r="B18" s="1">
        <v>1227.96</v>
      </c>
      <c r="C18" s="1">
        <v>621.96</v>
      </c>
      <c r="D18" s="1">
        <v>0</v>
      </c>
      <c r="E18" s="1">
        <v>12.89</v>
      </c>
      <c r="F18" s="1">
        <v>1862.81</v>
      </c>
      <c r="G18" s="9"/>
      <c r="H18" s="1"/>
      <c r="I18" s="1"/>
    </row>
    <row r="19" spans="1:9" x14ac:dyDescent="0.3">
      <c r="A19" s="1" t="s">
        <v>17</v>
      </c>
      <c r="B19" s="1">
        <v>461.32</v>
      </c>
      <c r="C19" s="1">
        <v>2272.0700000000002</v>
      </c>
      <c r="D19" s="1">
        <v>0</v>
      </c>
      <c r="E19" s="1">
        <v>118.86</v>
      </c>
      <c r="F19" s="1">
        <v>2852.25</v>
      </c>
      <c r="G19" s="7">
        <f>(F19-F20)/F20</f>
        <v>0.33159506624711715</v>
      </c>
      <c r="H19" s="7">
        <f>F19/$F$72</f>
        <v>6.4276939919624812E-2</v>
      </c>
      <c r="I19" s="1">
        <v>710.27</v>
      </c>
    </row>
    <row r="20" spans="1:9" x14ac:dyDescent="0.3">
      <c r="A20" s="1" t="s">
        <v>11</v>
      </c>
      <c r="B20" s="1">
        <v>380.46</v>
      </c>
      <c r="C20" s="1">
        <v>1655.64</v>
      </c>
      <c r="D20" s="1">
        <v>0</v>
      </c>
      <c r="E20" s="1">
        <v>105.88</v>
      </c>
      <c r="F20" s="1">
        <v>2141.98</v>
      </c>
      <c r="G20" s="9"/>
      <c r="H20" s="1"/>
      <c r="I20" s="1"/>
    </row>
    <row r="21" spans="1:9" x14ac:dyDescent="0.3">
      <c r="A21" s="1" t="s">
        <v>18</v>
      </c>
      <c r="B21" s="1">
        <v>93.92</v>
      </c>
      <c r="C21" s="1">
        <v>506.38</v>
      </c>
      <c r="D21" s="1">
        <v>191.49</v>
      </c>
      <c r="E21" s="1">
        <v>1.43</v>
      </c>
      <c r="F21" s="1">
        <v>793.22</v>
      </c>
      <c r="G21" s="7">
        <f>(F21-F22)/F22</f>
        <v>-8.9466917672987673E-2</v>
      </c>
      <c r="H21" s="7">
        <f>F21/$F$72</f>
        <v>1.7875626008605414E-2</v>
      </c>
      <c r="I21" s="1">
        <v>-77.94</v>
      </c>
    </row>
    <row r="22" spans="1:9" x14ac:dyDescent="0.3">
      <c r="A22" s="1" t="s">
        <v>11</v>
      </c>
      <c r="B22" s="1">
        <v>74.28</v>
      </c>
      <c r="C22" s="1">
        <v>789.33</v>
      </c>
      <c r="D22" s="1">
        <v>6.27</v>
      </c>
      <c r="E22" s="1">
        <v>1.28</v>
      </c>
      <c r="F22" s="1">
        <v>871.16</v>
      </c>
      <c r="G22" s="9"/>
      <c r="H22" s="1"/>
      <c r="I22" s="1"/>
    </row>
    <row r="23" spans="1:9" x14ac:dyDescent="0.3">
      <c r="A23" s="1" t="s">
        <v>19</v>
      </c>
      <c r="B23" s="1">
        <v>38.72</v>
      </c>
      <c r="C23" s="1">
        <v>188.3</v>
      </c>
      <c r="D23" s="1">
        <v>0</v>
      </c>
      <c r="E23" s="1">
        <v>0</v>
      </c>
      <c r="F23" s="1">
        <v>227.02</v>
      </c>
      <c r="G23" s="7">
        <f>(F23-F24)/F24</f>
        <v>0.58821883307681555</v>
      </c>
      <c r="H23" s="7">
        <f>F23/$F$72</f>
        <v>5.1160139891500483E-3</v>
      </c>
      <c r="I23" s="1">
        <v>84.08</v>
      </c>
    </row>
    <row r="24" spans="1:9" x14ac:dyDescent="0.3">
      <c r="A24" s="1" t="s">
        <v>11</v>
      </c>
      <c r="B24" s="1">
        <v>36.700000000000003</v>
      </c>
      <c r="C24" s="1">
        <v>106.24</v>
      </c>
      <c r="D24" s="1">
        <v>0</v>
      </c>
      <c r="E24" s="1">
        <v>0</v>
      </c>
      <c r="F24" s="1">
        <v>142.94</v>
      </c>
      <c r="G24" s="9"/>
      <c r="H24" s="1"/>
      <c r="I24" s="1"/>
    </row>
    <row r="25" spans="1:9" x14ac:dyDescent="0.3">
      <c r="A25" s="1" t="s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9">
        <v>0</v>
      </c>
      <c r="H25" s="1">
        <v>0</v>
      </c>
      <c r="I25" s="1">
        <v>0</v>
      </c>
    </row>
    <row r="26" spans="1:9" x14ac:dyDescent="0.3">
      <c r="A26" s="1" t="s">
        <v>11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9"/>
      <c r="H26" s="1"/>
      <c r="I26" s="1"/>
    </row>
    <row r="27" spans="1:9" x14ac:dyDescent="0.3">
      <c r="A27" s="1" t="s">
        <v>21</v>
      </c>
      <c r="B27" s="1">
        <v>26.72</v>
      </c>
      <c r="C27" s="1">
        <v>129.75</v>
      </c>
      <c r="D27" s="1">
        <v>0</v>
      </c>
      <c r="E27" s="1">
        <v>12.72</v>
      </c>
      <c r="F27" s="1">
        <v>169.19</v>
      </c>
      <c r="G27" s="7">
        <f>(F27-F28)/F28</f>
        <v>0.10871559633027525</v>
      </c>
      <c r="H27" s="7">
        <f>F27/$F$72</f>
        <v>3.8127848067319912E-3</v>
      </c>
      <c r="I27" s="1">
        <v>16.59</v>
      </c>
    </row>
    <row r="28" spans="1:9" x14ac:dyDescent="0.3">
      <c r="A28" s="1" t="s">
        <v>11</v>
      </c>
      <c r="B28" s="1">
        <v>20.92</v>
      </c>
      <c r="C28" s="1">
        <v>121.6</v>
      </c>
      <c r="D28" s="1">
        <v>0</v>
      </c>
      <c r="E28" s="1">
        <v>10.08</v>
      </c>
      <c r="F28" s="1">
        <v>152.6</v>
      </c>
      <c r="G28" s="9"/>
      <c r="H28" s="1"/>
      <c r="I28" s="1"/>
    </row>
    <row r="29" spans="1:9" x14ac:dyDescent="0.3">
      <c r="A29" s="1" t="s">
        <v>22</v>
      </c>
      <c r="B29" s="1">
        <v>17.32</v>
      </c>
      <c r="C29" s="1">
        <v>190.85</v>
      </c>
      <c r="D29" s="1">
        <v>0</v>
      </c>
      <c r="E29" s="1">
        <v>0</v>
      </c>
      <c r="F29" s="1">
        <v>208.17</v>
      </c>
      <c r="G29" s="7">
        <f>(F29-F30)/F30</f>
        <v>1.7904825737265415</v>
      </c>
      <c r="H29" s="7">
        <f>F29/$F$72</f>
        <v>4.6912194173260747E-3</v>
      </c>
      <c r="I29" s="1">
        <v>133.57</v>
      </c>
    </row>
    <row r="30" spans="1:9" x14ac:dyDescent="0.3">
      <c r="A30" s="1" t="s">
        <v>11</v>
      </c>
      <c r="B30" s="1">
        <v>13.91</v>
      </c>
      <c r="C30" s="1">
        <v>60.69</v>
      </c>
      <c r="D30" s="1">
        <v>0</v>
      </c>
      <c r="E30" s="1">
        <v>0</v>
      </c>
      <c r="F30" s="1">
        <v>74.599999999999994</v>
      </c>
      <c r="G30" s="9"/>
      <c r="H30" s="1"/>
      <c r="I30" s="1"/>
    </row>
    <row r="31" spans="1:9" x14ac:dyDescent="0.3">
      <c r="A31" s="1" t="s">
        <v>23</v>
      </c>
      <c r="B31" s="1">
        <v>896.68</v>
      </c>
      <c r="C31" s="1">
        <v>1456.16</v>
      </c>
      <c r="D31" s="1">
        <v>98.53</v>
      </c>
      <c r="E31" s="1">
        <v>1.98</v>
      </c>
      <c r="F31" s="1">
        <v>2453.35</v>
      </c>
      <c r="G31" s="7">
        <f>(F31-F32)/F32</f>
        <v>-6.3335165925993753E-2</v>
      </c>
      <c r="H31" s="7">
        <f>F31/$F$72</f>
        <v>5.528752057211378E-2</v>
      </c>
      <c r="I31" s="1">
        <v>-165.89</v>
      </c>
    </row>
    <row r="32" spans="1:9" x14ac:dyDescent="0.3">
      <c r="A32" s="1" t="s">
        <v>11</v>
      </c>
      <c r="B32" s="1">
        <v>876.35</v>
      </c>
      <c r="C32" s="1">
        <v>1384.83</v>
      </c>
      <c r="D32" s="1">
        <v>356.08</v>
      </c>
      <c r="E32" s="1">
        <v>1.98</v>
      </c>
      <c r="F32" s="1">
        <v>2619.2399999999998</v>
      </c>
      <c r="G32" s="9"/>
      <c r="H32" s="1"/>
      <c r="I32" s="1"/>
    </row>
    <row r="33" spans="1:9" x14ac:dyDescent="0.3">
      <c r="A33" s="1" t="s">
        <v>24</v>
      </c>
      <c r="B33" s="1">
        <v>19.37</v>
      </c>
      <c r="C33" s="1">
        <v>5.77</v>
      </c>
      <c r="D33" s="1">
        <v>0</v>
      </c>
      <c r="E33" s="1">
        <v>0</v>
      </c>
      <c r="F33" s="1">
        <v>25.14</v>
      </c>
      <c r="G33" s="7">
        <f>(F33-F34)/F34</f>
        <v>0.49731983323406803</v>
      </c>
      <c r="H33" s="7">
        <f>F33/$F$72</f>
        <v>5.6654299923897548E-4</v>
      </c>
      <c r="I33" s="1">
        <v>8.35</v>
      </c>
    </row>
    <row r="34" spans="1:9" x14ac:dyDescent="0.3">
      <c r="A34" s="1" t="s">
        <v>11</v>
      </c>
      <c r="B34" s="1">
        <v>13.4</v>
      </c>
      <c r="C34" s="1">
        <v>3.39</v>
      </c>
      <c r="D34" s="1">
        <v>0</v>
      </c>
      <c r="E34" s="1">
        <v>0</v>
      </c>
      <c r="F34" s="1">
        <v>16.79</v>
      </c>
      <c r="G34" s="9"/>
      <c r="H34" s="1"/>
      <c r="I34" s="1"/>
    </row>
    <row r="35" spans="1:9" x14ac:dyDescent="0.3">
      <c r="A35" s="1" t="s">
        <v>25</v>
      </c>
      <c r="B35" s="1">
        <v>1.32</v>
      </c>
      <c r="C35" s="1">
        <v>4.17</v>
      </c>
      <c r="D35" s="1">
        <v>0</v>
      </c>
      <c r="E35" s="1">
        <v>0</v>
      </c>
      <c r="F35" s="1">
        <v>5.49</v>
      </c>
      <c r="G35" s="7">
        <f>(F35-F36)/F36</f>
        <v>0.12500000000000006</v>
      </c>
      <c r="H35" s="7">
        <f>F35/$F$72</f>
        <v>1.237200105736665E-4</v>
      </c>
      <c r="I35" s="1">
        <v>0.61</v>
      </c>
    </row>
    <row r="36" spans="1:9" x14ac:dyDescent="0.3">
      <c r="A36" s="1" t="s">
        <v>11</v>
      </c>
      <c r="B36" s="1">
        <v>0.9</v>
      </c>
      <c r="C36" s="1">
        <v>3.98</v>
      </c>
      <c r="D36" s="1">
        <v>0</v>
      </c>
      <c r="E36" s="1">
        <v>0</v>
      </c>
      <c r="F36" s="1">
        <v>4.88</v>
      </c>
      <c r="G36" s="9"/>
      <c r="H36" s="1"/>
      <c r="I36" s="1"/>
    </row>
    <row r="37" spans="1:9" x14ac:dyDescent="0.3">
      <c r="A37" s="1" t="s">
        <v>26</v>
      </c>
      <c r="B37" s="1">
        <v>152.04</v>
      </c>
      <c r="C37" s="1">
        <v>693.93</v>
      </c>
      <c r="D37" s="1">
        <v>0</v>
      </c>
      <c r="E37" s="1">
        <v>46.1</v>
      </c>
      <c r="F37" s="1">
        <v>892.07</v>
      </c>
      <c r="G37" s="7">
        <f>(F37-F38)/F38</f>
        <v>0.2785867851512111</v>
      </c>
      <c r="H37" s="7">
        <f>F37/$F$72</f>
        <v>2.0103262264562962E-2</v>
      </c>
      <c r="I37" s="1">
        <v>194.37</v>
      </c>
    </row>
    <row r="38" spans="1:9" x14ac:dyDescent="0.3">
      <c r="A38" s="1" t="s">
        <v>11</v>
      </c>
      <c r="B38" s="1">
        <v>94.95</v>
      </c>
      <c r="C38" s="1">
        <v>492.03</v>
      </c>
      <c r="D38" s="1">
        <v>74.63</v>
      </c>
      <c r="E38" s="1">
        <v>36.090000000000003</v>
      </c>
      <c r="F38" s="1">
        <v>697.7</v>
      </c>
      <c r="G38" s="9"/>
      <c r="H38" s="1"/>
      <c r="I38" s="1"/>
    </row>
    <row r="39" spans="1:9" x14ac:dyDescent="0.3">
      <c r="A39" s="1" t="s">
        <v>27</v>
      </c>
      <c r="B39" s="1">
        <v>84.7</v>
      </c>
      <c r="C39" s="1">
        <v>136.05000000000001</v>
      </c>
      <c r="D39" s="1">
        <v>0</v>
      </c>
      <c r="E39" s="1">
        <v>1.57</v>
      </c>
      <c r="F39" s="1">
        <v>222.32</v>
      </c>
      <c r="G39" s="7">
        <f>(F39-F40)/F40</f>
        <v>7.5932826791850164E-2</v>
      </c>
      <c r="H39" s="7">
        <f>F39/$F$72</f>
        <v>5.0100970402072002E-3</v>
      </c>
      <c r="I39" s="1">
        <v>15.69</v>
      </c>
    </row>
    <row r="40" spans="1:9" x14ac:dyDescent="0.3">
      <c r="A40" s="1" t="s">
        <v>11</v>
      </c>
      <c r="B40" s="1">
        <v>82.24</v>
      </c>
      <c r="C40" s="1">
        <v>122.37</v>
      </c>
      <c r="D40" s="1">
        <v>0</v>
      </c>
      <c r="E40" s="1">
        <v>2.02</v>
      </c>
      <c r="F40" s="1">
        <v>206.63</v>
      </c>
      <c r="G40" s="9"/>
      <c r="H40" s="1"/>
      <c r="I40" s="1"/>
    </row>
    <row r="41" spans="1:9" x14ac:dyDescent="0.3">
      <c r="A41" s="1" t="s">
        <v>28</v>
      </c>
      <c r="B41" s="1">
        <v>230.87</v>
      </c>
      <c r="C41" s="1">
        <v>745.36</v>
      </c>
      <c r="D41" s="1">
        <v>0</v>
      </c>
      <c r="E41" s="1">
        <v>0.43</v>
      </c>
      <c r="F41" s="1">
        <v>976.66</v>
      </c>
      <c r="G41" s="7">
        <f>(F41-F42)/F42</f>
        <v>0.32276020857316984</v>
      </c>
      <c r="H41" s="7">
        <f>F41/$F$72</f>
        <v>2.2009541990323699E-2</v>
      </c>
      <c r="I41" s="1">
        <v>238.31</v>
      </c>
    </row>
    <row r="42" spans="1:9" x14ac:dyDescent="0.3">
      <c r="A42" s="1" t="s">
        <v>11</v>
      </c>
      <c r="B42" s="1">
        <v>206.71</v>
      </c>
      <c r="C42" s="1">
        <v>530.30999999999995</v>
      </c>
      <c r="D42" s="1">
        <v>0</v>
      </c>
      <c r="E42" s="1">
        <v>1.33</v>
      </c>
      <c r="F42" s="1">
        <v>738.35</v>
      </c>
      <c r="G42" s="9"/>
      <c r="H42" s="1"/>
      <c r="I42" s="1"/>
    </row>
    <row r="43" spans="1:9" x14ac:dyDescent="0.3">
      <c r="A43" s="1" t="s">
        <v>29</v>
      </c>
      <c r="B43" s="1">
        <v>1.19</v>
      </c>
      <c r="C43" s="1">
        <v>0</v>
      </c>
      <c r="D43" s="1">
        <v>0</v>
      </c>
      <c r="E43" s="1">
        <v>0</v>
      </c>
      <c r="F43" s="1">
        <v>1.19</v>
      </c>
      <c r="G43" s="7">
        <f>(F43-F44)/F44</f>
        <v>0.65277777777777779</v>
      </c>
      <c r="H43" s="7">
        <f>F43/$F$72</f>
        <v>2.6817270051486904E-5</v>
      </c>
      <c r="I43" s="1">
        <v>0.47</v>
      </c>
    </row>
    <row r="44" spans="1:9" x14ac:dyDescent="0.3">
      <c r="A44" s="1" t="s">
        <v>11</v>
      </c>
      <c r="B44" s="1">
        <v>0.72</v>
      </c>
      <c r="C44" s="1">
        <v>0</v>
      </c>
      <c r="D44" s="1">
        <v>0</v>
      </c>
      <c r="E44" s="1">
        <v>0</v>
      </c>
      <c r="F44" s="1">
        <v>0.72</v>
      </c>
      <c r="G44" s="9"/>
      <c r="H44" s="1"/>
      <c r="I44" s="1"/>
    </row>
    <row r="45" spans="1:9" x14ac:dyDescent="0.3">
      <c r="A45" s="1" t="s">
        <v>30</v>
      </c>
      <c r="B45" s="1">
        <v>311.2</v>
      </c>
      <c r="C45" s="1">
        <v>733.16</v>
      </c>
      <c r="D45" s="1">
        <v>0</v>
      </c>
      <c r="E45" s="1">
        <v>157.22</v>
      </c>
      <c r="F45" s="1">
        <v>1201.58</v>
      </c>
      <c r="G45" s="7">
        <f>(F45-F46)/F46</f>
        <v>0.35028712059064798</v>
      </c>
      <c r="H45" s="7">
        <f>F45/$F$72</f>
        <v>2.7078231385265238E-2</v>
      </c>
      <c r="I45" s="1">
        <v>311.70999999999998</v>
      </c>
    </row>
    <row r="46" spans="1:9" x14ac:dyDescent="0.3">
      <c r="A46" s="1" t="s">
        <v>11</v>
      </c>
      <c r="B46" s="1">
        <v>241.13</v>
      </c>
      <c r="C46" s="1">
        <v>526.34</v>
      </c>
      <c r="D46" s="1">
        <v>0</v>
      </c>
      <c r="E46" s="1">
        <v>122.4</v>
      </c>
      <c r="F46" s="1">
        <v>889.87</v>
      </c>
      <c r="G46" s="9"/>
      <c r="H46" s="1"/>
      <c r="I46" s="1"/>
    </row>
    <row r="47" spans="1:9" x14ac:dyDescent="0.3">
      <c r="A47" s="1" t="s">
        <v>31</v>
      </c>
      <c r="B47" s="1">
        <v>1157.56</v>
      </c>
      <c r="C47" s="1">
        <v>5519.22</v>
      </c>
      <c r="D47" s="1">
        <v>1399.08</v>
      </c>
      <c r="E47" s="1">
        <v>4.16</v>
      </c>
      <c r="F47" s="1">
        <v>8080.02</v>
      </c>
      <c r="G47" s="7">
        <f>(F47-F48)/F48</f>
        <v>7.7519896729041776E-2</v>
      </c>
      <c r="H47" s="7">
        <f>F47/$F$72</f>
        <v>0.18208746080791197</v>
      </c>
      <c r="I47" s="1">
        <v>581.29999999999995</v>
      </c>
    </row>
    <row r="48" spans="1:9" x14ac:dyDescent="0.3">
      <c r="A48" s="1" t="s">
        <v>11</v>
      </c>
      <c r="B48" s="1">
        <v>1053.1199999999999</v>
      </c>
      <c r="C48" s="1">
        <v>5405.31</v>
      </c>
      <c r="D48" s="1">
        <v>1037.94</v>
      </c>
      <c r="E48" s="1">
        <v>2.35</v>
      </c>
      <c r="F48" s="1">
        <v>7498.72</v>
      </c>
      <c r="G48" s="9"/>
      <c r="H48" s="1"/>
      <c r="I48" s="1"/>
    </row>
    <row r="49" spans="1:9" x14ac:dyDescent="0.3">
      <c r="A49" s="1" t="s">
        <v>32</v>
      </c>
      <c r="B49" s="1">
        <v>726.81</v>
      </c>
      <c r="C49" s="1">
        <v>2114.27</v>
      </c>
      <c r="D49" s="1">
        <v>374.37</v>
      </c>
      <c r="E49" s="1">
        <v>2.39</v>
      </c>
      <c r="F49" s="1">
        <v>3217.84</v>
      </c>
      <c r="G49" s="7">
        <f>(F49-F50)/F50</f>
        <v>-1.5824662494876952E-2</v>
      </c>
      <c r="H49" s="7">
        <f>F49/$F$72</f>
        <v>7.2515701060904728E-2</v>
      </c>
      <c r="I49" s="1">
        <v>-51.74</v>
      </c>
    </row>
    <row r="50" spans="1:9" x14ac:dyDescent="0.3">
      <c r="A50" s="1" t="s">
        <v>11</v>
      </c>
      <c r="B50" s="1">
        <v>667.91</v>
      </c>
      <c r="C50" s="1">
        <v>1822.78</v>
      </c>
      <c r="D50" s="1">
        <v>776.69</v>
      </c>
      <c r="E50" s="1">
        <v>2.2000000000000002</v>
      </c>
      <c r="F50" s="1">
        <v>3269.58</v>
      </c>
      <c r="G50" s="9"/>
      <c r="H50" s="1"/>
      <c r="I50" s="1"/>
    </row>
    <row r="51" spans="1:9" x14ac:dyDescent="0.3">
      <c r="A51" s="1" t="s">
        <v>33</v>
      </c>
      <c r="B51" s="1">
        <v>616.14</v>
      </c>
      <c r="C51" s="1">
        <v>1876.66</v>
      </c>
      <c r="D51" s="1">
        <v>797.71</v>
      </c>
      <c r="E51" s="1">
        <v>2.48</v>
      </c>
      <c r="F51" s="1">
        <v>3292.99</v>
      </c>
      <c r="G51" s="7">
        <f>(F51-F52)/F52</f>
        <v>-6.8102920463149266E-3</v>
      </c>
      <c r="H51" s="7">
        <f>F51/$F$72</f>
        <v>7.4209245467937696E-2</v>
      </c>
      <c r="I51" s="1">
        <v>-22.58</v>
      </c>
    </row>
    <row r="52" spans="1:9" x14ac:dyDescent="0.3">
      <c r="A52" s="1" t="s">
        <v>11</v>
      </c>
      <c r="B52" s="1">
        <v>533.65</v>
      </c>
      <c r="C52" s="1">
        <v>1662.24</v>
      </c>
      <c r="D52" s="1">
        <v>1117.06</v>
      </c>
      <c r="E52" s="1">
        <v>2.62</v>
      </c>
      <c r="F52" s="1">
        <v>3315.57</v>
      </c>
      <c r="G52" s="9"/>
      <c r="H52" s="1"/>
      <c r="I52" s="1"/>
    </row>
    <row r="53" spans="1:9" x14ac:dyDescent="0.3">
      <c r="A53" s="1" t="s">
        <v>34</v>
      </c>
      <c r="B53" s="1">
        <v>41.34</v>
      </c>
      <c r="C53" s="1">
        <v>203.16</v>
      </c>
      <c r="D53" s="1">
        <v>0</v>
      </c>
      <c r="E53" s="1">
        <v>0.01</v>
      </c>
      <c r="F53" s="1">
        <v>244.51</v>
      </c>
      <c r="G53" s="7">
        <f>(F53-F54)/F54</f>
        <v>0.87911158930218247</v>
      </c>
      <c r="H53" s="7">
        <f>F53/$F$72</f>
        <v>5.5101602523437501E-3</v>
      </c>
      <c r="I53" s="1">
        <v>114.39</v>
      </c>
    </row>
    <row r="54" spans="1:9" x14ac:dyDescent="0.3">
      <c r="A54" s="1" t="s">
        <v>11</v>
      </c>
      <c r="B54" s="1">
        <v>42.68</v>
      </c>
      <c r="C54" s="1">
        <v>87.43</v>
      </c>
      <c r="D54" s="1">
        <v>0</v>
      </c>
      <c r="E54" s="1">
        <v>0.01</v>
      </c>
      <c r="F54" s="1">
        <v>130.12</v>
      </c>
      <c r="G54" s="9"/>
      <c r="H54" s="1"/>
      <c r="I54" s="1"/>
    </row>
    <row r="55" spans="1:9" x14ac:dyDescent="0.3">
      <c r="A55" s="2" t="s">
        <v>35</v>
      </c>
      <c r="B55" s="4">
        <f t="shared" ref="B55:F56" si="0">SUM(B5+B7+B9+B11+B13+B15+B17+B19+B21+B23+B25+B27+B29+B31+B33+B35+B37+B39+B41+B43+B45+B47+B49+B51+B53)</f>
        <v>6977.12</v>
      </c>
      <c r="C55" s="4">
        <f t="shared" si="0"/>
        <v>20098.82</v>
      </c>
      <c r="D55" s="4">
        <f t="shared" si="0"/>
        <v>5165.4600000000009</v>
      </c>
      <c r="E55" s="4">
        <f t="shared" si="0"/>
        <v>504.50000000000006</v>
      </c>
      <c r="F55" s="4">
        <f t="shared" si="0"/>
        <v>32745.899999999998</v>
      </c>
      <c r="G55" s="8">
        <f>(F55-F56)/F56</f>
        <v>0.21162596142069917</v>
      </c>
      <c r="H55" s="8">
        <f>F55/$F$72</f>
        <v>0.73794591880586979</v>
      </c>
      <c r="I55" s="2">
        <v>5719.49</v>
      </c>
    </row>
    <row r="56" spans="1:9" x14ac:dyDescent="0.3">
      <c r="A56" s="1" t="s">
        <v>36</v>
      </c>
      <c r="B56" s="5">
        <f t="shared" si="0"/>
        <v>6161.1799999999985</v>
      </c>
      <c r="C56" s="5">
        <f t="shared" si="0"/>
        <v>16956.510000000002</v>
      </c>
      <c r="D56" s="5">
        <f t="shared" si="0"/>
        <v>3501.79</v>
      </c>
      <c r="E56" s="5">
        <f t="shared" si="0"/>
        <v>406.93</v>
      </c>
      <c r="F56" s="5">
        <f t="shared" si="0"/>
        <v>27026.41</v>
      </c>
      <c r="G56" s="9"/>
      <c r="H56" s="1"/>
      <c r="I56" s="1"/>
    </row>
    <row r="57" spans="1:9" x14ac:dyDescent="0.3">
      <c r="A57" s="1" t="s">
        <v>37</v>
      </c>
      <c r="B57" s="7">
        <f>(B55-B56)/B56</f>
        <v>0.13243242365910451</v>
      </c>
      <c r="C57" s="7">
        <f t="shared" ref="C57:F57" si="1">(C55-C56)/C56</f>
        <v>0.18531584624430364</v>
      </c>
      <c r="D57" s="7">
        <f t="shared" si="1"/>
        <v>0.47509131044408748</v>
      </c>
      <c r="E57" s="7">
        <f t="shared" si="1"/>
        <v>0.23977096797975095</v>
      </c>
      <c r="F57" s="7">
        <f t="shared" si="1"/>
        <v>0.21162596142069917</v>
      </c>
      <c r="G57" s="9"/>
      <c r="H57" s="1"/>
      <c r="I57" s="1"/>
    </row>
    <row r="58" spans="1:9" x14ac:dyDescent="0.3">
      <c r="A58" s="2" t="s">
        <v>72</v>
      </c>
      <c r="B58" s="1"/>
      <c r="C58" s="1"/>
      <c r="D58" s="1"/>
      <c r="E58" s="1"/>
      <c r="F58" s="1"/>
      <c r="G58" s="9"/>
      <c r="H58" s="1"/>
      <c r="I58" s="1"/>
    </row>
    <row r="59" spans="1:9" x14ac:dyDescent="0.3">
      <c r="A59" s="1" t="s">
        <v>38</v>
      </c>
      <c r="B59" s="1">
        <v>1346.98</v>
      </c>
      <c r="C59" s="1">
        <v>594.39</v>
      </c>
      <c r="D59" s="1">
        <v>0</v>
      </c>
      <c r="E59" s="1">
        <v>5.76</v>
      </c>
      <c r="F59" s="1">
        <v>1947.13</v>
      </c>
      <c r="G59" s="7">
        <f>(F59-F60)/F60</f>
        <v>0.40866702839573166</v>
      </c>
      <c r="H59" s="7">
        <f>F59/$F$72</f>
        <v>4.3879589105337562E-2</v>
      </c>
      <c r="I59" s="1">
        <v>564.88</v>
      </c>
    </row>
    <row r="60" spans="1:9" x14ac:dyDescent="0.3">
      <c r="A60" s="1" t="s">
        <v>11</v>
      </c>
      <c r="B60" s="1">
        <v>1088.1600000000001</v>
      </c>
      <c r="C60" s="1">
        <v>292.10000000000002</v>
      </c>
      <c r="D60" s="1">
        <v>0</v>
      </c>
      <c r="E60" s="1">
        <v>1.99</v>
      </c>
      <c r="F60" s="1">
        <v>1382.25</v>
      </c>
      <c r="G60" s="9"/>
      <c r="H60" s="1"/>
      <c r="I60" s="1"/>
    </row>
    <row r="61" spans="1:9" x14ac:dyDescent="0.3">
      <c r="A61" s="1" t="s">
        <v>39</v>
      </c>
      <c r="B61" s="1">
        <v>378.95</v>
      </c>
      <c r="C61" s="1">
        <v>774.28</v>
      </c>
      <c r="D61" s="1">
        <v>0</v>
      </c>
      <c r="E61" s="1">
        <v>15.69</v>
      </c>
      <c r="F61" s="1">
        <v>1168.92</v>
      </c>
      <c r="G61" s="7">
        <f>(F61-F62)/F62</f>
        <v>0.1974430945112583</v>
      </c>
      <c r="H61" s="7">
        <f>F61/$F$72</f>
        <v>2.6342221267717712E-2</v>
      </c>
      <c r="I61" s="1">
        <v>192.74</v>
      </c>
    </row>
    <row r="62" spans="1:9" x14ac:dyDescent="0.3">
      <c r="A62" s="1" t="s">
        <v>11</v>
      </c>
      <c r="B62" s="1">
        <v>322.41000000000003</v>
      </c>
      <c r="C62" s="1">
        <v>622.51</v>
      </c>
      <c r="D62" s="1">
        <v>0</v>
      </c>
      <c r="E62" s="1">
        <v>31.26</v>
      </c>
      <c r="F62" s="1">
        <v>976.18</v>
      </c>
      <c r="G62" s="9"/>
      <c r="H62" s="1"/>
      <c r="I62" s="1"/>
    </row>
    <row r="63" spans="1:9" x14ac:dyDescent="0.3">
      <c r="A63" s="1" t="s">
        <v>40</v>
      </c>
      <c r="B63" s="1">
        <v>1387.94</v>
      </c>
      <c r="C63" s="1">
        <v>1092.26</v>
      </c>
      <c r="D63" s="1">
        <v>0</v>
      </c>
      <c r="E63" s="1">
        <v>63.43</v>
      </c>
      <c r="F63" s="1">
        <v>2543.63</v>
      </c>
      <c r="G63" s="7">
        <f>(F63-F64)/F64</f>
        <v>0.40171161539902789</v>
      </c>
      <c r="H63" s="7">
        <f>F63/$F$72</f>
        <v>5.7322027412658523E-2</v>
      </c>
      <c r="I63" s="1">
        <v>728.97</v>
      </c>
    </row>
    <row r="64" spans="1:9" x14ac:dyDescent="0.3">
      <c r="A64" s="1" t="s">
        <v>11</v>
      </c>
      <c r="B64" s="1">
        <v>952.29</v>
      </c>
      <c r="C64" s="1">
        <v>796.03</v>
      </c>
      <c r="D64" s="1">
        <v>0</v>
      </c>
      <c r="E64" s="1">
        <v>66.34</v>
      </c>
      <c r="F64" s="1">
        <v>1814.66</v>
      </c>
      <c r="G64" s="9"/>
      <c r="H64" s="1"/>
      <c r="I64" s="1"/>
    </row>
    <row r="65" spans="1:9" x14ac:dyDescent="0.3">
      <c r="A65" s="1" t="s">
        <v>41</v>
      </c>
      <c r="B65" s="1">
        <v>268.11</v>
      </c>
      <c r="C65" s="1">
        <v>335.06</v>
      </c>
      <c r="D65" s="1">
        <v>0</v>
      </c>
      <c r="E65" s="1">
        <v>0.9</v>
      </c>
      <c r="F65" s="1">
        <v>604.07000000000005</v>
      </c>
      <c r="G65" s="7">
        <f>(F65-F66)/F66</f>
        <v>0.25648972460271252</v>
      </c>
      <c r="H65" s="7">
        <f>F65/$F$72</f>
        <v>1.3613032201682097E-2</v>
      </c>
      <c r="I65" s="1">
        <v>123.31</v>
      </c>
    </row>
    <row r="66" spans="1:9" x14ac:dyDescent="0.3">
      <c r="A66" s="1" t="s">
        <v>11</v>
      </c>
      <c r="B66" s="1">
        <v>202.73</v>
      </c>
      <c r="C66" s="1">
        <v>277.48</v>
      </c>
      <c r="D66" s="1">
        <v>0</v>
      </c>
      <c r="E66" s="1">
        <v>0.55000000000000004</v>
      </c>
      <c r="F66" s="1">
        <v>480.76</v>
      </c>
      <c r="G66" s="9"/>
      <c r="H66" s="1"/>
      <c r="I66" s="1"/>
    </row>
    <row r="67" spans="1:9" x14ac:dyDescent="0.3">
      <c r="A67" s="1" t="s">
        <v>42</v>
      </c>
      <c r="B67" s="1">
        <v>4992.09</v>
      </c>
      <c r="C67" s="1">
        <v>369.73</v>
      </c>
      <c r="D67" s="1">
        <v>0</v>
      </c>
      <c r="E67" s="1">
        <v>2.92</v>
      </c>
      <c r="F67" s="1">
        <v>5364.74</v>
      </c>
      <c r="G67" s="7">
        <f>(F67-F68)/F68</f>
        <v>0.1892362804472543</v>
      </c>
      <c r="H67" s="7">
        <f>F67/$F$72</f>
        <v>0.12089721120673433</v>
      </c>
      <c r="I67" s="1">
        <v>853.66</v>
      </c>
    </row>
    <row r="68" spans="1:9" x14ac:dyDescent="0.3">
      <c r="A68" s="1" t="s">
        <v>11</v>
      </c>
      <c r="B68" s="1">
        <v>4226.49</v>
      </c>
      <c r="C68" s="1">
        <v>283.87</v>
      </c>
      <c r="D68" s="1">
        <v>0</v>
      </c>
      <c r="E68" s="1">
        <v>0.72</v>
      </c>
      <c r="F68" s="1">
        <v>4511.08</v>
      </c>
      <c r="G68" s="9"/>
      <c r="H68" s="1"/>
      <c r="I68" s="1"/>
    </row>
    <row r="69" spans="1:9" x14ac:dyDescent="0.3">
      <c r="A69" s="2" t="s">
        <v>73</v>
      </c>
      <c r="B69" s="4">
        <f>SUM(B59+B61+B63+B65+B67)</f>
        <v>8374.07</v>
      </c>
      <c r="C69" s="4">
        <f t="shared" ref="C69:F69" si="2">SUM(C59+C61+C63+C65+C67)</f>
        <v>3165.7200000000003</v>
      </c>
      <c r="D69" s="4">
        <f t="shared" si="2"/>
        <v>0</v>
      </c>
      <c r="E69" s="4">
        <f t="shared" si="2"/>
        <v>88.7</v>
      </c>
      <c r="F69" s="4">
        <f t="shared" si="2"/>
        <v>11628.49</v>
      </c>
      <c r="G69" s="8">
        <f>(F69-F70)/F70</f>
        <v>0.26880292593615002</v>
      </c>
      <c r="H69" s="8">
        <f>F69/$F$72</f>
        <v>0.26205408119413021</v>
      </c>
      <c r="I69" s="2">
        <v>2463.56</v>
      </c>
    </row>
    <row r="70" spans="1:9" x14ac:dyDescent="0.3">
      <c r="A70" s="1" t="s">
        <v>36</v>
      </c>
      <c r="B70" s="5">
        <f>SUM(B60+B62+B64+B66+B68)</f>
        <v>6792.08</v>
      </c>
      <c r="C70" s="5">
        <f t="shared" ref="C70:F70" si="3">SUM(C60+C62+C64+C66+C68)</f>
        <v>2271.9899999999998</v>
      </c>
      <c r="D70" s="5">
        <f t="shared" si="3"/>
        <v>0</v>
      </c>
      <c r="E70" s="5">
        <f t="shared" si="3"/>
        <v>100.86</v>
      </c>
      <c r="F70" s="5">
        <f t="shared" si="3"/>
        <v>9164.93</v>
      </c>
      <c r="G70" s="9"/>
      <c r="H70" s="1"/>
      <c r="I70" s="1"/>
    </row>
    <row r="71" spans="1:9" x14ac:dyDescent="0.3">
      <c r="A71" s="1" t="s">
        <v>37</v>
      </c>
      <c r="B71" s="6">
        <f>(B69-B70)/B70</f>
        <v>0.2329168678814148</v>
      </c>
      <c r="C71" s="6">
        <f>(C69-C70)/C70</f>
        <v>0.39336880884158848</v>
      </c>
      <c r="D71" s="1">
        <v>0</v>
      </c>
      <c r="E71" s="6">
        <f>(E69-E70)/E70</f>
        <v>-0.12056315685108067</v>
      </c>
      <c r="F71" s="6">
        <f>(F69-F70)/F70</f>
        <v>0.26880292593615002</v>
      </c>
      <c r="G71" s="9"/>
      <c r="H71" s="1"/>
      <c r="I71" s="1"/>
    </row>
    <row r="72" spans="1:9" x14ac:dyDescent="0.3">
      <c r="A72" s="2" t="s">
        <v>43</v>
      </c>
      <c r="B72" s="4">
        <f t="shared" ref="B72:F73" si="4">SUM(B55+B69)</f>
        <v>15351.189999999999</v>
      </c>
      <c r="C72" s="4">
        <f t="shared" si="4"/>
        <v>23264.54</v>
      </c>
      <c r="D72" s="4">
        <f t="shared" si="4"/>
        <v>5165.4600000000009</v>
      </c>
      <c r="E72" s="4">
        <f t="shared" si="4"/>
        <v>593.20000000000005</v>
      </c>
      <c r="F72" s="4">
        <f t="shared" si="4"/>
        <v>44374.39</v>
      </c>
      <c r="G72" s="8">
        <f>(F72-F73)/F73</f>
        <v>0.22610519533125892</v>
      </c>
      <c r="H72" s="8">
        <f>F72/$F$72</f>
        <v>1</v>
      </c>
      <c r="I72" s="4">
        <f t="shared" ref="I72" si="5">SUM(I55+I69)</f>
        <v>8183.0499999999993</v>
      </c>
    </row>
    <row r="73" spans="1:9" x14ac:dyDescent="0.3">
      <c r="A73" s="1" t="s">
        <v>36</v>
      </c>
      <c r="B73" s="5">
        <f t="shared" si="4"/>
        <v>12953.259999999998</v>
      </c>
      <c r="C73" s="5">
        <f t="shared" si="4"/>
        <v>19228.5</v>
      </c>
      <c r="D73" s="5">
        <f t="shared" si="4"/>
        <v>3501.79</v>
      </c>
      <c r="E73" s="5">
        <f t="shared" si="4"/>
        <v>507.79</v>
      </c>
      <c r="F73" s="5">
        <f t="shared" si="4"/>
        <v>36191.339999999997</v>
      </c>
      <c r="G73" s="9"/>
      <c r="H73" s="1"/>
      <c r="I73" s="1"/>
    </row>
    <row r="74" spans="1:9" x14ac:dyDescent="0.3">
      <c r="A74" s="1" t="s">
        <v>37</v>
      </c>
      <c r="B74" s="7">
        <f>(B72-B73)/B73</f>
        <v>0.18512173769383156</v>
      </c>
      <c r="C74" s="7">
        <f t="shared" ref="C74:F74" si="6">(C72-C73)/C73</f>
        <v>0.20989884806407161</v>
      </c>
      <c r="D74" s="7">
        <f t="shared" si="6"/>
        <v>0.47509131044408748</v>
      </c>
      <c r="E74" s="7">
        <f t="shared" si="6"/>
        <v>0.16819945252958904</v>
      </c>
      <c r="F74" s="7">
        <f t="shared" si="6"/>
        <v>0.22610519533125892</v>
      </c>
      <c r="G74" s="9"/>
      <c r="H74" s="1"/>
      <c r="I74" s="1"/>
    </row>
    <row r="75" spans="1:9" x14ac:dyDescent="0.3">
      <c r="A75" s="1" t="s">
        <v>44</v>
      </c>
      <c r="B75" s="7">
        <f>B72/$F$72</f>
        <v>0.34594706541318088</v>
      </c>
      <c r="C75" s="7">
        <f t="shared" ref="C75:F75" si="7">C72/$F$72</f>
        <v>0.52427853092741106</v>
      </c>
      <c r="D75" s="7">
        <f t="shared" si="7"/>
        <v>0.11640633257155762</v>
      </c>
      <c r="E75" s="7">
        <f t="shared" si="7"/>
        <v>1.3368071087850448E-2</v>
      </c>
      <c r="F75" s="7">
        <f t="shared" si="7"/>
        <v>1</v>
      </c>
      <c r="G75" s="9"/>
      <c r="H75" s="1"/>
      <c r="I75" s="1"/>
    </row>
    <row r="76" spans="1:9" x14ac:dyDescent="0.3">
      <c r="A76" s="1" t="s">
        <v>45</v>
      </c>
      <c r="B76" s="7">
        <f>B73/$F$73</f>
        <v>0.35791048355766875</v>
      </c>
      <c r="C76" s="7">
        <f t="shared" ref="C76:F76" si="8">C73/$F$73</f>
        <v>0.53130113447029048</v>
      </c>
      <c r="D76" s="7">
        <f t="shared" si="8"/>
        <v>9.6757677389121277E-2</v>
      </c>
      <c r="E76" s="7">
        <f t="shared" si="8"/>
        <v>1.4030704582919563E-2</v>
      </c>
      <c r="F76" s="7">
        <f t="shared" si="8"/>
        <v>1</v>
      </c>
      <c r="G76" s="9"/>
      <c r="H76" s="1"/>
      <c r="I76" s="1"/>
    </row>
  </sheetData>
  <mergeCells count="1">
    <mergeCell ref="A2:I2"/>
  </mergeCells>
  <pageMargins left="0.75" right="0.75" top="1" bottom="1" header="0.5" footer="0.5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9"/>
  <sheetViews>
    <sheetView topLeftCell="A34" zoomScaleNormal="100" workbookViewId="0">
      <selection activeCell="K68" sqref="K68"/>
    </sheetView>
  </sheetViews>
  <sheetFormatPr defaultRowHeight="14.4" x14ac:dyDescent="0.3"/>
  <cols>
    <col min="1" max="1" width="34.44140625" customWidth="1"/>
    <col min="2" max="2" width="12.21875" customWidth="1"/>
    <col min="4" max="4" width="7.88671875" bestFit="1" customWidth="1"/>
    <col min="5" max="6" width="9.44140625" bestFit="1" customWidth="1"/>
  </cols>
  <sheetData>
    <row r="2" spans="1:9" ht="52.2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57.6" x14ac:dyDescent="0.3">
      <c r="A3" s="2"/>
      <c r="B3" s="3" t="s">
        <v>46</v>
      </c>
      <c r="C3" s="3" t="s">
        <v>47</v>
      </c>
      <c r="D3" s="3" t="s">
        <v>48</v>
      </c>
      <c r="E3" s="3" t="s">
        <v>49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x14ac:dyDescent="0.3">
      <c r="A4" s="2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1">
        <v>0</v>
      </c>
      <c r="C5" s="1">
        <v>0</v>
      </c>
      <c r="D5" s="1">
        <v>0</v>
      </c>
      <c r="E5" s="1">
        <v>41.45</v>
      </c>
      <c r="F5" s="1">
        <v>41.45</v>
      </c>
      <c r="G5" s="7">
        <f>(F5-F6)/F6</f>
        <v>0.54376163873370575</v>
      </c>
      <c r="H5" s="7">
        <f>F5/$F$55</f>
        <v>1.8529197455532165E-2</v>
      </c>
      <c r="I5" s="1">
        <v>14.6</v>
      </c>
    </row>
    <row r="6" spans="1:9" x14ac:dyDescent="0.3">
      <c r="A6" s="1" t="s">
        <v>11</v>
      </c>
      <c r="B6" s="1">
        <v>0</v>
      </c>
      <c r="C6" s="1">
        <v>0</v>
      </c>
      <c r="D6" s="1">
        <v>0</v>
      </c>
      <c r="E6" s="1">
        <v>26.85</v>
      </c>
      <c r="F6" s="1">
        <v>26.85</v>
      </c>
      <c r="G6" s="1"/>
      <c r="H6" s="1"/>
      <c r="I6" s="1"/>
    </row>
    <row r="7" spans="1:9" x14ac:dyDescent="0.3">
      <c r="A7" s="1" t="s">
        <v>12</v>
      </c>
      <c r="B7" s="1">
        <v>30.46</v>
      </c>
      <c r="C7" s="1">
        <v>0.3</v>
      </c>
      <c r="D7" s="1">
        <v>45.2</v>
      </c>
      <c r="E7" s="1">
        <v>253</v>
      </c>
      <c r="F7" s="1">
        <v>328.96</v>
      </c>
      <c r="G7" s="7">
        <f>(F7-F8)/F8</f>
        <v>0.21423298390668818</v>
      </c>
      <c r="H7" s="7">
        <f>F7/$F$55</f>
        <v>0.14705343293056358</v>
      </c>
      <c r="I7" s="1">
        <v>58.04</v>
      </c>
    </row>
    <row r="8" spans="1:9" x14ac:dyDescent="0.3">
      <c r="A8" s="1" t="s">
        <v>11</v>
      </c>
      <c r="B8" s="1">
        <v>22.17</v>
      </c>
      <c r="C8" s="1">
        <v>0.28000000000000003</v>
      </c>
      <c r="D8" s="1">
        <v>36.25</v>
      </c>
      <c r="E8" s="1">
        <v>212.22</v>
      </c>
      <c r="F8" s="1">
        <v>270.92</v>
      </c>
      <c r="G8" s="1"/>
      <c r="H8" s="1"/>
      <c r="I8" s="1"/>
    </row>
    <row r="9" spans="1:9" x14ac:dyDescent="0.3">
      <c r="A9" s="1" t="s">
        <v>13</v>
      </c>
      <c r="B9" s="1">
        <v>3.64</v>
      </c>
      <c r="C9" s="1">
        <v>4.97</v>
      </c>
      <c r="D9" s="1">
        <v>0.94</v>
      </c>
      <c r="E9" s="1">
        <v>0</v>
      </c>
      <c r="F9" s="1">
        <v>9.5500000000000007</v>
      </c>
      <c r="G9" s="7">
        <f>(F9-F10)/F10</f>
        <v>-0.13963963963963955</v>
      </c>
      <c r="H9" s="7">
        <f>F9/$F$55</f>
        <v>4.269091331732984E-3</v>
      </c>
      <c r="I9" s="1">
        <v>-1.55</v>
      </c>
    </row>
    <row r="10" spans="1:9" x14ac:dyDescent="0.3">
      <c r="A10" s="1" t="s">
        <v>11</v>
      </c>
      <c r="B10" s="1">
        <v>5.38</v>
      </c>
      <c r="C10" s="1">
        <v>4.9800000000000004</v>
      </c>
      <c r="D10" s="1">
        <v>0.74</v>
      </c>
      <c r="E10" s="1">
        <v>0</v>
      </c>
      <c r="F10" s="1">
        <v>11.1</v>
      </c>
      <c r="G10" s="1"/>
      <c r="H10" s="1"/>
      <c r="I10" s="1"/>
    </row>
    <row r="11" spans="1:9" x14ac:dyDescent="0.3">
      <c r="A11" s="1" t="s">
        <v>70</v>
      </c>
      <c r="B11" s="1">
        <v>0.02</v>
      </c>
      <c r="C11" s="1">
        <v>0</v>
      </c>
      <c r="D11" s="1">
        <v>0</v>
      </c>
      <c r="E11" s="1">
        <v>0</v>
      </c>
      <c r="F11" s="1">
        <v>0.02</v>
      </c>
      <c r="G11" s="7">
        <f>(F11-F12)/F12</f>
        <v>-0.6</v>
      </c>
      <c r="H11" s="1">
        <v>0</v>
      </c>
      <c r="I11" s="1">
        <v>-0.03</v>
      </c>
    </row>
    <row r="12" spans="1:9" x14ac:dyDescent="0.3">
      <c r="A12" s="1" t="s">
        <v>11</v>
      </c>
      <c r="B12" s="1">
        <v>0.05</v>
      </c>
      <c r="C12" s="1">
        <v>0</v>
      </c>
      <c r="D12" s="1">
        <v>0</v>
      </c>
      <c r="E12" s="1">
        <v>0</v>
      </c>
      <c r="F12" s="1">
        <v>0.05</v>
      </c>
      <c r="G12" s="1"/>
      <c r="H12" s="1"/>
      <c r="I12" s="1"/>
    </row>
    <row r="13" spans="1:9" x14ac:dyDescent="0.3">
      <c r="A13" s="1" t="s">
        <v>14</v>
      </c>
      <c r="B13" s="1">
        <v>17.28</v>
      </c>
      <c r="C13" s="1">
        <v>0.09</v>
      </c>
      <c r="D13" s="1">
        <v>11.6</v>
      </c>
      <c r="E13" s="1">
        <v>0</v>
      </c>
      <c r="F13" s="1">
        <v>28.97</v>
      </c>
      <c r="G13" s="7">
        <f>(F13-F14)/F14</f>
        <v>6.9398301956441449E-2</v>
      </c>
      <c r="H13" s="7">
        <f>F13/$F$55</f>
        <v>1.295032208170728E-2</v>
      </c>
      <c r="I13" s="1">
        <v>1.88</v>
      </c>
    </row>
    <row r="14" spans="1:9" x14ac:dyDescent="0.3">
      <c r="A14" s="1" t="s">
        <v>11</v>
      </c>
      <c r="B14" s="1">
        <v>15.86</v>
      </c>
      <c r="C14" s="1">
        <v>0.1</v>
      </c>
      <c r="D14" s="1">
        <v>11.13</v>
      </c>
      <c r="E14" s="1">
        <v>0</v>
      </c>
      <c r="F14" s="1">
        <v>27.09</v>
      </c>
      <c r="G14" s="1"/>
      <c r="H14" s="1"/>
      <c r="I14" s="1"/>
    </row>
    <row r="15" spans="1:9" x14ac:dyDescent="0.3">
      <c r="A15" s="1" t="s">
        <v>15</v>
      </c>
      <c r="B15" s="1">
        <v>23.39</v>
      </c>
      <c r="C15" s="1">
        <v>0.06</v>
      </c>
      <c r="D15" s="1">
        <v>0</v>
      </c>
      <c r="E15" s="1">
        <v>29.71</v>
      </c>
      <c r="F15" s="1">
        <v>53.16</v>
      </c>
      <c r="G15" s="7">
        <f>(F15-F16)/F16</f>
        <v>-0.89636214761960475</v>
      </c>
      <c r="H15" s="7">
        <f>F15/$F$55</f>
        <v>2.3763863371196375E-2</v>
      </c>
      <c r="I15" s="1">
        <v>-459.78</v>
      </c>
    </row>
    <row r="16" spans="1:9" x14ac:dyDescent="0.3">
      <c r="A16" s="1" t="s">
        <v>11</v>
      </c>
      <c r="B16" s="1">
        <v>20.28</v>
      </c>
      <c r="C16" s="1">
        <v>0.08</v>
      </c>
      <c r="D16" s="1">
        <v>0</v>
      </c>
      <c r="E16" s="1">
        <v>492.58</v>
      </c>
      <c r="F16" s="1">
        <v>512.94000000000005</v>
      </c>
      <c r="G16" s="1"/>
      <c r="H16" s="1"/>
      <c r="I16" s="1"/>
    </row>
    <row r="17" spans="1:9" x14ac:dyDescent="0.3">
      <c r="A17" s="1" t="s">
        <v>16</v>
      </c>
      <c r="B17" s="1">
        <v>11.26</v>
      </c>
      <c r="C17" s="1">
        <v>1.1100000000000001</v>
      </c>
      <c r="D17" s="1">
        <v>0.17</v>
      </c>
      <c r="E17" s="1">
        <v>301.83</v>
      </c>
      <c r="F17" s="1">
        <v>314.37</v>
      </c>
      <c r="G17" s="7">
        <f>(F17-F18)/F18</f>
        <v>0.28173033799486275</v>
      </c>
      <c r="H17" s="7">
        <f>F17/$F$55</f>
        <v>0.14053133423632438</v>
      </c>
      <c r="I17" s="1">
        <v>69.099999999999994</v>
      </c>
    </row>
    <row r="18" spans="1:9" x14ac:dyDescent="0.3">
      <c r="A18" s="1" t="s">
        <v>11</v>
      </c>
      <c r="B18" s="1">
        <v>8.64</v>
      </c>
      <c r="C18" s="1">
        <v>0.9</v>
      </c>
      <c r="D18" s="1">
        <v>0.1</v>
      </c>
      <c r="E18" s="1">
        <v>235.63</v>
      </c>
      <c r="F18" s="1">
        <v>245.27</v>
      </c>
      <c r="G18" s="1"/>
      <c r="H18" s="1"/>
      <c r="I18" s="1"/>
    </row>
    <row r="19" spans="1:9" x14ac:dyDescent="0.3">
      <c r="A19" s="1" t="s">
        <v>17</v>
      </c>
      <c r="B19" s="1">
        <v>61.05</v>
      </c>
      <c r="C19" s="1">
        <v>0.33</v>
      </c>
      <c r="D19" s="1">
        <v>0</v>
      </c>
      <c r="E19" s="1">
        <v>336.52</v>
      </c>
      <c r="F19" s="1">
        <v>397.9</v>
      </c>
      <c r="G19" s="7">
        <f>(F19-F20)/F20</f>
        <v>5.0588794423615059E-2</v>
      </c>
      <c r="H19" s="7">
        <f>F19/$F$55</f>
        <v>0.17787135506770199</v>
      </c>
      <c r="I19" s="1">
        <v>19.16</v>
      </c>
    </row>
    <row r="20" spans="1:9" x14ac:dyDescent="0.3">
      <c r="A20" s="1" t="s">
        <v>11</v>
      </c>
      <c r="B20" s="1">
        <v>50.69</v>
      </c>
      <c r="C20" s="1">
        <v>0.35</v>
      </c>
      <c r="D20" s="1">
        <v>0.46</v>
      </c>
      <c r="E20" s="1">
        <v>327.24</v>
      </c>
      <c r="F20" s="1">
        <v>378.74</v>
      </c>
      <c r="G20" s="1"/>
      <c r="H20" s="1"/>
      <c r="I20" s="1"/>
    </row>
    <row r="21" spans="1:9" x14ac:dyDescent="0.3">
      <c r="A21" s="1" t="s">
        <v>18</v>
      </c>
      <c r="B21" s="1">
        <v>22.5</v>
      </c>
      <c r="C21" s="1">
        <v>29.87</v>
      </c>
      <c r="D21" s="1">
        <v>2.7</v>
      </c>
      <c r="E21" s="1">
        <v>71.38</v>
      </c>
      <c r="F21" s="1">
        <v>126.45</v>
      </c>
      <c r="G21" s="7">
        <f>(F21-F22)/F22</f>
        <v>0.27328567113080254</v>
      </c>
      <c r="H21" s="7">
        <f>F21/$F$55</f>
        <v>5.6526345434307408E-2</v>
      </c>
      <c r="I21" s="1">
        <v>27.14</v>
      </c>
    </row>
    <row r="22" spans="1:9" x14ac:dyDescent="0.3">
      <c r="A22" s="1" t="s">
        <v>11</v>
      </c>
      <c r="B22" s="1">
        <v>21.11</v>
      </c>
      <c r="C22" s="1">
        <v>26.77</v>
      </c>
      <c r="D22" s="1">
        <v>3.07</v>
      </c>
      <c r="E22" s="1">
        <v>48.36</v>
      </c>
      <c r="F22" s="1">
        <v>99.31</v>
      </c>
      <c r="G22" s="1"/>
      <c r="H22" s="1"/>
      <c r="I22" s="1"/>
    </row>
    <row r="23" spans="1:9" x14ac:dyDescent="0.3">
      <c r="A23" s="1" t="s">
        <v>19</v>
      </c>
      <c r="B23" s="1">
        <v>0.51</v>
      </c>
      <c r="C23" s="1">
        <v>0</v>
      </c>
      <c r="D23" s="1">
        <v>0</v>
      </c>
      <c r="E23" s="1">
        <v>7.0000000000000007E-2</v>
      </c>
      <c r="F23" s="1">
        <v>0.57999999999999996</v>
      </c>
      <c r="G23" s="7">
        <f>(F23-F24)/F24</f>
        <v>0.70588235294117618</v>
      </c>
      <c r="H23" s="7">
        <f>F23/$F$55</f>
        <v>2.5927465679634868E-4</v>
      </c>
      <c r="I23" s="1">
        <v>0.24</v>
      </c>
    </row>
    <row r="24" spans="1:9" x14ac:dyDescent="0.3">
      <c r="A24" s="1" t="s">
        <v>11</v>
      </c>
      <c r="B24" s="1">
        <v>0.34</v>
      </c>
      <c r="C24" s="1">
        <v>0</v>
      </c>
      <c r="D24" s="1">
        <v>0</v>
      </c>
      <c r="E24" s="1">
        <v>0</v>
      </c>
      <c r="F24" s="1">
        <v>0.34</v>
      </c>
      <c r="G24" s="1"/>
      <c r="H24" s="1"/>
      <c r="I24" s="1"/>
    </row>
    <row r="25" spans="1:9" x14ac:dyDescent="0.3">
      <c r="A25" s="1" t="s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3">
      <c r="A26" s="1" t="s">
        <v>11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/>
      <c r="H26" s="1"/>
      <c r="I26" s="1"/>
    </row>
    <row r="27" spans="1:9" x14ac:dyDescent="0.3">
      <c r="A27" s="1" t="s">
        <v>21</v>
      </c>
      <c r="B27" s="1">
        <v>2.38</v>
      </c>
      <c r="C27" s="1">
        <v>0.01</v>
      </c>
      <c r="D27" s="1">
        <v>0</v>
      </c>
      <c r="E27" s="1">
        <v>5.55</v>
      </c>
      <c r="F27" s="1">
        <v>7.94</v>
      </c>
      <c r="G27" s="7">
        <f>(F27-F28)/F28</f>
        <v>-6.6980023501762562E-2</v>
      </c>
      <c r="H27" s="7">
        <f>F27/$F$55</f>
        <v>3.5493806464879465E-3</v>
      </c>
      <c r="I27" s="1">
        <v>-0.56999999999999995</v>
      </c>
    </row>
    <row r="28" spans="1:9" x14ac:dyDescent="0.3">
      <c r="A28" s="1" t="s">
        <v>11</v>
      </c>
      <c r="B28" s="1">
        <v>2.19</v>
      </c>
      <c r="C28" s="1">
        <v>0.01</v>
      </c>
      <c r="D28" s="1">
        <v>0</v>
      </c>
      <c r="E28" s="1">
        <v>6.31</v>
      </c>
      <c r="F28" s="1">
        <v>8.51</v>
      </c>
      <c r="G28" s="1"/>
      <c r="H28" s="1"/>
      <c r="I28" s="1"/>
    </row>
    <row r="29" spans="1:9" x14ac:dyDescent="0.3">
      <c r="A29" s="1" t="s">
        <v>22</v>
      </c>
      <c r="B29" s="1">
        <v>0.89</v>
      </c>
      <c r="C29" s="1">
        <v>0.01</v>
      </c>
      <c r="D29" s="1">
        <v>0.01</v>
      </c>
      <c r="E29" s="1">
        <v>23.33</v>
      </c>
      <c r="F29" s="1">
        <v>24.24</v>
      </c>
      <c r="G29" s="7">
        <f>(F29-F30)/F30</f>
        <v>4.6632124352331529E-2</v>
      </c>
      <c r="H29" s="7">
        <f>F29/$F$55</f>
        <v>1.0835892553006023E-2</v>
      </c>
      <c r="I29" s="1">
        <v>1.08</v>
      </c>
    </row>
    <row r="30" spans="1:9" x14ac:dyDescent="0.3">
      <c r="A30" s="1" t="s">
        <v>11</v>
      </c>
      <c r="B30" s="1">
        <v>0.47</v>
      </c>
      <c r="C30" s="1">
        <v>0.01</v>
      </c>
      <c r="D30" s="1">
        <v>0</v>
      </c>
      <c r="E30" s="1">
        <v>22.68</v>
      </c>
      <c r="F30" s="1">
        <v>23.16</v>
      </c>
      <c r="G30" s="1"/>
      <c r="H30" s="1"/>
      <c r="I30" s="1"/>
    </row>
    <row r="31" spans="1:9" x14ac:dyDescent="0.3">
      <c r="A31" s="1" t="s">
        <v>23</v>
      </c>
      <c r="B31" s="1">
        <v>21.85</v>
      </c>
      <c r="C31" s="1">
        <v>0.34</v>
      </c>
      <c r="D31" s="1">
        <v>1.9</v>
      </c>
      <c r="E31" s="1">
        <v>56.02</v>
      </c>
      <c r="F31" s="1">
        <v>80.11</v>
      </c>
      <c r="G31" s="7">
        <f>(F31-F32)/F32</f>
        <v>7.342891598552867E-2</v>
      </c>
      <c r="H31" s="7">
        <f>F31/$F$55</f>
        <v>3.5811194406819818E-2</v>
      </c>
      <c r="I31" s="1">
        <v>5.48</v>
      </c>
    </row>
    <row r="32" spans="1:9" x14ac:dyDescent="0.3">
      <c r="A32" s="1" t="s">
        <v>11</v>
      </c>
      <c r="B32" s="1">
        <v>20.36</v>
      </c>
      <c r="C32" s="1">
        <v>0.31</v>
      </c>
      <c r="D32" s="1">
        <v>1.75</v>
      </c>
      <c r="E32" s="1">
        <v>52.21</v>
      </c>
      <c r="F32" s="1">
        <v>74.63</v>
      </c>
      <c r="G32" s="1"/>
      <c r="H32" s="1"/>
      <c r="I32" s="1"/>
    </row>
    <row r="33" spans="1:9" x14ac:dyDescent="0.3">
      <c r="A33" s="1" t="s">
        <v>24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11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/>
      <c r="H34" s="1"/>
      <c r="I34" s="1"/>
    </row>
    <row r="35" spans="1:9" x14ac:dyDescent="0.3">
      <c r="A35" s="1" t="s">
        <v>25</v>
      </c>
      <c r="B35" s="1">
        <v>1.04</v>
      </c>
      <c r="C35" s="1">
        <v>0.01</v>
      </c>
      <c r="D35" s="1">
        <v>1.96</v>
      </c>
      <c r="E35" s="1">
        <v>24.11</v>
      </c>
      <c r="F35" s="1">
        <v>27.12</v>
      </c>
      <c r="G35" s="7">
        <f>(F35-F36)/F36</f>
        <v>-1.3459439796289467E-2</v>
      </c>
      <c r="H35" s="7">
        <f>F35/$F$55</f>
        <v>1.2123325331580996E-2</v>
      </c>
      <c r="I35" s="1">
        <v>-0.37</v>
      </c>
    </row>
    <row r="36" spans="1:9" x14ac:dyDescent="0.3">
      <c r="A36" s="1" t="s">
        <v>11</v>
      </c>
      <c r="B36" s="1">
        <v>0.96</v>
      </c>
      <c r="C36" s="1">
        <v>0.03</v>
      </c>
      <c r="D36" s="1">
        <v>2.3199999999999998</v>
      </c>
      <c r="E36" s="1">
        <v>24.18</v>
      </c>
      <c r="F36" s="1">
        <v>27.49</v>
      </c>
      <c r="G36" s="1"/>
      <c r="H36" s="1"/>
      <c r="I36" s="1"/>
    </row>
    <row r="37" spans="1:9" x14ac:dyDescent="0.3">
      <c r="A37" s="1" t="s">
        <v>26</v>
      </c>
      <c r="B37" s="1">
        <v>12.46</v>
      </c>
      <c r="C37" s="1">
        <v>1.24</v>
      </c>
      <c r="D37" s="1">
        <v>0.41</v>
      </c>
      <c r="E37" s="1">
        <v>22.8</v>
      </c>
      <c r="F37" s="1">
        <v>36.909999999999997</v>
      </c>
      <c r="G37" s="7">
        <f>(F37-F38)/F38</f>
        <v>7.2653298459750076E-2</v>
      </c>
      <c r="H37" s="7">
        <f>F37/$F$55</f>
        <v>1.6499702728195224E-2</v>
      </c>
      <c r="I37" s="1">
        <v>2.5</v>
      </c>
    </row>
    <row r="38" spans="1:9" x14ac:dyDescent="0.3">
      <c r="A38" s="1" t="s">
        <v>11</v>
      </c>
      <c r="B38" s="1">
        <v>13.87</v>
      </c>
      <c r="C38" s="1">
        <v>0.55000000000000004</v>
      </c>
      <c r="D38" s="1">
        <v>0.1</v>
      </c>
      <c r="E38" s="1">
        <v>19.89</v>
      </c>
      <c r="F38" s="1">
        <v>34.409999999999997</v>
      </c>
      <c r="G38" s="1"/>
      <c r="H38" s="1"/>
      <c r="I38" s="1"/>
    </row>
    <row r="39" spans="1:9" x14ac:dyDescent="0.3">
      <c r="A39" s="1" t="s">
        <v>27</v>
      </c>
      <c r="B39" s="1">
        <v>2.78</v>
      </c>
      <c r="C39" s="1">
        <v>2.87</v>
      </c>
      <c r="D39" s="1">
        <v>0.71</v>
      </c>
      <c r="E39" s="1">
        <v>0</v>
      </c>
      <c r="F39" s="1">
        <v>6.36</v>
      </c>
      <c r="G39" s="7">
        <f>(F39-F40)/F40</f>
        <v>0.27967806841046289</v>
      </c>
      <c r="H39" s="7">
        <f>F39/$F$55</f>
        <v>2.8430807193530654E-3</v>
      </c>
      <c r="I39" s="1">
        <v>1.39</v>
      </c>
    </row>
    <row r="40" spans="1:9" x14ac:dyDescent="0.3">
      <c r="A40" s="1" t="s">
        <v>11</v>
      </c>
      <c r="B40" s="1">
        <v>2.52</v>
      </c>
      <c r="C40" s="1">
        <v>2.33</v>
      </c>
      <c r="D40" s="1">
        <v>0.12</v>
      </c>
      <c r="E40" s="1">
        <v>0</v>
      </c>
      <c r="F40" s="1">
        <v>4.97</v>
      </c>
      <c r="G40" s="1"/>
      <c r="H40" s="1"/>
      <c r="I40" s="1"/>
    </row>
    <row r="41" spans="1:9" x14ac:dyDescent="0.3">
      <c r="A41" s="1" t="s">
        <v>28</v>
      </c>
      <c r="B41" s="1">
        <v>3.06</v>
      </c>
      <c r="C41" s="1">
        <v>1.64</v>
      </c>
      <c r="D41" s="1">
        <v>0.38</v>
      </c>
      <c r="E41" s="1">
        <v>54.86</v>
      </c>
      <c r="F41" s="1">
        <v>59.94</v>
      </c>
      <c r="G41" s="7">
        <f>(F41-F42)/F42</f>
        <v>1.2093623295245117</v>
      </c>
      <c r="H41" s="7">
        <f>F41/$F$55</f>
        <v>2.6794694704091623E-2</v>
      </c>
      <c r="I41" s="1">
        <v>32.81</v>
      </c>
    </row>
    <row r="42" spans="1:9" x14ac:dyDescent="0.3">
      <c r="A42" s="1" t="s">
        <v>11</v>
      </c>
      <c r="B42" s="1">
        <v>2.64</v>
      </c>
      <c r="C42" s="1">
        <v>0.1</v>
      </c>
      <c r="D42" s="1">
        <v>0.46</v>
      </c>
      <c r="E42" s="1">
        <v>23.93</v>
      </c>
      <c r="F42" s="1">
        <v>27.13</v>
      </c>
      <c r="G42" s="1"/>
      <c r="H42" s="1"/>
      <c r="I42" s="1"/>
    </row>
    <row r="43" spans="1:9" x14ac:dyDescent="0.3">
      <c r="A43" s="1" t="s">
        <v>29</v>
      </c>
      <c r="B43" s="1">
        <v>2.0099999999999998</v>
      </c>
      <c r="C43" s="1">
        <v>0.01</v>
      </c>
      <c r="D43" s="1">
        <v>0</v>
      </c>
      <c r="E43" s="1">
        <v>0.79</v>
      </c>
      <c r="F43" s="1">
        <v>2.81</v>
      </c>
      <c r="G43" s="7">
        <f>(F43-F44)/F44</f>
        <v>0.19067796610169499</v>
      </c>
      <c r="H43" s="7">
        <f>F43/$F$55</f>
        <v>1.2561410096512758E-3</v>
      </c>
      <c r="I43" s="1">
        <v>0.45</v>
      </c>
    </row>
    <row r="44" spans="1:9" x14ac:dyDescent="0.3">
      <c r="A44" s="1" t="s">
        <v>11</v>
      </c>
      <c r="B44" s="1">
        <v>1.9</v>
      </c>
      <c r="C44" s="1">
        <v>0</v>
      </c>
      <c r="D44" s="1">
        <v>0</v>
      </c>
      <c r="E44" s="1">
        <v>0.46</v>
      </c>
      <c r="F44" s="1">
        <v>2.36</v>
      </c>
      <c r="G44" s="1"/>
      <c r="H44" s="1"/>
      <c r="I44" s="1"/>
    </row>
    <row r="45" spans="1:9" x14ac:dyDescent="0.3">
      <c r="A45" s="1" t="s">
        <v>30</v>
      </c>
      <c r="B45" s="1">
        <v>32.049999999999997</v>
      </c>
      <c r="C45" s="1">
        <v>0</v>
      </c>
      <c r="D45" s="1">
        <v>6.96</v>
      </c>
      <c r="E45" s="1">
        <v>213.76</v>
      </c>
      <c r="F45" s="1">
        <v>252.77</v>
      </c>
      <c r="G45" s="7">
        <f>(F45-F46)/F46</f>
        <v>0.16812237164379143</v>
      </c>
      <c r="H45" s="7">
        <f>F45/$F$55</f>
        <v>0.11299457758347081</v>
      </c>
      <c r="I45" s="1">
        <v>36.380000000000003</v>
      </c>
    </row>
    <row r="46" spans="1:9" x14ac:dyDescent="0.3">
      <c r="A46" s="1" t="s">
        <v>11</v>
      </c>
      <c r="B46" s="1">
        <v>29.24</v>
      </c>
      <c r="C46" s="1">
        <v>0</v>
      </c>
      <c r="D46" s="1">
        <v>5.86</v>
      </c>
      <c r="E46" s="1">
        <v>181.29</v>
      </c>
      <c r="F46" s="1">
        <v>216.39</v>
      </c>
      <c r="G46" s="1"/>
      <c r="H46" s="1"/>
      <c r="I46" s="1"/>
    </row>
    <row r="47" spans="1:9" x14ac:dyDescent="0.3">
      <c r="A47" s="1" t="s">
        <v>31</v>
      </c>
      <c r="B47" s="1">
        <v>55.3</v>
      </c>
      <c r="C47" s="1">
        <v>7.79</v>
      </c>
      <c r="D47" s="1">
        <v>9.48</v>
      </c>
      <c r="E47" s="1">
        <v>154.15</v>
      </c>
      <c r="F47" s="1">
        <v>226.72</v>
      </c>
      <c r="G47" s="7">
        <f>(F47-F48)/F48</f>
        <v>-6.0150064254031389E-2</v>
      </c>
      <c r="H47" s="7">
        <f>F47/$F$55</f>
        <v>0.10134956929115203</v>
      </c>
      <c r="I47" s="1">
        <v>-14.51</v>
      </c>
    </row>
    <row r="48" spans="1:9" x14ac:dyDescent="0.3">
      <c r="A48" s="1" t="s">
        <v>11</v>
      </c>
      <c r="B48" s="1">
        <v>52.88</v>
      </c>
      <c r="C48" s="1">
        <v>12.12</v>
      </c>
      <c r="D48" s="1">
        <v>15.64</v>
      </c>
      <c r="E48" s="1">
        <v>160.59</v>
      </c>
      <c r="F48" s="1">
        <v>241.23</v>
      </c>
      <c r="G48" s="1"/>
      <c r="H48" s="1"/>
      <c r="I48" s="1"/>
    </row>
    <row r="49" spans="1:9" x14ac:dyDescent="0.3">
      <c r="A49" s="1" t="s">
        <v>32</v>
      </c>
      <c r="B49" s="1">
        <v>24.38</v>
      </c>
      <c r="C49" s="1">
        <v>0.38</v>
      </c>
      <c r="D49" s="1">
        <v>1.58</v>
      </c>
      <c r="E49" s="1">
        <v>33.630000000000003</v>
      </c>
      <c r="F49" s="1">
        <v>59.97</v>
      </c>
      <c r="G49" s="7">
        <f>(F49-F50)/F50</f>
        <v>-0.1133944411590775</v>
      </c>
      <c r="H49" s="7">
        <f>F49/$F$55</f>
        <v>2.6808105462201779E-2</v>
      </c>
      <c r="I49" s="1">
        <v>-7.67</v>
      </c>
    </row>
    <row r="50" spans="1:9" x14ac:dyDescent="0.3">
      <c r="A50" s="1" t="s">
        <v>11</v>
      </c>
      <c r="B50" s="1">
        <v>23.46</v>
      </c>
      <c r="C50" s="1">
        <v>0.43</v>
      </c>
      <c r="D50" s="1">
        <v>6.23</v>
      </c>
      <c r="E50" s="1">
        <v>37.520000000000003</v>
      </c>
      <c r="F50" s="1">
        <v>67.64</v>
      </c>
      <c r="G50" s="1"/>
      <c r="H50" s="1"/>
      <c r="I50" s="1"/>
    </row>
    <row r="51" spans="1:9" x14ac:dyDescent="0.3">
      <c r="A51" s="1" t="s">
        <v>33</v>
      </c>
      <c r="B51" s="1">
        <v>29.08</v>
      </c>
      <c r="C51" s="1">
        <v>38.54</v>
      </c>
      <c r="D51" s="1">
        <v>25.86</v>
      </c>
      <c r="E51" s="1">
        <v>44.04</v>
      </c>
      <c r="F51" s="1">
        <v>137.52000000000001</v>
      </c>
      <c r="G51" s="7">
        <f>(F51-F52)/F52</f>
        <v>4.9693072201111282E-3</v>
      </c>
      <c r="H51" s="7">
        <f>F51/$F$55</f>
        <v>6.1474915176954963E-2</v>
      </c>
      <c r="I51" s="1">
        <v>0.68</v>
      </c>
    </row>
    <row r="52" spans="1:9" x14ac:dyDescent="0.3">
      <c r="A52" s="1" t="s">
        <v>11</v>
      </c>
      <c r="B52" s="1">
        <v>28.32</v>
      </c>
      <c r="C52" s="1">
        <v>45.09</v>
      </c>
      <c r="D52" s="1">
        <v>20.39</v>
      </c>
      <c r="E52" s="1">
        <v>43.04</v>
      </c>
      <c r="F52" s="1">
        <v>136.84</v>
      </c>
      <c r="G52" s="1"/>
      <c r="H52" s="1"/>
      <c r="I52" s="1"/>
    </row>
    <row r="53" spans="1:9" x14ac:dyDescent="0.3">
      <c r="A53" s="1" t="s">
        <v>34</v>
      </c>
      <c r="B53" s="1">
        <v>0.72</v>
      </c>
      <c r="C53" s="1">
        <v>0.01</v>
      </c>
      <c r="D53" s="1">
        <v>0.28000000000000003</v>
      </c>
      <c r="E53" s="1">
        <v>12.18</v>
      </c>
      <c r="F53" s="1">
        <v>13.19</v>
      </c>
      <c r="G53" s="7">
        <f>(F53-F54)/F54</f>
        <v>3.4509803921568591E-2</v>
      </c>
      <c r="H53" s="7">
        <f>F53/$F$55</f>
        <v>5.8962633157652409E-3</v>
      </c>
      <c r="I53" s="1">
        <v>0.44</v>
      </c>
    </row>
    <row r="54" spans="1:9" x14ac:dyDescent="0.3">
      <c r="A54" s="1" t="s">
        <v>11</v>
      </c>
      <c r="B54" s="1">
        <v>0.41</v>
      </c>
      <c r="C54" s="1">
        <v>0.02</v>
      </c>
      <c r="D54" s="1">
        <v>0.2</v>
      </c>
      <c r="E54" s="1">
        <v>12.12</v>
      </c>
      <c r="F54" s="1">
        <v>12.75</v>
      </c>
      <c r="G54" s="1"/>
      <c r="H54" s="1"/>
      <c r="I54" s="1"/>
    </row>
    <row r="55" spans="1:9" x14ac:dyDescent="0.3">
      <c r="A55" s="2" t="s">
        <v>35</v>
      </c>
      <c r="B55" s="4">
        <f t="shared" ref="B55:F56" si="0">SUM(B5+B7+B9+B11+B13+B15+B17+B19+B21+B23+B25+B27+B29+B31+B33+B35+B37+B39+B41+B43+B45+B47+B49+B51+B53)</f>
        <v>358.11</v>
      </c>
      <c r="C55" s="4">
        <f t="shared" si="0"/>
        <v>89.58</v>
      </c>
      <c r="D55" s="4">
        <f t="shared" si="0"/>
        <v>110.13999999999999</v>
      </c>
      <c r="E55" s="4">
        <f t="shared" si="0"/>
        <v>1679.1799999999996</v>
      </c>
      <c r="F55" s="4">
        <f t="shared" si="0"/>
        <v>2237.0099999999998</v>
      </c>
      <c r="G55" s="8">
        <f>(F55-F56)/F56</f>
        <v>-8.6979413253228471E-2</v>
      </c>
      <c r="H55" s="8">
        <f>F55/$F$55</f>
        <v>1</v>
      </c>
      <c r="I55" s="12">
        <v>-213.11</v>
      </c>
    </row>
    <row r="56" spans="1:9" x14ac:dyDescent="0.3">
      <c r="A56" s="1" t="s">
        <v>36</v>
      </c>
      <c r="B56" s="5">
        <f t="shared" si="0"/>
        <v>323.74000000000007</v>
      </c>
      <c r="C56" s="5">
        <f t="shared" si="0"/>
        <v>94.46</v>
      </c>
      <c r="D56" s="5">
        <f t="shared" si="0"/>
        <v>104.82000000000001</v>
      </c>
      <c r="E56" s="5">
        <f t="shared" si="0"/>
        <v>1927.1</v>
      </c>
      <c r="F56" s="5">
        <f t="shared" si="0"/>
        <v>2450.12</v>
      </c>
      <c r="G56" s="1"/>
      <c r="H56" s="1"/>
      <c r="I56" s="1"/>
    </row>
    <row r="57" spans="1:9" x14ac:dyDescent="0.3">
      <c r="A57" s="1" t="s">
        <v>37</v>
      </c>
      <c r="B57" s="7">
        <f>(B55-B56)/B56</f>
        <v>0.1061654414035953</v>
      </c>
      <c r="C57" s="7">
        <f>(C55-C56)/C56</f>
        <v>-5.1662079186957401E-2</v>
      </c>
      <c r="D57" s="7">
        <f>(D55-D56)/D56</f>
        <v>5.0753672963174762E-2</v>
      </c>
      <c r="E57" s="7">
        <f>(E55-E56)/E56</f>
        <v>-0.12864926573608029</v>
      </c>
      <c r="F57" s="7">
        <f>(F55-F56)/F56</f>
        <v>-8.6979413253228471E-2</v>
      </c>
      <c r="G57" s="1"/>
      <c r="H57" s="1"/>
      <c r="I57" s="1"/>
    </row>
    <row r="58" spans="1:9" x14ac:dyDescent="0.3">
      <c r="A58" s="1" t="s">
        <v>44</v>
      </c>
      <c r="B58" s="7">
        <f>B55/$F$55</f>
        <v>0.1600842195609318</v>
      </c>
      <c r="C58" s="7">
        <f>C55/$F$55</f>
        <v>4.0044523716925719E-2</v>
      </c>
      <c r="D58" s="7">
        <f>D55/$F$55</f>
        <v>4.9235363275085937E-2</v>
      </c>
      <c r="E58" s="7">
        <f>E55/$F$55</f>
        <v>0.7506358934470565</v>
      </c>
      <c r="F58" s="7">
        <f>F55/$F$55</f>
        <v>1</v>
      </c>
      <c r="G58" s="1"/>
      <c r="H58" s="1"/>
      <c r="I58" s="1"/>
    </row>
    <row r="59" spans="1:9" x14ac:dyDescent="0.3">
      <c r="A59" s="1" t="s">
        <v>45</v>
      </c>
      <c r="B59" s="7">
        <f>B56/$F$56</f>
        <v>0.13213230372389928</v>
      </c>
      <c r="C59" s="7">
        <f>C56/$F$56</f>
        <v>3.8553213720144322E-2</v>
      </c>
      <c r="D59" s="7">
        <f>D56/$F$56</f>
        <v>4.2781578045156976E-2</v>
      </c>
      <c r="E59" s="7">
        <f>E56/$F$56</f>
        <v>0.78653290451079949</v>
      </c>
      <c r="F59" s="7">
        <f>F56/$F$56</f>
        <v>1</v>
      </c>
      <c r="G59" s="1"/>
      <c r="H59" s="1"/>
      <c r="I59" s="1"/>
    </row>
  </sheetData>
  <mergeCells count="1">
    <mergeCell ref="A2:I2"/>
  </mergeCells>
  <pageMargins left="0.7" right="0.7" top="0.75" bottom="0.75" header="0.3" footer="0.3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topLeftCell="A45" workbookViewId="0">
      <selection activeCell="E69" sqref="E69"/>
    </sheetView>
  </sheetViews>
  <sheetFormatPr defaultRowHeight="14.4" x14ac:dyDescent="0.3"/>
  <cols>
    <col min="1" max="1" width="37.6640625" customWidth="1"/>
    <col min="2" max="2" width="13.6640625" customWidth="1"/>
    <col min="3" max="3" width="13" customWidth="1"/>
    <col min="4" max="4" width="13.21875" customWidth="1"/>
    <col min="5" max="5" width="11.6640625" customWidth="1"/>
    <col min="8" max="8" width="12.77734375" customWidth="1"/>
  </cols>
  <sheetData>
    <row r="1" spans="1:8" ht="52.2" customHeight="1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8" x14ac:dyDescent="0.3">
      <c r="A2" s="2"/>
      <c r="B2" s="3" t="s">
        <v>50</v>
      </c>
      <c r="C2" s="3" t="s">
        <v>51</v>
      </c>
      <c r="D2" s="3" t="s">
        <v>52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3">
      <c r="A3" s="2" t="s">
        <v>9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10</v>
      </c>
      <c r="B4" s="1">
        <v>0</v>
      </c>
      <c r="C4" s="1">
        <v>0</v>
      </c>
      <c r="D4" s="1">
        <v>20.260000000000002</v>
      </c>
      <c r="E4" s="1">
        <v>20.260000000000002</v>
      </c>
      <c r="F4" s="7">
        <f>(E4-E5)/E5</f>
        <v>1.0159203980099503</v>
      </c>
      <c r="G4" s="7">
        <f>E4/$E$65</f>
        <v>1.5849782241515945E-3</v>
      </c>
      <c r="H4" s="13">
        <f>E4-E5</f>
        <v>10.210000000000001</v>
      </c>
    </row>
    <row r="5" spans="1:8" x14ac:dyDescent="0.3">
      <c r="A5" s="1" t="s">
        <v>11</v>
      </c>
      <c r="B5" s="1">
        <v>0</v>
      </c>
      <c r="C5" s="1">
        <v>0</v>
      </c>
      <c r="D5" s="1">
        <v>10.050000000000001</v>
      </c>
      <c r="E5" s="1">
        <v>10.050000000000001</v>
      </c>
      <c r="F5" s="1"/>
      <c r="G5" s="1"/>
      <c r="H5" s="1"/>
    </row>
    <row r="6" spans="1:8" x14ac:dyDescent="0.3">
      <c r="A6" s="1" t="s">
        <v>12</v>
      </c>
      <c r="B6" s="1">
        <v>758.59</v>
      </c>
      <c r="C6" s="1">
        <v>7.76</v>
      </c>
      <c r="D6" s="1">
        <v>324.51</v>
      </c>
      <c r="E6" s="1">
        <v>1090.8599999999999</v>
      </c>
      <c r="F6" s="7">
        <f>(E6-E7)/E7</f>
        <v>-0.39508240356675467</v>
      </c>
      <c r="G6" s="7">
        <f>E6/$E$65</f>
        <v>8.5340046673149456E-2</v>
      </c>
      <c r="H6" s="13">
        <f>E6-E7</f>
        <v>-712.46</v>
      </c>
    </row>
    <row r="7" spans="1:8" x14ac:dyDescent="0.3">
      <c r="A7" s="1" t="s">
        <v>11</v>
      </c>
      <c r="B7" s="1">
        <v>1571.29</v>
      </c>
      <c r="C7" s="1">
        <v>5.75</v>
      </c>
      <c r="D7" s="1">
        <v>226.28</v>
      </c>
      <c r="E7" s="1">
        <v>1803.32</v>
      </c>
      <c r="F7" s="1"/>
      <c r="G7" s="1"/>
      <c r="H7" s="1"/>
    </row>
    <row r="8" spans="1:8" x14ac:dyDescent="0.3">
      <c r="A8" s="1" t="s">
        <v>13</v>
      </c>
      <c r="B8" s="1">
        <v>172.9</v>
      </c>
      <c r="C8" s="1">
        <v>0</v>
      </c>
      <c r="D8" s="1">
        <v>37.96</v>
      </c>
      <c r="E8" s="1">
        <v>210.86</v>
      </c>
      <c r="F8" s="7">
        <f>(E8-E9)/E9</f>
        <v>5.8327932598833439</v>
      </c>
      <c r="G8" s="7">
        <f>E8/$E$65</f>
        <v>1.6495977707038756E-2</v>
      </c>
      <c r="H8" s="13">
        <f>E8-E9</f>
        <v>180</v>
      </c>
    </row>
    <row r="9" spans="1:8" x14ac:dyDescent="0.3">
      <c r="A9" s="1" t="s">
        <v>11</v>
      </c>
      <c r="B9" s="1">
        <v>0</v>
      </c>
      <c r="C9" s="1">
        <v>0</v>
      </c>
      <c r="D9" s="1">
        <v>30.86</v>
      </c>
      <c r="E9" s="1">
        <v>30.86</v>
      </c>
      <c r="F9" s="1"/>
      <c r="G9" s="1"/>
      <c r="H9" s="1"/>
    </row>
    <row r="10" spans="1:8" x14ac:dyDescent="0.3">
      <c r="A10" s="1" t="s">
        <v>70</v>
      </c>
      <c r="B10" s="1">
        <v>0</v>
      </c>
      <c r="C10" s="1">
        <v>0</v>
      </c>
      <c r="D10" s="1">
        <v>0.6</v>
      </c>
      <c r="E10" s="1">
        <v>0.6</v>
      </c>
      <c r="F10" s="7">
        <f>(E10-E11)/E11</f>
        <v>-0.54887218045112784</v>
      </c>
      <c r="G10" s="7">
        <f>E10/$E$65</f>
        <v>4.6939137931439124E-5</v>
      </c>
      <c r="H10" s="13">
        <f>E10-E11</f>
        <v>-0.73000000000000009</v>
      </c>
    </row>
    <row r="11" spans="1:8" x14ac:dyDescent="0.3">
      <c r="A11" s="1" t="s">
        <v>11</v>
      </c>
      <c r="B11" s="1">
        <v>0</v>
      </c>
      <c r="C11" s="1">
        <v>0</v>
      </c>
      <c r="D11" s="1">
        <v>1.33</v>
      </c>
      <c r="E11" s="1">
        <v>1.33</v>
      </c>
      <c r="F11" s="1"/>
      <c r="G11" s="1"/>
      <c r="H11" s="1"/>
    </row>
    <row r="12" spans="1:8" x14ac:dyDescent="0.3">
      <c r="A12" s="1" t="s">
        <v>14</v>
      </c>
      <c r="B12" s="1">
        <v>49.59</v>
      </c>
      <c r="C12" s="1">
        <v>0</v>
      </c>
      <c r="D12" s="1">
        <v>125.57</v>
      </c>
      <c r="E12" s="1">
        <v>175.16</v>
      </c>
      <c r="F12" s="7">
        <f>(E12-E13)/E13</f>
        <v>-0.10367413775457984</v>
      </c>
      <c r="G12" s="7">
        <f>E12/$E$65</f>
        <v>1.3703099000118128E-2</v>
      </c>
      <c r="H12" s="13">
        <f>E12-E13</f>
        <v>-20.259999999999991</v>
      </c>
    </row>
    <row r="13" spans="1:8" x14ac:dyDescent="0.3">
      <c r="A13" s="1" t="s">
        <v>11</v>
      </c>
      <c r="B13" s="1">
        <v>66.87</v>
      </c>
      <c r="C13" s="1">
        <v>0</v>
      </c>
      <c r="D13" s="1">
        <v>128.55000000000001</v>
      </c>
      <c r="E13" s="1">
        <v>195.42</v>
      </c>
      <c r="F13" s="1"/>
      <c r="G13" s="1"/>
      <c r="H13" s="1"/>
    </row>
    <row r="14" spans="1:8" x14ac:dyDescent="0.3">
      <c r="A14" s="1" t="s">
        <v>15</v>
      </c>
      <c r="B14" s="1">
        <v>0</v>
      </c>
      <c r="C14" s="1">
        <v>0</v>
      </c>
      <c r="D14" s="1">
        <v>60.15</v>
      </c>
      <c r="E14" s="1">
        <v>60.15</v>
      </c>
      <c r="F14" s="7">
        <f>(E14-E15)/E15</f>
        <v>1.7821461609620721</v>
      </c>
      <c r="G14" s="7">
        <f>E14/$E$65</f>
        <v>4.7056485776267717E-3</v>
      </c>
      <c r="H14" s="13">
        <f>E14-E15</f>
        <v>38.53</v>
      </c>
    </row>
    <row r="15" spans="1:8" x14ac:dyDescent="0.3">
      <c r="A15" s="1" t="s">
        <v>11</v>
      </c>
      <c r="B15" s="1">
        <v>0</v>
      </c>
      <c r="C15" s="1">
        <v>0</v>
      </c>
      <c r="D15" s="1">
        <v>21.62</v>
      </c>
      <c r="E15" s="1">
        <v>21.62</v>
      </c>
      <c r="F15" s="1"/>
      <c r="G15" s="1"/>
      <c r="H15" s="1"/>
    </row>
    <row r="16" spans="1:8" x14ac:dyDescent="0.3">
      <c r="A16" s="1" t="s">
        <v>16</v>
      </c>
      <c r="B16" s="1">
        <v>1241.1400000000001</v>
      </c>
      <c r="C16" s="1">
        <v>47.6</v>
      </c>
      <c r="D16" s="1">
        <v>62.17</v>
      </c>
      <c r="E16" s="1">
        <v>1350.91</v>
      </c>
      <c r="F16" s="7">
        <f>(E16-E17)/E17</f>
        <v>0.14207091287219129</v>
      </c>
      <c r="G16" s="7">
        <f>E16/$E$65</f>
        <v>0.10568425137160072</v>
      </c>
      <c r="H16" s="13">
        <f>E16-E17</f>
        <v>168.05000000000018</v>
      </c>
    </row>
    <row r="17" spans="1:8" x14ac:dyDescent="0.3">
      <c r="A17" s="1" t="s">
        <v>11</v>
      </c>
      <c r="B17" s="1">
        <v>1088.98</v>
      </c>
      <c r="C17" s="1">
        <v>39.17</v>
      </c>
      <c r="D17" s="1">
        <v>54.71</v>
      </c>
      <c r="E17" s="1">
        <v>1182.8599999999999</v>
      </c>
      <c r="F17" s="1"/>
      <c r="G17" s="1"/>
      <c r="H17" s="1"/>
    </row>
    <row r="18" spans="1:8" x14ac:dyDescent="0.3">
      <c r="A18" s="1" t="s">
        <v>17</v>
      </c>
      <c r="B18" s="1">
        <v>952.14</v>
      </c>
      <c r="C18" s="1">
        <v>28.19</v>
      </c>
      <c r="D18" s="1">
        <v>296.63</v>
      </c>
      <c r="E18" s="1">
        <v>1276.96</v>
      </c>
      <c r="F18" s="7">
        <f>(E18-E19)/E19</f>
        <v>0.37046696073065249</v>
      </c>
      <c r="G18" s="7">
        <f>E18/$E$65</f>
        <v>9.9899002621550839E-2</v>
      </c>
      <c r="H18" s="13">
        <f>E18-E19</f>
        <v>345.19000000000005</v>
      </c>
    </row>
    <row r="19" spans="1:8" x14ac:dyDescent="0.3">
      <c r="A19" s="1" t="s">
        <v>11</v>
      </c>
      <c r="B19" s="1">
        <v>745.21</v>
      </c>
      <c r="C19" s="1">
        <v>27.05</v>
      </c>
      <c r="D19" s="1">
        <v>159.51</v>
      </c>
      <c r="E19" s="1">
        <v>931.77</v>
      </c>
      <c r="F19" s="1"/>
      <c r="G19" s="1"/>
      <c r="H19" s="1"/>
    </row>
    <row r="20" spans="1:8" x14ac:dyDescent="0.3">
      <c r="A20" s="1" t="s">
        <v>18</v>
      </c>
      <c r="B20" s="1">
        <v>186.46</v>
      </c>
      <c r="C20" s="1">
        <v>16.510000000000002</v>
      </c>
      <c r="D20" s="1">
        <v>219.87</v>
      </c>
      <c r="E20" s="1">
        <v>422.84</v>
      </c>
      <c r="F20" s="7">
        <f>(E20-E21)/E21</f>
        <v>-0.21489843662965588</v>
      </c>
      <c r="G20" s="7">
        <f>E20/$E$65</f>
        <v>3.3079575138216195E-2</v>
      </c>
      <c r="H20" s="13">
        <f>E20-E21</f>
        <v>-115.74000000000007</v>
      </c>
    </row>
    <row r="21" spans="1:8" x14ac:dyDescent="0.3">
      <c r="A21" s="1" t="s">
        <v>11</v>
      </c>
      <c r="B21" s="1">
        <v>322.95999999999998</v>
      </c>
      <c r="C21" s="1">
        <v>15.02</v>
      </c>
      <c r="D21" s="1">
        <v>200.6</v>
      </c>
      <c r="E21" s="1">
        <v>538.58000000000004</v>
      </c>
      <c r="F21" s="1"/>
      <c r="G21" s="1"/>
      <c r="H21" s="1"/>
    </row>
    <row r="22" spans="1:8" x14ac:dyDescent="0.3">
      <c r="A22" s="1" t="s">
        <v>19</v>
      </c>
      <c r="B22" s="1">
        <v>0</v>
      </c>
      <c r="C22" s="1">
        <v>0</v>
      </c>
      <c r="D22" s="1">
        <v>16.52</v>
      </c>
      <c r="E22" s="1">
        <v>16.52</v>
      </c>
      <c r="F22" s="7">
        <f>(E22-E23)/E23</f>
        <v>0.21559970566593081</v>
      </c>
      <c r="G22" s="7">
        <f>E22/$E$65</f>
        <v>1.2923909310456239E-3</v>
      </c>
      <c r="H22" s="13">
        <f>E22-E23</f>
        <v>2.9299999999999997</v>
      </c>
    </row>
    <row r="23" spans="1:8" x14ac:dyDescent="0.3">
      <c r="A23" s="1" t="s">
        <v>11</v>
      </c>
      <c r="B23" s="1">
        <v>0</v>
      </c>
      <c r="C23" s="1">
        <v>0</v>
      </c>
      <c r="D23" s="1">
        <v>13.59</v>
      </c>
      <c r="E23" s="1">
        <v>13.59</v>
      </c>
      <c r="F23" s="1"/>
      <c r="G23" s="1"/>
      <c r="H23" s="1"/>
    </row>
    <row r="24" spans="1:8" x14ac:dyDescent="0.3">
      <c r="A24" s="1" t="s">
        <v>20</v>
      </c>
      <c r="B24" s="1">
        <v>2.0299999999999998</v>
      </c>
      <c r="C24" s="1">
        <v>0</v>
      </c>
      <c r="D24" s="1">
        <v>0</v>
      </c>
      <c r="E24" s="1">
        <v>2.0299999999999998</v>
      </c>
      <c r="F24" s="1">
        <v>0</v>
      </c>
      <c r="G24" s="7">
        <f>E24/$E$65</f>
        <v>1.5881075000136901E-4</v>
      </c>
      <c r="H24" s="13">
        <f>E24-E25</f>
        <v>2.0299999999999998</v>
      </c>
    </row>
    <row r="25" spans="1:8" x14ac:dyDescent="0.3">
      <c r="A25" s="1" t="s">
        <v>11</v>
      </c>
      <c r="B25" s="1">
        <v>0</v>
      </c>
      <c r="C25" s="1">
        <v>0</v>
      </c>
      <c r="D25" s="1">
        <v>0</v>
      </c>
      <c r="E25" s="1">
        <v>0</v>
      </c>
      <c r="F25" s="1"/>
      <c r="G25" s="1"/>
      <c r="H25" s="1"/>
    </row>
    <row r="26" spans="1:8" x14ac:dyDescent="0.3">
      <c r="A26" s="1" t="s">
        <v>21</v>
      </c>
      <c r="B26" s="1">
        <v>0</v>
      </c>
      <c r="C26" s="1">
        <v>0</v>
      </c>
      <c r="D26" s="1">
        <v>33.619999999999997</v>
      </c>
      <c r="E26" s="1">
        <v>33.619999999999997</v>
      </c>
      <c r="F26" s="7">
        <f>(E26-E27)/E27</f>
        <v>4.5398009950248785E-2</v>
      </c>
      <c r="G26" s="7">
        <f>E26/$E$65</f>
        <v>2.6301563620916386E-3</v>
      </c>
      <c r="H26" s="1">
        <v>1.46</v>
      </c>
    </row>
    <row r="27" spans="1:8" x14ac:dyDescent="0.3">
      <c r="A27" s="1" t="s">
        <v>11</v>
      </c>
      <c r="B27" s="1">
        <v>0</v>
      </c>
      <c r="C27" s="1">
        <v>0</v>
      </c>
      <c r="D27" s="1">
        <v>32.159999999999997</v>
      </c>
      <c r="E27" s="1">
        <v>32.159999999999997</v>
      </c>
      <c r="F27" s="1"/>
      <c r="G27" s="1"/>
      <c r="H27" s="1"/>
    </row>
    <row r="28" spans="1:8" x14ac:dyDescent="0.3">
      <c r="A28" s="1" t="s">
        <v>22</v>
      </c>
      <c r="B28" s="1">
        <v>0</v>
      </c>
      <c r="C28" s="1">
        <v>0</v>
      </c>
      <c r="D28" s="1">
        <v>0.15</v>
      </c>
      <c r="E28" s="1">
        <v>0.15</v>
      </c>
      <c r="F28" s="7">
        <f>(E28-E29)/E29</f>
        <v>-0.5161290322580645</v>
      </c>
      <c r="G28" s="1">
        <v>0</v>
      </c>
      <c r="H28" s="13">
        <f>E28-E29</f>
        <v>-0.16</v>
      </c>
    </row>
    <row r="29" spans="1:8" x14ac:dyDescent="0.3">
      <c r="A29" s="1" t="s">
        <v>11</v>
      </c>
      <c r="B29" s="1">
        <v>0</v>
      </c>
      <c r="C29" s="1">
        <v>0</v>
      </c>
      <c r="D29" s="1">
        <v>0.31</v>
      </c>
      <c r="E29" s="1">
        <v>0.31</v>
      </c>
      <c r="F29" s="1"/>
      <c r="G29" s="1"/>
      <c r="H29" s="1"/>
    </row>
    <row r="30" spans="1:8" x14ac:dyDescent="0.3">
      <c r="A30" s="1" t="s">
        <v>23</v>
      </c>
      <c r="B30" s="1">
        <v>0.81</v>
      </c>
      <c r="C30" s="1">
        <v>0</v>
      </c>
      <c r="D30" s="1">
        <v>232.84</v>
      </c>
      <c r="E30" s="1">
        <v>233.65</v>
      </c>
      <c r="F30" s="7">
        <f>(E30-E31)/E31</f>
        <v>0.14951293909278765</v>
      </c>
      <c r="G30" s="7">
        <f>E30/$E$65</f>
        <v>1.8278882629467919E-2</v>
      </c>
      <c r="H30" s="1">
        <v>30.39</v>
      </c>
    </row>
    <row r="31" spans="1:8" x14ac:dyDescent="0.3">
      <c r="A31" s="1" t="s">
        <v>11</v>
      </c>
      <c r="B31" s="1">
        <v>4.29</v>
      </c>
      <c r="C31" s="1">
        <v>0</v>
      </c>
      <c r="D31" s="1">
        <v>198.97</v>
      </c>
      <c r="E31" s="1">
        <v>203.26</v>
      </c>
      <c r="F31" s="1"/>
      <c r="G31" s="1"/>
      <c r="H31" s="1"/>
    </row>
    <row r="32" spans="1:8" x14ac:dyDescent="0.3">
      <c r="A32" s="1" t="s">
        <v>24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</row>
    <row r="33" spans="1:8" x14ac:dyDescent="0.3">
      <c r="A33" s="1" t="s">
        <v>11</v>
      </c>
      <c r="B33" s="1">
        <v>0</v>
      </c>
      <c r="C33" s="1">
        <v>0</v>
      </c>
      <c r="D33" s="1">
        <v>0</v>
      </c>
      <c r="E33" s="1">
        <v>0</v>
      </c>
      <c r="F33" s="1"/>
      <c r="G33" s="1"/>
      <c r="H33" s="1"/>
    </row>
    <row r="34" spans="1:8" x14ac:dyDescent="0.3">
      <c r="A34" s="1" t="s">
        <v>25</v>
      </c>
      <c r="B34" s="1">
        <v>0</v>
      </c>
      <c r="C34" s="1">
        <v>0</v>
      </c>
      <c r="D34" s="1">
        <v>0.1</v>
      </c>
      <c r="E34" s="1">
        <v>0.1</v>
      </c>
      <c r="F34" s="7">
        <f>(E34-E35)/E35</f>
        <v>-0.5</v>
      </c>
      <c r="G34" s="1">
        <v>0</v>
      </c>
      <c r="H34" s="1">
        <v>-0.1</v>
      </c>
    </row>
    <row r="35" spans="1:8" x14ac:dyDescent="0.3">
      <c r="A35" s="1" t="s">
        <v>11</v>
      </c>
      <c r="B35" s="1">
        <v>0</v>
      </c>
      <c r="C35" s="1">
        <v>0</v>
      </c>
      <c r="D35" s="1">
        <v>0.2</v>
      </c>
      <c r="E35" s="1">
        <v>0.2</v>
      </c>
      <c r="F35" s="1"/>
      <c r="G35" s="1"/>
      <c r="H35" s="1"/>
    </row>
    <row r="36" spans="1:8" x14ac:dyDescent="0.3">
      <c r="A36" s="1" t="s">
        <v>26</v>
      </c>
      <c r="B36" s="1">
        <v>1211.6300000000001</v>
      </c>
      <c r="C36" s="1">
        <v>0</v>
      </c>
      <c r="D36" s="1">
        <v>38.799999999999997</v>
      </c>
      <c r="E36" s="1">
        <v>1250.43</v>
      </c>
      <c r="F36" s="7">
        <f>(E36-E37)/E37</f>
        <v>0.10147723368832752</v>
      </c>
      <c r="G36" s="7">
        <f>E36/$E$65</f>
        <v>9.782351040601571E-2</v>
      </c>
      <c r="H36" s="13">
        <f>E36-E37</f>
        <v>115.20000000000005</v>
      </c>
    </row>
    <row r="37" spans="1:8" x14ac:dyDescent="0.3">
      <c r="A37" s="1" t="s">
        <v>11</v>
      </c>
      <c r="B37" s="1">
        <v>1099.01</v>
      </c>
      <c r="C37" s="1">
        <v>0</v>
      </c>
      <c r="D37" s="1">
        <v>36.22</v>
      </c>
      <c r="E37" s="1">
        <v>1135.23</v>
      </c>
      <c r="F37" s="1"/>
      <c r="G37" s="1"/>
      <c r="H37" s="1"/>
    </row>
    <row r="38" spans="1:8" x14ac:dyDescent="0.3">
      <c r="A38" s="1" t="s">
        <v>27</v>
      </c>
      <c r="B38" s="1">
        <v>0</v>
      </c>
      <c r="C38" s="1">
        <v>0</v>
      </c>
      <c r="D38" s="1">
        <v>4.01</v>
      </c>
      <c r="E38" s="1">
        <v>4.01</v>
      </c>
      <c r="F38" s="7">
        <f>(E38-E39)/E39</f>
        <v>-9.6846846846846968E-2</v>
      </c>
      <c r="G38" s="7">
        <f>E38/$E$65</f>
        <v>3.1370990517511814E-4</v>
      </c>
      <c r="H38" s="13">
        <f>E38-E39</f>
        <v>-0.4300000000000006</v>
      </c>
    </row>
    <row r="39" spans="1:8" x14ac:dyDescent="0.3">
      <c r="A39" s="1" t="s">
        <v>11</v>
      </c>
      <c r="B39" s="1">
        <v>0</v>
      </c>
      <c r="C39" s="1">
        <v>0</v>
      </c>
      <c r="D39" s="1">
        <v>4.4400000000000004</v>
      </c>
      <c r="E39" s="1">
        <v>4.4400000000000004</v>
      </c>
      <c r="F39" s="1"/>
      <c r="G39" s="1"/>
      <c r="H39" s="1"/>
    </row>
    <row r="40" spans="1:8" x14ac:dyDescent="0.3">
      <c r="A40" s="1" t="s">
        <v>28</v>
      </c>
      <c r="B40" s="1">
        <v>1078.21</v>
      </c>
      <c r="C40" s="1">
        <v>14.98</v>
      </c>
      <c r="D40" s="1">
        <v>45.03</v>
      </c>
      <c r="E40" s="1">
        <v>1138.22</v>
      </c>
      <c r="F40" s="7">
        <f>(E40-E41)/E41</f>
        <v>2.6875851429499348E-2</v>
      </c>
      <c r="G40" s="7">
        <f>E40/$E$65</f>
        <v>8.9045109293871064E-2</v>
      </c>
      <c r="H40" s="13">
        <f>E40-E41</f>
        <v>29.789999999999964</v>
      </c>
    </row>
    <row r="41" spans="1:8" x14ac:dyDescent="0.3">
      <c r="A41" s="1" t="s">
        <v>11</v>
      </c>
      <c r="B41" s="1">
        <v>1045.7</v>
      </c>
      <c r="C41" s="1">
        <v>11.39</v>
      </c>
      <c r="D41" s="1">
        <v>51.34</v>
      </c>
      <c r="E41" s="1">
        <v>1108.43</v>
      </c>
      <c r="F41" s="1"/>
      <c r="G41" s="1"/>
      <c r="H41" s="1"/>
    </row>
    <row r="42" spans="1:8" x14ac:dyDescent="0.3">
      <c r="A42" s="1" t="s">
        <v>29</v>
      </c>
      <c r="B42" s="1">
        <v>0</v>
      </c>
      <c r="C42" s="1">
        <v>0</v>
      </c>
      <c r="D42" s="1">
        <v>6.13</v>
      </c>
      <c r="E42" s="1">
        <v>6.13</v>
      </c>
      <c r="F42" s="7">
        <f>(E42-E43)/E43</f>
        <v>0.16539923954372626</v>
      </c>
      <c r="G42" s="7">
        <f>E42/$E$65</f>
        <v>4.7956152586620305E-4</v>
      </c>
      <c r="H42" s="13">
        <f>E42-E43</f>
        <v>0.87000000000000011</v>
      </c>
    </row>
    <row r="43" spans="1:8" x14ac:dyDescent="0.3">
      <c r="A43" s="1" t="s">
        <v>11</v>
      </c>
      <c r="B43" s="1">
        <v>0</v>
      </c>
      <c r="C43" s="1">
        <v>0</v>
      </c>
      <c r="D43" s="1">
        <v>5.26</v>
      </c>
      <c r="E43" s="1">
        <v>5.26</v>
      </c>
      <c r="F43" s="1"/>
      <c r="G43" s="1"/>
      <c r="H43" s="1"/>
    </row>
    <row r="44" spans="1:8" x14ac:dyDescent="0.3">
      <c r="A44" s="1" t="s">
        <v>30</v>
      </c>
      <c r="B44" s="1">
        <v>0</v>
      </c>
      <c r="C44" s="1">
        <v>38.799999999999997</v>
      </c>
      <c r="D44" s="1">
        <v>127.56</v>
      </c>
      <c r="E44" s="1">
        <v>166.36</v>
      </c>
      <c r="F44" s="7">
        <f>(E44-E45)/E45</f>
        <v>9.8085808580858178E-2</v>
      </c>
      <c r="G44" s="7">
        <f>E44/$E$65</f>
        <v>1.3014658310457021E-2</v>
      </c>
      <c r="H44" s="13">
        <f>E44-E45</f>
        <v>14.860000000000014</v>
      </c>
    </row>
    <row r="45" spans="1:8" x14ac:dyDescent="0.3">
      <c r="A45" s="1" t="s">
        <v>11</v>
      </c>
      <c r="B45" s="1">
        <v>2.2200000000000002</v>
      </c>
      <c r="C45" s="1">
        <v>44.87</v>
      </c>
      <c r="D45" s="1">
        <v>104.41</v>
      </c>
      <c r="E45" s="1">
        <v>151.5</v>
      </c>
      <c r="F45" s="1"/>
      <c r="G45" s="1"/>
      <c r="H45" s="1"/>
    </row>
    <row r="46" spans="1:8" x14ac:dyDescent="0.3">
      <c r="A46" s="1" t="s">
        <v>31</v>
      </c>
      <c r="B46" s="1">
        <v>0</v>
      </c>
      <c r="C46" s="1">
        <v>47.22</v>
      </c>
      <c r="D46" s="1">
        <v>567.91999999999996</v>
      </c>
      <c r="E46" s="1">
        <v>615.14</v>
      </c>
      <c r="F46" s="7">
        <f>(E46-E47)/E47</f>
        <v>1.0895465974265E-2</v>
      </c>
      <c r="G46" s="7">
        <f>E46/$E$65</f>
        <v>4.8123568845242437E-2</v>
      </c>
      <c r="H46" s="13">
        <f>E46-E47</f>
        <v>6.6299999999999955</v>
      </c>
    </row>
    <row r="47" spans="1:8" x14ac:dyDescent="0.3">
      <c r="A47" s="1" t="s">
        <v>11</v>
      </c>
      <c r="B47" s="1">
        <v>0</v>
      </c>
      <c r="C47" s="1">
        <v>57.07</v>
      </c>
      <c r="D47" s="1">
        <v>551.44000000000005</v>
      </c>
      <c r="E47" s="1">
        <v>608.51</v>
      </c>
      <c r="F47" s="1"/>
      <c r="G47" s="1"/>
      <c r="H47" s="1"/>
    </row>
    <row r="48" spans="1:8" x14ac:dyDescent="0.3">
      <c r="A48" s="1" t="s">
        <v>32</v>
      </c>
      <c r="B48" s="1">
        <v>450</v>
      </c>
      <c r="C48" s="1">
        <v>0</v>
      </c>
      <c r="D48" s="1">
        <v>235.08</v>
      </c>
      <c r="E48" s="1">
        <v>685.08</v>
      </c>
      <c r="F48" s="7">
        <f>(E48-E49)/E49</f>
        <v>2.2635289634146347</v>
      </c>
      <c r="G48" s="7">
        <f>E48/$E$65</f>
        <v>5.3595107690117195E-2</v>
      </c>
      <c r="H48" s="13">
        <f>E48-E49</f>
        <v>475.16000000000008</v>
      </c>
    </row>
    <row r="49" spans="1:13" x14ac:dyDescent="0.3">
      <c r="A49" s="1" t="s">
        <v>11</v>
      </c>
      <c r="B49" s="1">
        <v>0.19</v>
      </c>
      <c r="C49" s="1">
        <v>0</v>
      </c>
      <c r="D49" s="1">
        <v>209.73</v>
      </c>
      <c r="E49" s="1">
        <v>209.92</v>
      </c>
      <c r="F49" s="1"/>
      <c r="G49" s="1"/>
      <c r="H49" s="1"/>
    </row>
    <row r="50" spans="1:13" x14ac:dyDescent="0.3">
      <c r="A50" s="1" t="s">
        <v>33</v>
      </c>
      <c r="B50" s="1">
        <v>200.44</v>
      </c>
      <c r="C50" s="1">
        <v>0</v>
      </c>
      <c r="D50" s="1">
        <v>215.81</v>
      </c>
      <c r="E50" s="1">
        <v>416.25</v>
      </c>
      <c r="F50" s="7">
        <f>(E50-E51)/E51</f>
        <v>1.042744270501055</v>
      </c>
      <c r="G50" s="7">
        <f>E50/$E$65</f>
        <v>3.2564026939935889E-2</v>
      </c>
      <c r="H50" s="13">
        <f>E50-E51</f>
        <v>212.48</v>
      </c>
    </row>
    <row r="51" spans="1:13" x14ac:dyDescent="0.3">
      <c r="A51" s="1" t="s">
        <v>11</v>
      </c>
      <c r="B51" s="1">
        <v>16.53</v>
      </c>
      <c r="C51" s="1">
        <v>0</v>
      </c>
      <c r="D51" s="1">
        <v>187.24</v>
      </c>
      <c r="E51" s="1">
        <v>203.77</v>
      </c>
      <c r="F51" s="1"/>
      <c r="G51" s="1"/>
      <c r="H51" s="1"/>
    </row>
    <row r="52" spans="1:13" x14ac:dyDescent="0.3">
      <c r="A52" s="1" t="s">
        <v>34</v>
      </c>
      <c r="B52" s="1">
        <v>518.41</v>
      </c>
      <c r="C52" s="1">
        <v>5.15</v>
      </c>
      <c r="D52" s="1">
        <v>18.71</v>
      </c>
      <c r="E52" s="1">
        <v>542.27</v>
      </c>
      <c r="F52" s="7">
        <f>(E52-E53)/E53</f>
        <v>0.56390955759358585</v>
      </c>
      <c r="G52" s="7">
        <f>E52/$E$65</f>
        <v>4.2422810543469157E-2</v>
      </c>
      <c r="H52" s="13">
        <f>E52-E53</f>
        <v>195.52999999999997</v>
      </c>
    </row>
    <row r="53" spans="1:13" x14ac:dyDescent="0.3">
      <c r="A53" s="1" t="s">
        <v>11</v>
      </c>
      <c r="B53" s="1">
        <v>326.14</v>
      </c>
      <c r="C53" s="1">
        <v>4.2</v>
      </c>
      <c r="D53" s="1">
        <v>16.399999999999999</v>
      </c>
      <c r="E53" s="1">
        <v>346.74</v>
      </c>
      <c r="F53" s="1"/>
      <c r="G53" s="1"/>
      <c r="H53" s="1"/>
    </row>
    <row r="54" spans="1:13" x14ac:dyDescent="0.3">
      <c r="A54" s="2" t="s">
        <v>35</v>
      </c>
      <c r="B54" s="4">
        <f t="shared" ref="B54:E55" si="0">SUM(B4+B6+B8+B10+B12+B14+B16+B18+B20+B22+B24+B26+B28+B30+B32+B34+B36+B38+B40+B42+B44+B46+B48+B50+B52)</f>
        <v>6822.35</v>
      </c>
      <c r="C54" s="4">
        <f t="shared" si="0"/>
        <v>206.21</v>
      </c>
      <c r="D54" s="4">
        <f t="shared" si="0"/>
        <v>2689.9999999999995</v>
      </c>
      <c r="E54" s="4">
        <f t="shared" si="0"/>
        <v>9718.5600000000013</v>
      </c>
      <c r="F54" s="8">
        <f>(E54-E55)/E55</f>
        <v>0.11207408517781543</v>
      </c>
      <c r="G54" s="8">
        <f>E54/$E$65</f>
        <v>0.76030138055827845</v>
      </c>
      <c r="H54" s="10">
        <f>E54-E55</f>
        <v>979.43000000000211</v>
      </c>
    </row>
    <row r="55" spans="1:13" x14ac:dyDescent="0.3">
      <c r="A55" s="1" t="s">
        <v>36</v>
      </c>
      <c r="B55" s="4">
        <f t="shared" si="0"/>
        <v>6289.3899999999994</v>
      </c>
      <c r="C55" s="4">
        <f t="shared" si="0"/>
        <v>204.51999999999998</v>
      </c>
      <c r="D55" s="4">
        <f t="shared" si="0"/>
        <v>2245.2200000000003</v>
      </c>
      <c r="E55" s="4">
        <f t="shared" si="0"/>
        <v>8739.1299999999992</v>
      </c>
      <c r="F55" s="1"/>
      <c r="G55" s="1"/>
      <c r="H55" s="1"/>
    </row>
    <row r="56" spans="1:13" x14ac:dyDescent="0.3">
      <c r="A56" s="1" t="s">
        <v>37</v>
      </c>
      <c r="B56" s="7">
        <f>(B54-B55)/B55</f>
        <v>8.473953753861678E-2</v>
      </c>
      <c r="C56" s="7">
        <f>(C54-C55)/C55</f>
        <v>8.2632505378448379E-3</v>
      </c>
      <c r="D56" s="7">
        <f>(D54-D55)/D55</f>
        <v>0.19810085425927046</v>
      </c>
      <c r="E56" s="7">
        <f>(E54-E55)/E55</f>
        <v>0.11207408517781543</v>
      </c>
      <c r="F56" s="1"/>
      <c r="G56" s="1"/>
      <c r="H56" s="1"/>
    </row>
    <row r="57" spans="1:13" x14ac:dyDescent="0.3">
      <c r="A57" s="2" t="s">
        <v>53</v>
      </c>
      <c r="B57" s="1"/>
      <c r="C57" s="1"/>
      <c r="D57" s="1"/>
      <c r="E57" s="1"/>
      <c r="F57" s="1"/>
      <c r="G57" s="1"/>
      <c r="H57" s="1"/>
    </row>
    <row r="58" spans="1:13" x14ac:dyDescent="0.3">
      <c r="A58" s="1" t="s">
        <v>54</v>
      </c>
      <c r="B58" s="1">
        <v>2648.59</v>
      </c>
      <c r="C58" s="1">
        <v>0</v>
      </c>
      <c r="D58" s="1">
        <v>0</v>
      </c>
      <c r="E58" s="1">
        <v>2648.59</v>
      </c>
      <c r="F58" s="1">
        <v>-61.27</v>
      </c>
      <c r="G58" s="7">
        <f>E58/$E$65</f>
        <v>0.20720421888971727</v>
      </c>
      <c r="H58" s="1">
        <v>-4189.8599999999997</v>
      </c>
    </row>
    <row r="59" spans="1:13" x14ac:dyDescent="0.3">
      <c r="A59" s="1" t="s">
        <v>11</v>
      </c>
      <c r="B59" s="1">
        <v>6838.45</v>
      </c>
      <c r="C59" s="1">
        <v>0</v>
      </c>
      <c r="D59" s="1">
        <v>0</v>
      </c>
      <c r="E59" s="1">
        <v>6838.45</v>
      </c>
      <c r="F59" s="1"/>
      <c r="G59" s="1"/>
      <c r="H59" s="1"/>
    </row>
    <row r="60" spans="1:13" x14ac:dyDescent="0.3">
      <c r="A60" s="1" t="s">
        <v>55</v>
      </c>
      <c r="B60" s="1">
        <v>0</v>
      </c>
      <c r="C60" s="1">
        <v>415.36</v>
      </c>
      <c r="D60" s="1">
        <v>0</v>
      </c>
      <c r="E60" s="1">
        <v>415.36</v>
      </c>
      <c r="F60" s="7">
        <f>(E60-E61)/E61</f>
        <v>-1.3865147198480473E-2</v>
      </c>
      <c r="G60" s="7">
        <f>E60/$E$65</f>
        <v>3.2494400552004261E-2</v>
      </c>
      <c r="H60" s="13">
        <f>E60-E61</f>
        <v>-5.839999999999975</v>
      </c>
    </row>
    <row r="61" spans="1:13" x14ac:dyDescent="0.3">
      <c r="A61" s="1" t="s">
        <v>11</v>
      </c>
      <c r="B61" s="1">
        <v>0</v>
      </c>
      <c r="C61" s="1">
        <v>421.2</v>
      </c>
      <c r="D61" s="1">
        <v>0</v>
      </c>
      <c r="E61" s="1">
        <v>421.2</v>
      </c>
      <c r="F61" s="1"/>
      <c r="G61" s="1"/>
      <c r="H61" s="1"/>
    </row>
    <row r="62" spans="1:13" x14ac:dyDescent="0.3">
      <c r="A62" s="2" t="s">
        <v>56</v>
      </c>
      <c r="B62" s="4">
        <f t="shared" ref="B62:C62" si="1">SUM(B58+B60)</f>
        <v>2648.59</v>
      </c>
      <c r="C62" s="4">
        <f t="shared" si="1"/>
        <v>415.36</v>
      </c>
      <c r="D62" s="2">
        <v>0</v>
      </c>
      <c r="E62" s="4">
        <f t="shared" ref="E62" si="2">SUM(E58+E60)</f>
        <v>3063.9500000000003</v>
      </c>
      <c r="F62" s="8">
        <f>(E62-E63)/E63</f>
        <v>-0.57794797269840825</v>
      </c>
      <c r="G62" s="8">
        <f>E62/$E$65</f>
        <v>0.23969861944172152</v>
      </c>
      <c r="H62" s="10">
        <f>E62-E63</f>
        <v>-4195.6999999999989</v>
      </c>
    </row>
    <row r="63" spans="1:13" x14ac:dyDescent="0.3">
      <c r="A63" s="1" t="s">
        <v>36</v>
      </c>
      <c r="B63" s="1">
        <f>SUM(B59+B61)</f>
        <v>6838.45</v>
      </c>
      <c r="C63" s="1">
        <f>SUM(C59+C61)</f>
        <v>421.2</v>
      </c>
      <c r="D63" s="1">
        <v>0</v>
      </c>
      <c r="E63" s="1">
        <f>SUM(E59+E61)</f>
        <v>7259.65</v>
      </c>
      <c r="F63" s="1"/>
      <c r="G63" s="1"/>
      <c r="H63" s="1"/>
      <c r="M63" s="7"/>
    </row>
    <row r="64" spans="1:13" x14ac:dyDescent="0.3">
      <c r="A64" s="1" t="s">
        <v>37</v>
      </c>
      <c r="B64" s="7">
        <f>(B62-B63)/B63</f>
        <v>-0.61269147248279943</v>
      </c>
      <c r="C64" s="7">
        <f>(C62-C63)/C63</f>
        <v>-1.3865147198480473E-2</v>
      </c>
      <c r="D64" s="1">
        <v>0</v>
      </c>
      <c r="E64" s="7">
        <f>(E62-E63)/E63</f>
        <v>-0.57794797269840825</v>
      </c>
      <c r="F64" s="1"/>
      <c r="G64" s="1"/>
      <c r="H64" s="1"/>
    </row>
    <row r="65" spans="1:8" x14ac:dyDescent="0.3">
      <c r="A65" s="2" t="s">
        <v>43</v>
      </c>
      <c r="B65" s="4">
        <f t="shared" ref="B65:E66" si="3">SUM(B54+B62)</f>
        <v>9470.94</v>
      </c>
      <c r="C65" s="4">
        <f t="shared" si="3"/>
        <v>621.57000000000005</v>
      </c>
      <c r="D65" s="4">
        <f t="shared" si="3"/>
        <v>2689.9999999999995</v>
      </c>
      <c r="E65" s="4">
        <f t="shared" si="3"/>
        <v>12782.510000000002</v>
      </c>
      <c r="F65" s="8">
        <f>(E65-E66)/E66</f>
        <v>-0.20103220370553238</v>
      </c>
      <c r="G65" s="8">
        <f>E65/$E$65</f>
        <v>1</v>
      </c>
      <c r="H65" s="10">
        <f>E65-E66</f>
        <v>-3216.2699999999968</v>
      </c>
    </row>
    <row r="66" spans="1:8" x14ac:dyDescent="0.3">
      <c r="A66" s="1" t="s">
        <v>36</v>
      </c>
      <c r="B66" s="5">
        <f t="shared" si="3"/>
        <v>13127.84</v>
      </c>
      <c r="C66" s="5">
        <f t="shared" si="3"/>
        <v>625.72</v>
      </c>
      <c r="D66" s="5">
        <f t="shared" si="3"/>
        <v>2245.2200000000003</v>
      </c>
      <c r="E66" s="5">
        <f t="shared" si="3"/>
        <v>15998.779999999999</v>
      </c>
      <c r="F66" s="1"/>
      <c r="G66" s="1"/>
      <c r="H66" s="1"/>
    </row>
    <row r="67" spans="1:8" x14ac:dyDescent="0.3">
      <c r="A67" s="1" t="s">
        <v>37</v>
      </c>
      <c r="B67" s="7">
        <f>(B65-B66)/B66</f>
        <v>-0.27856067715633337</v>
      </c>
      <c r="C67" s="7">
        <f t="shared" ref="C67:E67" si="4">(C65-C66)/C66</f>
        <v>-6.6323595218308138E-3</v>
      </c>
      <c r="D67" s="7">
        <f t="shared" si="4"/>
        <v>0.19810085425927046</v>
      </c>
      <c r="E67" s="7">
        <f t="shared" si="4"/>
        <v>-0.20103220370553238</v>
      </c>
      <c r="F67" s="1"/>
      <c r="G67" s="1"/>
      <c r="H67" s="1"/>
    </row>
    <row r="68" spans="1:8" x14ac:dyDescent="0.3">
      <c r="A68" s="1" t="s">
        <v>44</v>
      </c>
      <c r="B68" s="7">
        <f>B65/$E$65</f>
        <v>0.74092959833397343</v>
      </c>
      <c r="C68" s="7">
        <f t="shared" ref="C68:E68" si="5">C65/$E$65</f>
        <v>4.8626599940074365E-2</v>
      </c>
      <c r="D68" s="7">
        <f t="shared" si="5"/>
        <v>0.21044380172595203</v>
      </c>
      <c r="E68" s="7">
        <f t="shared" si="5"/>
        <v>1</v>
      </c>
      <c r="F68" s="1"/>
      <c r="G68" s="1"/>
      <c r="H68" s="1"/>
    </row>
    <row r="69" spans="1:8" x14ac:dyDescent="0.3">
      <c r="A69" s="1" t="s">
        <v>45</v>
      </c>
      <c r="B69" s="7">
        <f>B66/$E$66</f>
        <v>0.82055256713324398</v>
      </c>
      <c r="C69" s="7">
        <f t="shared" ref="C69:E69" si="6">C66/$E$66</f>
        <v>3.9110482174265791E-2</v>
      </c>
      <c r="D69" s="7">
        <f t="shared" si="6"/>
        <v>0.14033695069249033</v>
      </c>
      <c r="E69" s="7">
        <f t="shared" si="6"/>
        <v>1</v>
      </c>
      <c r="F69" s="1"/>
      <c r="G69" s="1"/>
      <c r="H69" s="1"/>
    </row>
  </sheetData>
  <mergeCells count="1">
    <mergeCell ref="A1:H1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3"/>
  <sheetViews>
    <sheetView tabSelected="1" topLeftCell="A58" zoomScale="99" zoomScaleNormal="99" workbookViewId="0">
      <selection activeCell="P79" sqref="P79"/>
    </sheetView>
  </sheetViews>
  <sheetFormatPr defaultRowHeight="14.4" x14ac:dyDescent="0.3"/>
  <cols>
    <col min="1" max="1" width="28.33203125" customWidth="1"/>
    <col min="2" max="2" width="10.44140625" bestFit="1" customWidth="1"/>
    <col min="3" max="3" width="11.6640625" bestFit="1" customWidth="1"/>
    <col min="4" max="4" width="12.77734375" bestFit="1" customWidth="1"/>
    <col min="5" max="5" width="11.109375" bestFit="1" customWidth="1"/>
    <col min="6" max="6" width="10.88671875" bestFit="1" customWidth="1"/>
    <col min="7" max="7" width="11" bestFit="1" customWidth="1"/>
    <col min="8" max="8" width="11.5546875" customWidth="1"/>
    <col min="9" max="9" width="11.77734375" customWidth="1"/>
    <col min="10" max="10" width="10.44140625" bestFit="1" customWidth="1"/>
    <col min="12" max="13" width="9.44140625" bestFit="1" customWidth="1"/>
    <col min="14" max="14" width="13.44140625" customWidth="1"/>
    <col min="15" max="15" width="11.44140625" bestFit="1" customWidth="1"/>
    <col min="16" max="16" width="9.6640625" customWidth="1"/>
    <col min="18" max="18" width="11.21875" customWidth="1"/>
  </cols>
  <sheetData>
    <row r="1" spans="1:18" ht="30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9.4" customHeight="1" x14ac:dyDescent="0.3">
      <c r="A2" s="1"/>
      <c r="B2" s="15" t="s">
        <v>57</v>
      </c>
      <c r="C2" s="14" t="s">
        <v>58</v>
      </c>
      <c r="D2" s="14" t="s">
        <v>59</v>
      </c>
      <c r="E2" s="14" t="s">
        <v>60</v>
      </c>
      <c r="F2" s="14" t="s">
        <v>61</v>
      </c>
      <c r="G2" s="14" t="s">
        <v>62</v>
      </c>
      <c r="H2" s="14" t="s">
        <v>63</v>
      </c>
      <c r="I2" s="14" t="s">
        <v>64</v>
      </c>
      <c r="J2" s="14" t="s">
        <v>65</v>
      </c>
      <c r="K2" s="14" t="s">
        <v>66</v>
      </c>
      <c r="L2" s="14" t="s">
        <v>67</v>
      </c>
      <c r="M2" s="14" t="s">
        <v>68</v>
      </c>
      <c r="N2" s="14" t="s">
        <v>69</v>
      </c>
      <c r="O2" s="14" t="s">
        <v>5</v>
      </c>
      <c r="P2" s="14" t="s">
        <v>6</v>
      </c>
      <c r="Q2" s="14" t="s">
        <v>7</v>
      </c>
      <c r="R2" s="14" t="s">
        <v>8</v>
      </c>
    </row>
    <row r="3" spans="1:18" x14ac:dyDescent="0.3">
      <c r="A3" s="2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1" t="s">
        <v>10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277.25</v>
      </c>
      <c r="H4" s="1">
        <v>101.93</v>
      </c>
      <c r="I4" s="1">
        <v>175.33</v>
      </c>
      <c r="J4" s="1">
        <v>375.52</v>
      </c>
      <c r="K4" s="1">
        <v>0</v>
      </c>
      <c r="L4" s="1">
        <v>41.45</v>
      </c>
      <c r="M4" s="1">
        <v>3.67</v>
      </c>
      <c r="N4" s="1">
        <v>20.260000000000002</v>
      </c>
      <c r="O4" s="1">
        <v>718.16</v>
      </c>
      <c r="P4" s="7">
        <f>(O4-O5)/O5</f>
        <v>0.25741499457225897</v>
      </c>
      <c r="Q4" s="7">
        <f>O4/$O$79</f>
        <v>6.2821340921067077E-3</v>
      </c>
      <c r="R4" s="1">
        <v>147.02000000000001</v>
      </c>
    </row>
    <row r="5" spans="1:18" x14ac:dyDescent="0.3">
      <c r="A5" s="1" t="s">
        <v>11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231.31</v>
      </c>
      <c r="H5" s="1">
        <v>72.180000000000007</v>
      </c>
      <c r="I5" s="1">
        <v>159.13999999999999</v>
      </c>
      <c r="J5" s="1">
        <v>300.3</v>
      </c>
      <c r="K5" s="1">
        <v>0</v>
      </c>
      <c r="L5" s="1">
        <v>26.85</v>
      </c>
      <c r="M5" s="1">
        <v>2.62</v>
      </c>
      <c r="N5" s="1">
        <v>10.050000000000001</v>
      </c>
      <c r="O5" s="1">
        <v>571.14</v>
      </c>
      <c r="P5" s="1"/>
      <c r="Q5" s="1"/>
      <c r="R5" s="1"/>
    </row>
    <row r="6" spans="1:18" x14ac:dyDescent="0.3">
      <c r="A6" s="1" t="s">
        <v>12</v>
      </c>
      <c r="B6" s="1">
        <v>1180.5899999999999</v>
      </c>
      <c r="C6" s="1">
        <v>152.96</v>
      </c>
      <c r="D6" s="1">
        <v>140.12</v>
      </c>
      <c r="E6" s="1">
        <v>12.84</v>
      </c>
      <c r="F6" s="1">
        <v>194.88</v>
      </c>
      <c r="G6" s="1">
        <v>2294.0700000000002</v>
      </c>
      <c r="H6" s="1">
        <v>1083.97</v>
      </c>
      <c r="I6" s="1">
        <v>1210.0999999999999</v>
      </c>
      <c r="J6" s="1">
        <v>3869.24</v>
      </c>
      <c r="K6" s="1">
        <v>8.2100000000000009</v>
      </c>
      <c r="L6" s="1">
        <v>328.96</v>
      </c>
      <c r="M6" s="1">
        <v>109.06</v>
      </c>
      <c r="N6" s="1">
        <v>1090.8599999999999</v>
      </c>
      <c r="O6" s="1">
        <v>9228.83</v>
      </c>
      <c r="P6" s="7">
        <f>(O6-O7)/O7</f>
        <v>0.39473199011020232</v>
      </c>
      <c r="Q6" s="7">
        <f>O6/$O$79</f>
        <v>8.0729569418036579E-2</v>
      </c>
      <c r="R6" s="1">
        <v>2611.91</v>
      </c>
    </row>
    <row r="7" spans="1:18" x14ac:dyDescent="0.3">
      <c r="A7" s="1" t="s">
        <v>11</v>
      </c>
      <c r="B7" s="1">
        <v>1047.99</v>
      </c>
      <c r="C7" s="1">
        <v>144.02000000000001</v>
      </c>
      <c r="D7" s="1">
        <v>120.59</v>
      </c>
      <c r="E7" s="1">
        <v>23.43</v>
      </c>
      <c r="F7" s="1">
        <v>134.07</v>
      </c>
      <c r="G7" s="1">
        <v>1883.71</v>
      </c>
      <c r="H7" s="1">
        <v>828.61</v>
      </c>
      <c r="I7" s="1">
        <v>1055.0999999999999</v>
      </c>
      <c r="J7" s="1">
        <v>1242.8900000000001</v>
      </c>
      <c r="K7" s="1">
        <v>4.96</v>
      </c>
      <c r="L7" s="1">
        <v>270.92</v>
      </c>
      <c r="M7" s="1">
        <v>85.04</v>
      </c>
      <c r="N7" s="1">
        <v>1803.32</v>
      </c>
      <c r="O7" s="1">
        <v>6616.92</v>
      </c>
      <c r="P7" s="1"/>
      <c r="Q7" s="1"/>
      <c r="R7" s="1"/>
    </row>
    <row r="8" spans="1:18" x14ac:dyDescent="0.3">
      <c r="A8" s="1" t="s">
        <v>13</v>
      </c>
      <c r="B8" s="1">
        <v>331.31</v>
      </c>
      <c r="C8" s="1">
        <v>64.209999999999994</v>
      </c>
      <c r="D8" s="1">
        <v>57.6</v>
      </c>
      <c r="E8" s="1">
        <v>6.61</v>
      </c>
      <c r="F8" s="1">
        <v>16.89</v>
      </c>
      <c r="G8" s="1">
        <v>1874.77</v>
      </c>
      <c r="H8" s="1">
        <v>793.59</v>
      </c>
      <c r="I8" s="1">
        <v>1081.17</v>
      </c>
      <c r="J8" s="1">
        <v>320.61</v>
      </c>
      <c r="K8" s="1">
        <v>0</v>
      </c>
      <c r="L8" s="1">
        <v>9.5500000000000007</v>
      </c>
      <c r="M8" s="1">
        <v>153.74</v>
      </c>
      <c r="N8" s="1">
        <v>210.86</v>
      </c>
      <c r="O8" s="1">
        <v>2981.93</v>
      </c>
      <c r="P8" s="7">
        <f>(O8-O9)/O9</f>
        <v>0.31763650583936109</v>
      </c>
      <c r="Q8" s="7">
        <f>O8/$O$79</f>
        <v>2.6084555131552518E-2</v>
      </c>
      <c r="R8" s="1">
        <v>718.84</v>
      </c>
    </row>
    <row r="9" spans="1:18" x14ac:dyDescent="0.3">
      <c r="A9" s="1" t="s">
        <v>11</v>
      </c>
      <c r="B9" s="1">
        <v>299.68</v>
      </c>
      <c r="C9" s="1">
        <v>55.18</v>
      </c>
      <c r="D9" s="1">
        <v>50.65</v>
      </c>
      <c r="E9" s="1">
        <v>4.53</v>
      </c>
      <c r="F9" s="1">
        <v>11.55</v>
      </c>
      <c r="G9" s="1">
        <v>1486.28</v>
      </c>
      <c r="H9" s="1">
        <v>583.29999999999995</v>
      </c>
      <c r="I9" s="1">
        <v>902.99</v>
      </c>
      <c r="J9" s="1">
        <v>239.49</v>
      </c>
      <c r="K9" s="1">
        <v>0</v>
      </c>
      <c r="L9" s="1">
        <v>11.1</v>
      </c>
      <c r="M9" s="1">
        <v>128.94</v>
      </c>
      <c r="N9" s="1">
        <v>30.86</v>
      </c>
      <c r="O9" s="1">
        <v>2263.09</v>
      </c>
      <c r="P9" s="1"/>
      <c r="Q9" s="1"/>
      <c r="R9" s="1"/>
    </row>
    <row r="10" spans="1:18" x14ac:dyDescent="0.3">
      <c r="A10" s="1" t="s">
        <v>70</v>
      </c>
      <c r="B10" s="1">
        <v>18.87</v>
      </c>
      <c r="C10" s="1">
        <v>0.54</v>
      </c>
      <c r="D10" s="1">
        <v>0.54</v>
      </c>
      <c r="E10" s="1">
        <v>0</v>
      </c>
      <c r="F10" s="1">
        <v>1.67</v>
      </c>
      <c r="G10" s="1">
        <v>118.83</v>
      </c>
      <c r="H10" s="1">
        <v>66.7</v>
      </c>
      <c r="I10" s="1">
        <v>52.13</v>
      </c>
      <c r="J10" s="1">
        <v>111.38</v>
      </c>
      <c r="K10" s="1">
        <v>0</v>
      </c>
      <c r="L10" s="1">
        <v>0.02</v>
      </c>
      <c r="M10" s="1">
        <v>18.7</v>
      </c>
      <c r="N10" s="1">
        <v>0.6</v>
      </c>
      <c r="O10" s="1">
        <v>270.61</v>
      </c>
      <c r="P10" s="7">
        <f>(O10-O11)/O11</f>
        <v>0.16980071758959062</v>
      </c>
      <c r="Q10" s="7">
        <f>O10/$O$79</f>
        <v>2.3671720879260838E-3</v>
      </c>
      <c r="R10" s="1">
        <v>39.28</v>
      </c>
    </row>
    <row r="11" spans="1:18" x14ac:dyDescent="0.3">
      <c r="A11" s="1" t="s">
        <v>11</v>
      </c>
      <c r="B11" s="1">
        <v>10.199999999999999</v>
      </c>
      <c r="C11" s="1">
        <v>0.94</v>
      </c>
      <c r="D11" s="1">
        <v>0.94</v>
      </c>
      <c r="E11" s="1">
        <v>0</v>
      </c>
      <c r="F11" s="1">
        <v>2.75</v>
      </c>
      <c r="G11" s="1">
        <v>129.69999999999999</v>
      </c>
      <c r="H11" s="1">
        <v>52.54</v>
      </c>
      <c r="I11" s="1">
        <v>77.16</v>
      </c>
      <c r="J11" s="1">
        <v>72.81</v>
      </c>
      <c r="K11" s="1">
        <v>0</v>
      </c>
      <c r="L11" s="1">
        <v>0.05</v>
      </c>
      <c r="M11" s="1">
        <v>13.55</v>
      </c>
      <c r="N11" s="1">
        <v>1.33</v>
      </c>
      <c r="O11" s="1">
        <v>231.33</v>
      </c>
      <c r="P11" s="1"/>
      <c r="Q11" s="1"/>
      <c r="R11" s="1"/>
    </row>
    <row r="12" spans="1:18" x14ac:dyDescent="0.3">
      <c r="A12" s="1" t="s">
        <v>14</v>
      </c>
      <c r="B12" s="1">
        <v>268.62</v>
      </c>
      <c r="C12" s="1">
        <v>47.62</v>
      </c>
      <c r="D12" s="1">
        <v>47.62</v>
      </c>
      <c r="E12" s="1">
        <v>0</v>
      </c>
      <c r="F12" s="1">
        <v>34.99</v>
      </c>
      <c r="G12" s="1">
        <v>795.05</v>
      </c>
      <c r="H12" s="1">
        <v>357.17</v>
      </c>
      <c r="I12" s="1">
        <v>437.88</v>
      </c>
      <c r="J12" s="1">
        <v>511.86</v>
      </c>
      <c r="K12" s="1">
        <v>-0.02</v>
      </c>
      <c r="L12" s="1">
        <v>28.97</v>
      </c>
      <c r="M12" s="1">
        <v>60.74</v>
      </c>
      <c r="N12" s="1">
        <v>175.16</v>
      </c>
      <c r="O12" s="1">
        <v>1922.99</v>
      </c>
      <c r="P12" s="7">
        <f>(O12-O13)/O13</f>
        <v>0.3040049366642254</v>
      </c>
      <c r="Q12" s="7">
        <f>O12/$O$79</f>
        <v>1.6821433994904031E-2</v>
      </c>
      <c r="R12" s="1">
        <v>448.31</v>
      </c>
    </row>
    <row r="13" spans="1:18" x14ac:dyDescent="0.3">
      <c r="A13" s="1" t="s">
        <v>11</v>
      </c>
      <c r="B13" s="1">
        <v>243.82</v>
      </c>
      <c r="C13" s="1">
        <v>46.67</v>
      </c>
      <c r="D13" s="1">
        <v>46.65</v>
      </c>
      <c r="E13" s="1">
        <v>0.03</v>
      </c>
      <c r="F13" s="1">
        <v>31.61</v>
      </c>
      <c r="G13" s="1">
        <v>645.52</v>
      </c>
      <c r="H13" s="1">
        <v>312.22000000000003</v>
      </c>
      <c r="I13" s="1">
        <v>333.31</v>
      </c>
      <c r="J13" s="1">
        <v>253.6</v>
      </c>
      <c r="K13" s="1">
        <v>0.32</v>
      </c>
      <c r="L13" s="1">
        <v>27.09</v>
      </c>
      <c r="M13" s="1">
        <v>30.61</v>
      </c>
      <c r="N13" s="1">
        <v>195.42</v>
      </c>
      <c r="O13" s="1">
        <v>1474.68</v>
      </c>
      <c r="P13" s="1"/>
      <c r="Q13" s="1"/>
      <c r="R13" s="1"/>
    </row>
    <row r="14" spans="1:18" x14ac:dyDescent="0.3">
      <c r="A14" s="1" t="s">
        <v>15</v>
      </c>
      <c r="B14" s="1">
        <v>272.98</v>
      </c>
      <c r="C14" s="1">
        <v>25.89</v>
      </c>
      <c r="D14" s="1">
        <v>25.1</v>
      </c>
      <c r="E14" s="1">
        <v>0.79</v>
      </c>
      <c r="F14" s="1">
        <v>36.4</v>
      </c>
      <c r="G14" s="1">
        <v>2112.77</v>
      </c>
      <c r="H14" s="1">
        <v>723.39</v>
      </c>
      <c r="I14" s="1">
        <v>1389.37</v>
      </c>
      <c r="J14" s="1">
        <v>576.42999999999995</v>
      </c>
      <c r="K14" s="1">
        <v>0</v>
      </c>
      <c r="L14" s="1">
        <v>53.16</v>
      </c>
      <c r="M14" s="1">
        <v>128.35</v>
      </c>
      <c r="N14" s="1">
        <v>60.15</v>
      </c>
      <c r="O14" s="1">
        <v>3266.12</v>
      </c>
      <c r="P14" s="7">
        <f>(O14-O15)/O15</f>
        <v>0.32518075515486927</v>
      </c>
      <c r="Q14" s="7">
        <f>O14/$O$79</f>
        <v>2.8570518827157682E-2</v>
      </c>
      <c r="R14" s="1">
        <v>801.46</v>
      </c>
    </row>
    <row r="15" spans="1:18" x14ac:dyDescent="0.3">
      <c r="A15" s="1" t="s">
        <v>11</v>
      </c>
      <c r="B15" s="1">
        <v>201.96</v>
      </c>
      <c r="C15" s="1">
        <v>26.22</v>
      </c>
      <c r="D15" s="1">
        <v>26.22</v>
      </c>
      <c r="E15" s="1">
        <v>0</v>
      </c>
      <c r="F15" s="1">
        <v>23.52</v>
      </c>
      <c r="G15" s="1">
        <v>1336.88</v>
      </c>
      <c r="H15" s="1">
        <v>443.01</v>
      </c>
      <c r="I15" s="1">
        <v>893.87</v>
      </c>
      <c r="J15" s="1">
        <v>283.06</v>
      </c>
      <c r="K15" s="1">
        <v>0</v>
      </c>
      <c r="L15" s="1">
        <v>512.94000000000005</v>
      </c>
      <c r="M15" s="1">
        <v>58.46</v>
      </c>
      <c r="N15" s="1">
        <v>21.62</v>
      </c>
      <c r="O15" s="1">
        <v>2464.66</v>
      </c>
      <c r="P15" s="1"/>
      <c r="Q15" s="1"/>
      <c r="R15" s="1"/>
    </row>
    <row r="16" spans="1:18" x14ac:dyDescent="0.3">
      <c r="A16" s="1" t="s">
        <v>16</v>
      </c>
      <c r="B16" s="1">
        <v>932.57</v>
      </c>
      <c r="C16" s="1">
        <v>104.94</v>
      </c>
      <c r="D16" s="1">
        <v>93.98</v>
      </c>
      <c r="E16" s="1">
        <v>10.96</v>
      </c>
      <c r="F16" s="1">
        <v>121.54</v>
      </c>
      <c r="G16" s="1">
        <v>1658.31</v>
      </c>
      <c r="H16" s="1">
        <v>779.59</v>
      </c>
      <c r="I16" s="1">
        <v>878.71</v>
      </c>
      <c r="J16" s="1">
        <v>2117.85</v>
      </c>
      <c r="K16" s="1">
        <v>6.86</v>
      </c>
      <c r="L16" s="1">
        <v>314.37</v>
      </c>
      <c r="M16" s="1">
        <v>282.48</v>
      </c>
      <c r="N16" s="1">
        <v>1350.91</v>
      </c>
      <c r="O16" s="1">
        <v>6889.82</v>
      </c>
      <c r="P16" s="7">
        <f>(O16-O17)/O17</f>
        <v>9.3297703697473894E-2</v>
      </c>
      <c r="Q16" s="7">
        <f>O16/$O$79</f>
        <v>6.0268983388769411E-2</v>
      </c>
      <c r="R16" s="1">
        <v>587.95000000000005</v>
      </c>
    </row>
    <row r="17" spans="1:18" x14ac:dyDescent="0.3">
      <c r="A17" s="1" t="s">
        <v>11</v>
      </c>
      <c r="B17" s="1">
        <v>889.87</v>
      </c>
      <c r="C17" s="1">
        <v>107.9</v>
      </c>
      <c r="D17" s="1">
        <v>97.39</v>
      </c>
      <c r="E17" s="1">
        <v>10.51</v>
      </c>
      <c r="F17" s="1">
        <v>86.59</v>
      </c>
      <c r="G17" s="1">
        <v>1620.81</v>
      </c>
      <c r="H17" s="1">
        <v>728.47</v>
      </c>
      <c r="I17" s="1">
        <v>892.34</v>
      </c>
      <c r="J17" s="1">
        <v>1862.81</v>
      </c>
      <c r="K17" s="1">
        <v>6.97</v>
      </c>
      <c r="L17" s="1">
        <v>245.27</v>
      </c>
      <c r="M17" s="1">
        <v>298.79000000000002</v>
      </c>
      <c r="N17" s="1">
        <v>1182.8599999999999</v>
      </c>
      <c r="O17" s="1">
        <v>6301.87</v>
      </c>
      <c r="P17" s="1"/>
      <c r="Q17" s="1"/>
      <c r="R17" s="1"/>
    </row>
    <row r="18" spans="1:18" x14ac:dyDescent="0.3">
      <c r="A18" s="1" t="s">
        <v>17</v>
      </c>
      <c r="B18" s="1">
        <v>1713.45</v>
      </c>
      <c r="C18" s="1">
        <v>384.13</v>
      </c>
      <c r="D18" s="1">
        <v>353.27</v>
      </c>
      <c r="E18" s="1">
        <v>30.86</v>
      </c>
      <c r="F18" s="1">
        <v>417.01</v>
      </c>
      <c r="G18" s="1">
        <v>3285</v>
      </c>
      <c r="H18" s="1">
        <v>1618.71</v>
      </c>
      <c r="I18" s="1">
        <v>1666.29</v>
      </c>
      <c r="J18" s="1">
        <v>2852.25</v>
      </c>
      <c r="K18" s="1">
        <v>78</v>
      </c>
      <c r="L18" s="1">
        <v>397.9</v>
      </c>
      <c r="M18" s="1">
        <v>312.56</v>
      </c>
      <c r="N18" s="1">
        <v>1276.96</v>
      </c>
      <c r="O18" s="1">
        <v>10717.26</v>
      </c>
      <c r="P18" s="7">
        <f>(O18-O19)/O19</f>
        <v>0.19042573043292826</v>
      </c>
      <c r="Q18" s="7">
        <f>O18/$O$79</f>
        <v>9.3749671967210013E-2</v>
      </c>
      <c r="R18" s="1">
        <v>1714.38</v>
      </c>
    </row>
    <row r="19" spans="1:18" x14ac:dyDescent="0.3">
      <c r="A19" s="1" t="s">
        <v>11</v>
      </c>
      <c r="B19" s="1">
        <v>1589.79</v>
      </c>
      <c r="C19" s="1">
        <v>372.55</v>
      </c>
      <c r="D19" s="1">
        <v>342.67</v>
      </c>
      <c r="E19" s="1">
        <v>29.88</v>
      </c>
      <c r="F19" s="1">
        <v>262.76</v>
      </c>
      <c r="G19" s="1">
        <v>3030.75</v>
      </c>
      <c r="H19" s="1">
        <v>1460.4</v>
      </c>
      <c r="I19" s="1">
        <v>1570.35</v>
      </c>
      <c r="J19" s="1">
        <v>2141.98</v>
      </c>
      <c r="K19" s="1">
        <v>58.54</v>
      </c>
      <c r="L19" s="1">
        <v>378.74</v>
      </c>
      <c r="M19" s="1">
        <v>236</v>
      </c>
      <c r="N19" s="1">
        <v>931.77</v>
      </c>
      <c r="O19" s="1">
        <v>9002.8799999999992</v>
      </c>
      <c r="P19" s="1"/>
      <c r="Q19" s="1"/>
      <c r="R19" s="1"/>
    </row>
    <row r="20" spans="1:18" x14ac:dyDescent="0.3">
      <c r="A20" s="1" t="s">
        <v>18</v>
      </c>
      <c r="B20" s="1">
        <v>519.08000000000004</v>
      </c>
      <c r="C20" s="1">
        <v>141.46</v>
      </c>
      <c r="D20" s="1">
        <v>132.78</v>
      </c>
      <c r="E20" s="1">
        <v>8.68</v>
      </c>
      <c r="F20" s="1">
        <v>111.77</v>
      </c>
      <c r="G20" s="1">
        <v>1848.07</v>
      </c>
      <c r="H20" s="1">
        <v>957.22</v>
      </c>
      <c r="I20" s="1">
        <v>890.85</v>
      </c>
      <c r="J20" s="1">
        <v>793.22</v>
      </c>
      <c r="K20" s="1">
        <v>0</v>
      </c>
      <c r="L20" s="1">
        <v>126.45</v>
      </c>
      <c r="M20" s="1">
        <v>63.38</v>
      </c>
      <c r="N20" s="1">
        <v>422.84</v>
      </c>
      <c r="O20" s="1">
        <v>4026.27</v>
      </c>
      <c r="P20" s="7">
        <f>(O20-O21)/O21</f>
        <v>0.11607078507792014</v>
      </c>
      <c r="Q20" s="7">
        <f>O20/$O$79</f>
        <v>3.5219962168634392E-2</v>
      </c>
      <c r="R20" s="1">
        <v>418.73</v>
      </c>
    </row>
    <row r="21" spans="1:18" x14ac:dyDescent="0.3">
      <c r="A21" s="1" t="s">
        <v>11</v>
      </c>
      <c r="B21" s="1">
        <v>484.91</v>
      </c>
      <c r="C21" s="1">
        <v>142.93</v>
      </c>
      <c r="D21" s="1">
        <v>138.57</v>
      </c>
      <c r="E21" s="1">
        <v>4.3600000000000003</v>
      </c>
      <c r="F21" s="1">
        <v>68.040000000000006</v>
      </c>
      <c r="G21" s="1">
        <v>1342.72</v>
      </c>
      <c r="H21" s="1">
        <v>640.48</v>
      </c>
      <c r="I21" s="1">
        <v>702.24</v>
      </c>
      <c r="J21" s="1">
        <v>871.16</v>
      </c>
      <c r="K21" s="1">
        <v>0</v>
      </c>
      <c r="L21" s="1">
        <v>99.31</v>
      </c>
      <c r="M21" s="1">
        <v>59.89</v>
      </c>
      <c r="N21" s="1">
        <v>538.58000000000004</v>
      </c>
      <c r="O21" s="1">
        <v>3607.54</v>
      </c>
      <c r="P21" s="1"/>
      <c r="Q21" s="1"/>
      <c r="R21" s="1"/>
    </row>
    <row r="22" spans="1:18" x14ac:dyDescent="0.3">
      <c r="A22" s="1" t="s">
        <v>19</v>
      </c>
      <c r="B22" s="1">
        <v>34.229999999999997</v>
      </c>
      <c r="C22" s="1">
        <v>3.54</v>
      </c>
      <c r="D22" s="1">
        <v>3.54</v>
      </c>
      <c r="E22" s="1">
        <v>0</v>
      </c>
      <c r="F22" s="1">
        <v>4.8499999999999996</v>
      </c>
      <c r="G22" s="1">
        <v>240.05</v>
      </c>
      <c r="H22" s="1">
        <v>135.84</v>
      </c>
      <c r="I22" s="1">
        <v>104.21</v>
      </c>
      <c r="J22" s="1">
        <v>227.02</v>
      </c>
      <c r="K22" s="1">
        <v>0</v>
      </c>
      <c r="L22" s="1">
        <v>0.57999999999999996</v>
      </c>
      <c r="M22" s="1">
        <v>24.84</v>
      </c>
      <c r="N22" s="1">
        <v>16.52</v>
      </c>
      <c r="O22" s="1">
        <v>551.63</v>
      </c>
      <c r="P22" s="7">
        <f>(O22-O23)/O23</f>
        <v>0.35273057210819286</v>
      </c>
      <c r="Q22" s="7">
        <f>O22/$O$79</f>
        <v>4.8254060783513748E-3</v>
      </c>
      <c r="R22" s="1">
        <v>143.84</v>
      </c>
    </row>
    <row r="23" spans="1:18" x14ac:dyDescent="0.3">
      <c r="A23" s="1" t="s">
        <v>11</v>
      </c>
      <c r="B23" s="1">
        <v>31.08</v>
      </c>
      <c r="C23" s="1">
        <v>7.97</v>
      </c>
      <c r="D23" s="1">
        <v>7.97</v>
      </c>
      <c r="E23" s="1">
        <v>0</v>
      </c>
      <c r="F23" s="1">
        <v>3.24</v>
      </c>
      <c r="G23" s="1">
        <v>187.99</v>
      </c>
      <c r="H23" s="1">
        <v>96.99</v>
      </c>
      <c r="I23" s="1">
        <v>91</v>
      </c>
      <c r="J23" s="1">
        <v>142.94</v>
      </c>
      <c r="K23" s="1">
        <v>0</v>
      </c>
      <c r="L23" s="1">
        <v>0.34</v>
      </c>
      <c r="M23" s="1">
        <v>20.64</v>
      </c>
      <c r="N23" s="1">
        <v>13.59</v>
      </c>
      <c r="O23" s="1">
        <v>407.79</v>
      </c>
      <c r="P23" s="1"/>
      <c r="Q23" s="1"/>
      <c r="R23" s="1"/>
    </row>
    <row r="24" spans="1:18" x14ac:dyDescent="0.3">
      <c r="A24" s="1" t="s">
        <v>20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2.0299999999999998</v>
      </c>
      <c r="O24" s="1">
        <v>2.0299999999999998</v>
      </c>
      <c r="P24" s="1">
        <v>0</v>
      </c>
      <c r="Q24" s="1">
        <v>0</v>
      </c>
      <c r="R24" s="1">
        <v>2.0299999999999998</v>
      </c>
    </row>
    <row r="25" spans="1:18" x14ac:dyDescent="0.3">
      <c r="A25" s="1" t="s">
        <v>11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/>
      <c r="Q25" s="1"/>
      <c r="R25" s="1"/>
    </row>
    <row r="26" spans="1:18" x14ac:dyDescent="0.3">
      <c r="A26" s="1" t="s">
        <v>21</v>
      </c>
      <c r="B26" s="1">
        <v>54.81</v>
      </c>
      <c r="C26" s="1">
        <v>20.420000000000002</v>
      </c>
      <c r="D26" s="1">
        <v>20.420000000000002</v>
      </c>
      <c r="E26" s="1">
        <v>0</v>
      </c>
      <c r="F26" s="1">
        <v>23.26</v>
      </c>
      <c r="G26" s="1">
        <v>607.77</v>
      </c>
      <c r="H26" s="1">
        <v>362.72</v>
      </c>
      <c r="I26" s="1">
        <v>245.05</v>
      </c>
      <c r="J26" s="1">
        <v>169.19</v>
      </c>
      <c r="K26" s="1">
        <v>0</v>
      </c>
      <c r="L26" s="1">
        <v>7.94</v>
      </c>
      <c r="M26" s="1">
        <v>11.71</v>
      </c>
      <c r="N26" s="1">
        <v>33.619999999999997</v>
      </c>
      <c r="O26" s="1">
        <v>928.72</v>
      </c>
      <c r="P26" s="7">
        <f>(O26-O27)/O27</f>
        <v>0.21845685572217627</v>
      </c>
      <c r="Q26" s="7">
        <f>O26/$O$79</f>
        <v>8.1240163390071049E-3</v>
      </c>
      <c r="R26" s="1">
        <v>166.51</v>
      </c>
    </row>
    <row r="27" spans="1:18" x14ac:dyDescent="0.3">
      <c r="A27" s="1" t="s">
        <v>11</v>
      </c>
      <c r="B27" s="1">
        <v>53.04</v>
      </c>
      <c r="C27" s="1">
        <v>19.239999999999998</v>
      </c>
      <c r="D27" s="1">
        <v>19.239999999999998</v>
      </c>
      <c r="E27" s="1">
        <v>0</v>
      </c>
      <c r="F27" s="1">
        <v>14.2</v>
      </c>
      <c r="G27" s="1">
        <v>470.76</v>
      </c>
      <c r="H27" s="1">
        <v>255.01</v>
      </c>
      <c r="I27" s="1">
        <v>215.75</v>
      </c>
      <c r="J27" s="1">
        <v>152.6</v>
      </c>
      <c r="K27" s="1">
        <v>0</v>
      </c>
      <c r="L27" s="1">
        <v>8.51</v>
      </c>
      <c r="M27" s="1">
        <v>11.7</v>
      </c>
      <c r="N27" s="1">
        <v>32.159999999999997</v>
      </c>
      <c r="O27" s="1">
        <v>762.21</v>
      </c>
      <c r="P27" s="1"/>
      <c r="Q27" s="1"/>
      <c r="R27" s="1"/>
    </row>
    <row r="28" spans="1:18" x14ac:dyDescent="0.3">
      <c r="A28" s="1" t="s">
        <v>22</v>
      </c>
      <c r="B28" s="1">
        <v>143</v>
      </c>
      <c r="C28" s="1">
        <v>12.04</v>
      </c>
      <c r="D28" s="1">
        <v>12.04</v>
      </c>
      <c r="E28" s="1">
        <v>0</v>
      </c>
      <c r="F28" s="1">
        <v>6.01</v>
      </c>
      <c r="G28" s="1">
        <v>627.63</v>
      </c>
      <c r="H28" s="1">
        <v>176.62</v>
      </c>
      <c r="I28" s="1">
        <v>451.01</v>
      </c>
      <c r="J28" s="1">
        <v>208.17</v>
      </c>
      <c r="K28" s="1">
        <v>0</v>
      </c>
      <c r="L28" s="1">
        <v>24.24</v>
      </c>
      <c r="M28" s="1">
        <v>5.47</v>
      </c>
      <c r="N28" s="1">
        <v>0.15</v>
      </c>
      <c r="O28" s="1">
        <v>1026.71</v>
      </c>
      <c r="P28" s="7">
        <f>(O28-O29)/O29</f>
        <v>8.8631351259648855E-2</v>
      </c>
      <c r="Q28" s="7">
        <f>O28/$O$79</f>
        <v>8.9811878880846595E-3</v>
      </c>
      <c r="R28" s="1">
        <v>83.59</v>
      </c>
    </row>
    <row r="29" spans="1:18" x14ac:dyDescent="0.3">
      <c r="A29" s="1" t="s">
        <v>11</v>
      </c>
      <c r="B29" s="1">
        <v>127.94</v>
      </c>
      <c r="C29" s="1">
        <v>12.41</v>
      </c>
      <c r="D29" s="1">
        <v>12.41</v>
      </c>
      <c r="E29" s="1">
        <v>0</v>
      </c>
      <c r="F29" s="1">
        <v>1.91</v>
      </c>
      <c r="G29" s="1">
        <v>699.88</v>
      </c>
      <c r="H29" s="1">
        <v>246.56</v>
      </c>
      <c r="I29" s="1">
        <v>453.32</v>
      </c>
      <c r="J29" s="1">
        <v>74.599999999999994</v>
      </c>
      <c r="K29" s="1">
        <v>0</v>
      </c>
      <c r="L29" s="1">
        <v>23.16</v>
      </c>
      <c r="M29" s="1">
        <v>2.91</v>
      </c>
      <c r="N29" s="1">
        <v>0.31</v>
      </c>
      <c r="O29" s="1">
        <v>943.12</v>
      </c>
      <c r="P29" s="1"/>
      <c r="Q29" s="1"/>
      <c r="R29" s="1"/>
    </row>
    <row r="30" spans="1:18" x14ac:dyDescent="0.3">
      <c r="A30" s="1" t="s">
        <v>23</v>
      </c>
      <c r="B30" s="1">
        <v>601.75</v>
      </c>
      <c r="C30" s="1">
        <v>92.77</v>
      </c>
      <c r="D30" s="1">
        <v>55.38</v>
      </c>
      <c r="E30" s="1">
        <v>37.380000000000003</v>
      </c>
      <c r="F30" s="1">
        <v>157.46</v>
      </c>
      <c r="G30" s="1">
        <v>2068.96</v>
      </c>
      <c r="H30" s="1">
        <v>700.81</v>
      </c>
      <c r="I30" s="1">
        <v>1368.14</v>
      </c>
      <c r="J30" s="1">
        <v>2453.35</v>
      </c>
      <c r="K30" s="1">
        <v>26.05</v>
      </c>
      <c r="L30" s="1">
        <v>80.11</v>
      </c>
      <c r="M30" s="1">
        <v>322.68</v>
      </c>
      <c r="N30" s="1">
        <v>233.65</v>
      </c>
      <c r="O30" s="1">
        <v>6036.76</v>
      </c>
      <c r="P30" s="7">
        <f>(O30-O31)/O31</f>
        <v>4.0038867334210929E-2</v>
      </c>
      <c r="Q30" s="7">
        <f>O30/$O$79</f>
        <v>5.2806806006831478E-2</v>
      </c>
      <c r="R30" s="1">
        <v>232.4</v>
      </c>
    </row>
    <row r="31" spans="1:18" x14ac:dyDescent="0.3">
      <c r="A31" s="1" t="s">
        <v>11</v>
      </c>
      <c r="B31" s="1">
        <v>608.4</v>
      </c>
      <c r="C31" s="1">
        <v>115.53</v>
      </c>
      <c r="D31" s="1">
        <v>63.77</v>
      </c>
      <c r="E31" s="1">
        <v>51.76</v>
      </c>
      <c r="F31" s="1">
        <v>136.52000000000001</v>
      </c>
      <c r="G31" s="1">
        <v>1715.13</v>
      </c>
      <c r="H31" s="1">
        <v>558</v>
      </c>
      <c r="I31" s="1">
        <v>1157.1199999999999</v>
      </c>
      <c r="J31" s="1">
        <v>2619.2399999999998</v>
      </c>
      <c r="K31" s="1">
        <v>19.66</v>
      </c>
      <c r="L31" s="1">
        <v>74.63</v>
      </c>
      <c r="M31" s="1">
        <v>312</v>
      </c>
      <c r="N31" s="1">
        <v>203.26</v>
      </c>
      <c r="O31" s="1">
        <v>5804.36</v>
      </c>
      <c r="P31" s="1"/>
      <c r="Q31" s="1"/>
      <c r="R31" s="1"/>
    </row>
    <row r="32" spans="1:18" x14ac:dyDescent="0.3">
      <c r="A32" s="1" t="s">
        <v>24</v>
      </c>
      <c r="B32" s="1">
        <v>-0.49</v>
      </c>
      <c r="C32" s="1">
        <v>0</v>
      </c>
      <c r="D32" s="1">
        <v>0</v>
      </c>
      <c r="E32" s="1">
        <v>0</v>
      </c>
      <c r="F32" s="1">
        <v>0</v>
      </c>
      <c r="G32" s="1">
        <v>2.7</v>
      </c>
      <c r="H32" s="1">
        <v>0.35</v>
      </c>
      <c r="I32" s="1">
        <v>2.35</v>
      </c>
      <c r="J32" s="1">
        <v>25.14</v>
      </c>
      <c r="K32" s="1">
        <v>0</v>
      </c>
      <c r="L32" s="1">
        <v>0</v>
      </c>
      <c r="M32" s="1">
        <v>-0.04</v>
      </c>
      <c r="N32" s="1">
        <v>0</v>
      </c>
      <c r="O32" s="1">
        <v>27.31</v>
      </c>
      <c r="P32" s="7">
        <f>(O32-O33)/O33</f>
        <v>-0.14388714733542321</v>
      </c>
      <c r="Q32" s="7">
        <f>O32/$O$79</f>
        <v>2.3889534651809374E-4</v>
      </c>
      <c r="R32" s="1">
        <v>-4.59</v>
      </c>
    </row>
    <row r="33" spans="1:18" x14ac:dyDescent="0.3">
      <c r="A33" s="1" t="s">
        <v>11</v>
      </c>
      <c r="B33" s="1">
        <v>0.2</v>
      </c>
      <c r="C33" s="1">
        <v>0</v>
      </c>
      <c r="D33" s="1">
        <v>0</v>
      </c>
      <c r="E33" s="1">
        <v>0</v>
      </c>
      <c r="F33" s="1">
        <v>0</v>
      </c>
      <c r="G33" s="1">
        <v>14.74</v>
      </c>
      <c r="H33" s="1">
        <v>1.63</v>
      </c>
      <c r="I33" s="1">
        <v>13.11</v>
      </c>
      <c r="J33" s="1">
        <v>16.79</v>
      </c>
      <c r="K33" s="1">
        <v>0</v>
      </c>
      <c r="L33" s="1">
        <v>0</v>
      </c>
      <c r="M33" s="1">
        <v>0.17</v>
      </c>
      <c r="N33" s="1">
        <v>0</v>
      </c>
      <c r="O33" s="1">
        <v>31.9</v>
      </c>
      <c r="P33" s="1"/>
      <c r="Q33" s="1"/>
      <c r="R33" s="1"/>
    </row>
    <row r="34" spans="1:18" x14ac:dyDescent="0.3">
      <c r="A34" s="1" t="s">
        <v>25</v>
      </c>
      <c r="B34" s="1">
        <v>3.19</v>
      </c>
      <c r="C34" s="1">
        <v>0</v>
      </c>
      <c r="D34" s="1">
        <v>0</v>
      </c>
      <c r="E34" s="1">
        <v>0</v>
      </c>
      <c r="F34" s="1">
        <v>0.8</v>
      </c>
      <c r="G34" s="1">
        <v>28.52</v>
      </c>
      <c r="H34" s="1">
        <v>7.48</v>
      </c>
      <c r="I34" s="1">
        <v>21.04</v>
      </c>
      <c r="J34" s="1">
        <v>5.49</v>
      </c>
      <c r="K34" s="1">
        <v>0</v>
      </c>
      <c r="L34" s="1">
        <v>27.12</v>
      </c>
      <c r="M34" s="1">
        <v>0.15</v>
      </c>
      <c r="N34" s="1">
        <v>0.1</v>
      </c>
      <c r="O34" s="1">
        <v>65.37</v>
      </c>
      <c r="P34" s="7">
        <f>(O34-O35)/O35</f>
        <v>-0.68166544923301675</v>
      </c>
      <c r="Q34" s="7">
        <f>O34/$O$79</f>
        <v>5.718267594979051E-4</v>
      </c>
      <c r="R34" s="1">
        <v>-139.97999999999999</v>
      </c>
    </row>
    <row r="35" spans="1:18" x14ac:dyDescent="0.3">
      <c r="A35" s="1" t="s">
        <v>11</v>
      </c>
      <c r="B35" s="1">
        <v>12.42</v>
      </c>
      <c r="C35" s="1">
        <v>0</v>
      </c>
      <c r="D35" s="1">
        <v>0</v>
      </c>
      <c r="E35" s="1">
        <v>0</v>
      </c>
      <c r="F35" s="1">
        <v>1.03</v>
      </c>
      <c r="G35" s="1">
        <v>159.12</v>
      </c>
      <c r="H35" s="1">
        <v>115.78</v>
      </c>
      <c r="I35" s="1">
        <v>43.33</v>
      </c>
      <c r="J35" s="1">
        <v>4.88</v>
      </c>
      <c r="K35" s="1">
        <v>0</v>
      </c>
      <c r="L35" s="1">
        <v>27.49</v>
      </c>
      <c r="M35" s="1">
        <v>0.22</v>
      </c>
      <c r="N35" s="1">
        <v>0.2</v>
      </c>
      <c r="O35" s="1">
        <v>205.35</v>
      </c>
      <c r="P35" s="1"/>
      <c r="Q35" s="1"/>
      <c r="R35" s="1"/>
    </row>
    <row r="36" spans="1:18" x14ac:dyDescent="0.3">
      <c r="A36" s="1" t="s">
        <v>26</v>
      </c>
      <c r="B36" s="1">
        <v>702.3</v>
      </c>
      <c r="C36" s="1">
        <v>66.03</v>
      </c>
      <c r="D36" s="1">
        <v>64.95</v>
      </c>
      <c r="E36" s="1">
        <v>1.08</v>
      </c>
      <c r="F36" s="1">
        <v>163.03</v>
      </c>
      <c r="G36" s="1">
        <v>1456.55</v>
      </c>
      <c r="H36" s="1">
        <v>593.16999999999996</v>
      </c>
      <c r="I36" s="1">
        <v>863.37</v>
      </c>
      <c r="J36" s="1">
        <v>892.07</v>
      </c>
      <c r="K36" s="1">
        <v>14.78</v>
      </c>
      <c r="L36" s="1">
        <v>36.909999999999997</v>
      </c>
      <c r="M36" s="1">
        <v>90.96</v>
      </c>
      <c r="N36" s="1">
        <v>1250.43</v>
      </c>
      <c r="O36" s="1">
        <v>4673.05</v>
      </c>
      <c r="P36" s="7">
        <f>(O36-O37)/O37</f>
        <v>0.14860131695698883</v>
      </c>
      <c r="Q36" s="7">
        <f>O36/$O$79</f>
        <v>4.0877696779435299E-2</v>
      </c>
      <c r="R36" s="1">
        <v>604.58000000000004</v>
      </c>
    </row>
    <row r="37" spans="1:18" x14ac:dyDescent="0.3">
      <c r="A37" s="1" t="s">
        <v>11</v>
      </c>
      <c r="B37" s="1">
        <v>639.02</v>
      </c>
      <c r="C37" s="1">
        <v>64.680000000000007</v>
      </c>
      <c r="D37" s="1">
        <v>63.01</v>
      </c>
      <c r="E37" s="1">
        <v>1.68</v>
      </c>
      <c r="F37" s="1">
        <v>105.97</v>
      </c>
      <c r="G37" s="1">
        <v>1300.1600000000001</v>
      </c>
      <c r="H37" s="1">
        <v>584.51</v>
      </c>
      <c r="I37" s="1">
        <v>715.65</v>
      </c>
      <c r="J37" s="1">
        <v>697.7</v>
      </c>
      <c r="K37" s="1">
        <v>18.100000000000001</v>
      </c>
      <c r="L37" s="1">
        <v>34.409999999999997</v>
      </c>
      <c r="M37" s="1">
        <v>73.19</v>
      </c>
      <c r="N37" s="1">
        <v>1135.23</v>
      </c>
      <c r="O37" s="1">
        <v>4068.47</v>
      </c>
      <c r="P37" s="1"/>
      <c r="Q37" s="1"/>
      <c r="R37" s="1"/>
    </row>
    <row r="38" spans="1:18" x14ac:dyDescent="0.3">
      <c r="A38" s="1" t="s">
        <v>27</v>
      </c>
      <c r="B38" s="1">
        <v>164.35</v>
      </c>
      <c r="C38" s="1">
        <v>25.3</v>
      </c>
      <c r="D38" s="1">
        <v>25.3</v>
      </c>
      <c r="E38" s="1">
        <v>0</v>
      </c>
      <c r="F38" s="1">
        <v>29.93</v>
      </c>
      <c r="G38" s="1">
        <v>936.55</v>
      </c>
      <c r="H38" s="1">
        <v>417.53</v>
      </c>
      <c r="I38" s="1">
        <v>519.02</v>
      </c>
      <c r="J38" s="1">
        <v>222.32</v>
      </c>
      <c r="K38" s="1">
        <v>0</v>
      </c>
      <c r="L38" s="1">
        <v>6.36</v>
      </c>
      <c r="M38" s="1">
        <v>21.76</v>
      </c>
      <c r="N38" s="1">
        <v>4.01</v>
      </c>
      <c r="O38" s="1">
        <v>1410.58</v>
      </c>
      <c r="P38" s="7">
        <f>(O38-O39)/O39</f>
        <v>9.5204820025466541E-2</v>
      </c>
      <c r="Q38" s="7">
        <f>O38/$O$79</f>
        <v>1.2339106477169267E-2</v>
      </c>
      <c r="R38" s="1">
        <v>122.62</v>
      </c>
    </row>
    <row r="39" spans="1:18" x14ac:dyDescent="0.3">
      <c r="A39" s="1" t="s">
        <v>11</v>
      </c>
      <c r="B39" s="1">
        <v>172.12</v>
      </c>
      <c r="C39" s="1">
        <v>25.16</v>
      </c>
      <c r="D39" s="1">
        <v>25.16</v>
      </c>
      <c r="E39" s="1">
        <v>0</v>
      </c>
      <c r="F39" s="1">
        <v>25.48</v>
      </c>
      <c r="G39" s="1">
        <v>827.8</v>
      </c>
      <c r="H39" s="1">
        <v>368.75</v>
      </c>
      <c r="I39" s="1">
        <v>459.05</v>
      </c>
      <c r="J39" s="1">
        <v>206.63</v>
      </c>
      <c r="K39" s="1">
        <v>0</v>
      </c>
      <c r="L39" s="1">
        <v>4.97</v>
      </c>
      <c r="M39" s="1">
        <v>21.36</v>
      </c>
      <c r="N39" s="1">
        <v>4.4400000000000004</v>
      </c>
      <c r="O39" s="1">
        <v>1287.96</v>
      </c>
      <c r="P39" s="1"/>
      <c r="Q39" s="1"/>
      <c r="R39" s="1"/>
    </row>
    <row r="40" spans="1:18" x14ac:dyDescent="0.3">
      <c r="A40" s="1" t="s">
        <v>28</v>
      </c>
      <c r="B40" s="1">
        <v>757.86</v>
      </c>
      <c r="C40" s="1">
        <v>39.11</v>
      </c>
      <c r="D40" s="1">
        <v>39.11</v>
      </c>
      <c r="E40" s="1">
        <v>0</v>
      </c>
      <c r="F40" s="1">
        <v>62.16</v>
      </c>
      <c r="G40" s="1">
        <v>862.58</v>
      </c>
      <c r="H40" s="1">
        <v>434.2</v>
      </c>
      <c r="I40" s="1">
        <v>428.38</v>
      </c>
      <c r="J40" s="1">
        <v>976.66</v>
      </c>
      <c r="K40" s="1">
        <v>0.03</v>
      </c>
      <c r="L40" s="1">
        <v>59.94</v>
      </c>
      <c r="M40" s="1">
        <v>417.49</v>
      </c>
      <c r="N40" s="1">
        <v>1138.22</v>
      </c>
      <c r="O40" s="1">
        <v>4314.05</v>
      </c>
      <c r="P40" s="7">
        <f>(O40-O41)/O41</f>
        <v>9.7161502641142816E-2</v>
      </c>
      <c r="Q40" s="7">
        <f>O40/$O$79</f>
        <v>3.7737329536667238E-2</v>
      </c>
      <c r="R40" s="1">
        <v>382.04</v>
      </c>
    </row>
    <row r="41" spans="1:18" x14ac:dyDescent="0.3">
      <c r="A41" s="1" t="s">
        <v>11</v>
      </c>
      <c r="B41" s="1">
        <v>675.02</v>
      </c>
      <c r="C41" s="1">
        <v>39.619999999999997</v>
      </c>
      <c r="D41" s="1">
        <v>39.619999999999997</v>
      </c>
      <c r="E41" s="1">
        <v>0</v>
      </c>
      <c r="F41" s="1">
        <v>31.27</v>
      </c>
      <c r="G41" s="1">
        <v>968.35</v>
      </c>
      <c r="H41" s="1">
        <v>448.73</v>
      </c>
      <c r="I41" s="1">
        <v>519.62</v>
      </c>
      <c r="J41" s="1">
        <v>738.35</v>
      </c>
      <c r="K41" s="1">
        <v>0.03</v>
      </c>
      <c r="L41" s="1">
        <v>27.13</v>
      </c>
      <c r="M41" s="1">
        <v>343.81</v>
      </c>
      <c r="N41" s="1">
        <v>1108.43</v>
      </c>
      <c r="O41" s="1">
        <v>3932.01</v>
      </c>
      <c r="P41" s="1"/>
      <c r="Q41" s="1"/>
      <c r="R41" s="1"/>
    </row>
    <row r="42" spans="1:18" x14ac:dyDescent="0.3">
      <c r="A42" s="1" t="s">
        <v>29</v>
      </c>
      <c r="B42" s="1">
        <v>37.9</v>
      </c>
      <c r="C42" s="1">
        <v>1.1200000000000001</v>
      </c>
      <c r="D42" s="1">
        <v>1.1200000000000001</v>
      </c>
      <c r="E42" s="1">
        <v>0</v>
      </c>
      <c r="F42" s="1">
        <v>7.45</v>
      </c>
      <c r="G42" s="1">
        <v>936.37</v>
      </c>
      <c r="H42" s="1">
        <v>207.94</v>
      </c>
      <c r="I42" s="1">
        <v>728.42</v>
      </c>
      <c r="J42" s="1">
        <v>1.19</v>
      </c>
      <c r="K42" s="1">
        <v>0</v>
      </c>
      <c r="L42" s="1">
        <v>2.81</v>
      </c>
      <c r="M42" s="1">
        <v>46.92</v>
      </c>
      <c r="N42" s="1">
        <v>6.13</v>
      </c>
      <c r="O42" s="1">
        <v>1039.8800000000001</v>
      </c>
      <c r="P42" s="7">
        <f>(O42-O43)/O43</f>
        <v>0.31034917274663248</v>
      </c>
      <c r="Q42" s="7">
        <f>O42/$O$79</f>
        <v>9.0963930039265964E-3</v>
      </c>
      <c r="R42" s="1">
        <v>246.29</v>
      </c>
    </row>
    <row r="43" spans="1:18" x14ac:dyDescent="0.3">
      <c r="A43" s="1" t="s">
        <v>11</v>
      </c>
      <c r="B43" s="1">
        <v>30.51</v>
      </c>
      <c r="C43" s="1">
        <v>0.9</v>
      </c>
      <c r="D43" s="1">
        <v>0.9</v>
      </c>
      <c r="E43" s="1">
        <v>0</v>
      </c>
      <c r="F43" s="1">
        <v>6.09</v>
      </c>
      <c r="G43" s="1">
        <v>734.78</v>
      </c>
      <c r="H43" s="1">
        <v>146.30000000000001</v>
      </c>
      <c r="I43" s="1">
        <v>588.48</v>
      </c>
      <c r="J43" s="1">
        <v>0.72</v>
      </c>
      <c r="K43" s="1">
        <v>0</v>
      </c>
      <c r="L43" s="1">
        <v>2.36</v>
      </c>
      <c r="M43" s="1">
        <v>12.97</v>
      </c>
      <c r="N43" s="1">
        <v>5.26</v>
      </c>
      <c r="O43" s="1">
        <v>793.59</v>
      </c>
      <c r="P43" s="1"/>
      <c r="Q43" s="1"/>
      <c r="R43" s="1"/>
    </row>
    <row r="44" spans="1:18" x14ac:dyDescent="0.3">
      <c r="A44" s="1" t="s">
        <v>30</v>
      </c>
      <c r="B44" s="1">
        <v>1114.47</v>
      </c>
      <c r="C44" s="1">
        <v>290.95</v>
      </c>
      <c r="D44" s="1">
        <v>290.95</v>
      </c>
      <c r="E44" s="1">
        <v>0</v>
      </c>
      <c r="F44" s="1">
        <v>121.62</v>
      </c>
      <c r="G44" s="1">
        <v>2953.2</v>
      </c>
      <c r="H44" s="1">
        <v>1285.1600000000001</v>
      </c>
      <c r="I44" s="1">
        <v>1668.04</v>
      </c>
      <c r="J44" s="1">
        <v>1201.58</v>
      </c>
      <c r="K44" s="1">
        <v>61.85</v>
      </c>
      <c r="L44" s="1">
        <v>252.77</v>
      </c>
      <c r="M44" s="1">
        <v>87.92</v>
      </c>
      <c r="N44" s="1">
        <v>166.36</v>
      </c>
      <c r="O44" s="1">
        <v>6250.72</v>
      </c>
      <c r="P44" s="7">
        <f>(O44-O45)/O45</f>
        <v>0.26367799128668046</v>
      </c>
      <c r="Q44" s="7">
        <f>O44/$O$79</f>
        <v>5.4678429893356972E-2</v>
      </c>
      <c r="R44" s="1">
        <v>1304.27</v>
      </c>
    </row>
    <row r="45" spans="1:18" x14ac:dyDescent="0.3">
      <c r="A45" s="1" t="s">
        <v>11</v>
      </c>
      <c r="B45" s="1">
        <v>945.99</v>
      </c>
      <c r="C45" s="1">
        <v>264.58999999999997</v>
      </c>
      <c r="D45" s="1">
        <v>264.58999999999997</v>
      </c>
      <c r="E45" s="1">
        <v>0</v>
      </c>
      <c r="F45" s="1">
        <v>65.91</v>
      </c>
      <c r="G45" s="1">
        <v>2178.9499999999998</v>
      </c>
      <c r="H45" s="1">
        <v>999.83</v>
      </c>
      <c r="I45" s="1">
        <v>1179.1199999999999</v>
      </c>
      <c r="J45" s="1">
        <v>889.87</v>
      </c>
      <c r="K45" s="1">
        <v>35.64</v>
      </c>
      <c r="L45" s="1">
        <v>216.39</v>
      </c>
      <c r="M45" s="1">
        <v>197.61</v>
      </c>
      <c r="N45" s="1">
        <v>151.5</v>
      </c>
      <c r="O45" s="1">
        <v>4946.45</v>
      </c>
      <c r="P45" s="1"/>
      <c r="Q45" s="1"/>
      <c r="R45" s="1"/>
    </row>
    <row r="46" spans="1:18" x14ac:dyDescent="0.3">
      <c r="A46" s="1" t="s">
        <v>31</v>
      </c>
      <c r="B46" s="1">
        <v>1957.75</v>
      </c>
      <c r="C46" s="1">
        <v>411.15</v>
      </c>
      <c r="D46" s="1">
        <v>191.12</v>
      </c>
      <c r="E46" s="1">
        <v>220.03</v>
      </c>
      <c r="F46" s="1">
        <v>456.18</v>
      </c>
      <c r="G46" s="1">
        <v>3688.61</v>
      </c>
      <c r="H46" s="1">
        <v>1456.18</v>
      </c>
      <c r="I46" s="1">
        <v>2232.4299999999998</v>
      </c>
      <c r="J46" s="1">
        <v>8080.02</v>
      </c>
      <c r="K46" s="1">
        <v>186.37</v>
      </c>
      <c r="L46" s="1">
        <v>226.72</v>
      </c>
      <c r="M46" s="1">
        <v>320.86</v>
      </c>
      <c r="N46" s="1">
        <v>615.14</v>
      </c>
      <c r="O46" s="1">
        <v>15942.8</v>
      </c>
      <c r="P46" s="7">
        <f>(O46-O47)/O47</f>
        <v>7.7889168643125783E-2</v>
      </c>
      <c r="Q46" s="7">
        <f>O46/$O$79</f>
        <v>0.13946029771031362</v>
      </c>
      <c r="R46" s="1">
        <v>1152.04</v>
      </c>
    </row>
    <row r="47" spans="1:18" x14ac:dyDescent="0.3">
      <c r="A47" s="1" t="s">
        <v>11</v>
      </c>
      <c r="B47" s="1">
        <v>2010.34</v>
      </c>
      <c r="C47" s="1">
        <v>419.81</v>
      </c>
      <c r="D47" s="1">
        <v>221.78</v>
      </c>
      <c r="E47" s="1">
        <v>198.03</v>
      </c>
      <c r="F47" s="1">
        <v>397.27</v>
      </c>
      <c r="G47" s="1">
        <v>3185.39</v>
      </c>
      <c r="H47" s="1">
        <v>1101.22</v>
      </c>
      <c r="I47" s="1">
        <v>2084.17</v>
      </c>
      <c r="J47" s="1">
        <v>7498.72</v>
      </c>
      <c r="K47" s="1">
        <v>105.68</v>
      </c>
      <c r="L47" s="1">
        <v>241.23</v>
      </c>
      <c r="M47" s="1">
        <v>323.81</v>
      </c>
      <c r="N47" s="1">
        <v>608.51</v>
      </c>
      <c r="O47" s="1">
        <v>14790.76</v>
      </c>
      <c r="P47" s="1"/>
      <c r="Q47" s="1"/>
      <c r="R47" s="1"/>
    </row>
    <row r="48" spans="1:18" x14ac:dyDescent="0.3">
      <c r="A48" s="1" t="s">
        <v>32</v>
      </c>
      <c r="B48" s="1">
        <v>808.3</v>
      </c>
      <c r="C48" s="1">
        <v>208.43</v>
      </c>
      <c r="D48" s="1">
        <v>100.54</v>
      </c>
      <c r="E48" s="1">
        <v>107.89</v>
      </c>
      <c r="F48" s="1">
        <v>188.94</v>
      </c>
      <c r="G48" s="1">
        <v>1443.52</v>
      </c>
      <c r="H48" s="1">
        <v>438.16</v>
      </c>
      <c r="I48" s="1">
        <v>1005.36</v>
      </c>
      <c r="J48" s="1">
        <v>3217.84</v>
      </c>
      <c r="K48" s="1">
        <v>57.85</v>
      </c>
      <c r="L48" s="1">
        <v>59.97</v>
      </c>
      <c r="M48" s="1">
        <v>509.41</v>
      </c>
      <c r="N48" s="1">
        <v>685.08</v>
      </c>
      <c r="O48" s="1">
        <v>7179.34</v>
      </c>
      <c r="P48" s="7">
        <f>(O48-O49)/O49</f>
        <v>0.14215578655314065</v>
      </c>
      <c r="Q48" s="7">
        <f>O48/$O$79</f>
        <v>6.2801571478257462E-2</v>
      </c>
      <c r="R48" s="1">
        <v>893.56</v>
      </c>
    </row>
    <row r="49" spans="1:18" x14ac:dyDescent="0.3">
      <c r="A49" s="1" t="s">
        <v>11</v>
      </c>
      <c r="B49" s="1">
        <v>850.68</v>
      </c>
      <c r="C49" s="1">
        <v>217.07</v>
      </c>
      <c r="D49" s="1">
        <v>118.27</v>
      </c>
      <c r="E49" s="1">
        <v>98.8</v>
      </c>
      <c r="F49" s="1">
        <v>153.22999999999999</v>
      </c>
      <c r="G49" s="1">
        <v>1214.18</v>
      </c>
      <c r="H49" s="1">
        <v>321.39999999999998</v>
      </c>
      <c r="I49" s="1">
        <v>892.77</v>
      </c>
      <c r="J49" s="1">
        <v>3269.58</v>
      </c>
      <c r="K49" s="1">
        <v>59.44</v>
      </c>
      <c r="L49" s="1">
        <v>67.64</v>
      </c>
      <c r="M49" s="1">
        <v>244.05</v>
      </c>
      <c r="N49" s="1">
        <v>209.92</v>
      </c>
      <c r="O49" s="1">
        <v>6285.78</v>
      </c>
      <c r="P49" s="1"/>
      <c r="Q49" s="1"/>
      <c r="R49" s="1"/>
    </row>
    <row r="50" spans="1:18" x14ac:dyDescent="0.3">
      <c r="A50" s="1" t="s">
        <v>33</v>
      </c>
      <c r="B50" s="1">
        <v>1109.47</v>
      </c>
      <c r="C50" s="1">
        <v>170.6</v>
      </c>
      <c r="D50" s="1">
        <v>81.260000000000005</v>
      </c>
      <c r="E50" s="1">
        <v>89.34</v>
      </c>
      <c r="F50" s="1">
        <v>191.42</v>
      </c>
      <c r="G50" s="1">
        <v>2433.7600000000002</v>
      </c>
      <c r="H50" s="1">
        <v>714.21</v>
      </c>
      <c r="I50" s="1">
        <v>1719.55</v>
      </c>
      <c r="J50" s="1">
        <v>3292.99</v>
      </c>
      <c r="K50" s="1">
        <v>20.03</v>
      </c>
      <c r="L50" s="1">
        <v>137.52000000000001</v>
      </c>
      <c r="M50" s="1">
        <v>169.98</v>
      </c>
      <c r="N50" s="1">
        <v>416.25</v>
      </c>
      <c r="O50" s="1">
        <v>7942.02</v>
      </c>
      <c r="P50" s="7">
        <f>(O50-O51)/O51</f>
        <v>8.4633128070240135E-2</v>
      </c>
      <c r="Q50" s="7">
        <f>O50/$O$79</f>
        <v>6.9473146098631672E-2</v>
      </c>
      <c r="R50" s="1">
        <v>619.71</v>
      </c>
    </row>
    <row r="51" spans="1:18" x14ac:dyDescent="0.3">
      <c r="A51" s="1" t="s">
        <v>11</v>
      </c>
      <c r="B51" s="1">
        <v>1029.55</v>
      </c>
      <c r="C51" s="1">
        <v>204.36</v>
      </c>
      <c r="D51" s="1">
        <v>90.07</v>
      </c>
      <c r="E51" s="1">
        <v>114.29</v>
      </c>
      <c r="F51" s="1">
        <v>172.93</v>
      </c>
      <c r="G51" s="1">
        <v>2045.87</v>
      </c>
      <c r="H51" s="1">
        <v>563.4</v>
      </c>
      <c r="I51" s="1">
        <v>1482.47</v>
      </c>
      <c r="J51" s="1">
        <v>3315.57</v>
      </c>
      <c r="K51" s="1">
        <v>35.619999999999997</v>
      </c>
      <c r="L51" s="1">
        <v>136.84</v>
      </c>
      <c r="M51" s="1">
        <v>177.8</v>
      </c>
      <c r="N51" s="1">
        <v>203.77</v>
      </c>
      <c r="O51" s="1">
        <v>7322.31</v>
      </c>
      <c r="P51" s="1"/>
      <c r="Q51" s="1"/>
      <c r="R51" s="1"/>
    </row>
    <row r="52" spans="1:18" x14ac:dyDescent="0.3">
      <c r="A52" s="1" t="s">
        <v>34</v>
      </c>
      <c r="B52" s="1">
        <v>140.85</v>
      </c>
      <c r="C52" s="1">
        <v>22.35</v>
      </c>
      <c r="D52" s="1">
        <v>13.31</v>
      </c>
      <c r="E52" s="1">
        <v>9.0399999999999991</v>
      </c>
      <c r="F52" s="1">
        <v>5.74</v>
      </c>
      <c r="G52" s="1">
        <v>894.1</v>
      </c>
      <c r="H52" s="1">
        <v>383.77</v>
      </c>
      <c r="I52" s="1">
        <v>510.34</v>
      </c>
      <c r="J52" s="1">
        <v>244.51</v>
      </c>
      <c r="K52" s="1">
        <v>0</v>
      </c>
      <c r="L52" s="1">
        <v>13.19</v>
      </c>
      <c r="M52" s="1">
        <v>64.7</v>
      </c>
      <c r="N52" s="1">
        <v>542.27</v>
      </c>
      <c r="O52" s="1">
        <v>1927.72</v>
      </c>
      <c r="P52" s="7">
        <f>(O52-O53)/O53</f>
        <v>0.27983959846503165</v>
      </c>
      <c r="Q52" s="7">
        <f>O52/$O$79</f>
        <v>1.6862809864147187E-2</v>
      </c>
      <c r="R52" s="1">
        <v>421.5</v>
      </c>
    </row>
    <row r="53" spans="1:18" x14ac:dyDescent="0.3">
      <c r="A53" s="1" t="s">
        <v>11</v>
      </c>
      <c r="B53" s="1">
        <v>123.94</v>
      </c>
      <c r="C53" s="1">
        <v>15.79</v>
      </c>
      <c r="D53" s="1">
        <v>8.2899999999999991</v>
      </c>
      <c r="E53" s="1">
        <v>7.5</v>
      </c>
      <c r="F53" s="1">
        <v>6.36</v>
      </c>
      <c r="G53" s="1">
        <v>804.42</v>
      </c>
      <c r="H53" s="1">
        <v>431.26</v>
      </c>
      <c r="I53" s="1">
        <v>373.16</v>
      </c>
      <c r="J53" s="1">
        <v>130.12</v>
      </c>
      <c r="K53" s="1">
        <v>0</v>
      </c>
      <c r="L53" s="1">
        <v>12.75</v>
      </c>
      <c r="M53" s="1">
        <v>66.099999999999994</v>
      </c>
      <c r="N53" s="1">
        <v>346.74</v>
      </c>
      <c r="O53" s="1">
        <v>1506.22</v>
      </c>
      <c r="P53" s="1"/>
      <c r="Q53" s="1"/>
      <c r="R53" s="1"/>
    </row>
    <row r="54" spans="1:18" x14ac:dyDescent="0.3">
      <c r="A54" s="2" t="s">
        <v>35</v>
      </c>
      <c r="B54" s="4">
        <f t="shared" ref="B54:O55" si="0">SUM(B4+B6+B8+B10+B12+B14+B16+B18+B20+B22+B24+B26+B28+B30+B32+B34+B36+B38+B40+B42+B44+B46+B48+B50+B52)</f>
        <v>12867.21</v>
      </c>
      <c r="C54" s="4">
        <f t="shared" si="0"/>
        <v>2285.5599999999995</v>
      </c>
      <c r="D54" s="4">
        <f t="shared" si="0"/>
        <v>1750.0499999999995</v>
      </c>
      <c r="E54" s="4">
        <f t="shared" si="0"/>
        <v>535.5</v>
      </c>
      <c r="F54" s="4">
        <f t="shared" si="0"/>
        <v>2354</v>
      </c>
      <c r="G54" s="4">
        <f t="shared" si="0"/>
        <v>33444.99</v>
      </c>
      <c r="H54" s="4">
        <f t="shared" si="0"/>
        <v>13796.410000000003</v>
      </c>
      <c r="I54" s="4">
        <f t="shared" si="0"/>
        <v>19648.54</v>
      </c>
      <c r="J54" s="4">
        <f t="shared" si="0"/>
        <v>32745.899999999998</v>
      </c>
      <c r="K54" s="4">
        <f t="shared" si="0"/>
        <v>460.01</v>
      </c>
      <c r="L54" s="4">
        <f t="shared" si="0"/>
        <v>2237.0099999999998</v>
      </c>
      <c r="M54" s="4">
        <f t="shared" si="0"/>
        <v>3227.4900000000002</v>
      </c>
      <c r="N54" s="4">
        <f t="shared" si="0"/>
        <v>9718.5600000000013</v>
      </c>
      <c r="O54" s="4">
        <f t="shared" si="0"/>
        <v>99340.680000000008</v>
      </c>
      <c r="P54" s="8">
        <f>(O54-O55)/O55</f>
        <v>0.16021848957965326</v>
      </c>
      <c r="Q54" s="8">
        <f>O54/$O$79</f>
        <v>0.86898667784485784</v>
      </c>
      <c r="R54" s="4">
        <f t="shared" ref="R54" si="1">SUM(R4+R6+R8+R10+R12+R14+R16+R18+R20+R22+R24+R26+R28+R30+R32+R34+R36+R38+R40+R42+R44+R46+R48+R50+R52)</f>
        <v>13718.290000000005</v>
      </c>
    </row>
    <row r="55" spans="1:18" x14ac:dyDescent="0.3">
      <c r="A55" s="1" t="s">
        <v>36</v>
      </c>
      <c r="B55" s="5">
        <f t="shared" si="0"/>
        <v>12078.469999999998</v>
      </c>
      <c r="C55" s="5">
        <f t="shared" si="0"/>
        <v>2303.5400000000004</v>
      </c>
      <c r="D55" s="5">
        <f t="shared" si="0"/>
        <v>1758.7599999999998</v>
      </c>
      <c r="E55" s="5">
        <f t="shared" si="0"/>
        <v>544.80000000000007</v>
      </c>
      <c r="F55" s="5">
        <f t="shared" si="0"/>
        <v>1742.3</v>
      </c>
      <c r="G55" s="5">
        <f t="shared" si="0"/>
        <v>28215.199999999993</v>
      </c>
      <c r="H55" s="5">
        <f t="shared" si="0"/>
        <v>11360.58</v>
      </c>
      <c r="I55" s="5">
        <f t="shared" si="0"/>
        <v>16854.62</v>
      </c>
      <c r="J55" s="5">
        <f t="shared" si="0"/>
        <v>27026.41</v>
      </c>
      <c r="K55" s="5">
        <f t="shared" si="0"/>
        <v>344.96</v>
      </c>
      <c r="L55" s="5">
        <f t="shared" si="0"/>
        <v>2450.12</v>
      </c>
      <c r="M55" s="5">
        <f t="shared" si="0"/>
        <v>2722.2400000000002</v>
      </c>
      <c r="N55" s="5">
        <f t="shared" si="0"/>
        <v>8739.1299999999992</v>
      </c>
      <c r="O55" s="5">
        <f t="shared" si="0"/>
        <v>85622.39</v>
      </c>
      <c r="P55" s="1"/>
      <c r="Q55" s="1"/>
      <c r="R55" s="1"/>
    </row>
    <row r="56" spans="1:18" x14ac:dyDescent="0.3">
      <c r="A56" s="1" t="s">
        <v>37</v>
      </c>
      <c r="B56" s="7">
        <f t="shared" ref="B56:O56" si="2">(B54-B55)/B55</f>
        <v>6.5301317137021642E-2</v>
      </c>
      <c r="C56" s="7">
        <f t="shared" si="2"/>
        <v>-7.8053778098061783E-3</v>
      </c>
      <c r="D56" s="7">
        <f t="shared" si="2"/>
        <v>-4.952352794014115E-3</v>
      </c>
      <c r="E56" s="7">
        <f t="shared" si="2"/>
        <v>-1.707048458149792E-2</v>
      </c>
      <c r="F56" s="7">
        <f t="shared" si="2"/>
        <v>0.35108764277104981</v>
      </c>
      <c r="G56" s="7">
        <f t="shared" si="2"/>
        <v>0.18535363917321179</v>
      </c>
      <c r="H56" s="7">
        <f t="shared" si="2"/>
        <v>0.21441070790399819</v>
      </c>
      <c r="I56" s="7">
        <f t="shared" si="2"/>
        <v>0.16576582563119205</v>
      </c>
      <c r="J56" s="7">
        <f t="shared" si="2"/>
        <v>0.21162596142069917</v>
      </c>
      <c r="K56" s="7">
        <f t="shared" si="2"/>
        <v>0.33351692949907241</v>
      </c>
      <c r="L56" s="7">
        <f t="shared" si="2"/>
        <v>-8.6979413253228471E-2</v>
      </c>
      <c r="M56" s="7">
        <f t="shared" si="2"/>
        <v>0.18560082872928174</v>
      </c>
      <c r="N56" s="7">
        <f t="shared" si="2"/>
        <v>0.11207408517781543</v>
      </c>
      <c r="O56" s="7">
        <f t="shared" si="2"/>
        <v>0.16021848957965326</v>
      </c>
      <c r="P56" s="1"/>
      <c r="Q56" s="1"/>
      <c r="R56" s="1"/>
    </row>
    <row r="57" spans="1:18" x14ac:dyDescent="0.3">
      <c r="A57" s="2" t="s">
        <v>71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 t="s">
        <v>38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1947.13</v>
      </c>
      <c r="K58" s="1">
        <v>0</v>
      </c>
      <c r="L58" s="1">
        <v>0</v>
      </c>
      <c r="M58" s="1">
        <v>30.02</v>
      </c>
      <c r="N58" s="1">
        <v>0</v>
      </c>
      <c r="O58" s="1">
        <v>1977.15</v>
      </c>
      <c r="P58" s="7">
        <f>(O58-O59)/O59</f>
        <v>0.40188605665260413</v>
      </c>
      <c r="Q58" s="8">
        <f>O58/$O$79</f>
        <v>1.7295200819049766E-2</v>
      </c>
      <c r="R58" s="1">
        <v>566.79999999999995</v>
      </c>
    </row>
    <row r="59" spans="1:18" x14ac:dyDescent="0.3">
      <c r="A59" s="1" t="s">
        <v>11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1382.25</v>
      </c>
      <c r="K59" s="1">
        <v>0</v>
      </c>
      <c r="L59" s="1">
        <v>0</v>
      </c>
      <c r="M59" s="1">
        <v>28.1</v>
      </c>
      <c r="N59" s="1">
        <v>0</v>
      </c>
      <c r="O59" s="1">
        <v>1410.35</v>
      </c>
      <c r="P59" s="1"/>
      <c r="Q59" s="1"/>
      <c r="R59" s="1"/>
    </row>
    <row r="60" spans="1:18" x14ac:dyDescent="0.3">
      <c r="A60" s="1" t="s">
        <v>39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1168.92</v>
      </c>
      <c r="K60" s="1">
        <v>0</v>
      </c>
      <c r="L60" s="1">
        <v>0</v>
      </c>
      <c r="M60" s="1">
        <v>75.55</v>
      </c>
      <c r="N60" s="1">
        <v>0</v>
      </c>
      <c r="O60" s="1">
        <v>1244.47</v>
      </c>
      <c r="P60" s="7">
        <f>(O60-O61)/O61</f>
        <v>0.19466443951655479</v>
      </c>
      <c r="Q60" s="8">
        <f>O60/$O$79</f>
        <v>1.0886052430661741E-2</v>
      </c>
      <c r="R60" s="1">
        <v>202.78</v>
      </c>
    </row>
    <row r="61" spans="1:18" x14ac:dyDescent="0.3">
      <c r="A61" s="1" t="s">
        <v>11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976.18</v>
      </c>
      <c r="K61" s="1">
        <v>0</v>
      </c>
      <c r="L61" s="1">
        <v>0</v>
      </c>
      <c r="M61" s="1">
        <v>65.510000000000005</v>
      </c>
      <c r="N61" s="1">
        <v>0</v>
      </c>
      <c r="O61" s="1">
        <v>1041.69</v>
      </c>
      <c r="P61" s="1"/>
      <c r="Q61" s="1"/>
      <c r="R61" s="1"/>
    </row>
    <row r="62" spans="1:18" x14ac:dyDescent="0.3">
      <c r="A62" s="1" t="s">
        <v>40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2543.63</v>
      </c>
      <c r="K62" s="1">
        <v>0</v>
      </c>
      <c r="L62" s="1">
        <v>0</v>
      </c>
      <c r="M62" s="1">
        <v>93.87</v>
      </c>
      <c r="N62" s="1">
        <v>0</v>
      </c>
      <c r="O62" s="1">
        <v>2637.5</v>
      </c>
      <c r="P62" s="7">
        <f>(O62-O63)/O63</f>
        <v>0.34998182962845426</v>
      </c>
      <c r="Q62" s="8">
        <f>O62/$O$79</f>
        <v>2.3071639562119085E-2</v>
      </c>
      <c r="R62" s="1">
        <v>683.77</v>
      </c>
    </row>
    <row r="63" spans="1:18" x14ac:dyDescent="0.3">
      <c r="A63" s="1" t="s">
        <v>11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1814.66</v>
      </c>
      <c r="K63" s="1">
        <v>0</v>
      </c>
      <c r="L63" s="1">
        <v>0</v>
      </c>
      <c r="M63" s="1">
        <v>139.07</v>
      </c>
      <c r="N63" s="1">
        <v>0</v>
      </c>
      <c r="O63" s="1">
        <v>1953.73</v>
      </c>
      <c r="P63" s="1"/>
      <c r="Q63" s="1"/>
      <c r="R63" s="1"/>
    </row>
    <row r="64" spans="1:18" x14ac:dyDescent="0.3">
      <c r="A64" s="1" t="s">
        <v>41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604.07000000000005</v>
      </c>
      <c r="K64" s="1">
        <v>0</v>
      </c>
      <c r="L64" s="1">
        <v>0</v>
      </c>
      <c r="M64" s="1">
        <v>12.47</v>
      </c>
      <c r="N64" s="1">
        <v>0</v>
      </c>
      <c r="O64" s="1">
        <v>616.54</v>
      </c>
      <c r="P64" s="7">
        <f>(O64-O65)/O65</f>
        <v>0.25793683179629467</v>
      </c>
      <c r="Q64" s="8">
        <f>O64/$O$79</f>
        <v>5.3932089689588247E-3</v>
      </c>
      <c r="R64" s="1">
        <v>126.42</v>
      </c>
    </row>
    <row r="65" spans="1:19" x14ac:dyDescent="0.3">
      <c r="A65" s="1" t="s">
        <v>11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480.76</v>
      </c>
      <c r="K65" s="1">
        <v>0</v>
      </c>
      <c r="L65" s="1">
        <v>0</v>
      </c>
      <c r="M65" s="1">
        <v>9.36</v>
      </c>
      <c r="N65" s="1">
        <v>0</v>
      </c>
      <c r="O65" s="1">
        <v>490.12</v>
      </c>
      <c r="P65" s="1"/>
      <c r="Q65" s="1"/>
      <c r="R65" s="1"/>
    </row>
    <row r="66" spans="1:19" x14ac:dyDescent="0.3">
      <c r="A66" s="1" t="s">
        <v>42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5364.74</v>
      </c>
      <c r="K66" s="1">
        <v>0</v>
      </c>
      <c r="L66" s="1">
        <v>0</v>
      </c>
      <c r="M66" s="1">
        <v>72.81</v>
      </c>
      <c r="N66" s="1">
        <v>0</v>
      </c>
      <c r="O66" s="1">
        <v>5437.55</v>
      </c>
      <c r="P66" s="7">
        <f>(O66-O67)/O67</f>
        <v>0.1883303211030227</v>
      </c>
      <c r="Q66" s="8">
        <f>O66/$O$79</f>
        <v>4.7565191924550006E-2</v>
      </c>
      <c r="R66" s="1">
        <v>861.76</v>
      </c>
    </row>
    <row r="67" spans="1:19" x14ac:dyDescent="0.3">
      <c r="A67" s="1" t="s">
        <v>11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4511.08</v>
      </c>
      <c r="K67" s="1">
        <v>0</v>
      </c>
      <c r="L67" s="1">
        <v>0</v>
      </c>
      <c r="M67" s="1">
        <v>64.709999999999994</v>
      </c>
      <c r="N67" s="1">
        <v>0</v>
      </c>
      <c r="O67" s="1">
        <v>4575.79</v>
      </c>
      <c r="P67" s="1"/>
      <c r="Q67" s="1"/>
      <c r="R67" s="1"/>
    </row>
    <row r="68" spans="1:19" x14ac:dyDescent="0.3">
      <c r="A68" s="2" t="s">
        <v>74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4">
        <f t="shared" ref="J68" si="3">SUM(J58+J60+J62+J64+J66)</f>
        <v>11628.49</v>
      </c>
      <c r="K68" s="2">
        <v>0</v>
      </c>
      <c r="L68" s="2">
        <v>0</v>
      </c>
      <c r="M68" s="4">
        <f t="shared" ref="M68" si="4">SUM(M58+M60+M62+M64+M66)</f>
        <v>284.72000000000003</v>
      </c>
      <c r="N68" s="2">
        <v>0</v>
      </c>
      <c r="O68" s="4">
        <f t="shared" ref="O68" si="5">SUM(O58+O60+O62+O64+O66)</f>
        <v>11913.21</v>
      </c>
      <c r="P68" s="8">
        <f>(O68-O69)/O69</f>
        <v>0.25777158856718119</v>
      </c>
      <c r="Q68" s="8">
        <f>O68/$O$79</f>
        <v>0.10421129370533941</v>
      </c>
      <c r="R68" s="2">
        <v>2441.5300000000002</v>
      </c>
    </row>
    <row r="69" spans="1:19" x14ac:dyDescent="0.3">
      <c r="A69" s="1" t="s">
        <v>36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5">
        <f t="shared" ref="J69" si="6">SUM(J59+J61+J63+J65+J67)</f>
        <v>9164.93</v>
      </c>
      <c r="K69" s="1">
        <v>0</v>
      </c>
      <c r="L69" s="1">
        <v>0</v>
      </c>
      <c r="M69" s="5">
        <f t="shared" ref="M69" si="7">SUM(M59+M61+M63+M65+M67)</f>
        <v>306.75</v>
      </c>
      <c r="N69" s="1">
        <v>0</v>
      </c>
      <c r="O69" s="5">
        <f t="shared" ref="O69" si="8">SUM(O59+O61+O63+O65+O67)</f>
        <v>9471.68</v>
      </c>
      <c r="P69" s="1"/>
      <c r="Q69" s="1"/>
      <c r="R69" s="1"/>
    </row>
    <row r="70" spans="1:19" x14ac:dyDescent="0.3">
      <c r="A70" s="1" t="s">
        <v>37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7">
        <f>(J68/J69)-1</f>
        <v>0.26880292593614996</v>
      </c>
      <c r="K70" s="1">
        <v>0</v>
      </c>
      <c r="L70" s="1">
        <v>0</v>
      </c>
      <c r="M70" s="7">
        <f>(M68/M69)-1</f>
        <v>-7.1817440912795294E-2</v>
      </c>
      <c r="N70" s="1">
        <v>0</v>
      </c>
      <c r="O70" s="7">
        <f>(O68/O69)-1</f>
        <v>0.25777158856718119</v>
      </c>
      <c r="P70" s="1"/>
      <c r="Q70" s="1"/>
      <c r="R70" s="1"/>
    </row>
    <row r="71" spans="1:19" x14ac:dyDescent="0.3">
      <c r="A71" s="2" t="s">
        <v>53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9" x14ac:dyDescent="0.3">
      <c r="A72" s="1" t="s">
        <v>54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2648.59</v>
      </c>
      <c r="O72" s="1">
        <v>2648.59</v>
      </c>
      <c r="P72" s="1">
        <v>-61.27</v>
      </c>
      <c r="Q72" s="11">
        <f>O72/$O$79</f>
        <v>2.3168649792543315E-2</v>
      </c>
      <c r="R72" s="1">
        <v>-4189.8599999999997</v>
      </c>
      <c r="S72">
        <v>0</v>
      </c>
    </row>
    <row r="73" spans="1:19" x14ac:dyDescent="0.3">
      <c r="A73" s="1" t="s">
        <v>11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6838.45</v>
      </c>
      <c r="O73" s="1">
        <v>6838.45</v>
      </c>
      <c r="P73" s="1"/>
      <c r="Q73" s="1"/>
      <c r="R73" s="1"/>
    </row>
    <row r="74" spans="1:19" x14ac:dyDescent="0.3">
      <c r="A74" s="1" t="s">
        <v>55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415.36</v>
      </c>
      <c r="O74" s="1">
        <v>415.36</v>
      </c>
      <c r="P74" s="11">
        <f>(O74-O75)/O75</f>
        <v>-1.3865147198480473E-2</v>
      </c>
      <c r="Q74" s="11">
        <f>O74/$O$79</f>
        <v>3.633378657259444E-3</v>
      </c>
      <c r="R74" s="1">
        <v>-5.84</v>
      </c>
    </row>
    <row r="75" spans="1:19" x14ac:dyDescent="0.3">
      <c r="A75" s="1" t="s">
        <v>11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421.2</v>
      </c>
      <c r="O75" s="1">
        <v>421.2</v>
      </c>
      <c r="P75" s="1"/>
      <c r="Q75" s="1"/>
      <c r="R75" s="1"/>
    </row>
    <row r="76" spans="1:19" x14ac:dyDescent="0.3">
      <c r="A76" s="2" t="s">
        <v>56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f>SUM(N72+N74)</f>
        <v>3063.9500000000003</v>
      </c>
      <c r="O76" s="2">
        <f>SUM(O72+O74)</f>
        <v>3063.9500000000003</v>
      </c>
      <c r="P76" s="8">
        <f>(O76-O77)/O77</f>
        <v>-0.57794797269840825</v>
      </c>
      <c r="Q76" s="8">
        <f>O76/$O$79</f>
        <v>2.680202844980276E-2</v>
      </c>
      <c r="R76" s="2">
        <v>-5.84</v>
      </c>
    </row>
    <row r="77" spans="1:19" x14ac:dyDescent="0.3">
      <c r="A77" s="1" t="s">
        <v>36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f>+SUM(N73+N75)</f>
        <v>7259.65</v>
      </c>
      <c r="O77" s="1">
        <f>+SUM(O73+O75)</f>
        <v>7259.65</v>
      </c>
      <c r="P77" s="1"/>
      <c r="Q77" s="1"/>
      <c r="R77" s="1"/>
    </row>
    <row r="78" spans="1:19" x14ac:dyDescent="0.3">
      <c r="A78" s="1" t="s">
        <v>37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26.88</v>
      </c>
      <c r="K78" s="1">
        <v>0</v>
      </c>
      <c r="L78" s="1">
        <v>0</v>
      </c>
      <c r="M78" s="1">
        <v>-7.18</v>
      </c>
      <c r="N78" s="1">
        <v>0</v>
      </c>
      <c r="O78" s="1">
        <v>25.78</v>
      </c>
      <c r="P78" s="1"/>
      <c r="Q78" s="1"/>
      <c r="R78" s="1"/>
    </row>
    <row r="79" spans="1:19" x14ac:dyDescent="0.3">
      <c r="A79" s="2" t="s">
        <v>43</v>
      </c>
      <c r="B79" s="4">
        <f t="shared" ref="B79:O79" si="9">SUM(B54+B68+B76)</f>
        <v>12867.21</v>
      </c>
      <c r="C79" s="4">
        <f t="shared" si="9"/>
        <v>2285.5599999999995</v>
      </c>
      <c r="D79" s="4">
        <f t="shared" si="9"/>
        <v>1750.0499999999995</v>
      </c>
      <c r="E79" s="4">
        <f t="shared" si="9"/>
        <v>535.5</v>
      </c>
      <c r="F79" s="4">
        <f t="shared" si="9"/>
        <v>2354</v>
      </c>
      <c r="G79" s="4">
        <f t="shared" si="9"/>
        <v>33444.99</v>
      </c>
      <c r="H79" s="4">
        <f t="shared" si="9"/>
        <v>13796.410000000003</v>
      </c>
      <c r="I79" s="4">
        <f t="shared" si="9"/>
        <v>19648.54</v>
      </c>
      <c r="J79" s="4">
        <f t="shared" si="9"/>
        <v>44374.39</v>
      </c>
      <c r="K79" s="4">
        <f t="shared" si="9"/>
        <v>460.01</v>
      </c>
      <c r="L79" s="4">
        <f t="shared" si="9"/>
        <v>2237.0099999999998</v>
      </c>
      <c r="M79" s="4">
        <f t="shared" si="9"/>
        <v>3512.21</v>
      </c>
      <c r="N79" s="4">
        <f t="shared" si="9"/>
        <v>12782.510000000002</v>
      </c>
      <c r="O79" s="4">
        <f t="shared" si="9"/>
        <v>114317.84000000001</v>
      </c>
      <c r="P79" s="8">
        <f>(O79-O80)/O80</f>
        <v>0.11688993814782707</v>
      </c>
      <c r="Q79" s="8">
        <f>O79/$O$79</f>
        <v>1</v>
      </c>
      <c r="R79" s="4">
        <v>11964.12</v>
      </c>
    </row>
    <row r="80" spans="1:19" x14ac:dyDescent="0.3">
      <c r="A80" s="1" t="s">
        <v>36</v>
      </c>
      <c r="B80" s="5">
        <f t="shared" ref="B80:O80" si="10">SUM(B55+B69+B75)</f>
        <v>12078.469999999998</v>
      </c>
      <c r="C80" s="5">
        <f t="shared" si="10"/>
        <v>2303.5400000000004</v>
      </c>
      <c r="D80" s="5">
        <f t="shared" si="10"/>
        <v>1758.7599999999998</v>
      </c>
      <c r="E80" s="5">
        <f t="shared" si="10"/>
        <v>544.80000000000007</v>
      </c>
      <c r="F80" s="5">
        <f t="shared" si="10"/>
        <v>1742.3</v>
      </c>
      <c r="G80" s="5">
        <f t="shared" si="10"/>
        <v>28215.199999999993</v>
      </c>
      <c r="H80" s="5">
        <f t="shared" si="10"/>
        <v>11360.58</v>
      </c>
      <c r="I80" s="5">
        <f t="shared" si="10"/>
        <v>16854.62</v>
      </c>
      <c r="J80" s="5">
        <f t="shared" si="10"/>
        <v>36191.339999999997</v>
      </c>
      <c r="K80" s="5">
        <f t="shared" si="10"/>
        <v>344.96</v>
      </c>
      <c r="L80" s="5">
        <f t="shared" si="10"/>
        <v>2450.12</v>
      </c>
      <c r="M80" s="5">
        <f t="shared" si="10"/>
        <v>3028.9900000000002</v>
      </c>
      <c r="N80" s="5">
        <f>SUM(N55+N69+N77)</f>
        <v>15998.779999999999</v>
      </c>
      <c r="O80" s="5">
        <f>SUM(O55+O69+O77)</f>
        <v>102353.72</v>
      </c>
      <c r="P80" s="1"/>
      <c r="Q80" s="1"/>
      <c r="R80" s="1"/>
    </row>
    <row r="81" spans="1:18" x14ac:dyDescent="0.3">
      <c r="A81" s="1" t="s">
        <v>37</v>
      </c>
      <c r="B81" s="7">
        <f t="shared" ref="B81:O81" si="11">(B79-B80)/B80</f>
        <v>6.5301317137021642E-2</v>
      </c>
      <c r="C81" s="7">
        <f t="shared" si="11"/>
        <v>-7.8053778098061783E-3</v>
      </c>
      <c r="D81" s="7">
        <f t="shared" si="11"/>
        <v>-4.952352794014115E-3</v>
      </c>
      <c r="E81" s="7">
        <f t="shared" si="11"/>
        <v>-1.707048458149792E-2</v>
      </c>
      <c r="F81" s="7">
        <f t="shared" si="11"/>
        <v>0.35108764277104981</v>
      </c>
      <c r="G81" s="7">
        <f t="shared" si="11"/>
        <v>0.18535363917321179</v>
      </c>
      <c r="H81" s="7">
        <f t="shared" si="11"/>
        <v>0.21441070790399819</v>
      </c>
      <c r="I81" s="7">
        <f t="shared" si="11"/>
        <v>0.16576582563119205</v>
      </c>
      <c r="J81" s="7">
        <f t="shared" si="11"/>
        <v>0.22610519533125892</v>
      </c>
      <c r="K81" s="7">
        <f t="shared" si="11"/>
        <v>0.33351692949907241</v>
      </c>
      <c r="L81" s="7">
        <f t="shared" si="11"/>
        <v>-8.6979413253228471E-2</v>
      </c>
      <c r="M81" s="7">
        <f t="shared" si="11"/>
        <v>0.15953172509648422</v>
      </c>
      <c r="N81" s="7">
        <f t="shared" si="11"/>
        <v>-0.20103220370553238</v>
      </c>
      <c r="O81" s="7">
        <f t="shared" si="11"/>
        <v>0.11688993814782707</v>
      </c>
      <c r="P81" s="1"/>
      <c r="Q81" s="1"/>
      <c r="R81" s="1"/>
    </row>
    <row r="82" spans="1:18" x14ac:dyDescent="0.3">
      <c r="A82" s="1" t="s">
        <v>44</v>
      </c>
      <c r="B82" s="7">
        <f>B79/$O$79</f>
        <v>0.11255644788250022</v>
      </c>
      <c r="C82" s="7">
        <f>C79/$O$79</f>
        <v>1.999302995927844E-2</v>
      </c>
      <c r="D82" s="7">
        <f>D79/$O$79</f>
        <v>1.5308634242914312E-2</v>
      </c>
      <c r="E82" s="7">
        <f t="shared" ref="E82:O82" si="12">E79/$O$79</f>
        <v>4.6843082409534671E-3</v>
      </c>
      <c r="F82" s="7">
        <f t="shared" si="12"/>
        <v>2.0591711669849605E-2</v>
      </c>
      <c r="G82" s="7">
        <f t="shared" si="12"/>
        <v>0.29256142348385866</v>
      </c>
      <c r="H82" s="7">
        <f t="shared" si="12"/>
        <v>0.12068466304121914</v>
      </c>
      <c r="I82" s="7">
        <f t="shared" si="12"/>
        <v>0.17187641054099692</v>
      </c>
      <c r="J82" s="7">
        <f t="shared" si="12"/>
        <v>0.38816679881285365</v>
      </c>
      <c r="K82" s="7">
        <f t="shared" si="12"/>
        <v>4.0239563658655544E-3</v>
      </c>
      <c r="L82" s="7">
        <f t="shared" si="12"/>
        <v>1.9568336840514129E-2</v>
      </c>
      <c r="M82" s="7">
        <f t="shared" si="12"/>
        <v>3.0723201208140389E-2</v>
      </c>
      <c r="N82" s="7">
        <f t="shared" si="12"/>
        <v>0.11181553115419256</v>
      </c>
      <c r="O82" s="7">
        <f t="shared" si="12"/>
        <v>1</v>
      </c>
      <c r="P82" s="1"/>
      <c r="Q82" s="1"/>
      <c r="R82" s="1"/>
    </row>
    <row r="83" spans="1:18" x14ac:dyDescent="0.3">
      <c r="A83" s="1" t="s">
        <v>45</v>
      </c>
      <c r="B83" s="7">
        <f>B80/$O$80</f>
        <v>0.11800714229048048</v>
      </c>
      <c r="C83" s="7">
        <f t="shared" ref="C83:O83" si="13">C80/$O$80</f>
        <v>2.2505679324601006E-2</v>
      </c>
      <c r="D83" s="7">
        <f t="shared" si="13"/>
        <v>1.7183156606325592E-2</v>
      </c>
      <c r="E83" s="7">
        <f t="shared" si="13"/>
        <v>5.3227181190874159E-3</v>
      </c>
      <c r="F83" s="7">
        <f t="shared" si="13"/>
        <v>1.7022341738043328E-2</v>
      </c>
      <c r="G83" s="7">
        <f t="shared" si="13"/>
        <v>0.27566364954786199</v>
      </c>
      <c r="H83" s="7">
        <f t="shared" si="13"/>
        <v>0.11099332784387318</v>
      </c>
      <c r="I83" s="7">
        <f t="shared" si="13"/>
        <v>0.16467032170398885</v>
      </c>
      <c r="J83" s="7">
        <f t="shared" si="13"/>
        <v>0.35359086118218269</v>
      </c>
      <c r="K83" s="7">
        <f t="shared" si="13"/>
        <v>3.3702732055073325E-3</v>
      </c>
      <c r="L83" s="7">
        <f t="shared" si="13"/>
        <v>2.3937771875804807E-2</v>
      </c>
      <c r="M83" s="7">
        <f t="shared" si="13"/>
        <v>2.9593355278147195E-2</v>
      </c>
      <c r="N83" s="7">
        <f t="shared" si="13"/>
        <v>0.15630873015655902</v>
      </c>
      <c r="O83" s="7">
        <f t="shared" si="13"/>
        <v>1</v>
      </c>
      <c r="P83" s="1"/>
      <c r="Q83" s="1"/>
      <c r="R83" s="1"/>
    </row>
  </sheetData>
  <mergeCells count="1">
    <mergeCell ref="A1:R1"/>
  </mergeCells>
  <pageMargins left="1.889763779527559" right="0.70866141732283461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Sharad Taware</cp:lastModifiedBy>
  <cp:lastPrinted>2023-09-12T11:30:21Z</cp:lastPrinted>
  <dcterms:created xsi:type="dcterms:W3CDTF">2023-09-11T18:36:14Z</dcterms:created>
  <dcterms:modified xsi:type="dcterms:W3CDTF">2023-09-14T08:47:14Z</dcterms:modified>
</cp:coreProperties>
</file>