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gicouncil-my.sharepoint.com/personal/sskandan_gicouncil_in/Documents/Documents/"/>
    </mc:Choice>
  </mc:AlternateContent>
  <xr:revisionPtr revIDLastSave="0" documentId="8_{8856ED72-BA50-4BBE-B88F-017001701490}" xr6:coauthVersionLast="47" xr6:coauthVersionMax="47" xr10:uidLastSave="{00000000-0000-0000-0000-000000000000}"/>
  <bookViews>
    <workbookView xWindow="-110" yWindow="-110" windowWidth="19420" windowHeight="10300" firstSheet="1" activeTab="3" xr2:uid="{00000000-000D-0000-FFFF-FFFF00000000}"/>
  </bookViews>
  <sheets>
    <sheet name="Health Portfolio" sheetId="1" r:id="rId1"/>
    <sheet name="Liability Portfolio" sheetId="2" r:id="rId2"/>
    <sheet name="Miscellaneous portfolio" sheetId="3" r:id="rId3"/>
    <sheet name="Segmentwise Repor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" i="3" l="1"/>
  <c r="H62" i="3"/>
  <c r="H60" i="3"/>
  <c r="H58" i="3"/>
  <c r="H54" i="3"/>
  <c r="H52" i="3"/>
  <c r="H50" i="3"/>
  <c r="H48" i="3"/>
  <c r="H46" i="3"/>
  <c r="H44" i="3"/>
  <c r="H42" i="3"/>
  <c r="H40" i="3"/>
  <c r="H38" i="3"/>
  <c r="H36" i="3"/>
  <c r="H34" i="3"/>
  <c r="H32" i="3"/>
  <c r="H30" i="3"/>
  <c r="H28" i="3"/>
  <c r="H26" i="3"/>
  <c r="H24" i="3"/>
  <c r="H22" i="3"/>
  <c r="H20" i="3"/>
  <c r="H18" i="3"/>
  <c r="H16" i="3"/>
  <c r="H14" i="3"/>
  <c r="H12" i="3"/>
  <c r="H10" i="3"/>
  <c r="H8" i="3"/>
  <c r="H6" i="3"/>
  <c r="H4" i="3"/>
  <c r="O78" i="4"/>
  <c r="N78" i="4"/>
  <c r="O70" i="4"/>
  <c r="M70" i="4"/>
  <c r="J70" i="4"/>
  <c r="N83" i="4"/>
  <c r="O83" i="4"/>
  <c r="L56" i="4"/>
  <c r="D56" i="4"/>
  <c r="E69" i="3"/>
  <c r="D69" i="3"/>
  <c r="C69" i="3"/>
  <c r="B69" i="3"/>
  <c r="E68" i="3"/>
  <c r="D68" i="3"/>
  <c r="C68" i="3"/>
  <c r="B68" i="3"/>
  <c r="E67" i="3"/>
  <c r="D67" i="3"/>
  <c r="C67" i="3"/>
  <c r="B67" i="3"/>
  <c r="E64" i="3"/>
  <c r="C64" i="3"/>
  <c r="B64" i="3"/>
  <c r="E56" i="3"/>
  <c r="D56" i="3"/>
  <c r="C56" i="3"/>
  <c r="B56" i="3"/>
  <c r="F76" i="1"/>
  <c r="E76" i="1"/>
  <c r="D76" i="1"/>
  <c r="C76" i="1"/>
  <c r="B76" i="1"/>
  <c r="F71" i="1"/>
  <c r="E71" i="1"/>
  <c r="C71" i="1"/>
  <c r="B71" i="1"/>
  <c r="F57" i="1"/>
  <c r="E57" i="1"/>
  <c r="D57" i="1"/>
  <c r="C57" i="1"/>
  <c r="B57" i="1"/>
  <c r="F75" i="1"/>
  <c r="E75" i="1"/>
  <c r="D75" i="1"/>
  <c r="C75" i="1"/>
  <c r="B75" i="1"/>
  <c r="F74" i="1"/>
  <c r="E74" i="1"/>
  <c r="D74" i="1"/>
  <c r="C74" i="1"/>
  <c r="B74" i="1"/>
  <c r="G65" i="3"/>
  <c r="G62" i="3"/>
  <c r="G60" i="3"/>
  <c r="G58" i="3"/>
  <c r="G54" i="3"/>
  <c r="G52" i="3"/>
  <c r="G50" i="3"/>
  <c r="G48" i="3"/>
  <c r="G46" i="3"/>
  <c r="G44" i="3"/>
  <c r="G42" i="3"/>
  <c r="G40" i="3"/>
  <c r="G38" i="3"/>
  <c r="G36" i="3"/>
  <c r="G34" i="3"/>
  <c r="G32" i="3"/>
  <c r="G30" i="3"/>
  <c r="G28" i="3"/>
  <c r="G26" i="3"/>
  <c r="G22" i="3"/>
  <c r="G20" i="3"/>
  <c r="G18" i="3"/>
  <c r="G16" i="3"/>
  <c r="G14" i="3"/>
  <c r="G12" i="3"/>
  <c r="G10" i="3"/>
  <c r="G8" i="3"/>
  <c r="G6" i="3"/>
  <c r="G4" i="3"/>
  <c r="P74" i="4"/>
  <c r="P72" i="4"/>
  <c r="P66" i="4"/>
  <c r="P64" i="4"/>
  <c r="P62" i="4"/>
  <c r="P60" i="4"/>
  <c r="P58" i="4"/>
  <c r="P52" i="4"/>
  <c r="P50" i="4"/>
  <c r="P48" i="4"/>
  <c r="P46" i="4"/>
  <c r="P44" i="4"/>
  <c r="P42" i="4"/>
  <c r="P40" i="4"/>
  <c r="P38" i="4"/>
  <c r="P36" i="4"/>
  <c r="P34" i="4"/>
  <c r="P32" i="4"/>
  <c r="P30" i="4"/>
  <c r="P28" i="4"/>
  <c r="P26" i="4"/>
  <c r="P22" i="4"/>
  <c r="P20" i="4"/>
  <c r="P18" i="4"/>
  <c r="P16" i="4"/>
  <c r="P14" i="4"/>
  <c r="P12" i="4"/>
  <c r="P10" i="4"/>
  <c r="P8" i="4"/>
  <c r="P6" i="4"/>
  <c r="P4" i="4"/>
  <c r="G80" i="4"/>
  <c r="G83" i="4" s="1"/>
  <c r="F80" i="4"/>
  <c r="F83" i="4" s="1"/>
  <c r="D79" i="4"/>
  <c r="D82" i="4" s="1"/>
  <c r="B80" i="4"/>
  <c r="B83" i="4" s="1"/>
  <c r="M77" i="4"/>
  <c r="L77" i="4"/>
  <c r="K77" i="4"/>
  <c r="J77" i="4"/>
  <c r="I77" i="4"/>
  <c r="H77" i="4"/>
  <c r="G77" i="4"/>
  <c r="F77" i="4"/>
  <c r="E77" i="4"/>
  <c r="D77" i="4"/>
  <c r="C77" i="4"/>
  <c r="B77" i="4"/>
  <c r="O77" i="4"/>
  <c r="P76" i="4" s="1"/>
  <c r="N77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O69" i="4"/>
  <c r="N69" i="4"/>
  <c r="M69" i="4"/>
  <c r="L69" i="4"/>
  <c r="K69" i="4"/>
  <c r="O68" i="4"/>
  <c r="N68" i="4"/>
  <c r="M68" i="4"/>
  <c r="L68" i="4"/>
  <c r="L79" i="4" s="1"/>
  <c r="K68" i="4"/>
  <c r="K79" i="4" s="1"/>
  <c r="H69" i="4"/>
  <c r="G69" i="4"/>
  <c r="F69" i="4"/>
  <c r="E69" i="4"/>
  <c r="D69" i="4"/>
  <c r="C69" i="4"/>
  <c r="B69" i="4"/>
  <c r="J69" i="4"/>
  <c r="B68" i="4"/>
  <c r="C68" i="4"/>
  <c r="D68" i="4"/>
  <c r="E68" i="4"/>
  <c r="F68" i="4"/>
  <c r="G68" i="4"/>
  <c r="H68" i="4"/>
  <c r="I68" i="4"/>
  <c r="J68" i="4"/>
  <c r="O55" i="4"/>
  <c r="N55" i="4"/>
  <c r="M55" i="4"/>
  <c r="M80" i="4" s="1"/>
  <c r="M83" i="4" s="1"/>
  <c r="L55" i="4"/>
  <c r="L80" i="4" s="1"/>
  <c r="L83" i="4" s="1"/>
  <c r="K55" i="4"/>
  <c r="K80" i="4" s="1"/>
  <c r="K83" i="4" s="1"/>
  <c r="J55" i="4"/>
  <c r="J80" i="4" s="1"/>
  <c r="J83" i="4" s="1"/>
  <c r="I55" i="4"/>
  <c r="I80" i="4" s="1"/>
  <c r="I83" i="4" s="1"/>
  <c r="H55" i="4"/>
  <c r="H80" i="4" s="1"/>
  <c r="H83" i="4" s="1"/>
  <c r="G55" i="4"/>
  <c r="F55" i="4"/>
  <c r="E55" i="4"/>
  <c r="E80" i="4" s="1"/>
  <c r="E83" i="4" s="1"/>
  <c r="D55" i="4"/>
  <c r="D80" i="4" s="1"/>
  <c r="D83" i="4" s="1"/>
  <c r="C55" i="4"/>
  <c r="C80" i="4" s="1"/>
  <c r="C83" i="4" s="1"/>
  <c r="B55" i="4"/>
  <c r="O54" i="4"/>
  <c r="O79" i="4" s="1"/>
  <c r="N54" i="4"/>
  <c r="N79" i="4" s="1"/>
  <c r="M54" i="4"/>
  <c r="M79" i="4" s="1"/>
  <c r="L54" i="4"/>
  <c r="K54" i="4"/>
  <c r="K56" i="4" s="1"/>
  <c r="J54" i="4"/>
  <c r="J79" i="4" s="1"/>
  <c r="I54" i="4"/>
  <c r="I79" i="4" s="1"/>
  <c r="H54" i="4"/>
  <c r="H56" i="4" s="1"/>
  <c r="G54" i="4"/>
  <c r="G79" i="4" s="1"/>
  <c r="F54" i="4"/>
  <c r="F79" i="4" s="1"/>
  <c r="E54" i="4"/>
  <c r="E79" i="4" s="1"/>
  <c r="D54" i="4"/>
  <c r="C54" i="4"/>
  <c r="C56" i="4" s="1"/>
  <c r="B54" i="4"/>
  <c r="B56" i="4" s="1"/>
  <c r="F65" i="3"/>
  <c r="F62" i="3"/>
  <c r="F60" i="3"/>
  <c r="F58" i="3"/>
  <c r="F54" i="3"/>
  <c r="F52" i="3"/>
  <c r="F50" i="3"/>
  <c r="F48" i="3"/>
  <c r="F46" i="3"/>
  <c r="F44" i="3"/>
  <c r="F42" i="3"/>
  <c r="F40" i="3"/>
  <c r="F38" i="3"/>
  <c r="F36" i="3"/>
  <c r="F34" i="3"/>
  <c r="F30" i="3"/>
  <c r="F28" i="3"/>
  <c r="F26" i="3"/>
  <c r="F22" i="3"/>
  <c r="F20" i="3"/>
  <c r="F18" i="3"/>
  <c r="F16" i="3"/>
  <c r="F14" i="3"/>
  <c r="F12" i="3"/>
  <c r="F10" i="3"/>
  <c r="F8" i="3"/>
  <c r="F6" i="3"/>
  <c r="F4" i="3"/>
  <c r="E66" i="3"/>
  <c r="D66" i="3"/>
  <c r="C66" i="3"/>
  <c r="B66" i="3"/>
  <c r="E65" i="3"/>
  <c r="D65" i="3"/>
  <c r="C65" i="3"/>
  <c r="B65" i="3"/>
  <c r="E63" i="3"/>
  <c r="D63" i="3"/>
  <c r="C63" i="3"/>
  <c r="B63" i="3"/>
  <c r="E62" i="3"/>
  <c r="D62" i="3"/>
  <c r="C62" i="3"/>
  <c r="B62" i="3"/>
  <c r="E55" i="3"/>
  <c r="D55" i="3"/>
  <c r="C55" i="3"/>
  <c r="B55" i="3"/>
  <c r="E54" i="3"/>
  <c r="D54" i="3"/>
  <c r="C54" i="3"/>
  <c r="B54" i="3"/>
  <c r="H58" i="2"/>
  <c r="H53" i="2"/>
  <c r="H51" i="2"/>
  <c r="H49" i="2"/>
  <c r="H47" i="2"/>
  <c r="H45" i="2"/>
  <c r="H43" i="2"/>
  <c r="H41" i="2"/>
  <c r="H39" i="2"/>
  <c r="H37" i="2"/>
  <c r="H35" i="2"/>
  <c r="H33" i="2"/>
  <c r="H31" i="2"/>
  <c r="H29" i="2"/>
  <c r="H27" i="2"/>
  <c r="H25" i="2"/>
  <c r="H23" i="2"/>
  <c r="H21" i="2"/>
  <c r="H19" i="2"/>
  <c r="H17" i="2"/>
  <c r="H15" i="2"/>
  <c r="H13" i="2"/>
  <c r="H11" i="2"/>
  <c r="H9" i="2"/>
  <c r="H7" i="2"/>
  <c r="H5" i="2"/>
  <c r="G58" i="2"/>
  <c r="G53" i="2"/>
  <c r="G51" i="2"/>
  <c r="G49" i="2"/>
  <c r="G47" i="2"/>
  <c r="G45" i="2"/>
  <c r="G43" i="2"/>
  <c r="G41" i="2"/>
  <c r="G39" i="2"/>
  <c r="G37" i="2"/>
  <c r="G35" i="2"/>
  <c r="G31" i="2"/>
  <c r="G29" i="2"/>
  <c r="G27" i="2"/>
  <c r="G23" i="2"/>
  <c r="G21" i="2"/>
  <c r="G19" i="2"/>
  <c r="G17" i="2"/>
  <c r="G15" i="2"/>
  <c r="G13" i="2"/>
  <c r="G11" i="2"/>
  <c r="G9" i="2"/>
  <c r="G7" i="2"/>
  <c r="G5" i="2"/>
  <c r="F56" i="2"/>
  <c r="E56" i="2"/>
  <c r="D56" i="2"/>
  <c r="C56" i="2"/>
  <c r="B56" i="2"/>
  <c r="F55" i="2"/>
  <c r="B55" i="2"/>
  <c r="E55" i="2"/>
  <c r="D55" i="2"/>
  <c r="C55" i="2"/>
  <c r="H59" i="1"/>
  <c r="H55" i="1"/>
  <c r="H53" i="1"/>
  <c r="H51" i="1"/>
  <c r="H49" i="1"/>
  <c r="H47" i="1"/>
  <c r="H45" i="1"/>
  <c r="H43" i="1"/>
  <c r="H41" i="1"/>
  <c r="H39" i="1"/>
  <c r="H37" i="1"/>
  <c r="H35" i="1"/>
  <c r="H33" i="1"/>
  <c r="H31" i="1"/>
  <c r="H29" i="1"/>
  <c r="H27" i="1"/>
  <c r="H25" i="1"/>
  <c r="H23" i="1"/>
  <c r="H21" i="1"/>
  <c r="H19" i="1"/>
  <c r="H17" i="1"/>
  <c r="H15" i="1"/>
  <c r="H13" i="1"/>
  <c r="H11" i="1"/>
  <c r="H9" i="1"/>
  <c r="H7" i="1"/>
  <c r="H5" i="1"/>
  <c r="G72" i="1"/>
  <c r="G69" i="1"/>
  <c r="G67" i="1"/>
  <c r="G65" i="1"/>
  <c r="G63" i="1"/>
  <c r="G61" i="1"/>
  <c r="G59" i="1"/>
  <c r="G55" i="1"/>
  <c r="G53" i="1"/>
  <c r="G51" i="1"/>
  <c r="G49" i="1"/>
  <c r="G47" i="1"/>
  <c r="G45" i="1"/>
  <c r="G43" i="1"/>
  <c r="G41" i="1"/>
  <c r="G39" i="1"/>
  <c r="G37" i="1"/>
  <c r="G35" i="1"/>
  <c r="G33" i="1"/>
  <c r="G31" i="1"/>
  <c r="G29" i="1"/>
  <c r="G27" i="1"/>
  <c r="G23" i="1"/>
  <c r="G21" i="1"/>
  <c r="G19" i="1"/>
  <c r="G17" i="1"/>
  <c r="G15" i="1"/>
  <c r="G13" i="1"/>
  <c r="G11" i="1"/>
  <c r="G9" i="1"/>
  <c r="G7" i="1"/>
  <c r="G5" i="1"/>
  <c r="F73" i="1"/>
  <c r="E73" i="1"/>
  <c r="D73" i="1"/>
  <c r="C73" i="1"/>
  <c r="B73" i="1"/>
  <c r="F72" i="1"/>
  <c r="E72" i="1"/>
  <c r="D72" i="1"/>
  <c r="C72" i="1"/>
  <c r="B72" i="1"/>
  <c r="F70" i="1"/>
  <c r="E70" i="1"/>
  <c r="D70" i="1"/>
  <c r="C70" i="1"/>
  <c r="B70" i="1"/>
  <c r="F69" i="1"/>
  <c r="E69" i="1"/>
  <c r="C69" i="1"/>
  <c r="B69" i="1"/>
  <c r="F56" i="1"/>
  <c r="E56" i="1"/>
  <c r="D56" i="1"/>
  <c r="C56" i="1"/>
  <c r="B56" i="1"/>
  <c r="F55" i="1"/>
  <c r="E55" i="1"/>
  <c r="D55" i="1"/>
  <c r="C55" i="1"/>
  <c r="B55" i="1"/>
  <c r="Q72" i="4" l="1"/>
  <c r="Q52" i="4"/>
  <c r="Q36" i="4"/>
  <c r="Q18" i="4"/>
  <c r="Q74" i="4"/>
  <c r="Q50" i="4"/>
  <c r="Q34" i="4"/>
  <c r="Q16" i="4"/>
  <c r="Q46" i="4"/>
  <c r="Q30" i="4"/>
  <c r="Q38" i="4"/>
  <c r="Q66" i="4"/>
  <c r="Q48" i="4"/>
  <c r="Q32" i="4"/>
  <c r="Q14" i="4"/>
  <c r="Q64" i="4"/>
  <c r="Q12" i="4"/>
  <c r="O82" i="4"/>
  <c r="O81" i="4"/>
  <c r="Q62" i="4"/>
  <c r="Q44" i="4"/>
  <c r="Q28" i="4"/>
  <c r="Q10" i="4"/>
  <c r="Q76" i="4"/>
  <c r="Q40" i="4"/>
  <c r="Q6" i="4"/>
  <c r="Q4" i="4"/>
  <c r="Q79" i="4"/>
  <c r="Q60" i="4"/>
  <c r="Q42" i="4"/>
  <c r="Q26" i="4"/>
  <c r="Q8" i="4"/>
  <c r="P79" i="4"/>
  <c r="Q58" i="4"/>
  <c r="Q22" i="4"/>
  <c r="Q20" i="4"/>
  <c r="K82" i="4"/>
  <c r="K81" i="4"/>
  <c r="G82" i="4"/>
  <c r="G81" i="4"/>
  <c r="L82" i="4"/>
  <c r="L81" i="4"/>
  <c r="I81" i="4"/>
  <c r="I82" i="4"/>
  <c r="N81" i="4"/>
  <c r="N82" i="4"/>
  <c r="J82" i="4"/>
  <c r="J81" i="4"/>
  <c r="F81" i="4"/>
  <c r="F82" i="4"/>
  <c r="Q68" i="4"/>
  <c r="E81" i="4"/>
  <c r="E82" i="4"/>
  <c r="M82" i="4"/>
  <c r="M81" i="4"/>
  <c r="M56" i="4"/>
  <c r="F56" i="4"/>
  <c r="N56" i="4"/>
  <c r="E56" i="4"/>
  <c r="G56" i="4"/>
  <c r="O56" i="4"/>
  <c r="P54" i="4"/>
  <c r="Q54" i="4"/>
  <c r="H79" i="4"/>
  <c r="I56" i="4"/>
  <c r="B79" i="4"/>
  <c r="P68" i="4"/>
  <c r="J56" i="4"/>
  <c r="D81" i="4"/>
  <c r="C79" i="4"/>
  <c r="G55" i="2"/>
  <c r="B57" i="2"/>
  <c r="C57" i="2"/>
  <c r="H55" i="2"/>
  <c r="D57" i="2"/>
  <c r="E57" i="2"/>
  <c r="F57" i="2"/>
  <c r="C82" i="4" l="1"/>
  <c r="C81" i="4"/>
  <c r="B81" i="4"/>
  <c r="B82" i="4"/>
  <c r="H82" i="4"/>
  <c r="H81" i="4"/>
</calcChain>
</file>

<file path=xl/sharedStrings.xml><?xml version="1.0" encoding="utf-8"?>
<sst xmlns="http://schemas.openxmlformats.org/spreadsheetml/2006/main" count="321" uniqueCount="77">
  <si>
    <t>GROSS DIRECT PREMIUM INCOME UNDERWRITTEN BY NON-LIFE INSURERS WITHIN INDIA  (SEGMENT WISE) : FOR THE PERIOD UPTO July 2023 (PROVISIONAL &amp; UNAUDITED ) IN FY 2023-24  (Rs. In Crs.)</t>
  </si>
  <si>
    <t>Health-Retail</t>
  </si>
  <si>
    <t>Health-Group</t>
  </si>
  <si>
    <t>Health-Government schemes</t>
  </si>
  <si>
    <t>Overseas Medical</t>
  </si>
  <si>
    <t>Grand Total</t>
  </si>
  <si>
    <t>Growth %</t>
  </si>
  <si>
    <t>Market %</t>
  </si>
  <si>
    <t>Accretion</t>
  </si>
  <si>
    <t>General Insurers</t>
  </si>
  <si>
    <t>Acko General Insurance Ltd</t>
  </si>
  <si>
    <t>Previous Year</t>
  </si>
  <si>
    <t>Bajaj Allianz General Insurance Co Ltd</t>
  </si>
  <si>
    <t>Cholamandalam MS General Insurance Co Ltd</t>
  </si>
  <si>
    <t>Future Generali India Insurance Co Ltd</t>
  </si>
  <si>
    <t>Go Digit General Insurance Ltd</t>
  </si>
  <si>
    <t>HDFC Ergo General Insurance Co Ltd</t>
  </si>
  <si>
    <t>ICICI Lombard General Insurance Co Ltd</t>
  </si>
  <si>
    <t>IFFCO-Tokio General Insurance Co Ltd</t>
  </si>
  <si>
    <t>Kotak Mahindra General Insurance Co Ltd</t>
  </si>
  <si>
    <t>Kshema General insurance</t>
  </si>
  <si>
    <t>Liberty  General Insurance Co. Ltd</t>
  </si>
  <si>
    <t>Magma HDI General Insurance Co Ltd</t>
  </si>
  <si>
    <t>National Insurance Co Ltd</t>
  </si>
  <si>
    <t>Navi General Insurance Co. Ltd</t>
  </si>
  <si>
    <t>Raheja QBE General Insurance Co Ltd</t>
  </si>
  <si>
    <t>Reliance General Insurance Co Ltd</t>
  </si>
  <si>
    <t>Royal Sundaram General Insurance Co Ltd</t>
  </si>
  <si>
    <t>SBI General Insurance Co Ltd</t>
  </si>
  <si>
    <t>Shriram General Insurance Co Ltd</t>
  </si>
  <si>
    <t>Tata AIG General Insurance Co Ltd</t>
  </si>
  <si>
    <t>The New India Assurance Co Ltd</t>
  </si>
  <si>
    <t>The Oriental Insurance Co Ltd</t>
  </si>
  <si>
    <t>United India Insurance Co Ltd</t>
  </si>
  <si>
    <t>Universal Sompo General Insurance Co Ltd</t>
  </si>
  <si>
    <t>General Insurers Sub Total</t>
  </si>
  <si>
    <t>Previous Year Sub Total</t>
  </si>
  <si>
    <t>% Growth</t>
  </si>
  <si>
    <t xml:space="preserve"> Niva bupa health insurance company limited</t>
  </si>
  <si>
    <t>Aditya Birla Health Insurance Co Ltd</t>
  </si>
  <si>
    <t>Care Health Insurance Ltd</t>
  </si>
  <si>
    <t>ManipalCigna Health Insurance Co Ltd</t>
  </si>
  <si>
    <t>Star Health &amp; Allied Insurance Co Ltd</t>
  </si>
  <si>
    <t>Industry Total</t>
  </si>
  <si>
    <t>% Market Share</t>
  </si>
  <si>
    <t>Previous Year Market Share</t>
  </si>
  <si>
    <t>Workmen's compensation/Employers' liability</t>
  </si>
  <si>
    <t>Public Liability (Act)</t>
  </si>
  <si>
    <t>Product Liability</t>
  </si>
  <si>
    <t>Other liability covers</t>
  </si>
  <si>
    <t>Crop Insurance</t>
  </si>
  <si>
    <t>Credit Guarantee</t>
  </si>
  <si>
    <t>All Other miscellaneous</t>
  </si>
  <si>
    <t>Specialised Insurers</t>
  </si>
  <si>
    <t>Agriculture Insurance Co Of India Ltd</t>
  </si>
  <si>
    <t>ECGC Ltd</t>
  </si>
  <si>
    <t>Specialised sub Total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</si>
  <si>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</si>
  <si>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</si>
  <si>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</si>
  <si>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</si>
  <si>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</si>
  <si>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</si>
  <si>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</si>
  <si>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</si>
  <si>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Health </t>
  </si>
  <si>
    <t xml:space="preserve">Aviation </t>
  </si>
  <si>
    <t>Liability</t>
  </si>
  <si>
    <t>P.A.</t>
  </si>
  <si>
    <t>All Other Misc (Crop Insurance + Credit Guarantee+All other misc)</t>
  </si>
  <si>
    <t>GROSS DIRECT PREMIUM INCOME UNDERWRITTEN BY NON-LIFE INSURERS WITHIN INDIA  (SEGMENT WISE) : FOR THE PERIOD UPTO July2023 (PROVISIONAL &amp; UNAUDITED ) IN FY 2023-24  (Rs. In Crs.)</t>
  </si>
  <si>
    <t>GROSS DIRECT PREMIUM INCOME UNDERWRITTEN BY NON-LIFE INSURERS WITHIN INDIA  (SEGMENT WISE) : FOR THE PERIOD UPTO             July 2023 (PROVISIONAL &amp; UNAUDITED ) IN FY 2023-24  (Rs. In Crs.)</t>
  </si>
  <si>
    <t>GROSS DIRECT PREMIUM INCOME UNDERWRITTEN BY NON-LIFE INSURERS WITHIN INDIA  (SEGMENT WISE) : FOR THE PERIOD          UPTO July 2023 (PROVISIONAL &amp; UNAUDITED ) IN FY 2023-24  (Rs. In Crs.)</t>
  </si>
  <si>
    <t>Zuno General Insurance Co Ltd</t>
  </si>
  <si>
    <t>Health Insurers</t>
  </si>
  <si>
    <t>Health Insurance sub Total</t>
  </si>
  <si>
    <t>Health Insurers sub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</si>
</sst>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21252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DEE2E6"/>
      </right>
      <top style="medium">
        <color rgb="FFDEE2E6"/>
      </top>
      <bottom/>
      <diagonal/>
    </border>
    <border>
      <left/>
      <right/>
      <top style="medium">
        <color rgb="FFDEE2E6"/>
      </top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/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/>
      <right/>
      <top/>
      <bottom style="medium">
        <color rgb="FFDEE2E6"/>
      </bottom>
      <diagonal/>
    </border>
    <border>
      <left/>
      <right style="medium">
        <color rgb="FFDEE2E6"/>
      </right>
      <top/>
      <bottom style="medium">
        <color rgb="FFDEE2E6"/>
      </bottom>
      <diagonal/>
    </border>
    <border>
      <left style="medium">
        <color rgb="FFDEE2E6"/>
      </left>
      <right/>
      <top style="medium">
        <color rgb="FFDEE2E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0" fontId="2" fillId="0" borderId="2" xfId="0" applyFont="1" applyBorder="1"/>
    <xf numFmtId="10" fontId="0" fillId="0" borderId="1" xfId="1" applyNumberFormat="1" applyFont="1" applyBorder="1"/>
    <xf numFmtId="10" fontId="2" fillId="0" borderId="1" xfId="1" applyNumberFormat="1" applyFont="1" applyBorder="1"/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4" fillId="2" borderId="3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0" fillId="2" borderId="3" xfId="0" applyFill="1" applyBorder="1"/>
    <xf numFmtId="0" fontId="4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3" fontId="0" fillId="0" borderId="1" xfId="2" applyFont="1" applyBorder="1"/>
    <xf numFmtId="43" fontId="2" fillId="0" borderId="1" xfId="2" applyFont="1" applyBorder="1"/>
    <xf numFmtId="164" fontId="0" fillId="0" borderId="1" xfId="1" applyNumberFormat="1" applyFont="1" applyBorder="1"/>
    <xf numFmtId="164" fontId="0" fillId="0" borderId="1" xfId="0" applyNumberFormat="1" applyBorder="1"/>
    <xf numFmtId="164" fontId="2" fillId="0" borderId="1" xfId="1" applyNumberFormat="1" applyFont="1" applyBorder="1"/>
    <xf numFmtId="2" fontId="2" fillId="0" borderId="1" xfId="0" applyNumberFormat="1" applyFont="1" applyBorder="1"/>
    <xf numFmtId="164" fontId="1" fillId="0" borderId="1" xfId="1" applyNumberFormat="1" applyFont="1" applyBorder="1"/>
    <xf numFmtId="43" fontId="0" fillId="0" borderId="1" xfId="0" applyNumberFormat="1" applyBorder="1"/>
    <xf numFmtId="43" fontId="2" fillId="0" borderId="1" xfId="0" applyNumberFormat="1" applyFont="1" applyBorder="1"/>
    <xf numFmtId="43" fontId="0" fillId="0" borderId="2" xfId="0" applyNumberFormat="1" applyBorder="1"/>
    <xf numFmtId="43" fontId="0" fillId="0" borderId="0" xfId="0" applyNumberForma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83"/>
  <sheetViews>
    <sheetView topLeftCell="A38" workbookViewId="0">
      <selection activeCell="K55" sqref="K55"/>
    </sheetView>
  </sheetViews>
  <sheetFormatPr defaultRowHeight="14.5" x14ac:dyDescent="0.35"/>
  <cols>
    <col min="1" max="1" width="38.08984375" customWidth="1"/>
    <col min="2" max="2" width="11.36328125" customWidth="1"/>
    <col min="3" max="3" width="9.81640625" bestFit="1" customWidth="1"/>
    <col min="4" max="4" width="12.90625" customWidth="1"/>
    <col min="5" max="5" width="8.81640625" bestFit="1" customWidth="1"/>
    <col min="6" max="6" width="9.81640625" bestFit="1" customWidth="1"/>
  </cols>
  <sheetData>
    <row r="2" spans="1:10" ht="42" customHeight="1" x14ac:dyDescent="0.35">
      <c r="A2" s="19" t="s">
        <v>70</v>
      </c>
      <c r="B2" s="19"/>
      <c r="C2" s="19"/>
      <c r="D2" s="19"/>
      <c r="E2" s="19"/>
      <c r="F2" s="19"/>
      <c r="G2" s="19"/>
      <c r="H2" s="19"/>
      <c r="I2" s="19"/>
    </row>
    <row r="3" spans="1:10" ht="50.4" customHeight="1" x14ac:dyDescent="0.35">
      <c r="A3" s="9"/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</row>
    <row r="4" spans="1:10" x14ac:dyDescent="0.35">
      <c r="A4" s="3" t="s">
        <v>9</v>
      </c>
      <c r="B4" s="1"/>
      <c r="C4" s="1"/>
      <c r="D4" s="1"/>
      <c r="E4" s="1"/>
      <c r="F4" s="1"/>
      <c r="G4" s="1"/>
      <c r="H4" s="1"/>
      <c r="I4" s="1"/>
    </row>
    <row r="5" spans="1:10" x14ac:dyDescent="0.35">
      <c r="A5" s="1" t="s">
        <v>10</v>
      </c>
      <c r="B5" s="25">
        <v>9.06</v>
      </c>
      <c r="C5" s="25">
        <v>276.98</v>
      </c>
      <c r="D5" s="25">
        <v>0</v>
      </c>
      <c r="E5" s="25">
        <v>17.53</v>
      </c>
      <c r="F5" s="25">
        <v>303.57</v>
      </c>
      <c r="G5" s="27">
        <f>(F5-F6)/F6</f>
        <v>0.3460293530794129</v>
      </c>
      <c r="H5" s="5">
        <f>F5/$F$72</f>
        <v>8.1926001850803846E-3</v>
      </c>
      <c r="I5" s="25">
        <v>78.040000000000006</v>
      </c>
      <c r="J5" s="2"/>
    </row>
    <row r="6" spans="1:10" x14ac:dyDescent="0.35">
      <c r="A6" s="1" t="s">
        <v>11</v>
      </c>
      <c r="B6" s="25">
        <v>0.64</v>
      </c>
      <c r="C6" s="25">
        <v>215.41</v>
      </c>
      <c r="D6" s="25">
        <v>0</v>
      </c>
      <c r="E6" s="25">
        <v>9.48</v>
      </c>
      <c r="F6" s="25">
        <v>225.53</v>
      </c>
      <c r="G6" s="28"/>
      <c r="H6" s="1"/>
      <c r="I6" s="25"/>
    </row>
    <row r="7" spans="1:10" x14ac:dyDescent="0.35">
      <c r="A7" s="1" t="s">
        <v>12</v>
      </c>
      <c r="B7" s="25">
        <v>287.87</v>
      </c>
      <c r="C7" s="25">
        <v>946.88</v>
      </c>
      <c r="D7" s="25">
        <v>2304.2600000000002</v>
      </c>
      <c r="E7" s="25">
        <v>76.34</v>
      </c>
      <c r="F7" s="25">
        <v>3615.35</v>
      </c>
      <c r="G7" s="27">
        <f>(F7-F8)/F8</f>
        <v>2.4594664421181558</v>
      </c>
      <c r="H7" s="5">
        <f>F7/$F$72</f>
        <v>9.7569315410384314E-2</v>
      </c>
      <c r="I7" s="25">
        <v>2570.29</v>
      </c>
    </row>
    <row r="8" spans="1:10" x14ac:dyDescent="0.35">
      <c r="A8" s="1" t="s">
        <v>11</v>
      </c>
      <c r="B8" s="25">
        <v>258.39999999999998</v>
      </c>
      <c r="C8" s="25">
        <v>589.45000000000005</v>
      </c>
      <c r="D8" s="25">
        <v>133.37</v>
      </c>
      <c r="E8" s="25">
        <v>63.84</v>
      </c>
      <c r="F8" s="25">
        <v>1045.06</v>
      </c>
      <c r="G8" s="28"/>
      <c r="H8" s="1"/>
      <c r="I8" s="25"/>
    </row>
    <row r="9" spans="1:10" x14ac:dyDescent="0.35">
      <c r="A9" s="1" t="s">
        <v>13</v>
      </c>
      <c r="B9" s="25">
        <v>183.2</v>
      </c>
      <c r="C9" s="25">
        <v>61.97</v>
      </c>
      <c r="D9" s="25">
        <v>0</v>
      </c>
      <c r="E9" s="25">
        <v>0.78</v>
      </c>
      <c r="F9" s="25">
        <v>245.95</v>
      </c>
      <c r="G9" s="27">
        <f>(F9-F10)/F10</f>
        <v>0.30796639012975963</v>
      </c>
      <c r="H9" s="5">
        <f>F9/$F$72</f>
        <v>6.6375795220888767E-3</v>
      </c>
      <c r="I9" s="25">
        <v>57.91</v>
      </c>
    </row>
    <row r="10" spans="1:10" x14ac:dyDescent="0.35">
      <c r="A10" s="1" t="s">
        <v>11</v>
      </c>
      <c r="B10" s="25">
        <v>142.41999999999999</v>
      </c>
      <c r="C10" s="25">
        <v>45.37</v>
      </c>
      <c r="D10" s="25">
        <v>0</v>
      </c>
      <c r="E10" s="25">
        <v>0.25</v>
      </c>
      <c r="F10" s="25">
        <v>188.04</v>
      </c>
      <c r="G10" s="28"/>
      <c r="H10" s="1"/>
      <c r="I10" s="25"/>
    </row>
    <row r="11" spans="1:10" x14ac:dyDescent="0.35">
      <c r="A11" s="1" t="s">
        <v>73</v>
      </c>
      <c r="B11" s="25">
        <v>3.93</v>
      </c>
      <c r="C11" s="25">
        <v>60.8</v>
      </c>
      <c r="D11" s="25">
        <v>0</v>
      </c>
      <c r="E11" s="25">
        <v>11</v>
      </c>
      <c r="F11" s="25">
        <v>75.73</v>
      </c>
      <c r="G11" s="27">
        <f>(F11-F12)/F12</f>
        <v>0.72702394526795899</v>
      </c>
      <c r="H11" s="5">
        <f>F11/$F$72</f>
        <v>2.0437645749452763E-3</v>
      </c>
      <c r="I11" s="25">
        <v>31.88</v>
      </c>
    </row>
    <row r="12" spans="1:10" x14ac:dyDescent="0.35">
      <c r="A12" s="1" t="s">
        <v>11</v>
      </c>
      <c r="B12" s="25">
        <v>2.98</v>
      </c>
      <c r="C12" s="25">
        <v>35.520000000000003</v>
      </c>
      <c r="D12" s="25">
        <v>0</v>
      </c>
      <c r="E12" s="25">
        <v>5.35</v>
      </c>
      <c r="F12" s="25">
        <v>43.85</v>
      </c>
      <c r="G12" s="28"/>
      <c r="H12" s="1"/>
      <c r="I12" s="25"/>
    </row>
    <row r="13" spans="1:10" x14ac:dyDescent="0.35">
      <c r="A13" s="1" t="s">
        <v>14</v>
      </c>
      <c r="B13" s="25">
        <v>61.32</v>
      </c>
      <c r="C13" s="25">
        <v>329.04</v>
      </c>
      <c r="D13" s="25">
        <v>0</v>
      </c>
      <c r="E13" s="25">
        <v>2.67</v>
      </c>
      <c r="F13" s="25">
        <v>393.03</v>
      </c>
      <c r="G13" s="27">
        <f>(F13-F14)/F14</f>
        <v>0.85277895630038181</v>
      </c>
      <c r="H13" s="5">
        <f>F13/$F$72</f>
        <v>1.0606903352578131E-2</v>
      </c>
      <c r="I13" s="25">
        <v>180.9</v>
      </c>
    </row>
    <row r="14" spans="1:10" x14ac:dyDescent="0.35">
      <c r="A14" s="1" t="s">
        <v>11</v>
      </c>
      <c r="B14" s="25">
        <v>48.37</v>
      </c>
      <c r="C14" s="25">
        <v>161.49</v>
      </c>
      <c r="D14" s="25">
        <v>0</v>
      </c>
      <c r="E14" s="25">
        <v>2.27</v>
      </c>
      <c r="F14" s="25">
        <v>212.13</v>
      </c>
      <c r="G14" s="28"/>
      <c r="H14" s="1"/>
      <c r="I14" s="25"/>
    </row>
    <row r="15" spans="1:10" x14ac:dyDescent="0.35">
      <c r="A15" s="1" t="s">
        <v>15</v>
      </c>
      <c r="B15" s="25">
        <v>17.89</v>
      </c>
      <c r="C15" s="25">
        <v>482.06</v>
      </c>
      <c r="D15" s="25">
        <v>0</v>
      </c>
      <c r="E15" s="25">
        <v>3.28</v>
      </c>
      <c r="F15" s="25">
        <v>503.23</v>
      </c>
      <c r="G15" s="27">
        <f>(F15-F16)/F16</f>
        <v>1.2723290887744965</v>
      </c>
      <c r="H15" s="5">
        <f>F15/$F$72</f>
        <v>1.3580927598702117E-2</v>
      </c>
      <c r="I15" s="25">
        <v>281.77</v>
      </c>
    </row>
    <row r="16" spans="1:10" x14ac:dyDescent="0.35">
      <c r="A16" s="1" t="s">
        <v>11</v>
      </c>
      <c r="B16" s="25">
        <v>12.87</v>
      </c>
      <c r="C16" s="25">
        <v>206.27</v>
      </c>
      <c r="D16" s="25">
        <v>0</v>
      </c>
      <c r="E16" s="25">
        <v>2.3199999999999998</v>
      </c>
      <c r="F16" s="25">
        <v>221.46</v>
      </c>
      <c r="G16" s="28"/>
      <c r="H16" s="1"/>
      <c r="I16" s="25"/>
    </row>
    <row r="17" spans="1:9" x14ac:dyDescent="0.35">
      <c r="A17" s="1" t="s">
        <v>16</v>
      </c>
      <c r="B17" s="25">
        <v>1078.58</v>
      </c>
      <c r="C17" s="25">
        <v>607.41</v>
      </c>
      <c r="D17" s="25">
        <v>0</v>
      </c>
      <c r="E17" s="25">
        <v>11.48</v>
      </c>
      <c r="F17" s="25">
        <v>1697.47</v>
      </c>
      <c r="G17" s="27">
        <f>(F17-F18)/F18</f>
        <v>0.13219766953250586</v>
      </c>
      <c r="H17" s="5">
        <f>F17/$F$72</f>
        <v>4.5810498521488947E-2</v>
      </c>
      <c r="I17" s="25">
        <v>198.2</v>
      </c>
    </row>
    <row r="18" spans="1:9" x14ac:dyDescent="0.35">
      <c r="A18" s="1" t="s">
        <v>11</v>
      </c>
      <c r="B18" s="25">
        <v>962.58</v>
      </c>
      <c r="C18" s="25">
        <v>526.46</v>
      </c>
      <c r="D18" s="25">
        <v>0</v>
      </c>
      <c r="E18" s="25">
        <v>10.23</v>
      </c>
      <c r="F18" s="25">
        <v>1499.27</v>
      </c>
      <c r="G18" s="28"/>
      <c r="H18" s="1"/>
      <c r="I18" s="25"/>
    </row>
    <row r="19" spans="1:9" x14ac:dyDescent="0.35">
      <c r="A19" s="1" t="s">
        <v>17</v>
      </c>
      <c r="B19" s="25">
        <v>362.28</v>
      </c>
      <c r="C19" s="25">
        <v>1897.12</v>
      </c>
      <c r="D19" s="25">
        <v>0</v>
      </c>
      <c r="E19" s="25">
        <v>88.05</v>
      </c>
      <c r="F19" s="25">
        <v>2347.4499999999998</v>
      </c>
      <c r="G19" s="27">
        <f>(F19-F20)/F20</f>
        <v>0.34897739875989109</v>
      </c>
      <c r="H19" s="5">
        <f>F19/$F$72</f>
        <v>6.3351844070451455E-2</v>
      </c>
      <c r="I19" s="25">
        <v>607.28</v>
      </c>
    </row>
    <row r="20" spans="1:9" x14ac:dyDescent="0.35">
      <c r="A20" s="1" t="s">
        <v>11</v>
      </c>
      <c r="B20" s="25">
        <v>297.14999999999998</v>
      </c>
      <c r="C20" s="25">
        <v>1369.57</v>
      </c>
      <c r="D20" s="25">
        <v>0</v>
      </c>
      <c r="E20" s="25">
        <v>73.45</v>
      </c>
      <c r="F20" s="25">
        <v>1740.17</v>
      </c>
      <c r="G20" s="28"/>
      <c r="H20" s="1"/>
      <c r="I20" s="25"/>
    </row>
    <row r="21" spans="1:9" x14ac:dyDescent="0.35">
      <c r="A21" s="1" t="s">
        <v>18</v>
      </c>
      <c r="B21" s="25">
        <v>70.349999999999994</v>
      </c>
      <c r="C21" s="25">
        <v>434.17</v>
      </c>
      <c r="D21" s="25">
        <v>191.49</v>
      </c>
      <c r="E21" s="25">
        <v>1.23</v>
      </c>
      <c r="F21" s="25">
        <v>697.24</v>
      </c>
      <c r="G21" s="27">
        <f>(F21-F22)/F22</f>
        <v>7.0108662287433343E-2</v>
      </c>
      <c r="H21" s="5">
        <f>F21/$F$72</f>
        <v>1.8816775547799345E-2</v>
      </c>
      <c r="I21" s="25">
        <v>45.68</v>
      </c>
    </row>
    <row r="22" spans="1:9" x14ac:dyDescent="0.35">
      <c r="A22" s="1" t="s">
        <v>11</v>
      </c>
      <c r="B22" s="25">
        <v>57.87</v>
      </c>
      <c r="C22" s="25">
        <v>594.14</v>
      </c>
      <c r="D22" s="25">
        <v>-1.45</v>
      </c>
      <c r="E22" s="25">
        <v>1</v>
      </c>
      <c r="F22" s="25">
        <v>651.55999999999995</v>
      </c>
      <c r="G22" s="28"/>
      <c r="H22" s="1"/>
      <c r="I22" s="25"/>
    </row>
    <row r="23" spans="1:9" x14ac:dyDescent="0.35">
      <c r="A23" s="1" t="s">
        <v>19</v>
      </c>
      <c r="B23" s="25">
        <v>29.66</v>
      </c>
      <c r="C23" s="25">
        <v>145.44999999999999</v>
      </c>
      <c r="D23" s="25">
        <v>0</v>
      </c>
      <c r="E23" s="25">
        <v>0</v>
      </c>
      <c r="F23" s="25">
        <v>175.11</v>
      </c>
      <c r="G23" s="27">
        <f>(F23-F24)/F24</f>
        <v>0.64484313357129464</v>
      </c>
      <c r="H23" s="5">
        <f>F23/$F$72</f>
        <v>4.7257838996258728E-3</v>
      </c>
      <c r="I23" s="25">
        <v>68.650000000000006</v>
      </c>
    </row>
    <row r="24" spans="1:9" x14ac:dyDescent="0.35">
      <c r="A24" s="1" t="s">
        <v>11</v>
      </c>
      <c r="B24" s="25">
        <v>28.14</v>
      </c>
      <c r="C24" s="25">
        <v>78.319999999999993</v>
      </c>
      <c r="D24" s="25">
        <v>0</v>
      </c>
      <c r="E24" s="25">
        <v>0</v>
      </c>
      <c r="F24" s="25">
        <v>106.46</v>
      </c>
      <c r="G24" s="28"/>
      <c r="H24" s="1"/>
      <c r="I24" s="25"/>
    </row>
    <row r="25" spans="1:9" x14ac:dyDescent="0.35">
      <c r="A25" s="1" t="s">
        <v>20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7">
        <v>0</v>
      </c>
      <c r="H25" s="5">
        <f>F25/$F$72</f>
        <v>0</v>
      </c>
      <c r="I25" s="25">
        <v>0</v>
      </c>
    </row>
    <row r="26" spans="1:9" x14ac:dyDescent="0.35">
      <c r="A26" s="1" t="s">
        <v>11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8"/>
      <c r="H26" s="1"/>
      <c r="I26" s="25"/>
    </row>
    <row r="27" spans="1:9" x14ac:dyDescent="0.35">
      <c r="A27" s="1" t="s">
        <v>21</v>
      </c>
      <c r="B27" s="25">
        <v>20.5</v>
      </c>
      <c r="C27" s="25">
        <v>118.4</v>
      </c>
      <c r="D27" s="25">
        <v>0</v>
      </c>
      <c r="E27" s="25">
        <v>10.83</v>
      </c>
      <c r="F27" s="25">
        <v>149.72999999999999</v>
      </c>
      <c r="G27" s="27">
        <f>(F27-F28)/F28</f>
        <v>0.11389674155631606</v>
      </c>
      <c r="H27" s="5">
        <f>F27/$F$72</f>
        <v>4.0408407474786237E-3</v>
      </c>
      <c r="I27" s="25">
        <v>15.31</v>
      </c>
    </row>
    <row r="28" spans="1:9" x14ac:dyDescent="0.35">
      <c r="A28" s="1" t="s">
        <v>11</v>
      </c>
      <c r="B28" s="25">
        <v>16.78</v>
      </c>
      <c r="C28" s="25">
        <v>109.42</v>
      </c>
      <c r="D28" s="25">
        <v>0</v>
      </c>
      <c r="E28" s="25">
        <v>8.2200000000000006</v>
      </c>
      <c r="F28" s="25">
        <v>134.41999999999999</v>
      </c>
      <c r="G28" s="28"/>
      <c r="H28" s="1"/>
      <c r="I28" s="25"/>
    </row>
    <row r="29" spans="1:9" x14ac:dyDescent="0.35">
      <c r="A29" s="1" t="s">
        <v>22</v>
      </c>
      <c r="B29" s="25">
        <v>12.93</v>
      </c>
      <c r="C29" s="25">
        <v>157.68</v>
      </c>
      <c r="D29" s="25">
        <v>0</v>
      </c>
      <c r="E29" s="25">
        <v>0</v>
      </c>
      <c r="F29" s="25">
        <v>170.61</v>
      </c>
      <c r="G29" s="27">
        <f>(F29-F30)/F30</f>
        <v>1.7615733247005505</v>
      </c>
      <c r="H29" s="5">
        <f>F29/$F$72</f>
        <v>4.6043400783231693E-3</v>
      </c>
      <c r="I29" s="25">
        <v>108.83</v>
      </c>
    </row>
    <row r="30" spans="1:9" x14ac:dyDescent="0.35">
      <c r="A30" s="1" t="s">
        <v>11</v>
      </c>
      <c r="B30" s="25">
        <v>10.68</v>
      </c>
      <c r="C30" s="25">
        <v>51.1</v>
      </c>
      <c r="D30" s="25">
        <v>0</v>
      </c>
      <c r="E30" s="25">
        <v>0</v>
      </c>
      <c r="F30" s="25">
        <v>61.78</v>
      </c>
      <c r="G30" s="28"/>
      <c r="H30" s="1"/>
      <c r="I30" s="25"/>
    </row>
    <row r="31" spans="1:9" x14ac:dyDescent="0.35">
      <c r="A31" s="1" t="s">
        <v>23</v>
      </c>
      <c r="B31" s="25">
        <v>702.24</v>
      </c>
      <c r="C31" s="25">
        <v>1077.8</v>
      </c>
      <c r="D31" s="25">
        <v>86.34</v>
      </c>
      <c r="E31" s="25">
        <v>1.68</v>
      </c>
      <c r="F31" s="25">
        <v>1868.06</v>
      </c>
      <c r="G31" s="27">
        <f>(F31-F32)/F32</f>
        <v>-8.9834538403071512E-2</v>
      </c>
      <c r="H31" s="5">
        <f>F31/$F$72</f>
        <v>5.0414298849495214E-2</v>
      </c>
      <c r="I31" s="25">
        <v>-184.38</v>
      </c>
    </row>
    <row r="32" spans="1:9" x14ac:dyDescent="0.35">
      <c r="A32" s="1" t="s">
        <v>11</v>
      </c>
      <c r="B32" s="25">
        <v>692.19</v>
      </c>
      <c r="C32" s="25">
        <v>1002.43</v>
      </c>
      <c r="D32" s="25">
        <v>356.08</v>
      </c>
      <c r="E32" s="25">
        <v>1.74</v>
      </c>
      <c r="F32" s="25">
        <v>2052.44</v>
      </c>
      <c r="G32" s="28"/>
      <c r="H32" s="1"/>
      <c r="I32" s="25"/>
    </row>
    <row r="33" spans="1:9" x14ac:dyDescent="0.35">
      <c r="A33" s="1" t="s">
        <v>24</v>
      </c>
      <c r="B33" s="25">
        <v>15.42</v>
      </c>
      <c r="C33" s="25">
        <v>3.7</v>
      </c>
      <c r="D33" s="25">
        <v>0</v>
      </c>
      <c r="E33" s="25">
        <v>0</v>
      </c>
      <c r="F33" s="25">
        <v>19.12</v>
      </c>
      <c r="G33" s="27">
        <f>(F33-F34)/F34</f>
        <v>0.30068027210884368</v>
      </c>
      <c r="H33" s="5">
        <f>F33/$F$72</f>
        <v>5.1600130295726505E-4</v>
      </c>
      <c r="I33" s="25">
        <v>4.42</v>
      </c>
    </row>
    <row r="34" spans="1:9" x14ac:dyDescent="0.35">
      <c r="A34" s="1" t="s">
        <v>11</v>
      </c>
      <c r="B34" s="25">
        <v>10.58</v>
      </c>
      <c r="C34" s="25">
        <v>4.12</v>
      </c>
      <c r="D34" s="25">
        <v>0</v>
      </c>
      <c r="E34" s="25">
        <v>0</v>
      </c>
      <c r="F34" s="25">
        <v>14.7</v>
      </c>
      <c r="G34" s="28"/>
      <c r="H34" s="1"/>
      <c r="I34" s="25"/>
    </row>
    <row r="35" spans="1:9" x14ac:dyDescent="0.35">
      <c r="A35" s="1" t="s">
        <v>25</v>
      </c>
      <c r="B35" s="25">
        <v>0.96</v>
      </c>
      <c r="C35" s="25">
        <v>3.42</v>
      </c>
      <c r="D35" s="25">
        <v>0</v>
      </c>
      <c r="E35" s="25">
        <v>0</v>
      </c>
      <c r="F35" s="25">
        <v>4.38</v>
      </c>
      <c r="G35" s="27">
        <f>(F35-F36)/F36</f>
        <v>0.10050251256281405</v>
      </c>
      <c r="H35" s="5">
        <f>F35/$F$72</f>
        <v>1.1820531940129816E-4</v>
      </c>
      <c r="I35" s="25">
        <v>0.4</v>
      </c>
    </row>
    <row r="36" spans="1:9" x14ac:dyDescent="0.35">
      <c r="A36" s="1" t="s">
        <v>11</v>
      </c>
      <c r="B36" s="25">
        <v>0.71</v>
      </c>
      <c r="C36" s="25">
        <v>3.27</v>
      </c>
      <c r="D36" s="25">
        <v>0</v>
      </c>
      <c r="E36" s="25">
        <v>0</v>
      </c>
      <c r="F36" s="25">
        <v>3.98</v>
      </c>
      <c r="G36" s="28"/>
      <c r="H36" s="1"/>
      <c r="I36" s="25"/>
    </row>
    <row r="37" spans="1:9" x14ac:dyDescent="0.35">
      <c r="A37" s="1" t="s">
        <v>26</v>
      </c>
      <c r="B37" s="25">
        <v>116.79</v>
      </c>
      <c r="C37" s="25">
        <v>616.58000000000004</v>
      </c>
      <c r="D37" s="25">
        <v>0</v>
      </c>
      <c r="E37" s="25">
        <v>38.65</v>
      </c>
      <c r="F37" s="25">
        <v>772.02</v>
      </c>
      <c r="G37" s="27">
        <f>(F37-F38)/F38</f>
        <v>0.34210663560662685</v>
      </c>
      <c r="H37" s="5">
        <f>F37/$F$72</f>
        <v>2.0834901982691827E-2</v>
      </c>
      <c r="I37" s="25">
        <v>196.79</v>
      </c>
    </row>
    <row r="38" spans="1:9" x14ac:dyDescent="0.35">
      <c r="A38" s="1" t="s">
        <v>11</v>
      </c>
      <c r="B38" s="25">
        <v>74.48</v>
      </c>
      <c r="C38" s="25">
        <v>420.31</v>
      </c>
      <c r="D38" s="25">
        <v>50.8</v>
      </c>
      <c r="E38" s="25">
        <v>29.64</v>
      </c>
      <c r="F38" s="25">
        <v>575.23</v>
      </c>
      <c r="G38" s="28"/>
      <c r="H38" s="1"/>
      <c r="I38" s="25"/>
    </row>
    <row r="39" spans="1:9" x14ac:dyDescent="0.35">
      <c r="A39" s="1" t="s">
        <v>27</v>
      </c>
      <c r="B39" s="25">
        <v>66.97</v>
      </c>
      <c r="C39" s="25">
        <v>106.33</v>
      </c>
      <c r="D39" s="25">
        <v>0</v>
      </c>
      <c r="E39" s="25">
        <v>1.28</v>
      </c>
      <c r="F39" s="25">
        <v>174.58</v>
      </c>
      <c r="G39" s="27">
        <f>(F39-F40)/F40</f>
        <v>4.1584630988604487E-2</v>
      </c>
      <c r="H39" s="5">
        <f>F39/$F$72</f>
        <v>4.7114805162279984E-3</v>
      </c>
      <c r="I39" s="25">
        <v>6.97</v>
      </c>
    </row>
    <row r="40" spans="1:9" x14ac:dyDescent="0.35">
      <c r="A40" s="1" t="s">
        <v>11</v>
      </c>
      <c r="B40" s="25">
        <v>64.98</v>
      </c>
      <c r="C40" s="25">
        <v>100.96</v>
      </c>
      <c r="D40" s="25">
        <v>0</v>
      </c>
      <c r="E40" s="25">
        <v>1.67</v>
      </c>
      <c r="F40" s="25">
        <v>167.61</v>
      </c>
      <c r="G40" s="28"/>
      <c r="H40" s="1"/>
      <c r="I40" s="25"/>
    </row>
    <row r="41" spans="1:9" x14ac:dyDescent="0.35">
      <c r="A41" s="1" t="s">
        <v>28</v>
      </c>
      <c r="B41" s="25">
        <v>178.39</v>
      </c>
      <c r="C41" s="25">
        <v>584.27</v>
      </c>
      <c r="D41" s="25">
        <v>0</v>
      </c>
      <c r="E41" s="25">
        <v>0.37</v>
      </c>
      <c r="F41" s="25">
        <v>763.03</v>
      </c>
      <c r="G41" s="27">
        <f>(F41-F42)/F42</f>
        <v>0.32046378818032351</v>
      </c>
      <c r="H41" s="5">
        <f>F41/$F$72</f>
        <v>2.0592284215244869E-2</v>
      </c>
      <c r="I41" s="25">
        <v>185.18</v>
      </c>
    </row>
    <row r="42" spans="1:9" x14ac:dyDescent="0.35">
      <c r="A42" s="1" t="s">
        <v>11</v>
      </c>
      <c r="B42" s="25">
        <v>155.41999999999999</v>
      </c>
      <c r="C42" s="25">
        <v>421.32</v>
      </c>
      <c r="D42" s="25">
        <v>0</v>
      </c>
      <c r="E42" s="25">
        <v>1.1100000000000001</v>
      </c>
      <c r="F42" s="25">
        <v>577.85</v>
      </c>
      <c r="G42" s="28"/>
      <c r="H42" s="1"/>
      <c r="I42" s="25"/>
    </row>
    <row r="43" spans="1:9" x14ac:dyDescent="0.35">
      <c r="A43" s="1" t="s">
        <v>29</v>
      </c>
      <c r="B43" s="25">
        <v>0.98</v>
      </c>
      <c r="C43" s="25">
        <v>0</v>
      </c>
      <c r="D43" s="25">
        <v>0</v>
      </c>
      <c r="E43" s="25">
        <v>0</v>
      </c>
      <c r="F43" s="25">
        <v>0.98</v>
      </c>
      <c r="G43" s="27">
        <f>(F43-F44)/F44</f>
        <v>1.5128205128205128</v>
      </c>
      <c r="H43" s="5">
        <f>F43/$F$72</f>
        <v>2.6447765528144337E-5</v>
      </c>
      <c r="I43" s="25">
        <v>0.59</v>
      </c>
    </row>
    <row r="44" spans="1:9" x14ac:dyDescent="0.35">
      <c r="A44" s="1" t="s">
        <v>11</v>
      </c>
      <c r="B44" s="25">
        <v>0.39</v>
      </c>
      <c r="C44" s="25">
        <v>0</v>
      </c>
      <c r="D44" s="25">
        <v>0</v>
      </c>
      <c r="E44" s="25">
        <v>0</v>
      </c>
      <c r="F44" s="25">
        <v>0.39</v>
      </c>
      <c r="G44" s="28"/>
      <c r="H44" s="1"/>
      <c r="I44" s="25"/>
    </row>
    <row r="45" spans="1:9" x14ac:dyDescent="0.35">
      <c r="A45" s="1" t="s">
        <v>30</v>
      </c>
      <c r="B45" s="25">
        <v>241.77</v>
      </c>
      <c r="C45" s="25">
        <v>588.84</v>
      </c>
      <c r="D45" s="25">
        <v>0</v>
      </c>
      <c r="E45" s="25">
        <v>121.53</v>
      </c>
      <c r="F45" s="25">
        <v>952.14</v>
      </c>
      <c r="G45" s="27">
        <f>(F45-F46)/F46</f>
        <v>0.30718433806065432</v>
      </c>
      <c r="H45" s="5">
        <f>F45/$F$72</f>
        <v>2.5695893336701376E-2</v>
      </c>
      <c r="I45" s="25">
        <v>223.75</v>
      </c>
    </row>
    <row r="46" spans="1:9" x14ac:dyDescent="0.35">
      <c r="A46" s="1" t="s">
        <v>11</v>
      </c>
      <c r="B46" s="25">
        <v>191.33</v>
      </c>
      <c r="C46" s="25">
        <v>438.12</v>
      </c>
      <c r="D46" s="25">
        <v>0</v>
      </c>
      <c r="E46" s="25">
        <v>98.94</v>
      </c>
      <c r="F46" s="25">
        <v>728.39</v>
      </c>
      <c r="G46" s="28"/>
      <c r="H46" s="1"/>
      <c r="I46" s="25"/>
    </row>
    <row r="47" spans="1:9" x14ac:dyDescent="0.35">
      <c r="A47" s="1" t="s">
        <v>31</v>
      </c>
      <c r="B47" s="25">
        <v>897.79</v>
      </c>
      <c r="C47" s="25">
        <v>4858</v>
      </c>
      <c r="D47" s="25">
        <v>1399.08</v>
      </c>
      <c r="E47" s="25">
        <v>3.5</v>
      </c>
      <c r="F47" s="25">
        <v>7158.37</v>
      </c>
      <c r="G47" s="27">
        <f>(F47-F48)/F48</f>
        <v>9.2640701891492608E-2</v>
      </c>
      <c r="H47" s="5">
        <f>F47/$F$72</f>
        <v>0.19318662379969651</v>
      </c>
      <c r="I47" s="25">
        <v>606.92999999999995</v>
      </c>
    </row>
    <row r="48" spans="1:9" x14ac:dyDescent="0.35">
      <c r="A48" s="1" t="s">
        <v>11</v>
      </c>
      <c r="B48" s="25">
        <v>835.28</v>
      </c>
      <c r="C48" s="25">
        <v>4627.34</v>
      </c>
      <c r="D48" s="25">
        <v>1086.68</v>
      </c>
      <c r="E48" s="25">
        <v>2.14</v>
      </c>
      <c r="F48" s="25">
        <v>6551.44</v>
      </c>
      <c r="G48" s="28"/>
      <c r="H48" s="1"/>
      <c r="I48" s="25"/>
    </row>
    <row r="49" spans="1:11" x14ac:dyDescent="0.35">
      <c r="A49" s="1" t="s">
        <v>32</v>
      </c>
      <c r="B49" s="25">
        <v>575.29999999999995</v>
      </c>
      <c r="C49" s="25">
        <v>1857.05</v>
      </c>
      <c r="D49" s="25">
        <v>369.48</v>
      </c>
      <c r="E49" s="25">
        <v>2.06</v>
      </c>
      <c r="F49" s="25">
        <v>2803.89</v>
      </c>
      <c r="G49" s="27">
        <f>(F49-F50)/F50</f>
        <v>-3.0892381284843829E-2</v>
      </c>
      <c r="H49" s="5">
        <f>F49/$F$72</f>
        <v>7.5670025802763899E-2</v>
      </c>
      <c r="I49" s="25">
        <v>-89.38</v>
      </c>
    </row>
    <row r="50" spans="1:11" x14ac:dyDescent="0.35">
      <c r="A50" s="1" t="s">
        <v>11</v>
      </c>
      <c r="B50" s="25">
        <v>527.69000000000005</v>
      </c>
      <c r="C50" s="25">
        <v>1610.2</v>
      </c>
      <c r="D50" s="25">
        <v>753.47</v>
      </c>
      <c r="E50" s="25">
        <v>1.91</v>
      </c>
      <c r="F50" s="25">
        <v>2893.27</v>
      </c>
      <c r="G50" s="28"/>
      <c r="H50" s="1"/>
      <c r="I50" s="25"/>
    </row>
    <row r="51" spans="1:11" x14ac:dyDescent="0.35">
      <c r="A51" s="1" t="s">
        <v>33</v>
      </c>
      <c r="B51" s="25">
        <v>499.19</v>
      </c>
      <c r="C51" s="25">
        <v>1596.1</v>
      </c>
      <c r="D51" s="25">
        <v>765.61</v>
      </c>
      <c r="E51" s="25">
        <v>2.12</v>
      </c>
      <c r="F51" s="25">
        <v>2863.02</v>
      </c>
      <c r="G51" s="27">
        <f>(F51-F52)/F52</f>
        <v>3.5085751539601201E-3</v>
      </c>
      <c r="H51" s="5">
        <f>F51/$F$72</f>
        <v>7.7265797614681428E-2</v>
      </c>
      <c r="I51" s="25">
        <v>10.01</v>
      </c>
    </row>
    <row r="52" spans="1:11" x14ac:dyDescent="0.35">
      <c r="A52" s="1" t="s">
        <v>11</v>
      </c>
      <c r="B52" s="25">
        <v>421.46</v>
      </c>
      <c r="C52" s="25">
        <v>1462.24</v>
      </c>
      <c r="D52" s="25">
        <v>967.04</v>
      </c>
      <c r="E52" s="25">
        <v>2.27</v>
      </c>
      <c r="F52" s="25">
        <v>2853.01</v>
      </c>
      <c r="G52" s="28"/>
      <c r="H52" s="1"/>
      <c r="I52" s="25"/>
    </row>
    <row r="53" spans="1:11" x14ac:dyDescent="0.35">
      <c r="A53" s="1" t="s">
        <v>34</v>
      </c>
      <c r="B53" s="25">
        <v>32.57</v>
      </c>
      <c r="C53" s="25">
        <v>176.11</v>
      </c>
      <c r="D53" s="25">
        <v>0</v>
      </c>
      <c r="E53" s="25">
        <v>0.01</v>
      </c>
      <c r="F53" s="25">
        <v>208.69</v>
      </c>
      <c r="G53" s="27">
        <f>(F53-F54)/F54</f>
        <v>0.9184592756021327</v>
      </c>
      <c r="H53" s="5">
        <f>F53/$F$72</f>
        <v>5.6320246817024916E-3</v>
      </c>
      <c r="I53" s="25">
        <v>99.91</v>
      </c>
    </row>
    <row r="54" spans="1:11" x14ac:dyDescent="0.35">
      <c r="A54" s="1" t="s">
        <v>11</v>
      </c>
      <c r="B54" s="25">
        <v>34.26</v>
      </c>
      <c r="C54" s="25">
        <v>74.52</v>
      </c>
      <c r="D54" s="25">
        <v>0</v>
      </c>
      <c r="E54" s="25">
        <v>0</v>
      </c>
      <c r="F54" s="25">
        <v>108.78</v>
      </c>
      <c r="G54" s="28"/>
      <c r="H54" s="1"/>
      <c r="I54" s="25"/>
    </row>
    <row r="55" spans="1:11" x14ac:dyDescent="0.35">
      <c r="A55" s="3" t="s">
        <v>35</v>
      </c>
      <c r="B55" s="26">
        <f t="shared" ref="B55:F56" si="0">SUM(B5+B7+B9+B11+B13+B15+B17+B19+B21+B23+B25+B27+B29+B31+B33+B35+B37+B39+B41+B43+B45+B47+B49+B51+B53)</f>
        <v>5465.9399999999987</v>
      </c>
      <c r="C55" s="26">
        <f t="shared" si="0"/>
        <v>16986.16</v>
      </c>
      <c r="D55" s="26">
        <f t="shared" si="0"/>
        <v>5116.2599999999993</v>
      </c>
      <c r="E55" s="26">
        <f t="shared" si="0"/>
        <v>394.38999999999993</v>
      </c>
      <c r="F55" s="26">
        <f t="shared" si="0"/>
        <v>27962.749999999996</v>
      </c>
      <c r="G55" s="29">
        <f>(F55-F56)/F56</f>
        <v>0.23418688059489357</v>
      </c>
      <c r="H55" s="6">
        <f>F55/$F$72</f>
        <v>0.75464515869603876</v>
      </c>
      <c r="I55" s="26">
        <v>5305.93</v>
      </c>
      <c r="J55" s="2"/>
      <c r="K55" s="34"/>
    </row>
    <row r="56" spans="1:11" x14ac:dyDescent="0.35">
      <c r="A56" s="1" t="s">
        <v>36</v>
      </c>
      <c r="B56" s="25">
        <f t="shared" si="0"/>
        <v>4847.6500000000005</v>
      </c>
      <c r="C56" s="25">
        <f t="shared" si="0"/>
        <v>14147.35</v>
      </c>
      <c r="D56" s="25">
        <f t="shared" si="0"/>
        <v>3345.99</v>
      </c>
      <c r="E56" s="25">
        <f t="shared" si="0"/>
        <v>315.83</v>
      </c>
      <c r="F56" s="25">
        <f t="shared" si="0"/>
        <v>22656.82</v>
      </c>
      <c r="G56" s="28"/>
      <c r="H56" s="1"/>
      <c r="I56" s="25"/>
    </row>
    <row r="57" spans="1:11" x14ac:dyDescent="0.35">
      <c r="A57" s="1" t="s">
        <v>37</v>
      </c>
      <c r="B57" s="25">
        <f>(B55-B56)/B56</f>
        <v>0.1275442740296841</v>
      </c>
      <c r="C57" s="25">
        <f>(C55-C56)/C56</f>
        <v>0.20066019431200893</v>
      </c>
      <c r="D57" s="25">
        <f>(D55-D56)/D56</f>
        <v>0.52907211318623182</v>
      </c>
      <c r="E57" s="25">
        <f>(E55-E56)/E56</f>
        <v>0.24874141151885493</v>
      </c>
      <c r="F57" s="25">
        <f>(F55-F56)/F56</f>
        <v>0.23418688059489357</v>
      </c>
      <c r="G57" s="28"/>
      <c r="H57" s="1"/>
      <c r="I57" s="25"/>
    </row>
    <row r="58" spans="1:11" x14ac:dyDescent="0.35">
      <c r="A58" s="3" t="s">
        <v>74</v>
      </c>
      <c r="B58" s="25"/>
      <c r="C58" s="25"/>
      <c r="D58" s="25"/>
      <c r="E58" s="25"/>
      <c r="F58" s="25"/>
      <c r="G58" s="28"/>
      <c r="H58" s="1"/>
      <c r="I58" s="25"/>
    </row>
    <row r="59" spans="1:11" x14ac:dyDescent="0.35">
      <c r="A59" s="1" t="s">
        <v>38</v>
      </c>
      <c r="B59" s="25">
        <v>1053.22</v>
      </c>
      <c r="C59" s="25">
        <v>465.94</v>
      </c>
      <c r="D59" s="25">
        <v>0</v>
      </c>
      <c r="E59" s="25">
        <v>4.5999999999999996</v>
      </c>
      <c r="F59" s="25">
        <v>1523.76</v>
      </c>
      <c r="G59" s="27">
        <f>(F59-F60)/F60</f>
        <v>0.41610750729540347</v>
      </c>
      <c r="H59" s="5">
        <f>F59/$F$72</f>
        <v>4.1122497144046137E-2</v>
      </c>
      <c r="I59" s="25">
        <v>447.74</v>
      </c>
    </row>
    <row r="60" spans="1:11" x14ac:dyDescent="0.35">
      <c r="A60" s="1" t="s">
        <v>11</v>
      </c>
      <c r="B60" s="25">
        <v>853.16</v>
      </c>
      <c r="C60" s="25">
        <v>221.36</v>
      </c>
      <c r="D60" s="25">
        <v>0</v>
      </c>
      <c r="E60" s="25">
        <v>1.5</v>
      </c>
      <c r="F60" s="25">
        <v>1076.02</v>
      </c>
      <c r="G60" s="28"/>
      <c r="H60" s="1"/>
      <c r="I60" s="25"/>
    </row>
    <row r="61" spans="1:11" x14ac:dyDescent="0.35">
      <c r="A61" s="1" t="s">
        <v>39</v>
      </c>
      <c r="B61" s="25">
        <v>293.62</v>
      </c>
      <c r="C61" s="25">
        <v>661.34</v>
      </c>
      <c r="D61" s="25">
        <v>0</v>
      </c>
      <c r="E61" s="25">
        <v>13.26</v>
      </c>
      <c r="F61" s="25">
        <v>968.22</v>
      </c>
      <c r="G61" s="27">
        <f>(F61-F62)/F62</f>
        <v>0.22083522469359962</v>
      </c>
      <c r="H61" s="1">
        <v>2.61</v>
      </c>
      <c r="I61" s="25">
        <v>175.14</v>
      </c>
    </row>
    <row r="62" spans="1:11" x14ac:dyDescent="0.35">
      <c r="A62" s="1" t="s">
        <v>11</v>
      </c>
      <c r="B62" s="25">
        <v>249.57</v>
      </c>
      <c r="C62" s="25">
        <v>518.49</v>
      </c>
      <c r="D62" s="25">
        <v>0</v>
      </c>
      <c r="E62" s="25">
        <v>25.02</v>
      </c>
      <c r="F62" s="25">
        <v>793.08</v>
      </c>
      <c r="G62" s="28"/>
      <c r="H62" s="1"/>
      <c r="I62" s="25"/>
    </row>
    <row r="63" spans="1:11" x14ac:dyDescent="0.35">
      <c r="A63" s="1" t="s">
        <v>40</v>
      </c>
      <c r="B63" s="25">
        <v>1071.32</v>
      </c>
      <c r="C63" s="25">
        <v>826.93</v>
      </c>
      <c r="D63" s="25">
        <v>0</v>
      </c>
      <c r="E63" s="25">
        <v>53.3</v>
      </c>
      <c r="F63" s="25">
        <v>1951.55</v>
      </c>
      <c r="G63" s="27">
        <f>(F63-F64)/F64</f>
        <v>0.39065650987294509</v>
      </c>
      <c r="H63" s="1">
        <v>5.27</v>
      </c>
      <c r="I63" s="25">
        <v>548.22</v>
      </c>
    </row>
    <row r="64" spans="1:11" x14ac:dyDescent="0.35">
      <c r="A64" s="1" t="s">
        <v>11</v>
      </c>
      <c r="B64" s="25">
        <v>748.98</v>
      </c>
      <c r="C64" s="25">
        <v>599.66999999999996</v>
      </c>
      <c r="D64" s="25">
        <v>0</v>
      </c>
      <c r="E64" s="25">
        <v>54.68</v>
      </c>
      <c r="F64" s="25">
        <v>1403.33</v>
      </c>
      <c r="G64" s="28"/>
      <c r="H64" s="1"/>
      <c r="I64" s="25"/>
    </row>
    <row r="65" spans="1:11" x14ac:dyDescent="0.35">
      <c r="A65" s="1" t="s">
        <v>41</v>
      </c>
      <c r="B65" s="25">
        <v>209.42</v>
      </c>
      <c r="C65" s="25">
        <v>272.17</v>
      </c>
      <c r="D65" s="25">
        <v>0</v>
      </c>
      <c r="E65" s="25">
        <v>0.77</v>
      </c>
      <c r="F65" s="25">
        <v>482.36</v>
      </c>
      <c r="G65" s="27">
        <f>(F65-F66)/F66</f>
        <v>0.25995193814648426</v>
      </c>
      <c r="H65" s="1">
        <v>1.3</v>
      </c>
      <c r="I65" s="25">
        <v>99.52</v>
      </c>
    </row>
    <row r="66" spans="1:11" x14ac:dyDescent="0.35">
      <c r="A66" s="1" t="s">
        <v>11</v>
      </c>
      <c r="B66" s="25">
        <v>156.1</v>
      </c>
      <c r="C66" s="25">
        <v>226.32</v>
      </c>
      <c r="D66" s="25">
        <v>0</v>
      </c>
      <c r="E66" s="25">
        <v>0.42</v>
      </c>
      <c r="F66" s="25">
        <v>382.84</v>
      </c>
      <c r="G66" s="28"/>
      <c r="H66" s="1"/>
      <c r="I66" s="25"/>
    </row>
    <row r="67" spans="1:11" x14ac:dyDescent="0.35">
      <c r="A67" s="1" t="s">
        <v>42</v>
      </c>
      <c r="B67" s="25">
        <v>3871.29</v>
      </c>
      <c r="C67" s="25">
        <v>291.86</v>
      </c>
      <c r="D67" s="25">
        <v>0</v>
      </c>
      <c r="E67" s="25">
        <v>2.38</v>
      </c>
      <c r="F67" s="25">
        <v>4165.53</v>
      </c>
      <c r="G67" s="27">
        <f>(F67-F68)/F68</f>
        <v>0.18893531758943705</v>
      </c>
      <c r="H67" s="1">
        <v>11.24</v>
      </c>
      <c r="I67" s="25">
        <v>661.95</v>
      </c>
    </row>
    <row r="68" spans="1:11" x14ac:dyDescent="0.35">
      <c r="A68" s="1" t="s">
        <v>11</v>
      </c>
      <c r="B68" s="25">
        <v>3280</v>
      </c>
      <c r="C68" s="25">
        <v>223</v>
      </c>
      <c r="D68" s="25">
        <v>0</v>
      </c>
      <c r="E68" s="25">
        <v>0.57999999999999996</v>
      </c>
      <c r="F68" s="25">
        <v>3503.58</v>
      </c>
      <c r="G68" s="28"/>
      <c r="H68" s="1"/>
      <c r="I68" s="25"/>
    </row>
    <row r="69" spans="1:11" x14ac:dyDescent="0.35">
      <c r="A69" s="3" t="s">
        <v>75</v>
      </c>
      <c r="B69" s="26">
        <f>SUM(B59+B61+B63+B65+B67)</f>
        <v>6498.87</v>
      </c>
      <c r="C69" s="26">
        <f>SUM(C59+C61+C63+C65+C67)</f>
        <v>2518.2400000000002</v>
      </c>
      <c r="D69" s="26">
        <v>0</v>
      </c>
      <c r="E69" s="26">
        <f>SUM(E59+E61+E63+E65+E67)</f>
        <v>74.309999999999988</v>
      </c>
      <c r="F69" s="26">
        <f>SUM(F59+F61+F63+F65+F67)</f>
        <v>9091.4199999999983</v>
      </c>
      <c r="G69" s="29">
        <f>(F69-F70)/F70</f>
        <v>0.26995536992673375</v>
      </c>
      <c r="H69" s="3">
        <v>24.54</v>
      </c>
      <c r="I69" s="26">
        <v>1932.57</v>
      </c>
      <c r="J69" s="2"/>
    </row>
    <row r="70" spans="1:11" x14ac:dyDescent="0.35">
      <c r="A70" s="1" t="s">
        <v>36</v>
      </c>
      <c r="B70" s="25">
        <f>SUM(B60+B62+B64+B66+B68)</f>
        <v>5287.8099999999995</v>
      </c>
      <c r="C70" s="25">
        <f>SUM(C60+C62+C64+C66+C68)</f>
        <v>1788.84</v>
      </c>
      <c r="D70" s="25">
        <f>SUM(D60+D62+D64+D66+D68)</f>
        <v>0</v>
      </c>
      <c r="E70" s="25">
        <f>SUM(E60+E62+E64+E66+E68)</f>
        <v>82.2</v>
      </c>
      <c r="F70" s="25">
        <f>SUM(F60+F62+F64+F66+F68)</f>
        <v>7158.85</v>
      </c>
      <c r="G70" s="28"/>
      <c r="H70" s="1"/>
      <c r="I70" s="25"/>
    </row>
    <row r="71" spans="1:11" x14ac:dyDescent="0.35">
      <c r="A71" s="1" t="s">
        <v>37</v>
      </c>
      <c r="B71" s="25">
        <f>(B69-B70)/B70</f>
        <v>0.22902865269364833</v>
      </c>
      <c r="C71" s="25">
        <f>(C69-C70)/C70</f>
        <v>0.4077502739205297</v>
      </c>
      <c r="D71" s="25">
        <v>0</v>
      </c>
      <c r="E71" s="25">
        <f>(E69-E70)/E70</f>
        <v>-9.5985401459854194E-2</v>
      </c>
      <c r="F71" s="25">
        <f>(F69-F70)/F70</f>
        <v>0.26995536992673375</v>
      </c>
      <c r="G71" s="28"/>
      <c r="H71" s="1"/>
      <c r="I71" s="25"/>
    </row>
    <row r="72" spans="1:11" x14ac:dyDescent="0.35">
      <c r="A72" s="3" t="s">
        <v>43</v>
      </c>
      <c r="B72" s="26">
        <f t="shared" ref="B72:F73" si="1">SUM(B55+B69)</f>
        <v>11964.809999999998</v>
      </c>
      <c r="C72" s="26">
        <f t="shared" si="1"/>
        <v>19504.400000000001</v>
      </c>
      <c r="D72" s="26">
        <f t="shared" si="1"/>
        <v>5116.2599999999993</v>
      </c>
      <c r="E72" s="26">
        <f t="shared" si="1"/>
        <v>468.69999999999993</v>
      </c>
      <c r="F72" s="26">
        <f t="shared" si="1"/>
        <v>37054.17</v>
      </c>
      <c r="G72" s="29">
        <f>(F72-F73)/F73</f>
        <v>0.2427750240058332</v>
      </c>
      <c r="H72" s="30">
        <v>100</v>
      </c>
      <c r="I72" s="26">
        <v>7238.5</v>
      </c>
      <c r="J72" s="4"/>
      <c r="K72" s="35"/>
    </row>
    <row r="73" spans="1:11" x14ac:dyDescent="0.35">
      <c r="A73" s="1" t="s">
        <v>36</v>
      </c>
      <c r="B73" s="25">
        <f t="shared" si="1"/>
        <v>10135.459999999999</v>
      </c>
      <c r="C73" s="25">
        <f t="shared" si="1"/>
        <v>15936.19</v>
      </c>
      <c r="D73" s="25">
        <f t="shared" si="1"/>
        <v>3345.99</v>
      </c>
      <c r="E73" s="25">
        <f t="shared" si="1"/>
        <v>398.03</v>
      </c>
      <c r="F73" s="25">
        <f t="shared" si="1"/>
        <v>29815.67</v>
      </c>
      <c r="G73" s="1"/>
      <c r="H73" s="1"/>
      <c r="I73" s="1"/>
    </row>
    <row r="74" spans="1:11" x14ac:dyDescent="0.35">
      <c r="A74" s="1" t="s">
        <v>37</v>
      </c>
      <c r="B74" s="5">
        <f>(B72-B73)/B73</f>
        <v>0.18049008135792541</v>
      </c>
      <c r="C74" s="5">
        <f>(C72-C73)/C73</f>
        <v>0.22390609047708399</v>
      </c>
      <c r="D74" s="5">
        <f>(D72-D73)/D73</f>
        <v>0.52907211318623182</v>
      </c>
      <c r="E74" s="5">
        <f>(E72-E73)/E73</f>
        <v>0.17754943094741593</v>
      </c>
      <c r="F74" s="5">
        <f>(F72-F73)/F73</f>
        <v>0.2427750240058332</v>
      </c>
      <c r="G74" s="1"/>
      <c r="H74" s="1"/>
      <c r="I74" s="1"/>
    </row>
    <row r="75" spans="1:11" x14ac:dyDescent="0.35">
      <c r="A75" s="1" t="s">
        <v>44</v>
      </c>
      <c r="B75" s="5">
        <f>B72/$F$72</f>
        <v>0.32290049945795568</v>
      </c>
      <c r="C75" s="5">
        <f>C72/$F$72</f>
        <v>0.5263753040481004</v>
      </c>
      <c r="D75" s="5">
        <f>D72/$F$72</f>
        <v>0.13807514781737115</v>
      </c>
      <c r="E75" s="5">
        <f>E72/$F$72</f>
        <v>1.2649048676572704E-2</v>
      </c>
      <c r="F75" s="5">
        <f>F72/$F$72</f>
        <v>1</v>
      </c>
      <c r="G75" s="1"/>
      <c r="H75" s="1"/>
      <c r="I75" s="1"/>
    </row>
    <row r="76" spans="1:11" x14ac:dyDescent="0.35">
      <c r="A76" s="1" t="s">
        <v>45</v>
      </c>
      <c r="B76" s="5">
        <f>B73/$F$73</f>
        <v>0.33993735508878387</v>
      </c>
      <c r="C76" s="5">
        <f>C73/$F$73</f>
        <v>0.53449042064122665</v>
      </c>
      <c r="D76" s="5">
        <f>D73/$F$73</f>
        <v>0.11222253264810081</v>
      </c>
      <c r="E76" s="5">
        <f>E73/$F$73</f>
        <v>1.3349691621888758E-2</v>
      </c>
      <c r="F76" s="5">
        <f>F73/$F$73</f>
        <v>1</v>
      </c>
      <c r="G76" s="1"/>
      <c r="H76" s="1"/>
      <c r="I76" s="1"/>
    </row>
    <row r="77" spans="1:11" ht="15" thickBot="1" x14ac:dyDescent="0.4">
      <c r="B77" s="2"/>
    </row>
    <row r="78" spans="1:11" ht="15" thickBot="1" x14ac:dyDescent="0.4">
      <c r="A78" s="17"/>
      <c r="B78" s="18"/>
      <c r="C78" s="18"/>
      <c r="D78" s="18"/>
      <c r="E78" s="18"/>
      <c r="F78" s="18"/>
      <c r="G78" s="18"/>
      <c r="H78" s="18"/>
      <c r="I78" s="12"/>
    </row>
    <row r="79" spans="1:11" ht="16.5" thickBot="1" x14ac:dyDescent="0.4">
      <c r="A79" s="11"/>
      <c r="B79" s="10"/>
      <c r="C79" s="10"/>
      <c r="D79" s="10"/>
      <c r="E79" s="10"/>
      <c r="F79" s="10"/>
      <c r="G79" s="10"/>
      <c r="H79" s="10"/>
      <c r="I79" s="10"/>
    </row>
    <row r="80" spans="1:11" ht="16.5" thickBot="1" x14ac:dyDescent="0.4">
      <c r="A80" s="11"/>
      <c r="B80" s="10"/>
      <c r="C80" s="10"/>
      <c r="D80" s="10"/>
      <c r="E80" s="10"/>
      <c r="F80" s="10"/>
      <c r="G80" s="10"/>
      <c r="H80" s="10"/>
      <c r="I80" s="10"/>
    </row>
    <row r="81" spans="1:9" ht="16.5" thickBot="1" x14ac:dyDescent="0.4">
      <c r="A81" s="11"/>
      <c r="B81" s="10"/>
      <c r="C81" s="10"/>
      <c r="D81" s="10"/>
      <c r="E81" s="10"/>
      <c r="F81" s="10"/>
      <c r="G81" s="10"/>
      <c r="H81" s="10"/>
      <c r="I81" s="10"/>
    </row>
    <row r="82" spans="1:9" ht="16.5" thickBot="1" x14ac:dyDescent="0.4">
      <c r="A82" s="11"/>
      <c r="B82" s="10"/>
      <c r="C82" s="10"/>
      <c r="D82" s="10"/>
      <c r="E82" s="10"/>
      <c r="F82" s="10"/>
      <c r="G82" s="10"/>
      <c r="H82" s="10"/>
      <c r="I82" s="10"/>
    </row>
    <row r="83" spans="1:9" ht="16.5" thickBot="1" x14ac:dyDescent="0.4">
      <c r="A83" s="13"/>
      <c r="B83" s="14"/>
      <c r="C83" s="14"/>
      <c r="D83" s="14"/>
      <c r="E83" s="14"/>
      <c r="F83" s="14"/>
      <c r="G83" s="15"/>
      <c r="H83" s="15"/>
      <c r="I83" s="16"/>
    </row>
  </sheetData>
  <mergeCells count="1">
    <mergeCell ref="A2:I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60"/>
  <sheetViews>
    <sheetView topLeftCell="A47" zoomScaleNormal="100" workbookViewId="0">
      <selection activeCell="I53" sqref="I53"/>
    </sheetView>
  </sheetViews>
  <sheetFormatPr defaultRowHeight="14.5" x14ac:dyDescent="0.35"/>
  <cols>
    <col min="1" max="1" width="35.90625" customWidth="1"/>
    <col min="2" max="2" width="15" customWidth="1"/>
  </cols>
  <sheetData>
    <row r="2" spans="1:10" ht="45" customHeight="1" x14ac:dyDescent="0.35">
      <c r="A2" s="20" t="s">
        <v>71</v>
      </c>
      <c r="B2" s="21"/>
      <c r="C2" s="21"/>
      <c r="D2" s="21"/>
      <c r="E2" s="21"/>
      <c r="F2" s="21"/>
      <c r="G2" s="21"/>
      <c r="H2" s="21"/>
      <c r="I2" s="22"/>
    </row>
    <row r="3" spans="1:10" ht="55.75" customHeight="1" x14ac:dyDescent="0.35">
      <c r="A3" s="1"/>
      <c r="B3" s="7" t="s">
        <v>46</v>
      </c>
      <c r="C3" s="7" t="s">
        <v>47</v>
      </c>
      <c r="D3" s="7" t="s">
        <v>48</v>
      </c>
      <c r="E3" s="7" t="s">
        <v>49</v>
      </c>
      <c r="F3" s="7" t="s">
        <v>5</v>
      </c>
      <c r="G3" s="7" t="s">
        <v>6</v>
      </c>
      <c r="H3" s="7" t="s">
        <v>7</v>
      </c>
      <c r="I3" s="7" t="s">
        <v>8</v>
      </c>
    </row>
    <row r="4" spans="1:10" x14ac:dyDescent="0.35">
      <c r="A4" s="3" t="s">
        <v>9</v>
      </c>
      <c r="B4" s="1"/>
      <c r="C4" s="1"/>
      <c r="D4" s="1"/>
      <c r="E4" s="1"/>
      <c r="F4" s="1"/>
      <c r="G4" s="1"/>
      <c r="H4" s="1"/>
      <c r="I4" s="1"/>
    </row>
    <row r="5" spans="1:10" x14ac:dyDescent="0.35">
      <c r="A5" s="1" t="s">
        <v>10</v>
      </c>
      <c r="B5" s="25">
        <v>0</v>
      </c>
      <c r="C5" s="25">
        <v>0</v>
      </c>
      <c r="D5" s="25">
        <v>0</v>
      </c>
      <c r="E5" s="25">
        <v>34.61</v>
      </c>
      <c r="F5" s="25">
        <v>34.61</v>
      </c>
      <c r="G5" s="27">
        <f>(F5-F6)/F6</f>
        <v>0.5832570905763953</v>
      </c>
      <c r="H5" s="5">
        <f>F5/$F$58</f>
        <v>1.7881499545341819E-2</v>
      </c>
      <c r="I5" s="1">
        <v>12.75</v>
      </c>
      <c r="J5" s="2"/>
    </row>
    <row r="6" spans="1:10" x14ac:dyDescent="0.35">
      <c r="A6" s="1" t="s">
        <v>11</v>
      </c>
      <c r="B6" s="25">
        <v>0</v>
      </c>
      <c r="C6" s="25">
        <v>0</v>
      </c>
      <c r="D6" s="25">
        <v>0</v>
      </c>
      <c r="E6" s="25">
        <v>21.86</v>
      </c>
      <c r="F6" s="25">
        <v>21.86</v>
      </c>
      <c r="G6" s="28"/>
      <c r="H6" s="1"/>
      <c r="I6" s="1"/>
    </row>
    <row r="7" spans="1:10" x14ac:dyDescent="0.35">
      <c r="A7" s="1" t="s">
        <v>12</v>
      </c>
      <c r="B7" s="25">
        <v>25.36</v>
      </c>
      <c r="C7" s="25">
        <v>0.25</v>
      </c>
      <c r="D7" s="25">
        <v>41.99</v>
      </c>
      <c r="E7" s="25">
        <v>239.25</v>
      </c>
      <c r="F7" s="25">
        <v>306.85000000000002</v>
      </c>
      <c r="G7" s="27">
        <f>(F7-F8)/F8</f>
        <v>0.21819047997141625</v>
      </c>
      <c r="H7" s="5">
        <f>F7/$F$58</f>
        <v>0.15853620732412996</v>
      </c>
      <c r="I7" s="1">
        <v>54.96</v>
      </c>
    </row>
    <row r="8" spans="1:10" x14ac:dyDescent="0.35">
      <c r="A8" s="1" t="s">
        <v>11</v>
      </c>
      <c r="B8" s="25">
        <v>18.39</v>
      </c>
      <c r="C8" s="25">
        <v>0.25</v>
      </c>
      <c r="D8" s="25">
        <v>33.26</v>
      </c>
      <c r="E8" s="25">
        <v>199.99</v>
      </c>
      <c r="F8" s="25">
        <v>251.89</v>
      </c>
      <c r="G8" s="28"/>
      <c r="H8" s="1"/>
      <c r="I8" s="1"/>
    </row>
    <row r="9" spans="1:10" x14ac:dyDescent="0.35">
      <c r="A9" s="1" t="s">
        <v>13</v>
      </c>
      <c r="B9" s="25">
        <v>3.23</v>
      </c>
      <c r="C9" s="25">
        <v>4.47</v>
      </c>
      <c r="D9" s="25">
        <v>0.76</v>
      </c>
      <c r="E9" s="25">
        <v>0</v>
      </c>
      <c r="F9" s="25">
        <v>8.4600000000000009</v>
      </c>
      <c r="G9" s="27">
        <f>(F9-F10)/F10</f>
        <v>-5.1569506726457298E-2</v>
      </c>
      <c r="H9" s="5">
        <f>F9/$F$58</f>
        <v>4.3709184095230228E-3</v>
      </c>
      <c r="I9" s="1">
        <v>-0.46</v>
      </c>
    </row>
    <row r="10" spans="1:10" x14ac:dyDescent="0.35">
      <c r="A10" s="1" t="s">
        <v>11</v>
      </c>
      <c r="B10" s="25">
        <v>3.73</v>
      </c>
      <c r="C10" s="25">
        <v>4.5</v>
      </c>
      <c r="D10" s="25">
        <v>0.69</v>
      </c>
      <c r="E10" s="25">
        <v>0</v>
      </c>
      <c r="F10" s="25">
        <v>8.92</v>
      </c>
      <c r="G10" s="28"/>
      <c r="H10" s="1"/>
      <c r="I10" s="1"/>
    </row>
    <row r="11" spans="1:10" x14ac:dyDescent="0.35">
      <c r="A11" s="1" t="s">
        <v>73</v>
      </c>
      <c r="B11" s="25">
        <v>0.02</v>
      </c>
      <c r="C11" s="25">
        <v>0</v>
      </c>
      <c r="D11" s="25">
        <v>0</v>
      </c>
      <c r="E11" s="25">
        <v>0</v>
      </c>
      <c r="F11" s="25">
        <v>0.02</v>
      </c>
      <c r="G11" s="27">
        <f>(F11-F12)/F12</f>
        <v>-0.6</v>
      </c>
      <c r="H11" s="5">
        <f>F11/$F$58</f>
        <v>1.0333140448044969E-5</v>
      </c>
      <c r="I11" s="1">
        <v>-0.03</v>
      </c>
    </row>
    <row r="12" spans="1:10" x14ac:dyDescent="0.35">
      <c r="A12" s="1" t="s">
        <v>11</v>
      </c>
      <c r="B12" s="25">
        <v>0.05</v>
      </c>
      <c r="C12" s="25">
        <v>0</v>
      </c>
      <c r="D12" s="25">
        <v>0</v>
      </c>
      <c r="E12" s="25">
        <v>0</v>
      </c>
      <c r="F12" s="25">
        <v>0.05</v>
      </c>
      <c r="G12" s="28"/>
      <c r="H12" s="1"/>
      <c r="I12" s="1"/>
    </row>
    <row r="13" spans="1:10" x14ac:dyDescent="0.35">
      <c r="A13" s="1" t="s">
        <v>14</v>
      </c>
      <c r="B13" s="25">
        <v>13.99</v>
      </c>
      <c r="C13" s="25">
        <v>7.0000000000000007E-2</v>
      </c>
      <c r="D13" s="25">
        <v>10.02</v>
      </c>
      <c r="E13" s="25">
        <v>0</v>
      </c>
      <c r="F13" s="25">
        <v>24.08</v>
      </c>
      <c r="G13" s="27">
        <f>(F13-F14)/F14</f>
        <v>4.2875703767864808E-2</v>
      </c>
      <c r="H13" s="5">
        <f>F13/$F$58</f>
        <v>1.2441101099446144E-2</v>
      </c>
      <c r="I13" s="1">
        <v>0.99</v>
      </c>
    </row>
    <row r="14" spans="1:10" x14ac:dyDescent="0.35">
      <c r="A14" s="1" t="s">
        <v>11</v>
      </c>
      <c r="B14" s="25">
        <v>12.98</v>
      </c>
      <c r="C14" s="25">
        <v>0.08</v>
      </c>
      <c r="D14" s="25">
        <v>10.029999999999999</v>
      </c>
      <c r="E14" s="25">
        <v>0</v>
      </c>
      <c r="F14" s="25">
        <v>23.09</v>
      </c>
      <c r="G14" s="28"/>
      <c r="H14" s="1"/>
      <c r="I14" s="1"/>
    </row>
    <row r="15" spans="1:10" x14ac:dyDescent="0.35">
      <c r="A15" s="1" t="s">
        <v>15</v>
      </c>
      <c r="B15" s="25">
        <v>18.940000000000001</v>
      </c>
      <c r="C15" s="25">
        <v>0.05</v>
      </c>
      <c r="D15" s="25">
        <v>0</v>
      </c>
      <c r="E15" s="25">
        <v>23.62</v>
      </c>
      <c r="F15" s="25">
        <v>42.61</v>
      </c>
      <c r="G15" s="27">
        <f>(F15-F16)/F16</f>
        <v>-0.90674720416694021</v>
      </c>
      <c r="H15" s="5">
        <f>F15/$F$58</f>
        <v>2.2014755724559808E-2</v>
      </c>
      <c r="I15" s="1">
        <v>-414.32</v>
      </c>
    </row>
    <row r="16" spans="1:10" x14ac:dyDescent="0.35">
      <c r="A16" s="1" t="s">
        <v>11</v>
      </c>
      <c r="B16" s="25">
        <v>16.55</v>
      </c>
      <c r="C16" s="25">
        <v>7.0000000000000007E-2</v>
      </c>
      <c r="D16" s="25">
        <v>0</v>
      </c>
      <c r="E16" s="25">
        <v>440.31</v>
      </c>
      <c r="F16" s="25">
        <v>456.93</v>
      </c>
      <c r="G16" s="28"/>
      <c r="H16" s="1"/>
      <c r="I16" s="1"/>
    </row>
    <row r="17" spans="1:9" x14ac:dyDescent="0.35">
      <c r="A17" s="1" t="s">
        <v>16</v>
      </c>
      <c r="B17" s="25">
        <v>9.15</v>
      </c>
      <c r="C17" s="25">
        <v>0.91</v>
      </c>
      <c r="D17" s="25">
        <v>0.16</v>
      </c>
      <c r="E17" s="25">
        <v>266.3</v>
      </c>
      <c r="F17" s="25">
        <v>276.52</v>
      </c>
      <c r="G17" s="27">
        <f>(F17-F18)/F18</f>
        <v>0.31014877286079778</v>
      </c>
      <c r="H17" s="5">
        <f>F17/$F$58</f>
        <v>0.14286599983466974</v>
      </c>
      <c r="I17" s="1">
        <v>65.459999999999994</v>
      </c>
    </row>
    <row r="18" spans="1:9" x14ac:dyDescent="0.35">
      <c r="A18" s="1" t="s">
        <v>11</v>
      </c>
      <c r="B18" s="25">
        <v>6.63</v>
      </c>
      <c r="C18" s="25">
        <v>0.73</v>
      </c>
      <c r="D18" s="25">
        <v>0.06</v>
      </c>
      <c r="E18" s="25">
        <v>203.64</v>
      </c>
      <c r="F18" s="25">
        <v>211.06</v>
      </c>
      <c r="G18" s="28"/>
      <c r="H18" s="1"/>
      <c r="I18" s="1"/>
    </row>
    <row r="19" spans="1:9" x14ac:dyDescent="0.35">
      <c r="A19" s="1" t="s">
        <v>17</v>
      </c>
      <c r="B19" s="25">
        <v>50.21</v>
      </c>
      <c r="C19" s="25">
        <v>0.28999999999999998</v>
      </c>
      <c r="D19" s="25">
        <v>0</v>
      </c>
      <c r="E19" s="25">
        <v>291.02</v>
      </c>
      <c r="F19" s="25">
        <v>341.52</v>
      </c>
      <c r="G19" s="27">
        <f>(F19-F20)/F20</f>
        <v>3.8875707245847699E-2</v>
      </c>
      <c r="H19" s="5">
        <f>F19/$F$58</f>
        <v>0.17644870629081591</v>
      </c>
      <c r="I19" s="1">
        <v>12.78</v>
      </c>
    </row>
    <row r="20" spans="1:9" x14ac:dyDescent="0.35">
      <c r="A20" s="1" t="s">
        <v>11</v>
      </c>
      <c r="B20" s="25">
        <v>41.76</v>
      </c>
      <c r="C20" s="25">
        <v>0.31</v>
      </c>
      <c r="D20" s="25">
        <v>0.46</v>
      </c>
      <c r="E20" s="25">
        <v>286.20999999999998</v>
      </c>
      <c r="F20" s="25">
        <v>328.74</v>
      </c>
      <c r="G20" s="28"/>
      <c r="H20" s="1"/>
      <c r="I20" s="1"/>
    </row>
    <row r="21" spans="1:9" x14ac:dyDescent="0.35">
      <c r="A21" s="1" t="s">
        <v>18</v>
      </c>
      <c r="B21" s="25">
        <v>18.21</v>
      </c>
      <c r="C21" s="25">
        <v>26.06</v>
      </c>
      <c r="D21" s="25">
        <v>2.5099999999999998</v>
      </c>
      <c r="E21" s="25">
        <v>57.59</v>
      </c>
      <c r="F21" s="25">
        <v>104.37</v>
      </c>
      <c r="G21" s="27">
        <f>(F21-F22)/F22</f>
        <v>0.3639571353894408</v>
      </c>
      <c r="H21" s="5">
        <f>F21/$F$58</f>
        <v>5.3923493428122679E-2</v>
      </c>
      <c r="I21" s="1">
        <v>27.85</v>
      </c>
    </row>
    <row r="22" spans="1:9" x14ac:dyDescent="0.35">
      <c r="A22" s="1" t="s">
        <v>11</v>
      </c>
      <c r="B22" s="25">
        <v>17.079999999999998</v>
      </c>
      <c r="C22" s="25">
        <v>20.93</v>
      </c>
      <c r="D22" s="25">
        <v>2.95</v>
      </c>
      <c r="E22" s="25">
        <v>35.56</v>
      </c>
      <c r="F22" s="25">
        <v>76.52</v>
      </c>
      <c r="G22" s="28"/>
      <c r="H22" s="1"/>
      <c r="I22" s="1"/>
    </row>
    <row r="23" spans="1:9" x14ac:dyDescent="0.35">
      <c r="A23" s="1" t="s">
        <v>19</v>
      </c>
      <c r="B23" s="25">
        <v>0.4</v>
      </c>
      <c r="C23" s="25">
        <v>0</v>
      </c>
      <c r="D23" s="25">
        <v>0</v>
      </c>
      <c r="E23" s="25">
        <v>0.06</v>
      </c>
      <c r="F23" s="25">
        <v>0.46</v>
      </c>
      <c r="G23" s="27">
        <f>(F23-F24)/F24</f>
        <v>0.76923076923076927</v>
      </c>
      <c r="H23" s="5">
        <f>F23/$F$58</f>
        <v>2.3766223030503432E-4</v>
      </c>
      <c r="I23" s="1">
        <v>0.2</v>
      </c>
    </row>
    <row r="24" spans="1:9" x14ac:dyDescent="0.35">
      <c r="A24" s="1" t="s">
        <v>11</v>
      </c>
      <c r="B24" s="25">
        <v>0.26</v>
      </c>
      <c r="C24" s="25">
        <v>0</v>
      </c>
      <c r="D24" s="25">
        <v>0</v>
      </c>
      <c r="E24" s="25">
        <v>0</v>
      </c>
      <c r="F24" s="25">
        <v>0.26</v>
      </c>
      <c r="G24" s="28"/>
      <c r="H24" s="1"/>
      <c r="I24" s="1"/>
    </row>
    <row r="25" spans="1:9" x14ac:dyDescent="0.35">
      <c r="A25" s="1" t="s">
        <v>20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7">
        <v>0</v>
      </c>
      <c r="H25" s="5">
        <f>F25/$F$58</f>
        <v>0</v>
      </c>
      <c r="I25" s="1">
        <v>0</v>
      </c>
    </row>
    <row r="26" spans="1:9" x14ac:dyDescent="0.35">
      <c r="A26" s="1" t="s">
        <v>11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8"/>
      <c r="H26" s="1"/>
      <c r="I26" s="1"/>
    </row>
    <row r="27" spans="1:9" x14ac:dyDescent="0.35">
      <c r="A27" s="1" t="s">
        <v>21</v>
      </c>
      <c r="B27" s="25">
        <v>1.82</v>
      </c>
      <c r="C27" s="25">
        <v>0.01</v>
      </c>
      <c r="D27" s="25">
        <v>0</v>
      </c>
      <c r="E27" s="25">
        <v>4.95</v>
      </c>
      <c r="F27" s="25">
        <v>6.78</v>
      </c>
      <c r="G27" s="27">
        <f>(F27-F28)/F28</f>
        <v>-4.3723554301833514E-2</v>
      </c>
      <c r="H27" s="5">
        <f>F27/$F$58</f>
        <v>3.5029346118872449E-3</v>
      </c>
      <c r="I27" s="1">
        <v>-0.31</v>
      </c>
    </row>
    <row r="28" spans="1:9" x14ac:dyDescent="0.35">
      <c r="A28" s="1" t="s">
        <v>11</v>
      </c>
      <c r="B28" s="25">
        <v>1.76</v>
      </c>
      <c r="C28" s="25">
        <v>0.01</v>
      </c>
      <c r="D28" s="25">
        <v>0</v>
      </c>
      <c r="E28" s="25">
        <v>5.32</v>
      </c>
      <c r="F28" s="25">
        <v>7.09</v>
      </c>
      <c r="G28" s="28"/>
      <c r="H28" s="1"/>
      <c r="I28" s="1"/>
    </row>
    <row r="29" spans="1:9" x14ac:dyDescent="0.35">
      <c r="A29" s="1" t="s">
        <v>22</v>
      </c>
      <c r="B29" s="25">
        <v>0.73</v>
      </c>
      <c r="C29" s="25">
        <v>0.01</v>
      </c>
      <c r="D29" s="25">
        <v>0.01</v>
      </c>
      <c r="E29" s="25">
        <v>21.96</v>
      </c>
      <c r="F29" s="25">
        <v>22.71</v>
      </c>
      <c r="G29" s="27">
        <f>(F29-F30)/F30</f>
        <v>0.58147632311977726</v>
      </c>
      <c r="H29" s="5">
        <f>F29/$F$58</f>
        <v>1.1733280978755064E-2</v>
      </c>
      <c r="I29" s="1">
        <v>8.35</v>
      </c>
    </row>
    <row r="30" spans="1:9" x14ac:dyDescent="0.35">
      <c r="A30" s="1" t="s">
        <v>11</v>
      </c>
      <c r="B30" s="25">
        <v>0.35</v>
      </c>
      <c r="C30" s="25">
        <v>0.01</v>
      </c>
      <c r="D30" s="25">
        <v>0</v>
      </c>
      <c r="E30" s="25">
        <v>14</v>
      </c>
      <c r="F30" s="25">
        <v>14.36</v>
      </c>
      <c r="G30" s="28"/>
      <c r="H30" s="1"/>
      <c r="I30" s="1"/>
    </row>
    <row r="31" spans="1:9" x14ac:dyDescent="0.35">
      <c r="A31" s="1" t="s">
        <v>23</v>
      </c>
      <c r="B31" s="25">
        <v>18.23</v>
      </c>
      <c r="C31" s="25">
        <v>0.25</v>
      </c>
      <c r="D31" s="25">
        <v>1.8</v>
      </c>
      <c r="E31" s="25">
        <v>42.83</v>
      </c>
      <c r="F31" s="25">
        <v>63.11</v>
      </c>
      <c r="G31" s="27">
        <f>(F31-F32)/F32</f>
        <v>6.2994778507663843E-2</v>
      </c>
      <c r="H31" s="5">
        <f>F31/$F$58</f>
        <v>3.2606224683805904E-2</v>
      </c>
      <c r="I31" s="1">
        <v>3.74</v>
      </c>
    </row>
    <row r="32" spans="1:9" x14ac:dyDescent="0.35">
      <c r="A32" s="1" t="s">
        <v>11</v>
      </c>
      <c r="B32" s="25">
        <v>16.97</v>
      </c>
      <c r="C32" s="25">
        <v>0.23</v>
      </c>
      <c r="D32" s="25">
        <v>1.56</v>
      </c>
      <c r="E32" s="25">
        <v>40.61</v>
      </c>
      <c r="F32" s="25">
        <v>59.37</v>
      </c>
      <c r="G32" s="28"/>
      <c r="H32" s="1"/>
      <c r="I32" s="1"/>
    </row>
    <row r="33" spans="1:9" x14ac:dyDescent="0.35">
      <c r="A33" s="1" t="s">
        <v>24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7">
        <v>0</v>
      </c>
      <c r="H33" s="5">
        <f>F33/$F$58</f>
        <v>0</v>
      </c>
      <c r="I33" s="1">
        <v>0</v>
      </c>
    </row>
    <row r="34" spans="1:9" x14ac:dyDescent="0.35">
      <c r="A34" s="1" t="s">
        <v>11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8"/>
      <c r="H34" s="1"/>
      <c r="I34" s="1"/>
    </row>
    <row r="35" spans="1:9" x14ac:dyDescent="0.35">
      <c r="A35" s="1" t="s">
        <v>25</v>
      </c>
      <c r="B35" s="25">
        <v>0.89</v>
      </c>
      <c r="C35" s="25">
        <v>0.01</v>
      </c>
      <c r="D35" s="25">
        <v>1.83</v>
      </c>
      <c r="E35" s="25">
        <v>21.43</v>
      </c>
      <c r="F35" s="25">
        <v>24.16</v>
      </c>
      <c r="G35" s="27">
        <f>(F35-F36)/F36</f>
        <v>1.0033444816053446E-2</v>
      </c>
      <c r="H35" s="5">
        <f>F35/$F$58</f>
        <v>1.2482433661238324E-2</v>
      </c>
      <c r="I35" s="1">
        <v>0.24</v>
      </c>
    </row>
    <row r="36" spans="1:9" x14ac:dyDescent="0.35">
      <c r="A36" s="1" t="s">
        <v>11</v>
      </c>
      <c r="B36" s="25">
        <v>0.84</v>
      </c>
      <c r="C36" s="25">
        <v>0.03</v>
      </c>
      <c r="D36" s="25">
        <v>2.12</v>
      </c>
      <c r="E36" s="25">
        <v>20.93</v>
      </c>
      <c r="F36" s="25">
        <v>23.92</v>
      </c>
      <c r="G36" s="28"/>
      <c r="H36" s="1"/>
      <c r="I36" s="1"/>
    </row>
    <row r="37" spans="1:9" x14ac:dyDescent="0.35">
      <c r="A37" s="1" t="s">
        <v>26</v>
      </c>
      <c r="B37" s="25">
        <v>10.55</v>
      </c>
      <c r="C37" s="25">
        <v>1.1499999999999999</v>
      </c>
      <c r="D37" s="25">
        <v>0.32</v>
      </c>
      <c r="E37" s="25">
        <v>18.559999999999999</v>
      </c>
      <c r="F37" s="25">
        <v>30.58</v>
      </c>
      <c r="G37" s="27">
        <f>(F37-F38)/F38</f>
        <v>8.0183680678205568E-2</v>
      </c>
      <c r="H37" s="5">
        <f>F37/$F$58</f>
        <v>1.5799371745060759E-2</v>
      </c>
      <c r="I37" s="1">
        <v>2.27</v>
      </c>
    </row>
    <row r="38" spans="1:9" x14ac:dyDescent="0.35">
      <c r="A38" s="1" t="s">
        <v>11</v>
      </c>
      <c r="B38" s="25">
        <v>11.3</v>
      </c>
      <c r="C38" s="25">
        <v>0.48</v>
      </c>
      <c r="D38" s="25">
        <v>0.05</v>
      </c>
      <c r="E38" s="25">
        <v>16.48</v>
      </c>
      <c r="F38" s="25">
        <v>28.31</v>
      </c>
      <c r="G38" s="28"/>
      <c r="H38" s="1"/>
      <c r="I38" s="1"/>
    </row>
    <row r="39" spans="1:9" x14ac:dyDescent="0.35">
      <c r="A39" s="1" t="s">
        <v>27</v>
      </c>
      <c r="B39" s="25">
        <v>2.31</v>
      </c>
      <c r="C39" s="25">
        <v>2.5</v>
      </c>
      <c r="D39" s="25">
        <v>0.11</v>
      </c>
      <c r="E39" s="25">
        <v>0</v>
      </c>
      <c r="F39" s="25">
        <v>4.92</v>
      </c>
      <c r="G39" s="27">
        <f>(F39-F40)/F40</f>
        <v>0.10810810810810799</v>
      </c>
      <c r="H39" s="5">
        <f>F39/$F$58</f>
        <v>2.5419525502190627E-3</v>
      </c>
      <c r="I39" s="1">
        <v>0.48</v>
      </c>
    </row>
    <row r="40" spans="1:9" x14ac:dyDescent="0.35">
      <c r="A40" s="1" t="s">
        <v>11</v>
      </c>
      <c r="B40" s="25">
        <v>2.16</v>
      </c>
      <c r="C40" s="25">
        <v>2.1800000000000002</v>
      </c>
      <c r="D40" s="25">
        <v>0.1</v>
      </c>
      <c r="E40" s="25">
        <v>0</v>
      </c>
      <c r="F40" s="25">
        <v>4.4400000000000004</v>
      </c>
      <c r="G40" s="28"/>
      <c r="H40" s="1"/>
      <c r="I40" s="1"/>
    </row>
    <row r="41" spans="1:9" x14ac:dyDescent="0.35">
      <c r="A41" s="1" t="s">
        <v>28</v>
      </c>
      <c r="B41" s="25">
        <v>2.31</v>
      </c>
      <c r="C41" s="25">
        <v>1.62</v>
      </c>
      <c r="D41" s="25">
        <v>0.37</v>
      </c>
      <c r="E41" s="25">
        <v>49.24</v>
      </c>
      <c r="F41" s="25">
        <v>53.54</v>
      </c>
      <c r="G41" s="27">
        <f>(F41-F42)/F42</f>
        <v>1.3774422735346359</v>
      </c>
      <c r="H41" s="5">
        <f>F41/$F$58</f>
        <v>2.7661816979416384E-2</v>
      </c>
      <c r="I41" s="1">
        <v>31.02</v>
      </c>
    </row>
    <row r="42" spans="1:9" x14ac:dyDescent="0.35">
      <c r="A42" s="1" t="s">
        <v>11</v>
      </c>
      <c r="B42" s="25">
        <v>2.09</v>
      </c>
      <c r="C42" s="25">
        <v>0.08</v>
      </c>
      <c r="D42" s="25">
        <v>0.43</v>
      </c>
      <c r="E42" s="25">
        <v>19.920000000000002</v>
      </c>
      <c r="F42" s="25">
        <v>22.52</v>
      </c>
      <c r="G42" s="28"/>
      <c r="H42" s="1"/>
      <c r="I42" s="1"/>
    </row>
    <row r="43" spans="1:9" x14ac:dyDescent="0.35">
      <c r="A43" s="1" t="s">
        <v>29</v>
      </c>
      <c r="B43" s="25">
        <v>1.43</v>
      </c>
      <c r="C43" s="25">
        <v>0.01</v>
      </c>
      <c r="D43" s="25">
        <v>0</v>
      </c>
      <c r="E43" s="25">
        <v>0.63</v>
      </c>
      <c r="F43" s="25">
        <v>2.0699999999999998</v>
      </c>
      <c r="G43" s="27">
        <f>(F43-F44)/F44</f>
        <v>0.13114754098360643</v>
      </c>
      <c r="H43" s="5">
        <f>F43/$F$58</f>
        <v>1.0694800363726543E-3</v>
      </c>
      <c r="I43" s="1">
        <v>0.24</v>
      </c>
    </row>
    <row r="44" spans="1:9" x14ac:dyDescent="0.35">
      <c r="A44" s="1" t="s">
        <v>11</v>
      </c>
      <c r="B44" s="25">
        <v>1.44</v>
      </c>
      <c r="C44" s="25">
        <v>0</v>
      </c>
      <c r="D44" s="25">
        <v>0</v>
      </c>
      <c r="E44" s="25">
        <v>0.39</v>
      </c>
      <c r="F44" s="25">
        <v>1.83</v>
      </c>
      <c r="G44" s="28"/>
      <c r="H44" s="1"/>
      <c r="I44" s="1"/>
    </row>
    <row r="45" spans="1:9" x14ac:dyDescent="0.35">
      <c r="A45" s="1" t="s">
        <v>30</v>
      </c>
      <c r="B45" s="25">
        <v>25.92</v>
      </c>
      <c r="C45" s="25">
        <v>0</v>
      </c>
      <c r="D45" s="25">
        <v>5.54</v>
      </c>
      <c r="E45" s="25">
        <v>189.61</v>
      </c>
      <c r="F45" s="25">
        <v>221.07</v>
      </c>
      <c r="G45" s="27">
        <f>(F45-F46)/F46</f>
        <v>0.17191475826972016</v>
      </c>
      <c r="H45" s="5">
        <f>F45/$F$58</f>
        <v>0.11421736794246508</v>
      </c>
      <c r="I45" s="1">
        <v>32.43</v>
      </c>
    </row>
    <row r="46" spans="1:9" x14ac:dyDescent="0.35">
      <c r="A46" s="1" t="s">
        <v>11</v>
      </c>
      <c r="B46" s="25">
        <v>24.5</v>
      </c>
      <c r="C46" s="25">
        <v>0</v>
      </c>
      <c r="D46" s="25">
        <v>5.23</v>
      </c>
      <c r="E46" s="25">
        <v>158.91</v>
      </c>
      <c r="F46" s="25">
        <v>188.64</v>
      </c>
      <c r="G46" s="28"/>
      <c r="H46" s="1"/>
      <c r="I46" s="1"/>
    </row>
    <row r="47" spans="1:9" x14ac:dyDescent="0.35">
      <c r="A47" s="1" t="s">
        <v>31</v>
      </c>
      <c r="B47" s="25">
        <v>44.91</v>
      </c>
      <c r="C47" s="25">
        <v>6.5</v>
      </c>
      <c r="D47" s="25">
        <v>9.24</v>
      </c>
      <c r="E47" s="25">
        <v>132.33000000000001</v>
      </c>
      <c r="F47" s="25">
        <v>192.98</v>
      </c>
      <c r="G47" s="27">
        <f>(F47-F48)/F48</f>
        <v>-8.470878391197123E-2</v>
      </c>
      <c r="H47" s="5">
        <f>F47/$F$58</f>
        <v>9.9704472183185913E-2</v>
      </c>
      <c r="I47" s="1">
        <v>-17.86</v>
      </c>
    </row>
    <row r="48" spans="1:9" x14ac:dyDescent="0.35">
      <c r="A48" s="1" t="s">
        <v>11</v>
      </c>
      <c r="B48" s="25">
        <v>43.02</v>
      </c>
      <c r="C48" s="25">
        <v>10.94</v>
      </c>
      <c r="D48" s="25">
        <v>14.12</v>
      </c>
      <c r="E48" s="25">
        <v>142.76</v>
      </c>
      <c r="F48" s="25">
        <v>210.84</v>
      </c>
      <c r="G48" s="28"/>
      <c r="H48" s="1"/>
      <c r="I48" s="1"/>
    </row>
    <row r="49" spans="1:10" x14ac:dyDescent="0.35">
      <c r="A49" s="1" t="s">
        <v>32</v>
      </c>
      <c r="B49" s="25">
        <v>19.89</v>
      </c>
      <c r="C49" s="25">
        <v>0.32</v>
      </c>
      <c r="D49" s="25">
        <v>0.56000000000000005</v>
      </c>
      <c r="E49" s="25">
        <v>28.75</v>
      </c>
      <c r="F49" s="25">
        <v>49.52</v>
      </c>
      <c r="G49" s="27">
        <f>(F49-F50)/F50</f>
        <v>-0.13848295059151</v>
      </c>
      <c r="H49" s="5">
        <f>F49/$F$58</f>
        <v>2.5584855749359346E-2</v>
      </c>
      <c r="I49" s="1">
        <v>-7.96</v>
      </c>
    </row>
    <row r="50" spans="1:10" x14ac:dyDescent="0.35">
      <c r="A50" s="1" t="s">
        <v>11</v>
      </c>
      <c r="B50" s="25">
        <v>19.11</v>
      </c>
      <c r="C50" s="25">
        <v>0.36</v>
      </c>
      <c r="D50" s="25">
        <v>5.76</v>
      </c>
      <c r="E50" s="25">
        <v>32.25</v>
      </c>
      <c r="F50" s="25">
        <v>57.48</v>
      </c>
      <c r="G50" s="28"/>
      <c r="H50" s="1"/>
      <c r="I50" s="1"/>
    </row>
    <row r="51" spans="1:10" x14ac:dyDescent="0.35">
      <c r="A51" s="1" t="s">
        <v>33</v>
      </c>
      <c r="B51" s="25">
        <v>23.04</v>
      </c>
      <c r="C51" s="25">
        <v>33.5</v>
      </c>
      <c r="D51" s="25">
        <v>20.260000000000002</v>
      </c>
      <c r="E51" s="25">
        <v>37</v>
      </c>
      <c r="F51" s="25">
        <v>113.8</v>
      </c>
      <c r="G51" s="27">
        <f>(F51-F52)/F52</f>
        <v>-4.087652760219139E-2</v>
      </c>
      <c r="H51" s="5">
        <f>F51/$F$58</f>
        <v>5.8795569149375879E-2</v>
      </c>
      <c r="I51" s="1">
        <v>-4.8499999999999996</v>
      </c>
    </row>
    <row r="52" spans="1:10" x14ac:dyDescent="0.35">
      <c r="A52" s="1" t="s">
        <v>11</v>
      </c>
      <c r="B52" s="25">
        <v>22.87</v>
      </c>
      <c r="C52" s="25">
        <v>43.18</v>
      </c>
      <c r="D52" s="25">
        <v>14.93</v>
      </c>
      <c r="E52" s="25">
        <v>37.67</v>
      </c>
      <c r="F52" s="25">
        <v>118.65</v>
      </c>
      <c r="G52" s="28"/>
      <c r="H52" s="1"/>
      <c r="I52" s="1"/>
    </row>
    <row r="53" spans="1:10" x14ac:dyDescent="0.35">
      <c r="A53" s="1" t="s">
        <v>34</v>
      </c>
      <c r="B53" s="25">
        <v>0.62</v>
      </c>
      <c r="C53" s="25">
        <v>0.01</v>
      </c>
      <c r="D53" s="25">
        <v>0.23</v>
      </c>
      <c r="E53" s="25">
        <v>9.92</v>
      </c>
      <c r="F53" s="25">
        <v>10.78</v>
      </c>
      <c r="G53" s="27">
        <f>(F53-F54)/F54</f>
        <v>0.15665236051502135</v>
      </c>
      <c r="H53" s="5">
        <f>F53/$F$58</f>
        <v>5.5695627014962388E-3</v>
      </c>
      <c r="I53" s="1">
        <v>1.46</v>
      </c>
    </row>
    <row r="54" spans="1:10" x14ac:dyDescent="0.35">
      <c r="A54" s="1" t="s">
        <v>11</v>
      </c>
      <c r="B54" s="25">
        <v>0.33</v>
      </c>
      <c r="C54" s="25">
        <v>0.02</v>
      </c>
      <c r="D54" s="25">
        <v>0.15</v>
      </c>
      <c r="E54" s="25">
        <v>8.82</v>
      </c>
      <c r="F54" s="25">
        <v>9.32</v>
      </c>
      <c r="G54" s="28"/>
      <c r="H54" s="1"/>
      <c r="I54" s="1"/>
    </row>
    <row r="55" spans="1:10" x14ac:dyDescent="0.35">
      <c r="A55" s="3" t="s">
        <v>35</v>
      </c>
      <c r="B55" s="26">
        <f t="shared" ref="B55:F56" si="0">SUM(B5+B7+B9+B11+B13+B15+B17+B19+B21+B23+B25+B27+B29+B31+B33+B35+B37+B39+B41+B43+B45+B47+B49+B51+B53)</f>
        <v>292.16000000000003</v>
      </c>
      <c r="C55" s="26">
        <f t="shared" si="0"/>
        <v>77.989999999999995</v>
      </c>
      <c r="D55" s="26">
        <f t="shared" si="0"/>
        <v>95.71</v>
      </c>
      <c r="E55" s="26">
        <f t="shared" si="0"/>
        <v>1469.6599999999999</v>
      </c>
      <c r="F55" s="26">
        <f t="shared" si="0"/>
        <v>1935.5199999999998</v>
      </c>
      <c r="G55" s="29">
        <f>(F55-F56)/F56</f>
        <v>-8.9634023018780942E-2</v>
      </c>
      <c r="H55" s="6">
        <f>F55/$F$58</f>
        <v>0.99999999999999989</v>
      </c>
      <c r="I55" s="3">
        <v>-190.57</v>
      </c>
      <c r="J55" s="4"/>
    </row>
    <row r="56" spans="1:10" x14ac:dyDescent="0.35">
      <c r="A56" s="1" t="s">
        <v>36</v>
      </c>
      <c r="B56" s="25">
        <f t="shared" si="0"/>
        <v>264.17</v>
      </c>
      <c r="C56" s="25">
        <f t="shared" si="0"/>
        <v>84.39</v>
      </c>
      <c r="D56" s="25">
        <f t="shared" si="0"/>
        <v>91.9</v>
      </c>
      <c r="E56" s="25">
        <f t="shared" si="0"/>
        <v>1685.63</v>
      </c>
      <c r="F56" s="25">
        <f t="shared" si="0"/>
        <v>2126.0899999999997</v>
      </c>
      <c r="G56" s="28"/>
      <c r="H56" s="1"/>
      <c r="I56" s="1"/>
    </row>
    <row r="57" spans="1:10" x14ac:dyDescent="0.35">
      <c r="A57" s="1" t="s">
        <v>37</v>
      </c>
      <c r="B57" s="27">
        <f>(B55-B56)/B56</f>
        <v>0.10595449899685812</v>
      </c>
      <c r="C57" s="27">
        <f>(C55-C56)/C56</f>
        <v>-7.5838369475056358E-2</v>
      </c>
      <c r="D57" s="27">
        <f>(D55-D56)/D56</f>
        <v>4.1458106637649483E-2</v>
      </c>
      <c r="E57" s="27">
        <f>(E55-E56)/E56</f>
        <v>-0.12812420282031065</v>
      </c>
      <c r="F57" s="27">
        <f>(F55-F56)/F56</f>
        <v>-8.9634023018780942E-2</v>
      </c>
      <c r="G57" s="28"/>
      <c r="H57" s="1"/>
      <c r="I57" s="1"/>
    </row>
    <row r="58" spans="1:10" x14ac:dyDescent="0.35">
      <c r="A58" s="3" t="s">
        <v>43</v>
      </c>
      <c r="B58" s="26">
        <v>292.16000000000003</v>
      </c>
      <c r="C58" s="26">
        <v>77.989999999999995</v>
      </c>
      <c r="D58" s="26">
        <v>95.71</v>
      </c>
      <c r="E58" s="26">
        <v>1469.66</v>
      </c>
      <c r="F58" s="26">
        <v>1935.52</v>
      </c>
      <c r="G58" s="29">
        <f>(F58-F59)/F59</f>
        <v>-8.9634023018781026E-2</v>
      </c>
      <c r="H58" s="6">
        <f>F58/$F$58</f>
        <v>1</v>
      </c>
      <c r="I58" s="3">
        <v>-190.57</v>
      </c>
    </row>
    <row r="59" spans="1:10" x14ac:dyDescent="0.35">
      <c r="A59" s="1" t="s">
        <v>36</v>
      </c>
      <c r="B59" s="25">
        <v>264.17</v>
      </c>
      <c r="C59" s="25">
        <v>84.39</v>
      </c>
      <c r="D59" s="25">
        <v>91.9</v>
      </c>
      <c r="E59" s="25">
        <v>1685.63</v>
      </c>
      <c r="F59" s="25">
        <v>2126.09</v>
      </c>
      <c r="G59" s="1"/>
      <c r="H59" s="1"/>
      <c r="I59" s="1"/>
    </row>
    <row r="60" spans="1:10" x14ac:dyDescent="0.35">
      <c r="B60" s="2"/>
    </row>
  </sheetData>
  <mergeCells count="1">
    <mergeCell ref="A2:I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9"/>
  <sheetViews>
    <sheetView topLeftCell="A54" workbookViewId="0">
      <selection activeCell="H65" sqref="H65"/>
    </sheetView>
  </sheetViews>
  <sheetFormatPr defaultRowHeight="14.5" x14ac:dyDescent="0.35"/>
  <cols>
    <col min="1" max="1" width="32.54296875" customWidth="1"/>
    <col min="2" max="2" width="12.36328125" customWidth="1"/>
    <col min="3" max="3" width="9.54296875" customWidth="1"/>
    <col min="4" max="4" width="13.81640625" customWidth="1"/>
    <col min="8" max="8" width="12.36328125" customWidth="1"/>
  </cols>
  <sheetData>
    <row r="1" spans="1:9" ht="35.4" customHeight="1" x14ac:dyDescent="0.35">
      <c r="A1" s="23" t="s">
        <v>72</v>
      </c>
      <c r="B1" s="23"/>
      <c r="C1" s="23"/>
      <c r="D1" s="23"/>
      <c r="E1" s="23"/>
      <c r="F1" s="23"/>
      <c r="G1" s="23"/>
      <c r="H1" s="23"/>
    </row>
    <row r="2" spans="1:9" ht="43.5" x14ac:dyDescent="0.35">
      <c r="A2" s="7"/>
      <c r="B2" s="7" t="s">
        <v>50</v>
      </c>
      <c r="C2" s="7" t="s">
        <v>51</v>
      </c>
      <c r="D2" s="7" t="s">
        <v>52</v>
      </c>
      <c r="E2" s="7" t="s">
        <v>5</v>
      </c>
      <c r="F2" s="7" t="s">
        <v>6</v>
      </c>
      <c r="G2" s="7" t="s">
        <v>7</v>
      </c>
      <c r="H2" s="7" t="s">
        <v>8</v>
      </c>
    </row>
    <row r="3" spans="1:9" x14ac:dyDescent="0.35">
      <c r="A3" s="3" t="s">
        <v>9</v>
      </c>
      <c r="B3" s="1"/>
      <c r="C3" s="1"/>
      <c r="D3" s="1"/>
      <c r="E3" s="1"/>
      <c r="F3" s="1"/>
      <c r="G3" s="1"/>
      <c r="H3" s="1"/>
    </row>
    <row r="4" spans="1:9" x14ac:dyDescent="0.35">
      <c r="A4" s="1" t="s">
        <v>10</v>
      </c>
      <c r="B4" s="25">
        <v>0</v>
      </c>
      <c r="C4" s="25">
        <v>0</v>
      </c>
      <c r="D4" s="25">
        <v>16.16</v>
      </c>
      <c r="E4" s="25">
        <v>16.16</v>
      </c>
      <c r="F4" s="27">
        <f>(E4-E5)/E5</f>
        <v>1.2016348773841963</v>
      </c>
      <c r="G4" s="5">
        <f>E4/$E$65</f>
        <v>2.2422800213682623E-3</v>
      </c>
      <c r="H4" s="32">
        <f>E4-E5</f>
        <v>8.82</v>
      </c>
      <c r="I4" s="2"/>
    </row>
    <row r="5" spans="1:9" x14ac:dyDescent="0.35">
      <c r="A5" s="1" t="s">
        <v>11</v>
      </c>
      <c r="B5" s="25">
        <v>0</v>
      </c>
      <c r="C5" s="25">
        <v>0</v>
      </c>
      <c r="D5" s="25">
        <v>7.34</v>
      </c>
      <c r="E5" s="25">
        <v>7.34</v>
      </c>
      <c r="F5" s="28"/>
      <c r="G5" s="1"/>
      <c r="H5" s="1"/>
    </row>
    <row r="6" spans="1:9" x14ac:dyDescent="0.35">
      <c r="A6" s="1" t="s">
        <v>12</v>
      </c>
      <c r="B6" s="25">
        <v>114.69</v>
      </c>
      <c r="C6" s="25">
        <v>7.22</v>
      </c>
      <c r="D6" s="25">
        <v>255.83</v>
      </c>
      <c r="E6" s="25">
        <v>377.74</v>
      </c>
      <c r="F6" s="27">
        <f>(E6-E7)/E7</f>
        <v>-0.7618194887574562</v>
      </c>
      <c r="G6" s="5">
        <f>E6/$E$65</f>
        <v>5.2413295499483134E-2</v>
      </c>
      <c r="H6" s="32">
        <f>E6-E7</f>
        <v>-1208.2</v>
      </c>
    </row>
    <row r="7" spans="1:9" x14ac:dyDescent="0.35">
      <c r="A7" s="1" t="s">
        <v>11</v>
      </c>
      <c r="B7" s="25">
        <v>1399.86</v>
      </c>
      <c r="C7" s="25">
        <v>4.96</v>
      </c>
      <c r="D7" s="25">
        <v>181.12</v>
      </c>
      <c r="E7" s="25">
        <v>1585.94</v>
      </c>
      <c r="F7" s="28"/>
      <c r="G7" s="1"/>
      <c r="H7" s="1"/>
    </row>
    <row r="8" spans="1:9" x14ac:dyDescent="0.35">
      <c r="A8" s="1" t="s">
        <v>13</v>
      </c>
      <c r="B8" s="25">
        <v>70.900000000000006</v>
      </c>
      <c r="C8" s="25">
        <v>0</v>
      </c>
      <c r="D8" s="25">
        <v>31.41</v>
      </c>
      <c r="E8" s="25">
        <v>102.31</v>
      </c>
      <c r="F8" s="27">
        <f>(E8-E9)/E9</f>
        <v>3.194751947519475</v>
      </c>
      <c r="G8" s="5">
        <f>E8/$E$65</f>
        <v>1.4196019120432359E-2</v>
      </c>
      <c r="H8" s="32">
        <f>E8-E9</f>
        <v>77.92</v>
      </c>
    </row>
    <row r="9" spans="1:9" x14ac:dyDescent="0.35">
      <c r="A9" s="1" t="s">
        <v>11</v>
      </c>
      <c r="B9" s="25">
        <v>0</v>
      </c>
      <c r="C9" s="25">
        <v>0</v>
      </c>
      <c r="D9" s="25">
        <v>24.39</v>
      </c>
      <c r="E9" s="25">
        <v>24.39</v>
      </c>
      <c r="F9" s="28"/>
      <c r="G9" s="1"/>
      <c r="H9" s="1"/>
    </row>
    <row r="10" spans="1:9" x14ac:dyDescent="0.35">
      <c r="A10" s="1" t="s">
        <v>73</v>
      </c>
      <c r="B10" s="25">
        <v>0</v>
      </c>
      <c r="C10" s="25">
        <v>0</v>
      </c>
      <c r="D10" s="25">
        <v>0.24</v>
      </c>
      <c r="E10" s="25">
        <v>0.24</v>
      </c>
      <c r="F10" s="27">
        <f>(E10-E11)/E11</f>
        <v>-0.70370370370370372</v>
      </c>
      <c r="G10" s="5">
        <f>E10/$E$65</f>
        <v>3.3301188436162309E-5</v>
      </c>
      <c r="H10" s="32">
        <f>E10-E11</f>
        <v>-0.57000000000000006</v>
      </c>
    </row>
    <row r="11" spans="1:9" x14ac:dyDescent="0.35">
      <c r="A11" s="1" t="s">
        <v>11</v>
      </c>
      <c r="B11" s="25">
        <v>0</v>
      </c>
      <c r="C11" s="25">
        <v>0</v>
      </c>
      <c r="D11" s="25">
        <v>0.81</v>
      </c>
      <c r="E11" s="25">
        <v>0.81</v>
      </c>
      <c r="F11" s="28"/>
      <c r="G11" s="1"/>
      <c r="H11" s="1"/>
    </row>
    <row r="12" spans="1:9" x14ac:dyDescent="0.35">
      <c r="A12" s="1" t="s">
        <v>14</v>
      </c>
      <c r="B12" s="25">
        <v>51.77</v>
      </c>
      <c r="C12" s="25">
        <v>0</v>
      </c>
      <c r="D12" s="25">
        <v>97.91</v>
      </c>
      <c r="E12" s="25">
        <v>149.68</v>
      </c>
      <c r="F12" s="27">
        <f>(E12-E13)/E13</f>
        <v>0.33333333333333331</v>
      </c>
      <c r="G12" s="5">
        <f>E12/$E$65</f>
        <v>2.0768841188019898E-2</v>
      </c>
      <c r="H12" s="32">
        <f>E12-E13</f>
        <v>37.42</v>
      </c>
    </row>
    <row r="13" spans="1:9" x14ac:dyDescent="0.35">
      <c r="A13" s="1" t="s">
        <v>11</v>
      </c>
      <c r="B13" s="25">
        <v>10.9</v>
      </c>
      <c r="C13" s="25">
        <v>0</v>
      </c>
      <c r="D13" s="25">
        <v>101.36</v>
      </c>
      <c r="E13" s="25">
        <v>112.26</v>
      </c>
      <c r="F13" s="28"/>
      <c r="G13" s="1"/>
      <c r="H13" s="1"/>
    </row>
    <row r="14" spans="1:9" x14ac:dyDescent="0.35">
      <c r="A14" s="1" t="s">
        <v>15</v>
      </c>
      <c r="B14" s="25">
        <v>0</v>
      </c>
      <c r="C14" s="25">
        <v>0</v>
      </c>
      <c r="D14" s="25">
        <v>54.46</v>
      </c>
      <c r="E14" s="25">
        <v>54.46</v>
      </c>
      <c r="F14" s="27">
        <f>(E14-E15)/E15</f>
        <v>2.4187068424356561</v>
      </c>
      <c r="G14" s="5">
        <f>E14/$E$65</f>
        <v>7.5565946759724983E-3</v>
      </c>
      <c r="H14" s="32">
        <f>E14-E15</f>
        <v>38.53</v>
      </c>
    </row>
    <row r="15" spans="1:9" x14ac:dyDescent="0.35">
      <c r="A15" s="1" t="s">
        <v>11</v>
      </c>
      <c r="B15" s="25">
        <v>0</v>
      </c>
      <c r="C15" s="25">
        <v>0</v>
      </c>
      <c r="D15" s="25">
        <v>15.93</v>
      </c>
      <c r="E15" s="25">
        <v>15.93</v>
      </c>
      <c r="F15" s="28"/>
      <c r="G15" s="1"/>
      <c r="H15" s="1"/>
    </row>
    <row r="16" spans="1:9" x14ac:dyDescent="0.35">
      <c r="A16" s="1" t="s">
        <v>16</v>
      </c>
      <c r="B16" s="25">
        <v>38.83</v>
      </c>
      <c r="C16" s="25">
        <v>43.1</v>
      </c>
      <c r="D16" s="25">
        <v>46.04</v>
      </c>
      <c r="E16" s="25">
        <v>127.97</v>
      </c>
      <c r="F16" s="27">
        <f>(E16-E17)/E17</f>
        <v>0.29892407632967927</v>
      </c>
      <c r="G16" s="5">
        <f>E16/$E$65</f>
        <v>1.775647118406538E-2</v>
      </c>
      <c r="H16" s="32">
        <f>E16-E17</f>
        <v>29.450000000000003</v>
      </c>
    </row>
    <row r="17" spans="1:8" x14ac:dyDescent="0.35">
      <c r="A17" s="1" t="s">
        <v>11</v>
      </c>
      <c r="B17" s="25">
        <v>14.29</v>
      </c>
      <c r="C17" s="25">
        <v>36.1</v>
      </c>
      <c r="D17" s="25">
        <v>48.13</v>
      </c>
      <c r="E17" s="25">
        <v>98.52</v>
      </c>
      <c r="F17" s="28"/>
      <c r="G17" s="1"/>
      <c r="H17" s="1"/>
    </row>
    <row r="18" spans="1:8" x14ac:dyDescent="0.35">
      <c r="A18" s="1" t="s">
        <v>17</v>
      </c>
      <c r="B18" s="25">
        <v>703.24</v>
      </c>
      <c r="C18" s="25">
        <v>26.34</v>
      </c>
      <c r="D18" s="25">
        <v>232.22</v>
      </c>
      <c r="E18" s="25">
        <v>961.8</v>
      </c>
      <c r="F18" s="27">
        <f>(E18-E19)/E19</f>
        <v>0.47298456260720395</v>
      </c>
      <c r="G18" s="5">
        <f>E18/$E$65</f>
        <v>0.13345451265792047</v>
      </c>
      <c r="H18" s="32">
        <f>E18-E19</f>
        <v>308.83999999999992</v>
      </c>
    </row>
    <row r="19" spans="1:8" x14ac:dyDescent="0.35">
      <c r="A19" s="1" t="s">
        <v>11</v>
      </c>
      <c r="B19" s="25">
        <v>502.69</v>
      </c>
      <c r="C19" s="25">
        <v>22.43</v>
      </c>
      <c r="D19" s="25">
        <v>127.84</v>
      </c>
      <c r="E19" s="25">
        <v>652.96</v>
      </c>
      <c r="F19" s="28"/>
      <c r="G19" s="1"/>
      <c r="H19" s="1"/>
    </row>
    <row r="20" spans="1:8" x14ac:dyDescent="0.35">
      <c r="A20" s="1" t="s">
        <v>18</v>
      </c>
      <c r="B20" s="25">
        <v>186.46</v>
      </c>
      <c r="C20" s="25">
        <v>13.36</v>
      </c>
      <c r="D20" s="25">
        <v>182.52</v>
      </c>
      <c r="E20" s="25">
        <v>382.34</v>
      </c>
      <c r="F20" s="27">
        <f>(E20-E21)/E21</f>
        <v>-0.13825279480706823</v>
      </c>
      <c r="G20" s="5">
        <f>E20/$E$65</f>
        <v>5.3051568277842909E-2</v>
      </c>
      <c r="H20" s="32">
        <f>E20-E21</f>
        <v>-61.340000000000032</v>
      </c>
    </row>
    <row r="21" spans="1:8" x14ac:dyDescent="0.35">
      <c r="A21" s="1" t="s">
        <v>11</v>
      </c>
      <c r="B21" s="25">
        <v>267.87</v>
      </c>
      <c r="C21" s="25">
        <v>11.51</v>
      </c>
      <c r="D21" s="25">
        <v>164.3</v>
      </c>
      <c r="E21" s="25">
        <v>443.68</v>
      </c>
      <c r="F21" s="28"/>
      <c r="G21" s="1"/>
      <c r="H21" s="1"/>
    </row>
    <row r="22" spans="1:8" x14ac:dyDescent="0.35">
      <c r="A22" s="1" t="s">
        <v>19</v>
      </c>
      <c r="B22" s="25">
        <v>0</v>
      </c>
      <c r="C22" s="25">
        <v>0</v>
      </c>
      <c r="D22" s="25">
        <v>13.04</v>
      </c>
      <c r="E22" s="25">
        <v>13.04</v>
      </c>
      <c r="F22" s="27">
        <f>(E22-E23)/E23</f>
        <v>0.23018867924528297</v>
      </c>
      <c r="G22" s="5">
        <f>E22/$E$65</f>
        <v>1.8093645716981521E-3</v>
      </c>
      <c r="H22" s="32">
        <f>E22-E23</f>
        <v>2.4399999999999995</v>
      </c>
    </row>
    <row r="23" spans="1:8" x14ac:dyDescent="0.35">
      <c r="A23" s="1" t="s">
        <v>11</v>
      </c>
      <c r="B23" s="25">
        <v>0</v>
      </c>
      <c r="C23" s="25">
        <v>0</v>
      </c>
      <c r="D23" s="25">
        <v>10.6</v>
      </c>
      <c r="E23" s="25">
        <v>10.6</v>
      </c>
      <c r="F23" s="28"/>
      <c r="G23" s="1"/>
      <c r="H23" s="1"/>
    </row>
    <row r="24" spans="1:8" x14ac:dyDescent="0.35">
      <c r="A24" s="1" t="s">
        <v>20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5">
        <v>0</v>
      </c>
      <c r="H24" s="32">
        <f>E24-E25</f>
        <v>0</v>
      </c>
    </row>
    <row r="25" spans="1:8" x14ac:dyDescent="0.35">
      <c r="A25" s="1" t="s">
        <v>11</v>
      </c>
      <c r="B25" s="25">
        <v>0</v>
      </c>
      <c r="C25" s="25">
        <v>0</v>
      </c>
      <c r="D25" s="25">
        <v>0</v>
      </c>
      <c r="E25" s="25">
        <v>0</v>
      </c>
      <c r="F25" s="28"/>
      <c r="G25" s="1"/>
      <c r="H25" s="1"/>
    </row>
    <row r="26" spans="1:8" x14ac:dyDescent="0.35">
      <c r="A26" s="1" t="s">
        <v>21</v>
      </c>
      <c r="B26" s="25">
        <v>0</v>
      </c>
      <c r="C26" s="25">
        <v>0</v>
      </c>
      <c r="D26" s="25">
        <v>28.33</v>
      </c>
      <c r="E26" s="25">
        <v>28.33</v>
      </c>
      <c r="F26" s="27">
        <f>(E26-E27)/E27</f>
        <v>-4.2179261862917749E-3</v>
      </c>
      <c r="G26" s="5">
        <f>E26/$E$65</f>
        <v>3.9309277849853257E-3</v>
      </c>
      <c r="H26" s="32">
        <f>E26-E27</f>
        <v>-0.12000000000000099</v>
      </c>
    </row>
    <row r="27" spans="1:8" x14ac:dyDescent="0.35">
      <c r="A27" s="1" t="s">
        <v>11</v>
      </c>
      <c r="B27" s="25">
        <v>0</v>
      </c>
      <c r="C27" s="25">
        <v>0</v>
      </c>
      <c r="D27" s="25">
        <v>28.45</v>
      </c>
      <c r="E27" s="25">
        <v>28.45</v>
      </c>
      <c r="F27" s="28"/>
      <c r="G27" s="1"/>
      <c r="H27" s="1"/>
    </row>
    <row r="28" spans="1:8" x14ac:dyDescent="0.35">
      <c r="A28" s="1" t="s">
        <v>22</v>
      </c>
      <c r="B28" s="25">
        <v>0</v>
      </c>
      <c r="C28" s="25">
        <v>0</v>
      </c>
      <c r="D28" s="25">
        <v>0.09</v>
      </c>
      <c r="E28" s="25">
        <v>0.09</v>
      </c>
      <c r="F28" s="27">
        <f>(E28-E29)/E29</f>
        <v>-0.7</v>
      </c>
      <c r="G28" s="5">
        <f>E28/$E$65</f>
        <v>1.2487945663560867E-5</v>
      </c>
      <c r="H28" s="32">
        <f>E28-E29</f>
        <v>-0.21</v>
      </c>
    </row>
    <row r="29" spans="1:8" x14ac:dyDescent="0.35">
      <c r="A29" s="1" t="s">
        <v>11</v>
      </c>
      <c r="B29" s="25">
        <v>0</v>
      </c>
      <c r="C29" s="25">
        <v>0</v>
      </c>
      <c r="D29" s="25">
        <v>0.3</v>
      </c>
      <c r="E29" s="25">
        <v>0.3</v>
      </c>
      <c r="F29" s="28"/>
      <c r="G29" s="1"/>
      <c r="H29" s="1"/>
    </row>
    <row r="30" spans="1:8" x14ac:dyDescent="0.35">
      <c r="A30" s="1" t="s">
        <v>23</v>
      </c>
      <c r="B30" s="25">
        <v>0.81</v>
      </c>
      <c r="C30" s="25">
        <v>0</v>
      </c>
      <c r="D30" s="25">
        <v>199.17</v>
      </c>
      <c r="E30" s="25">
        <v>199.98</v>
      </c>
      <c r="F30" s="27">
        <f>(E30-E31)/E31</f>
        <v>0.21642335766423348</v>
      </c>
      <c r="G30" s="5">
        <f>E30/$E$65</f>
        <v>2.7748215264432247E-2</v>
      </c>
      <c r="H30" s="32">
        <f>E30-E31</f>
        <v>35.579999999999984</v>
      </c>
    </row>
    <row r="31" spans="1:8" x14ac:dyDescent="0.35">
      <c r="A31" s="1" t="s">
        <v>11</v>
      </c>
      <c r="B31" s="25">
        <v>4.2699999999999996</v>
      </c>
      <c r="C31" s="25">
        <v>0</v>
      </c>
      <c r="D31" s="25">
        <v>160.13</v>
      </c>
      <c r="E31" s="25">
        <v>164.4</v>
      </c>
      <c r="F31" s="28"/>
      <c r="G31" s="1"/>
      <c r="H31" s="1"/>
    </row>
    <row r="32" spans="1:8" x14ac:dyDescent="0.35">
      <c r="A32" s="1" t="s">
        <v>24</v>
      </c>
      <c r="B32" s="25">
        <v>0</v>
      </c>
      <c r="C32" s="25">
        <v>0</v>
      </c>
      <c r="D32" s="25">
        <v>0</v>
      </c>
      <c r="E32" s="25">
        <v>0</v>
      </c>
      <c r="F32" s="27">
        <v>0</v>
      </c>
      <c r="G32" s="5">
        <f>E32/$E$65</f>
        <v>0</v>
      </c>
      <c r="H32" s="32">
        <f>E32-E33</f>
        <v>0</v>
      </c>
    </row>
    <row r="33" spans="1:8" x14ac:dyDescent="0.35">
      <c r="A33" s="1" t="s">
        <v>11</v>
      </c>
      <c r="B33" s="25">
        <v>0</v>
      </c>
      <c r="C33" s="25">
        <v>0</v>
      </c>
      <c r="D33" s="25">
        <v>0</v>
      </c>
      <c r="E33" s="25">
        <v>0</v>
      </c>
      <c r="F33" s="28"/>
      <c r="G33" s="1"/>
      <c r="H33" s="1"/>
    </row>
    <row r="34" spans="1:8" x14ac:dyDescent="0.35">
      <c r="A34" s="1" t="s">
        <v>25</v>
      </c>
      <c r="B34" s="25">
        <v>0</v>
      </c>
      <c r="C34" s="25">
        <v>0</v>
      </c>
      <c r="D34" s="25">
        <v>7.0000000000000007E-2</v>
      </c>
      <c r="E34" s="25">
        <v>7.0000000000000007E-2</v>
      </c>
      <c r="F34" s="27">
        <f>(E34-E35)/E35</f>
        <v>-0.5625</v>
      </c>
      <c r="G34" s="5">
        <f>E34/$E$65</f>
        <v>9.7128466272140082E-6</v>
      </c>
      <c r="H34" s="32">
        <f>E34-E35</f>
        <v>-0.09</v>
      </c>
    </row>
    <row r="35" spans="1:8" x14ac:dyDescent="0.35">
      <c r="A35" s="1" t="s">
        <v>11</v>
      </c>
      <c r="B35" s="25">
        <v>0</v>
      </c>
      <c r="C35" s="25">
        <v>0</v>
      </c>
      <c r="D35" s="25">
        <v>0.16</v>
      </c>
      <c r="E35" s="25">
        <v>0.16</v>
      </c>
      <c r="F35" s="28"/>
      <c r="G35" s="1"/>
      <c r="H35" s="1"/>
    </row>
    <row r="36" spans="1:8" x14ac:dyDescent="0.35">
      <c r="A36" s="1" t="s">
        <v>26</v>
      </c>
      <c r="B36" s="25">
        <v>844.97</v>
      </c>
      <c r="C36" s="25">
        <v>0</v>
      </c>
      <c r="D36" s="25">
        <v>32.44</v>
      </c>
      <c r="E36" s="25">
        <v>877.41</v>
      </c>
      <c r="F36" s="27">
        <f>(E36-E37)/E37</f>
        <v>4.3045649072753114E-2</v>
      </c>
      <c r="G36" s="5">
        <f>E36/$E$65</f>
        <v>0.12174498227405489</v>
      </c>
      <c r="H36" s="32">
        <f>E36-E37</f>
        <v>36.209999999999923</v>
      </c>
    </row>
    <row r="37" spans="1:8" x14ac:dyDescent="0.35">
      <c r="A37" s="1" t="s">
        <v>11</v>
      </c>
      <c r="B37" s="25">
        <v>811.37</v>
      </c>
      <c r="C37" s="25">
        <v>0</v>
      </c>
      <c r="D37" s="25">
        <v>29.83</v>
      </c>
      <c r="E37" s="25">
        <v>841.2</v>
      </c>
      <c r="F37" s="28"/>
      <c r="G37" s="1"/>
      <c r="H37" s="1"/>
    </row>
    <row r="38" spans="1:8" x14ac:dyDescent="0.35">
      <c r="A38" s="1" t="s">
        <v>27</v>
      </c>
      <c r="B38" s="25">
        <v>0</v>
      </c>
      <c r="C38" s="25">
        <v>0</v>
      </c>
      <c r="D38" s="25">
        <v>3.28</v>
      </c>
      <c r="E38" s="25">
        <v>3.28</v>
      </c>
      <c r="F38" s="27">
        <f>(E38-E39)/E39</f>
        <v>-0.17171717171717177</v>
      </c>
      <c r="G38" s="5">
        <f>E38/$E$65</f>
        <v>4.5511624196088491E-4</v>
      </c>
      <c r="H38" s="32">
        <f>E38-E39</f>
        <v>-0.68000000000000016</v>
      </c>
    </row>
    <row r="39" spans="1:8" x14ac:dyDescent="0.35">
      <c r="A39" s="1" t="s">
        <v>11</v>
      </c>
      <c r="B39" s="25">
        <v>0</v>
      </c>
      <c r="C39" s="25">
        <v>0</v>
      </c>
      <c r="D39" s="25">
        <v>3.96</v>
      </c>
      <c r="E39" s="25">
        <v>3.96</v>
      </c>
      <c r="F39" s="28"/>
      <c r="G39" s="1"/>
      <c r="H39" s="1"/>
    </row>
    <row r="40" spans="1:8" x14ac:dyDescent="0.35">
      <c r="A40" s="1" t="s">
        <v>28</v>
      </c>
      <c r="B40" s="25">
        <v>560.96</v>
      </c>
      <c r="C40" s="25">
        <v>13.66</v>
      </c>
      <c r="D40" s="25">
        <v>33.32</v>
      </c>
      <c r="E40" s="25">
        <v>607.94000000000005</v>
      </c>
      <c r="F40" s="27">
        <f>(E40-E41)/E41</f>
        <v>2.7769632206759445</v>
      </c>
      <c r="G40" s="5">
        <f>E40/$E$65</f>
        <v>8.4354685407835486E-2</v>
      </c>
      <c r="H40" s="32">
        <f>E40-E41</f>
        <v>446.98</v>
      </c>
    </row>
    <row r="41" spans="1:8" x14ac:dyDescent="0.35">
      <c r="A41" s="1" t="s">
        <v>11</v>
      </c>
      <c r="B41" s="25">
        <v>110.89</v>
      </c>
      <c r="C41" s="25">
        <v>9.0500000000000007</v>
      </c>
      <c r="D41" s="25">
        <v>41.02</v>
      </c>
      <c r="E41" s="25">
        <v>160.96</v>
      </c>
      <c r="F41" s="28"/>
      <c r="G41" s="1"/>
      <c r="H41" s="1"/>
    </row>
    <row r="42" spans="1:8" x14ac:dyDescent="0.35">
      <c r="A42" s="1" t="s">
        <v>29</v>
      </c>
      <c r="B42" s="25">
        <v>0</v>
      </c>
      <c r="C42" s="25">
        <v>0</v>
      </c>
      <c r="D42" s="25">
        <v>4.84</v>
      </c>
      <c r="E42" s="25">
        <v>4.84</v>
      </c>
      <c r="F42" s="27">
        <f>(E42-E43)/E43</f>
        <v>7.0796460176991219E-2</v>
      </c>
      <c r="G42" s="5">
        <f>E42/$E$65</f>
        <v>6.7157396679593992E-4</v>
      </c>
      <c r="H42" s="32">
        <f>E42-E43</f>
        <v>0.32000000000000028</v>
      </c>
    </row>
    <row r="43" spans="1:8" x14ac:dyDescent="0.35">
      <c r="A43" s="1" t="s">
        <v>11</v>
      </c>
      <c r="B43" s="25">
        <v>0</v>
      </c>
      <c r="C43" s="25">
        <v>0</v>
      </c>
      <c r="D43" s="25">
        <v>4.5199999999999996</v>
      </c>
      <c r="E43" s="25">
        <v>4.5199999999999996</v>
      </c>
      <c r="F43" s="28"/>
      <c r="G43" s="1"/>
      <c r="H43" s="1"/>
    </row>
    <row r="44" spans="1:8" x14ac:dyDescent="0.35">
      <c r="A44" s="1" t="s">
        <v>30</v>
      </c>
      <c r="B44" s="25">
        <v>0</v>
      </c>
      <c r="C44" s="25">
        <v>33.46</v>
      </c>
      <c r="D44" s="25">
        <v>97.42</v>
      </c>
      <c r="E44" s="25">
        <v>130.88</v>
      </c>
      <c r="F44" s="27">
        <f>(E44-E45)/E45</f>
        <v>2.0109119251753578E-2</v>
      </c>
      <c r="G44" s="5">
        <f>E44/$E$65</f>
        <v>1.8160248093853849E-2</v>
      </c>
      <c r="H44" s="32">
        <f>E44-E45</f>
        <v>2.5799999999999841</v>
      </c>
    </row>
    <row r="45" spans="1:8" x14ac:dyDescent="0.35">
      <c r="A45" s="1" t="s">
        <v>11</v>
      </c>
      <c r="B45" s="25">
        <v>2.21</v>
      </c>
      <c r="C45" s="25">
        <v>36.03</v>
      </c>
      <c r="D45" s="25">
        <v>90.06</v>
      </c>
      <c r="E45" s="25">
        <v>128.30000000000001</v>
      </c>
      <c r="F45" s="28"/>
      <c r="G45" s="1"/>
      <c r="H45" s="1"/>
    </row>
    <row r="46" spans="1:8" x14ac:dyDescent="0.35">
      <c r="A46" s="1" t="s">
        <v>31</v>
      </c>
      <c r="B46" s="25">
        <v>0</v>
      </c>
      <c r="C46" s="25">
        <v>37.76</v>
      </c>
      <c r="D46" s="25">
        <v>478.2</v>
      </c>
      <c r="E46" s="25">
        <v>515.96</v>
      </c>
      <c r="F46" s="27">
        <f>(E46-E47)/E47</f>
        <v>2.0187839841819152E-2</v>
      </c>
      <c r="G46" s="5">
        <f>E46/$E$65</f>
        <v>7.1592004939676282E-2</v>
      </c>
      <c r="H46" s="32">
        <f>E46-E47</f>
        <v>10.210000000000036</v>
      </c>
    </row>
    <row r="47" spans="1:8" x14ac:dyDescent="0.35">
      <c r="A47" s="1" t="s">
        <v>11</v>
      </c>
      <c r="B47" s="25">
        <v>0</v>
      </c>
      <c r="C47" s="25">
        <v>35.97</v>
      </c>
      <c r="D47" s="25">
        <v>469.78</v>
      </c>
      <c r="E47" s="25">
        <v>505.75</v>
      </c>
      <c r="F47" s="28"/>
      <c r="G47" s="1"/>
      <c r="H47" s="1"/>
    </row>
    <row r="48" spans="1:8" x14ac:dyDescent="0.35">
      <c r="A48" s="1" t="s">
        <v>32</v>
      </c>
      <c r="B48" s="25">
        <v>450</v>
      </c>
      <c r="C48" s="25">
        <v>0</v>
      </c>
      <c r="D48" s="25">
        <v>195.32</v>
      </c>
      <c r="E48" s="25">
        <v>645.32000000000005</v>
      </c>
      <c r="F48" s="27">
        <f>(E48-E49)/E49</f>
        <v>2.6964142513460878</v>
      </c>
      <c r="G48" s="5">
        <f>E48/$E$65</f>
        <v>8.9541345506767775E-2</v>
      </c>
      <c r="H48" s="32">
        <f>E48-E49</f>
        <v>470.74</v>
      </c>
    </row>
    <row r="49" spans="1:9" x14ac:dyDescent="0.35">
      <c r="A49" s="1" t="s">
        <v>11</v>
      </c>
      <c r="B49" s="25">
        <v>0.19</v>
      </c>
      <c r="C49" s="25">
        <v>0</v>
      </c>
      <c r="D49" s="25">
        <v>174.39</v>
      </c>
      <c r="E49" s="25">
        <v>174.58</v>
      </c>
      <c r="F49" s="28"/>
      <c r="G49" s="1"/>
      <c r="H49" s="1"/>
    </row>
    <row r="50" spans="1:9" x14ac:dyDescent="0.35">
      <c r="A50" s="1" t="s">
        <v>33</v>
      </c>
      <c r="B50" s="25">
        <v>200.44</v>
      </c>
      <c r="C50" s="25">
        <v>0</v>
      </c>
      <c r="D50" s="25">
        <v>184.24</v>
      </c>
      <c r="E50" s="25">
        <v>384.68</v>
      </c>
      <c r="F50" s="27">
        <f>(E50-E51)/E51</f>
        <v>1.2357317214925025</v>
      </c>
      <c r="G50" s="5">
        <f>E50/$E$65</f>
        <v>5.3376254865095493E-2</v>
      </c>
      <c r="H50" s="32">
        <f>E50-E51</f>
        <v>212.62</v>
      </c>
    </row>
    <row r="51" spans="1:9" x14ac:dyDescent="0.35">
      <c r="A51" s="1" t="s">
        <v>11</v>
      </c>
      <c r="B51" s="25">
        <v>16.53</v>
      </c>
      <c r="C51" s="25">
        <v>0</v>
      </c>
      <c r="D51" s="25">
        <v>155.53</v>
      </c>
      <c r="E51" s="25">
        <v>172.06</v>
      </c>
      <c r="F51" s="28"/>
      <c r="G51" s="1"/>
      <c r="H51" s="1"/>
    </row>
    <row r="52" spans="1:9" x14ac:dyDescent="0.35">
      <c r="A52" s="1" t="s">
        <v>34</v>
      </c>
      <c r="B52" s="25">
        <v>208.38</v>
      </c>
      <c r="C52" s="25">
        <v>5.15</v>
      </c>
      <c r="D52" s="25">
        <v>15.54</v>
      </c>
      <c r="E52" s="25">
        <v>229.07</v>
      </c>
      <c r="F52" s="27">
        <f>(E52-E53)/E53</f>
        <v>0.91834854702286239</v>
      </c>
      <c r="G52" s="5">
        <f>E52/$E$65</f>
        <v>3.178459681279875E-2</v>
      </c>
      <c r="H52" s="32">
        <f>E52-E53</f>
        <v>109.66</v>
      </c>
    </row>
    <row r="53" spans="1:9" x14ac:dyDescent="0.35">
      <c r="A53" s="1" t="s">
        <v>11</v>
      </c>
      <c r="B53" s="25">
        <v>101.14</v>
      </c>
      <c r="C53" s="25">
        <v>4.0999999999999996</v>
      </c>
      <c r="D53" s="25">
        <v>14.17</v>
      </c>
      <c r="E53" s="25">
        <v>119.41</v>
      </c>
      <c r="F53" s="28"/>
      <c r="G53" s="1"/>
      <c r="H53" s="1"/>
    </row>
    <row r="54" spans="1:9" x14ac:dyDescent="0.35">
      <c r="A54" s="3" t="s">
        <v>35</v>
      </c>
      <c r="B54" s="26">
        <f t="shared" ref="B54:E55" si="0">SUM(B4+B6+B8+B10+B12+B14+B16+B18+B20+B22+B24+B26+B28+B30+B32+B34+B36+B38+B40+B42+B44+B46+B48+B50+B52)</f>
        <v>3431.4500000000003</v>
      </c>
      <c r="C54" s="26">
        <f t="shared" si="0"/>
        <v>180.04999999999998</v>
      </c>
      <c r="D54" s="26">
        <f t="shared" si="0"/>
        <v>2202.09</v>
      </c>
      <c r="E54" s="25">
        <f t="shared" si="0"/>
        <v>5813.59</v>
      </c>
      <c r="F54" s="31">
        <f>(E54-E55)/E55</f>
        <v>0.10598537424283924</v>
      </c>
      <c r="G54" s="5">
        <f>E54/$E$65</f>
        <v>0.8066644003357869</v>
      </c>
      <c r="H54" s="32">
        <f>E54-E55</f>
        <v>557.10999999999967</v>
      </c>
      <c r="I54" s="2"/>
    </row>
    <row r="55" spans="1:9" x14ac:dyDescent="0.35">
      <c r="A55" s="1" t="s">
        <v>36</v>
      </c>
      <c r="B55" s="26">
        <f t="shared" si="0"/>
        <v>3242.21</v>
      </c>
      <c r="C55" s="26">
        <f t="shared" si="0"/>
        <v>160.15</v>
      </c>
      <c r="D55" s="26">
        <f t="shared" si="0"/>
        <v>1854.1200000000001</v>
      </c>
      <c r="E55" s="26">
        <f t="shared" si="0"/>
        <v>5256.4800000000005</v>
      </c>
      <c r="F55" s="28"/>
      <c r="G55" s="1"/>
      <c r="H55" s="1"/>
    </row>
    <row r="56" spans="1:9" x14ac:dyDescent="0.35">
      <c r="A56" s="1" t="s">
        <v>37</v>
      </c>
      <c r="B56" s="25">
        <f>(B54-B55)/B55</f>
        <v>5.8367594942955646E-2</v>
      </c>
      <c r="C56" s="25">
        <f>(C54-C55)/C55</f>
        <v>0.12425850764907884</v>
      </c>
      <c r="D56" s="25">
        <f>(D54-D55)/D55</f>
        <v>0.18767393696200893</v>
      </c>
      <c r="E56" s="25">
        <f>(E54-E55)/E55</f>
        <v>0.10598537424283924</v>
      </c>
      <c r="F56" s="28"/>
      <c r="G56" s="1"/>
      <c r="H56" s="1"/>
    </row>
    <row r="57" spans="1:9" x14ac:dyDescent="0.35">
      <c r="A57" s="3" t="s">
        <v>53</v>
      </c>
      <c r="B57" s="25"/>
      <c r="C57" s="25"/>
      <c r="D57" s="25"/>
      <c r="E57" s="25"/>
      <c r="F57" s="28"/>
      <c r="G57" s="1"/>
      <c r="H57" s="1"/>
    </row>
    <row r="58" spans="1:9" x14ac:dyDescent="0.35">
      <c r="A58" s="1" t="s">
        <v>54</v>
      </c>
      <c r="B58" s="25">
        <v>1036.02</v>
      </c>
      <c r="C58" s="25">
        <v>0</v>
      </c>
      <c r="D58" s="25">
        <v>4.72</v>
      </c>
      <c r="E58" s="25">
        <v>1040.74</v>
      </c>
      <c r="F58" s="27">
        <f>(E58-E59)/E59</f>
        <v>-0.35241923440688927</v>
      </c>
      <c r="G58" s="5">
        <f>E58/$E$65</f>
        <v>0.14440782855438153</v>
      </c>
      <c r="H58" s="32">
        <f>E58-E59</f>
        <v>-566.37999999999988</v>
      </c>
    </row>
    <row r="59" spans="1:9" x14ac:dyDescent="0.35">
      <c r="A59" s="1" t="s">
        <v>11</v>
      </c>
      <c r="B59" s="25">
        <v>1607.12</v>
      </c>
      <c r="C59" s="25">
        <v>0</v>
      </c>
      <c r="D59" s="25">
        <v>0</v>
      </c>
      <c r="E59" s="25">
        <v>1607.12</v>
      </c>
      <c r="F59" s="28"/>
      <c r="G59" s="1"/>
      <c r="H59" s="1"/>
    </row>
    <row r="60" spans="1:9" x14ac:dyDescent="0.35">
      <c r="A60" s="1" t="s">
        <v>55</v>
      </c>
      <c r="B60" s="25">
        <v>0</v>
      </c>
      <c r="C60" s="25">
        <v>352.62</v>
      </c>
      <c r="D60" s="25">
        <v>0</v>
      </c>
      <c r="E60" s="25">
        <v>352.62</v>
      </c>
      <c r="F60" s="27">
        <f>(E60-E61)/E61</f>
        <v>1.7838586768271582E-2</v>
      </c>
      <c r="G60" s="5">
        <f>E60/$E$65</f>
        <v>4.8927771109831479E-2</v>
      </c>
      <c r="H60" s="32">
        <f>E60-E61</f>
        <v>6.1800000000000068</v>
      </c>
    </row>
    <row r="61" spans="1:9" x14ac:dyDescent="0.35">
      <c r="A61" s="1" t="s">
        <v>11</v>
      </c>
      <c r="B61" s="25">
        <v>0</v>
      </c>
      <c r="C61" s="25">
        <v>346.44</v>
      </c>
      <c r="D61" s="25">
        <v>0</v>
      </c>
      <c r="E61" s="25">
        <v>346.44</v>
      </c>
      <c r="F61" s="28"/>
      <c r="G61" s="1"/>
      <c r="H61" s="1"/>
    </row>
    <row r="62" spans="1:9" x14ac:dyDescent="0.35">
      <c r="A62" s="3" t="s">
        <v>56</v>
      </c>
      <c r="B62" s="25">
        <f t="shared" ref="B62:E63" si="1">SUM(B58+B60)</f>
        <v>1036.02</v>
      </c>
      <c r="C62" s="25">
        <f t="shared" si="1"/>
        <v>352.62</v>
      </c>
      <c r="D62" s="25">
        <f t="shared" si="1"/>
        <v>4.72</v>
      </c>
      <c r="E62" s="25">
        <f t="shared" si="1"/>
        <v>1393.3600000000001</v>
      </c>
      <c r="F62" s="27">
        <f>(E62-E63)/E63</f>
        <v>-0.28675853313949906</v>
      </c>
      <c r="G62" s="5">
        <f>E62/$E$65</f>
        <v>0.19333559966421301</v>
      </c>
      <c r="H62" s="32">
        <f>E62-E63</f>
        <v>-560.19999999999982</v>
      </c>
    </row>
    <row r="63" spans="1:9" x14ac:dyDescent="0.35">
      <c r="A63" s="1" t="s">
        <v>36</v>
      </c>
      <c r="B63" s="25">
        <f t="shared" si="1"/>
        <v>1607.12</v>
      </c>
      <c r="C63" s="25">
        <f t="shared" si="1"/>
        <v>346.44</v>
      </c>
      <c r="D63" s="25">
        <f t="shared" si="1"/>
        <v>0</v>
      </c>
      <c r="E63" s="25">
        <f t="shared" si="1"/>
        <v>1953.56</v>
      </c>
      <c r="F63" s="28"/>
      <c r="G63" s="1"/>
      <c r="H63" s="1"/>
    </row>
    <row r="64" spans="1:9" x14ac:dyDescent="0.35">
      <c r="A64" s="1" t="s">
        <v>37</v>
      </c>
      <c r="B64" s="27">
        <f>(B62-B63)/B63</f>
        <v>-0.3553561650654587</v>
      </c>
      <c r="C64" s="27">
        <f>(C62-C63)/C63</f>
        <v>1.7838586768271582E-2</v>
      </c>
      <c r="D64" s="27">
        <v>0</v>
      </c>
      <c r="E64" s="27">
        <f>(E62-E63)/E63</f>
        <v>-0.28675853313949906</v>
      </c>
      <c r="F64" s="28"/>
      <c r="G64" s="1"/>
      <c r="H64" s="1"/>
    </row>
    <row r="65" spans="1:9" x14ac:dyDescent="0.35">
      <c r="A65" s="3" t="s">
        <v>43</v>
      </c>
      <c r="B65" s="26">
        <f t="shared" ref="B65:E66" si="2">SUM(B54+B62)</f>
        <v>4467.47</v>
      </c>
      <c r="C65" s="26">
        <f t="shared" si="2"/>
        <v>532.66999999999996</v>
      </c>
      <c r="D65" s="26">
        <f t="shared" si="2"/>
        <v>2206.81</v>
      </c>
      <c r="E65" s="26">
        <f t="shared" si="2"/>
        <v>7206.9500000000007</v>
      </c>
      <c r="F65" s="29">
        <f>(E65-E66)/E66</f>
        <v>-4.2856905093455032E-4</v>
      </c>
      <c r="G65" s="6">
        <f>E65/$E$65</f>
        <v>1</v>
      </c>
      <c r="H65" s="33">
        <f>E65-E66</f>
        <v>-3.0900000000001455</v>
      </c>
      <c r="I65" s="2"/>
    </row>
    <row r="66" spans="1:9" x14ac:dyDescent="0.35">
      <c r="A66" s="1" t="s">
        <v>36</v>
      </c>
      <c r="B66" s="25">
        <f t="shared" si="2"/>
        <v>4849.33</v>
      </c>
      <c r="C66" s="25">
        <f t="shared" si="2"/>
        <v>506.59000000000003</v>
      </c>
      <c r="D66" s="25">
        <f t="shared" si="2"/>
        <v>1854.1200000000001</v>
      </c>
      <c r="E66" s="25">
        <f t="shared" si="2"/>
        <v>7210.0400000000009</v>
      </c>
      <c r="F66" s="3"/>
      <c r="G66" s="3"/>
      <c r="H66" s="3"/>
    </row>
    <row r="67" spans="1:9" x14ac:dyDescent="0.35">
      <c r="A67" s="1" t="s">
        <v>37</v>
      </c>
      <c r="B67" s="27">
        <f>(B65-B66)/B66</f>
        <v>-7.8744898779831374E-2</v>
      </c>
      <c r="C67" s="27">
        <f>(C65-C66)/C66</f>
        <v>5.1481474170433535E-2</v>
      </c>
      <c r="D67" s="27">
        <f>(D65-D66)/D66</f>
        <v>0.19021961901063567</v>
      </c>
      <c r="E67" s="27">
        <f>(E65-E66)/E66</f>
        <v>-4.2856905093455032E-4</v>
      </c>
      <c r="F67" s="1"/>
      <c r="G67" s="1"/>
      <c r="H67" s="1"/>
    </row>
    <row r="68" spans="1:9" x14ac:dyDescent="0.35">
      <c r="A68" s="1" t="s">
        <v>44</v>
      </c>
      <c r="B68" s="5">
        <f>B65/$E$65</f>
        <v>0.61988358459542525</v>
      </c>
      <c r="C68" s="5">
        <f>C65/$E$65</f>
        <v>7.3910600184544067E-2</v>
      </c>
      <c r="D68" s="5">
        <f>D65/$E$65</f>
        <v>0.30620581522003065</v>
      </c>
      <c r="E68" s="5">
        <f>E65/$E$65</f>
        <v>1</v>
      </c>
      <c r="F68" s="1"/>
      <c r="G68" s="1"/>
      <c r="H68" s="1"/>
    </row>
    <row r="69" spans="1:9" x14ac:dyDescent="0.35">
      <c r="A69" s="1" t="s">
        <v>45</v>
      </c>
      <c r="B69" s="5">
        <f>B66/$E$66</f>
        <v>0.67258017986030583</v>
      </c>
      <c r="C69" s="5">
        <f>C66/$E$66</f>
        <v>7.0261746120687266E-2</v>
      </c>
      <c r="D69" s="5">
        <f>D66/$E$66</f>
        <v>0.25715807401900681</v>
      </c>
      <c r="E69" s="5">
        <f>E66/$E$66</f>
        <v>1</v>
      </c>
      <c r="F69" s="1"/>
      <c r="G69" s="1"/>
      <c r="H69" s="1"/>
    </row>
  </sheetData>
  <mergeCells count="1">
    <mergeCell ref="A1:H1"/>
  </mergeCells>
  <pageMargins left="0.75" right="0.75" top="1" bottom="1" header="0.5" footer="0.5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84"/>
  <sheetViews>
    <sheetView tabSelected="1" topLeftCell="B1" zoomScaleNormal="100" workbookViewId="0">
      <selection activeCell="R4" sqref="R4:R79"/>
    </sheetView>
  </sheetViews>
  <sheetFormatPr defaultRowHeight="14.5" x14ac:dyDescent="0.35"/>
  <cols>
    <col min="1" max="1" width="37.453125" customWidth="1"/>
    <col min="2" max="2" width="9.81640625" bestFit="1" customWidth="1"/>
    <col min="3" max="6" width="8.81640625" bestFit="1" customWidth="1"/>
    <col min="7" max="10" width="9.81640625" bestFit="1" customWidth="1"/>
    <col min="11" max="14" width="8.81640625" bestFit="1" customWidth="1"/>
    <col min="15" max="15" width="9.81640625" bestFit="1" customWidth="1"/>
    <col min="18" max="18" width="9.81640625" bestFit="1" customWidth="1"/>
  </cols>
  <sheetData>
    <row r="1" spans="1:19" ht="25.25" customHeight="1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9" ht="61.75" customHeight="1" x14ac:dyDescent="0.35">
      <c r="A2" s="8"/>
      <c r="B2" s="9" t="s">
        <v>57</v>
      </c>
      <c r="C2" s="9" t="s">
        <v>58</v>
      </c>
      <c r="D2" s="9" t="s">
        <v>59</v>
      </c>
      <c r="E2" s="9" t="s">
        <v>60</v>
      </c>
      <c r="F2" s="9" t="s">
        <v>61</v>
      </c>
      <c r="G2" s="9" t="s">
        <v>62</v>
      </c>
      <c r="H2" s="9" t="s">
        <v>63</v>
      </c>
      <c r="I2" s="9" t="s">
        <v>64</v>
      </c>
      <c r="J2" s="9" t="s">
        <v>65</v>
      </c>
      <c r="K2" s="9" t="s">
        <v>66</v>
      </c>
      <c r="L2" s="9" t="s">
        <v>67</v>
      </c>
      <c r="M2" s="9" t="s">
        <v>68</v>
      </c>
      <c r="N2" s="8" t="s">
        <v>69</v>
      </c>
      <c r="O2" s="9" t="s">
        <v>5</v>
      </c>
      <c r="P2" s="9" t="s">
        <v>6</v>
      </c>
      <c r="Q2" s="9" t="s">
        <v>7</v>
      </c>
      <c r="R2" s="9" t="s">
        <v>8</v>
      </c>
    </row>
    <row r="3" spans="1:19" x14ac:dyDescent="0.35">
      <c r="A3" s="3" t="s">
        <v>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9" x14ac:dyDescent="0.35">
      <c r="A4" s="1" t="s">
        <v>10</v>
      </c>
      <c r="B4" s="25">
        <v>0</v>
      </c>
      <c r="C4" s="25">
        <v>0</v>
      </c>
      <c r="D4" s="25">
        <v>0</v>
      </c>
      <c r="E4" s="25">
        <v>0</v>
      </c>
      <c r="F4" s="25">
        <v>0</v>
      </c>
      <c r="G4" s="25">
        <v>212.13</v>
      </c>
      <c r="H4" s="25">
        <v>77.319999999999993</v>
      </c>
      <c r="I4" s="25">
        <v>134.81</v>
      </c>
      <c r="J4" s="25">
        <v>303.57</v>
      </c>
      <c r="K4" s="25">
        <v>0</v>
      </c>
      <c r="L4" s="25">
        <v>34.61</v>
      </c>
      <c r="M4" s="25">
        <v>2.86</v>
      </c>
      <c r="N4" s="25">
        <v>16.16</v>
      </c>
      <c r="O4" s="25">
        <v>569.33000000000004</v>
      </c>
      <c r="P4" s="27">
        <f>(O4-O5)/O5</f>
        <v>0.31743607543676983</v>
      </c>
      <c r="Q4" s="5">
        <f>O4/$O$79</f>
        <v>6.272531253308661E-3</v>
      </c>
      <c r="R4" s="25">
        <v>137.18</v>
      </c>
      <c r="S4" s="2"/>
    </row>
    <row r="5" spans="1:19" x14ac:dyDescent="0.35">
      <c r="A5" s="1" t="s">
        <v>11</v>
      </c>
      <c r="B5" s="25">
        <v>0</v>
      </c>
      <c r="C5" s="25">
        <v>0</v>
      </c>
      <c r="D5" s="25">
        <v>0</v>
      </c>
      <c r="E5" s="25">
        <v>0</v>
      </c>
      <c r="F5" s="25">
        <v>0</v>
      </c>
      <c r="G5" s="25">
        <v>175.64</v>
      </c>
      <c r="H5" s="25">
        <v>53.85</v>
      </c>
      <c r="I5" s="25">
        <v>121.78</v>
      </c>
      <c r="J5" s="25">
        <v>225.53</v>
      </c>
      <c r="K5" s="25">
        <v>0</v>
      </c>
      <c r="L5" s="25">
        <v>21.86</v>
      </c>
      <c r="M5" s="25">
        <v>1.79</v>
      </c>
      <c r="N5" s="25">
        <v>7.34</v>
      </c>
      <c r="O5" s="25">
        <v>432.15</v>
      </c>
      <c r="P5" s="28"/>
      <c r="Q5" s="1"/>
      <c r="R5" s="25"/>
    </row>
    <row r="6" spans="1:19" x14ac:dyDescent="0.35">
      <c r="A6" s="1" t="s">
        <v>12</v>
      </c>
      <c r="B6" s="25">
        <v>1051.83</v>
      </c>
      <c r="C6" s="25">
        <v>135.53</v>
      </c>
      <c r="D6" s="25">
        <v>124.15</v>
      </c>
      <c r="E6" s="25">
        <v>11.38</v>
      </c>
      <c r="F6" s="25">
        <v>163.72999999999999</v>
      </c>
      <c r="G6" s="25">
        <v>1807.09</v>
      </c>
      <c r="H6" s="25">
        <v>850.29</v>
      </c>
      <c r="I6" s="25">
        <v>956.8</v>
      </c>
      <c r="J6" s="25">
        <v>3615.35</v>
      </c>
      <c r="K6" s="25">
        <v>6.74</v>
      </c>
      <c r="L6" s="25">
        <v>306.85000000000002</v>
      </c>
      <c r="M6" s="25">
        <v>86.11</v>
      </c>
      <c r="N6" s="25">
        <v>377.74</v>
      </c>
      <c r="O6" s="25">
        <v>7550.97</v>
      </c>
      <c r="P6" s="27">
        <f>(O6-O7)/O7</f>
        <v>0.3494670736589271</v>
      </c>
      <c r="Q6" s="5">
        <f>O6/$O$79</f>
        <v>8.3191989387167542E-2</v>
      </c>
      <c r="R6" s="25">
        <v>1955.45</v>
      </c>
    </row>
    <row r="7" spans="1:19" x14ac:dyDescent="0.35">
      <c r="A7" s="1" t="s">
        <v>11</v>
      </c>
      <c r="B7" s="25">
        <v>926.01</v>
      </c>
      <c r="C7" s="25">
        <v>129.69</v>
      </c>
      <c r="D7" s="25">
        <v>106.26</v>
      </c>
      <c r="E7" s="25">
        <v>23.43</v>
      </c>
      <c r="F7" s="25">
        <v>111.12</v>
      </c>
      <c r="G7" s="25">
        <v>1471.66</v>
      </c>
      <c r="H7" s="25">
        <v>642.76</v>
      </c>
      <c r="I7" s="25">
        <v>828.9</v>
      </c>
      <c r="J7" s="25">
        <v>1045.06</v>
      </c>
      <c r="K7" s="25">
        <v>5.49</v>
      </c>
      <c r="L7" s="25">
        <v>251.89</v>
      </c>
      <c r="M7" s="25">
        <v>68.66</v>
      </c>
      <c r="N7" s="25">
        <v>1585.94</v>
      </c>
      <c r="O7" s="25">
        <v>5595.52</v>
      </c>
      <c r="P7" s="28"/>
      <c r="Q7" s="1"/>
      <c r="R7" s="25"/>
    </row>
    <row r="8" spans="1:19" x14ac:dyDescent="0.35">
      <c r="A8" s="1" t="s">
        <v>13</v>
      </c>
      <c r="B8" s="25">
        <v>283.52999999999997</v>
      </c>
      <c r="C8" s="25">
        <v>54.44</v>
      </c>
      <c r="D8" s="25">
        <v>50.32</v>
      </c>
      <c r="E8" s="25">
        <v>4.12</v>
      </c>
      <c r="F8" s="25">
        <v>15.53</v>
      </c>
      <c r="G8" s="25">
        <v>1484.93</v>
      </c>
      <c r="H8" s="25">
        <v>632.76</v>
      </c>
      <c r="I8" s="25">
        <v>852.16</v>
      </c>
      <c r="J8" s="25">
        <v>245.95</v>
      </c>
      <c r="K8" s="25">
        <v>0</v>
      </c>
      <c r="L8" s="25">
        <v>8.4600000000000009</v>
      </c>
      <c r="M8" s="25">
        <v>121.34</v>
      </c>
      <c r="N8" s="25">
        <v>102.31</v>
      </c>
      <c r="O8" s="25">
        <v>2316.48</v>
      </c>
      <c r="P8" s="27">
        <f>(O8-O9)/O9</f>
        <v>0.3022858363597522</v>
      </c>
      <c r="Q8" s="5">
        <f>O8/$O$79</f>
        <v>2.5521566047221202E-2</v>
      </c>
      <c r="R8" s="25">
        <v>537.70000000000005</v>
      </c>
    </row>
    <row r="9" spans="1:19" x14ac:dyDescent="0.35">
      <c r="A9" s="1" t="s">
        <v>11</v>
      </c>
      <c r="B9" s="25">
        <v>247.24</v>
      </c>
      <c r="C9" s="25">
        <v>46.19</v>
      </c>
      <c r="D9" s="25">
        <v>43.45</v>
      </c>
      <c r="E9" s="25">
        <v>2.75</v>
      </c>
      <c r="F9" s="25">
        <v>9.49</v>
      </c>
      <c r="G9" s="25">
        <v>1152.72</v>
      </c>
      <c r="H9" s="25">
        <v>453.57</v>
      </c>
      <c r="I9" s="25">
        <v>699.15</v>
      </c>
      <c r="J9" s="25">
        <v>188.04</v>
      </c>
      <c r="K9" s="25">
        <v>0</v>
      </c>
      <c r="L9" s="25">
        <v>8.92</v>
      </c>
      <c r="M9" s="25">
        <v>101.78</v>
      </c>
      <c r="N9" s="25">
        <v>24.39</v>
      </c>
      <c r="O9" s="25">
        <v>1778.78</v>
      </c>
      <c r="P9" s="28"/>
      <c r="Q9" s="1"/>
      <c r="R9" s="25"/>
    </row>
    <row r="10" spans="1:19" x14ac:dyDescent="0.35">
      <c r="A10" s="1" t="s">
        <v>73</v>
      </c>
      <c r="B10" s="25">
        <v>17.34</v>
      </c>
      <c r="C10" s="25">
        <v>0.33</v>
      </c>
      <c r="D10" s="25">
        <v>0.33</v>
      </c>
      <c r="E10" s="25">
        <v>0</v>
      </c>
      <c r="F10" s="25">
        <v>1.55</v>
      </c>
      <c r="G10" s="25">
        <v>88.3</v>
      </c>
      <c r="H10" s="25">
        <v>50.31</v>
      </c>
      <c r="I10" s="25">
        <v>38</v>
      </c>
      <c r="J10" s="25">
        <v>75.73</v>
      </c>
      <c r="K10" s="25">
        <v>0</v>
      </c>
      <c r="L10" s="25">
        <v>0.02</v>
      </c>
      <c r="M10" s="25">
        <v>14.5</v>
      </c>
      <c r="N10" s="25">
        <v>0.24</v>
      </c>
      <c r="O10" s="25">
        <v>198.02</v>
      </c>
      <c r="P10" s="27">
        <f>(O10-O11)/O11</f>
        <v>0.179884406840255</v>
      </c>
      <c r="Q10" s="5">
        <f>O10/$O$79</f>
        <v>2.1816637780903538E-3</v>
      </c>
      <c r="R10" s="25">
        <v>30.19</v>
      </c>
    </row>
    <row r="11" spans="1:19" x14ac:dyDescent="0.35">
      <c r="A11" s="1" t="s">
        <v>11</v>
      </c>
      <c r="B11" s="25">
        <v>9.2799999999999994</v>
      </c>
      <c r="C11" s="25">
        <v>0.76</v>
      </c>
      <c r="D11" s="25">
        <v>0.76</v>
      </c>
      <c r="E11" s="25">
        <v>0</v>
      </c>
      <c r="F11" s="25">
        <v>2.37</v>
      </c>
      <c r="G11" s="25">
        <v>101.13</v>
      </c>
      <c r="H11" s="25">
        <v>39</v>
      </c>
      <c r="I11" s="25">
        <v>62.12</v>
      </c>
      <c r="J11" s="25">
        <v>43.85</v>
      </c>
      <c r="K11" s="25">
        <v>0</v>
      </c>
      <c r="L11" s="25">
        <v>0.05</v>
      </c>
      <c r="M11" s="25">
        <v>9.59</v>
      </c>
      <c r="N11" s="25">
        <v>0.81</v>
      </c>
      <c r="O11" s="25">
        <v>167.83</v>
      </c>
      <c r="P11" s="28"/>
      <c r="Q11" s="1"/>
      <c r="R11" s="25"/>
    </row>
    <row r="12" spans="1:19" x14ac:dyDescent="0.35">
      <c r="A12" s="1" t="s">
        <v>14</v>
      </c>
      <c r="B12" s="25">
        <v>246.23</v>
      </c>
      <c r="C12" s="25">
        <v>41.18</v>
      </c>
      <c r="D12" s="25">
        <v>41.18</v>
      </c>
      <c r="E12" s="25">
        <v>0</v>
      </c>
      <c r="F12" s="25">
        <v>29.4</v>
      </c>
      <c r="G12" s="25">
        <v>654.87</v>
      </c>
      <c r="H12" s="25">
        <v>288.98</v>
      </c>
      <c r="I12" s="25">
        <v>365.89</v>
      </c>
      <c r="J12" s="25">
        <v>393.03</v>
      </c>
      <c r="K12" s="25">
        <v>-0.01</v>
      </c>
      <c r="L12" s="25">
        <v>24.08</v>
      </c>
      <c r="M12" s="25">
        <v>49.49</v>
      </c>
      <c r="N12" s="25">
        <v>149.68</v>
      </c>
      <c r="O12" s="25">
        <v>1587.95</v>
      </c>
      <c r="P12" s="27">
        <f>(O12-O13)/O13</f>
        <v>0.32570002170609952</v>
      </c>
      <c r="Q12" s="5">
        <f>O12/$O$79</f>
        <v>1.7495066136847676E-2</v>
      </c>
      <c r="R12" s="25">
        <v>390.13</v>
      </c>
    </row>
    <row r="13" spans="1:19" x14ac:dyDescent="0.35">
      <c r="A13" s="1" t="s">
        <v>11</v>
      </c>
      <c r="B13" s="25">
        <v>222.16</v>
      </c>
      <c r="C13" s="25">
        <v>39.53</v>
      </c>
      <c r="D13" s="25">
        <v>39.5</v>
      </c>
      <c r="E13" s="25">
        <v>0.03</v>
      </c>
      <c r="F13" s="25">
        <v>26.19</v>
      </c>
      <c r="G13" s="25">
        <v>536.61</v>
      </c>
      <c r="H13" s="25">
        <v>250.69</v>
      </c>
      <c r="I13" s="25">
        <v>285.92</v>
      </c>
      <c r="J13" s="25">
        <v>212.13</v>
      </c>
      <c r="K13" s="25">
        <v>0.3</v>
      </c>
      <c r="L13" s="25">
        <v>23.09</v>
      </c>
      <c r="M13" s="25">
        <v>25.55</v>
      </c>
      <c r="N13" s="25">
        <v>112.26</v>
      </c>
      <c r="O13" s="25">
        <v>1197.82</v>
      </c>
      <c r="P13" s="28"/>
      <c r="Q13" s="1"/>
      <c r="R13" s="25"/>
    </row>
    <row r="14" spans="1:19" x14ac:dyDescent="0.35">
      <c r="A14" s="1" t="s">
        <v>15</v>
      </c>
      <c r="B14" s="25">
        <v>240.91</v>
      </c>
      <c r="C14" s="25">
        <v>24.49</v>
      </c>
      <c r="D14" s="25">
        <v>23.7</v>
      </c>
      <c r="E14" s="25">
        <v>0.79</v>
      </c>
      <c r="F14" s="25">
        <v>28.37</v>
      </c>
      <c r="G14" s="25">
        <v>1637.44</v>
      </c>
      <c r="H14" s="25">
        <v>552.79</v>
      </c>
      <c r="I14" s="25">
        <v>1084.6600000000001</v>
      </c>
      <c r="J14" s="25">
        <v>503.23</v>
      </c>
      <c r="K14" s="25">
        <v>0</v>
      </c>
      <c r="L14" s="25">
        <v>42.61</v>
      </c>
      <c r="M14" s="25">
        <v>101.7</v>
      </c>
      <c r="N14" s="25">
        <v>54.46</v>
      </c>
      <c r="O14" s="25">
        <v>2633.22</v>
      </c>
      <c r="P14" s="27">
        <f>(O14-O15)/O15</f>
        <v>0.32773643129424568</v>
      </c>
      <c r="Q14" s="5">
        <f>O14/$O$79</f>
        <v>2.9011214492188062E-2</v>
      </c>
      <c r="R14" s="25">
        <v>649.98</v>
      </c>
    </row>
    <row r="15" spans="1:19" x14ac:dyDescent="0.35">
      <c r="A15" s="1" t="s">
        <v>11</v>
      </c>
      <c r="B15" s="25">
        <v>175.86</v>
      </c>
      <c r="C15" s="25">
        <v>24.08</v>
      </c>
      <c r="D15" s="25">
        <v>24.08</v>
      </c>
      <c r="E15" s="25">
        <v>0</v>
      </c>
      <c r="F15" s="25">
        <v>16.809999999999999</v>
      </c>
      <c r="G15" s="25">
        <v>1025.1099999999999</v>
      </c>
      <c r="H15" s="25">
        <v>332.29</v>
      </c>
      <c r="I15" s="25">
        <v>692.83</v>
      </c>
      <c r="J15" s="25">
        <v>221.46</v>
      </c>
      <c r="K15" s="25">
        <v>0</v>
      </c>
      <c r="L15" s="25">
        <v>456.93</v>
      </c>
      <c r="M15" s="25">
        <v>47.05</v>
      </c>
      <c r="N15" s="25">
        <v>15.93</v>
      </c>
      <c r="O15" s="25">
        <v>1983.24</v>
      </c>
      <c r="P15" s="28"/>
      <c r="Q15" s="1"/>
      <c r="R15" s="25"/>
    </row>
    <row r="16" spans="1:19" x14ac:dyDescent="0.35">
      <c r="A16" s="1" t="s">
        <v>16</v>
      </c>
      <c r="B16" s="25">
        <v>835.37</v>
      </c>
      <c r="C16" s="25">
        <v>94.77</v>
      </c>
      <c r="D16" s="25">
        <v>83.83</v>
      </c>
      <c r="E16" s="25">
        <v>10.94</v>
      </c>
      <c r="F16" s="25">
        <v>99.78</v>
      </c>
      <c r="G16" s="25">
        <v>1245.73</v>
      </c>
      <c r="H16" s="25">
        <v>577.4</v>
      </c>
      <c r="I16" s="25">
        <v>668.33</v>
      </c>
      <c r="J16" s="25">
        <v>1697.47</v>
      </c>
      <c r="K16" s="25">
        <v>6.48</v>
      </c>
      <c r="L16" s="25">
        <v>276.52</v>
      </c>
      <c r="M16" s="25">
        <v>248.08</v>
      </c>
      <c r="N16" s="25">
        <v>127.97</v>
      </c>
      <c r="O16" s="25">
        <v>4632.17</v>
      </c>
      <c r="P16" s="27">
        <f>(O16-O17)/O17</f>
        <v>9.4082440526803077E-2</v>
      </c>
      <c r="Q16" s="5">
        <f>O16/$O$79</f>
        <v>5.1034428355503446E-2</v>
      </c>
      <c r="R16" s="25">
        <v>398.33</v>
      </c>
    </row>
    <row r="17" spans="1:18" x14ac:dyDescent="0.35">
      <c r="A17" s="1" t="s">
        <v>11</v>
      </c>
      <c r="B17" s="25">
        <v>786.2</v>
      </c>
      <c r="C17" s="25">
        <v>94.96</v>
      </c>
      <c r="D17" s="25">
        <v>84.8</v>
      </c>
      <c r="E17" s="25">
        <v>10.15</v>
      </c>
      <c r="F17" s="25">
        <v>73.569999999999993</v>
      </c>
      <c r="G17" s="25">
        <v>1213.82</v>
      </c>
      <c r="H17" s="25">
        <v>542.14</v>
      </c>
      <c r="I17" s="25">
        <v>671.68</v>
      </c>
      <c r="J17" s="25">
        <v>1499.27</v>
      </c>
      <c r="K17" s="25">
        <v>6</v>
      </c>
      <c r="L17" s="25">
        <v>211.06</v>
      </c>
      <c r="M17" s="25">
        <v>250.45</v>
      </c>
      <c r="N17" s="25">
        <v>98.52</v>
      </c>
      <c r="O17" s="25">
        <v>4233.84</v>
      </c>
      <c r="P17" s="28"/>
      <c r="Q17" s="1"/>
      <c r="R17" s="25"/>
    </row>
    <row r="18" spans="1:18" x14ac:dyDescent="0.35">
      <c r="A18" s="1" t="s">
        <v>17</v>
      </c>
      <c r="B18" s="25">
        <v>1551.75</v>
      </c>
      <c r="C18" s="25">
        <v>326.27</v>
      </c>
      <c r="D18" s="25">
        <v>299.37</v>
      </c>
      <c r="E18" s="25">
        <v>26.9</v>
      </c>
      <c r="F18" s="25">
        <v>361.32</v>
      </c>
      <c r="G18" s="25">
        <v>2560.8200000000002</v>
      </c>
      <c r="H18" s="25">
        <v>1256.06</v>
      </c>
      <c r="I18" s="25">
        <v>1304.77</v>
      </c>
      <c r="J18" s="25">
        <v>2347.4499999999998</v>
      </c>
      <c r="K18" s="25">
        <v>66.459999999999994</v>
      </c>
      <c r="L18" s="25">
        <v>341.52</v>
      </c>
      <c r="M18" s="25">
        <v>258.58999999999997</v>
      </c>
      <c r="N18" s="25">
        <v>961.8</v>
      </c>
      <c r="O18" s="25">
        <v>8775.99</v>
      </c>
      <c r="P18" s="27">
        <f>(O18-O19)/O19</f>
        <v>0.19722438979138587</v>
      </c>
      <c r="Q18" s="5">
        <f>O18/$O$79</f>
        <v>9.6688513785896171E-2</v>
      </c>
      <c r="R18" s="25">
        <v>1445.71</v>
      </c>
    </row>
    <row r="19" spans="1:18" x14ac:dyDescent="0.35">
      <c r="A19" s="1" t="s">
        <v>11</v>
      </c>
      <c r="B19" s="25">
        <v>1426.26</v>
      </c>
      <c r="C19" s="25">
        <v>311.99</v>
      </c>
      <c r="D19" s="25">
        <v>289.41000000000003</v>
      </c>
      <c r="E19" s="25">
        <v>22.58</v>
      </c>
      <c r="F19" s="25">
        <v>217.63</v>
      </c>
      <c r="G19" s="25">
        <v>2402.1799999999998</v>
      </c>
      <c r="H19" s="25">
        <v>1150.54</v>
      </c>
      <c r="I19" s="25">
        <v>1251.6400000000001</v>
      </c>
      <c r="J19" s="25">
        <v>1740.17</v>
      </c>
      <c r="K19" s="25">
        <v>55.51</v>
      </c>
      <c r="L19" s="25">
        <v>328.74</v>
      </c>
      <c r="M19" s="25">
        <v>194.84</v>
      </c>
      <c r="N19" s="25">
        <v>652.96</v>
      </c>
      <c r="O19" s="25">
        <v>7330.28</v>
      </c>
      <c r="P19" s="28"/>
      <c r="Q19" s="1"/>
      <c r="R19" s="25"/>
    </row>
    <row r="20" spans="1:18" x14ac:dyDescent="0.35">
      <c r="A20" s="1" t="s">
        <v>18</v>
      </c>
      <c r="B20" s="25">
        <v>476.12</v>
      </c>
      <c r="C20" s="25">
        <v>104.26</v>
      </c>
      <c r="D20" s="25">
        <v>96.38</v>
      </c>
      <c r="E20" s="25">
        <v>7.89</v>
      </c>
      <c r="F20" s="25">
        <v>71.430000000000007</v>
      </c>
      <c r="G20" s="25">
        <v>1449.24</v>
      </c>
      <c r="H20" s="25">
        <v>754.29</v>
      </c>
      <c r="I20" s="25">
        <v>694.95</v>
      </c>
      <c r="J20" s="25">
        <v>697.24</v>
      </c>
      <c r="K20" s="25">
        <v>0</v>
      </c>
      <c r="L20" s="25">
        <v>104.37</v>
      </c>
      <c r="M20" s="25">
        <v>45.93</v>
      </c>
      <c r="N20" s="25">
        <v>382.34</v>
      </c>
      <c r="O20" s="25">
        <v>3330.94</v>
      </c>
      <c r="P20" s="27">
        <f>(O20-O21)/O21</f>
        <v>0.17529127001488995</v>
      </c>
      <c r="Q20" s="5">
        <f>O20/$O$79</f>
        <v>3.6698268583942442E-2</v>
      </c>
      <c r="R20" s="25">
        <v>496.8</v>
      </c>
    </row>
    <row r="21" spans="1:18" x14ac:dyDescent="0.35">
      <c r="A21" s="1" t="s">
        <v>11</v>
      </c>
      <c r="B21" s="25">
        <v>438.44</v>
      </c>
      <c r="C21" s="25">
        <v>105.03</v>
      </c>
      <c r="D21" s="25">
        <v>100.87</v>
      </c>
      <c r="E21" s="25">
        <v>4.16</v>
      </c>
      <c r="F21" s="25">
        <v>55.12</v>
      </c>
      <c r="G21" s="25">
        <v>1018.66</v>
      </c>
      <c r="H21" s="25">
        <v>484.14</v>
      </c>
      <c r="I21" s="25">
        <v>534.52</v>
      </c>
      <c r="J21" s="25">
        <v>651.55999999999995</v>
      </c>
      <c r="K21" s="25">
        <v>0</v>
      </c>
      <c r="L21" s="25">
        <v>76.52</v>
      </c>
      <c r="M21" s="25">
        <v>45.13</v>
      </c>
      <c r="N21" s="25">
        <v>443.68</v>
      </c>
      <c r="O21" s="25">
        <v>2834.14</v>
      </c>
      <c r="P21" s="28"/>
      <c r="Q21" s="1"/>
      <c r="R21" s="25"/>
    </row>
    <row r="22" spans="1:18" x14ac:dyDescent="0.35">
      <c r="A22" s="1" t="s">
        <v>19</v>
      </c>
      <c r="B22" s="25">
        <v>29.3</v>
      </c>
      <c r="C22" s="25">
        <v>2.85</v>
      </c>
      <c r="D22" s="25">
        <v>2.85</v>
      </c>
      <c r="E22" s="25">
        <v>0</v>
      </c>
      <c r="F22" s="25">
        <v>3.76</v>
      </c>
      <c r="G22" s="25">
        <v>187.53</v>
      </c>
      <c r="H22" s="25">
        <v>104.68</v>
      </c>
      <c r="I22" s="25">
        <v>82.86</v>
      </c>
      <c r="J22" s="25">
        <v>175.11</v>
      </c>
      <c r="K22" s="25">
        <v>0</v>
      </c>
      <c r="L22" s="25">
        <v>0.46</v>
      </c>
      <c r="M22" s="25">
        <v>19.75</v>
      </c>
      <c r="N22" s="25">
        <v>13.04</v>
      </c>
      <c r="O22" s="25">
        <v>431.81</v>
      </c>
      <c r="P22" s="27">
        <f>(O22-O23)/O23</f>
        <v>0.401752962181464</v>
      </c>
      <c r="Q22" s="5">
        <f>O22/$O$79</f>
        <v>4.7574196344672033E-3</v>
      </c>
      <c r="R22" s="25">
        <v>123.76</v>
      </c>
    </row>
    <row r="23" spans="1:18" x14ac:dyDescent="0.35">
      <c r="A23" s="1" t="s">
        <v>11</v>
      </c>
      <c r="B23" s="25">
        <v>25.4</v>
      </c>
      <c r="C23" s="25">
        <v>5.6</v>
      </c>
      <c r="D23" s="25">
        <v>5.6</v>
      </c>
      <c r="E23" s="25">
        <v>0</v>
      </c>
      <c r="F23" s="25">
        <v>2.39</v>
      </c>
      <c r="G23" s="25">
        <v>140.93</v>
      </c>
      <c r="H23" s="25">
        <v>73</v>
      </c>
      <c r="I23" s="25">
        <v>67.930000000000007</v>
      </c>
      <c r="J23" s="25">
        <v>106.46</v>
      </c>
      <c r="K23" s="25">
        <v>0</v>
      </c>
      <c r="L23" s="25">
        <v>0.26</v>
      </c>
      <c r="M23" s="25">
        <v>16.41</v>
      </c>
      <c r="N23" s="25">
        <v>10.6</v>
      </c>
      <c r="O23" s="25">
        <v>308.05</v>
      </c>
      <c r="P23" s="28"/>
      <c r="Q23" s="1"/>
      <c r="R23" s="25"/>
    </row>
    <row r="24" spans="1:18" x14ac:dyDescent="0.35">
      <c r="A24" s="1" t="s">
        <v>20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7">
        <v>0</v>
      </c>
      <c r="Q24" s="5">
        <v>0</v>
      </c>
      <c r="R24" s="25">
        <v>0</v>
      </c>
    </row>
    <row r="25" spans="1:18" x14ac:dyDescent="0.35">
      <c r="A25" s="1" t="s">
        <v>11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8"/>
      <c r="Q25" s="1"/>
      <c r="R25" s="25"/>
    </row>
    <row r="26" spans="1:18" x14ac:dyDescent="0.35">
      <c r="A26" s="1" t="s">
        <v>21</v>
      </c>
      <c r="B26" s="25">
        <v>48.1</v>
      </c>
      <c r="C26" s="25">
        <v>17.600000000000001</v>
      </c>
      <c r="D26" s="25">
        <v>17.600000000000001</v>
      </c>
      <c r="E26" s="25">
        <v>0</v>
      </c>
      <c r="F26" s="25">
        <v>19.920000000000002</v>
      </c>
      <c r="G26" s="25">
        <v>470.25</v>
      </c>
      <c r="H26" s="25">
        <v>278.22000000000003</v>
      </c>
      <c r="I26" s="25">
        <v>192.03</v>
      </c>
      <c r="J26" s="25">
        <v>149.72999999999999</v>
      </c>
      <c r="K26" s="25">
        <v>0</v>
      </c>
      <c r="L26" s="25">
        <v>6.78</v>
      </c>
      <c r="M26" s="25">
        <v>9.76</v>
      </c>
      <c r="N26" s="25">
        <v>28.33</v>
      </c>
      <c r="O26" s="25">
        <v>750.47</v>
      </c>
      <c r="P26" s="27">
        <f>(O26-O27)/O27</f>
        <v>0.22509713017075317</v>
      </c>
      <c r="Q26" s="5">
        <f>O26/$O$79</f>
        <v>8.2682214702730419E-3</v>
      </c>
      <c r="R26" s="25">
        <v>137.88999999999999</v>
      </c>
    </row>
    <row r="27" spans="1:18" x14ac:dyDescent="0.35">
      <c r="A27" s="1" t="s">
        <v>11</v>
      </c>
      <c r="B27" s="25">
        <v>45.44</v>
      </c>
      <c r="C27" s="25">
        <v>16.399999999999999</v>
      </c>
      <c r="D27" s="25">
        <v>16.399999999999999</v>
      </c>
      <c r="E27" s="25">
        <v>0</v>
      </c>
      <c r="F27" s="25">
        <v>11.95</v>
      </c>
      <c r="G27" s="25">
        <v>359.19</v>
      </c>
      <c r="H27" s="25">
        <v>195.24</v>
      </c>
      <c r="I27" s="25">
        <v>163.95</v>
      </c>
      <c r="J27" s="25">
        <v>134.41999999999999</v>
      </c>
      <c r="K27" s="25">
        <v>0</v>
      </c>
      <c r="L27" s="25">
        <v>7.09</v>
      </c>
      <c r="M27" s="25">
        <v>9.64</v>
      </c>
      <c r="N27" s="25">
        <v>28.45</v>
      </c>
      <c r="O27" s="25">
        <v>612.58000000000004</v>
      </c>
      <c r="P27" s="28"/>
      <c r="Q27" s="1"/>
      <c r="R27" s="25"/>
    </row>
    <row r="28" spans="1:18" x14ac:dyDescent="0.35">
      <c r="A28" s="1" t="s">
        <v>22</v>
      </c>
      <c r="B28" s="25">
        <v>137.66</v>
      </c>
      <c r="C28" s="25">
        <v>11.72</v>
      </c>
      <c r="D28" s="25">
        <v>11.72</v>
      </c>
      <c r="E28" s="25">
        <v>0</v>
      </c>
      <c r="F28" s="25">
        <v>4.82</v>
      </c>
      <c r="G28" s="25">
        <v>486.68</v>
      </c>
      <c r="H28" s="25">
        <v>134.93</v>
      </c>
      <c r="I28" s="25">
        <v>351.75</v>
      </c>
      <c r="J28" s="25">
        <v>170.61</v>
      </c>
      <c r="K28" s="25">
        <v>0</v>
      </c>
      <c r="L28" s="25">
        <v>22.71</v>
      </c>
      <c r="M28" s="25">
        <v>4.3499999999999996</v>
      </c>
      <c r="N28" s="25">
        <v>0.09</v>
      </c>
      <c r="O28" s="25">
        <v>838.64</v>
      </c>
      <c r="P28" s="27">
        <f>(O28-O29)/O29</f>
        <v>9.9927864122237434E-2</v>
      </c>
      <c r="Q28" s="5">
        <f>O28/$O$79</f>
        <v>9.2396248402065138E-3</v>
      </c>
      <c r="R28" s="25">
        <v>76.19</v>
      </c>
    </row>
    <row r="29" spans="1:18" x14ac:dyDescent="0.35">
      <c r="A29" s="1" t="s">
        <v>11</v>
      </c>
      <c r="B29" s="25">
        <v>118.03</v>
      </c>
      <c r="C29" s="25">
        <v>11.39</v>
      </c>
      <c r="D29" s="25">
        <v>11.39</v>
      </c>
      <c r="E29" s="25">
        <v>0</v>
      </c>
      <c r="F29" s="25">
        <v>1.72</v>
      </c>
      <c r="G29" s="25">
        <v>552.4</v>
      </c>
      <c r="H29" s="25">
        <v>196.75</v>
      </c>
      <c r="I29" s="25">
        <v>355.65</v>
      </c>
      <c r="J29" s="25">
        <v>61.78</v>
      </c>
      <c r="K29" s="25">
        <v>0</v>
      </c>
      <c r="L29" s="25">
        <v>14.36</v>
      </c>
      <c r="M29" s="25">
        <v>2.4700000000000002</v>
      </c>
      <c r="N29" s="25">
        <v>0.3</v>
      </c>
      <c r="O29" s="25">
        <v>762.45</v>
      </c>
      <c r="P29" s="28"/>
      <c r="Q29" s="1"/>
      <c r="R29" s="25"/>
    </row>
    <row r="30" spans="1:18" x14ac:dyDescent="0.35">
      <c r="A30" s="1" t="s">
        <v>23</v>
      </c>
      <c r="B30" s="25">
        <v>522.59</v>
      </c>
      <c r="C30" s="25">
        <v>64.94</v>
      </c>
      <c r="D30" s="25">
        <v>44.92</v>
      </c>
      <c r="E30" s="25">
        <v>20.010000000000002</v>
      </c>
      <c r="F30" s="25">
        <v>129.22999999999999</v>
      </c>
      <c r="G30" s="25">
        <v>1656.36</v>
      </c>
      <c r="H30" s="25">
        <v>567.41</v>
      </c>
      <c r="I30" s="25">
        <v>1088.95</v>
      </c>
      <c r="J30" s="25">
        <v>1868.06</v>
      </c>
      <c r="K30" s="25">
        <v>17.39</v>
      </c>
      <c r="L30" s="25">
        <v>63.11</v>
      </c>
      <c r="M30" s="25">
        <v>170.5</v>
      </c>
      <c r="N30" s="25">
        <v>199.98</v>
      </c>
      <c r="O30" s="25">
        <v>4692.1499999999996</v>
      </c>
      <c r="P30" s="27">
        <f>(O30-O31)/O31</f>
        <v>1.6710617265759897E-2</v>
      </c>
      <c r="Q30" s="5">
        <f>O30/$O$79</f>
        <v>5.1695251471400118E-2</v>
      </c>
      <c r="R30" s="25">
        <v>77.12</v>
      </c>
    </row>
    <row r="31" spans="1:18" x14ac:dyDescent="0.35">
      <c r="A31" s="1" t="s">
        <v>11</v>
      </c>
      <c r="B31" s="25">
        <v>525.24</v>
      </c>
      <c r="C31" s="25">
        <v>78.489999999999995</v>
      </c>
      <c r="D31" s="25">
        <v>50.41</v>
      </c>
      <c r="E31" s="25">
        <v>28.07</v>
      </c>
      <c r="F31" s="25">
        <v>105.89</v>
      </c>
      <c r="G31" s="25">
        <v>1330.67</v>
      </c>
      <c r="H31" s="25">
        <v>427.07</v>
      </c>
      <c r="I31" s="25">
        <v>903.6</v>
      </c>
      <c r="J31" s="25">
        <v>2052.44</v>
      </c>
      <c r="K31" s="25">
        <v>18.63</v>
      </c>
      <c r="L31" s="25">
        <v>59.37</v>
      </c>
      <c r="M31" s="25">
        <v>279.91000000000003</v>
      </c>
      <c r="N31" s="25">
        <v>164.4</v>
      </c>
      <c r="O31" s="25">
        <v>4615.03</v>
      </c>
      <c r="P31" s="28"/>
      <c r="Q31" s="1"/>
      <c r="R31" s="25"/>
    </row>
    <row r="32" spans="1:18" x14ac:dyDescent="0.35">
      <c r="A32" s="1" t="s">
        <v>24</v>
      </c>
      <c r="B32" s="25">
        <v>-0.45</v>
      </c>
      <c r="C32" s="25">
        <v>0</v>
      </c>
      <c r="D32" s="25">
        <v>0</v>
      </c>
      <c r="E32" s="25">
        <v>0</v>
      </c>
      <c r="F32" s="25">
        <v>0</v>
      </c>
      <c r="G32" s="25">
        <v>1.81</v>
      </c>
      <c r="H32" s="25">
        <v>0.28000000000000003</v>
      </c>
      <c r="I32" s="25">
        <v>1.52</v>
      </c>
      <c r="J32" s="25">
        <v>19.12</v>
      </c>
      <c r="K32" s="25">
        <v>0</v>
      </c>
      <c r="L32" s="25">
        <v>0</v>
      </c>
      <c r="M32" s="25">
        <v>-0.04</v>
      </c>
      <c r="N32" s="25">
        <v>0</v>
      </c>
      <c r="O32" s="25">
        <v>20.43</v>
      </c>
      <c r="P32" s="27">
        <f>(O32-O33)/O33</f>
        <v>-0.2600507062658457</v>
      </c>
      <c r="Q32" s="5">
        <f>O32/$O$79</f>
        <v>2.250852993959495E-4</v>
      </c>
      <c r="R32" s="25">
        <v>-7.18</v>
      </c>
    </row>
    <row r="33" spans="1:18" x14ac:dyDescent="0.35">
      <c r="A33" s="1" t="s">
        <v>11</v>
      </c>
      <c r="B33" s="25">
        <v>0.9</v>
      </c>
      <c r="C33" s="25">
        <v>0</v>
      </c>
      <c r="D33" s="25">
        <v>0</v>
      </c>
      <c r="E33" s="25">
        <v>0</v>
      </c>
      <c r="F33" s="25">
        <v>0</v>
      </c>
      <c r="G33" s="25">
        <v>11.73</v>
      </c>
      <c r="H33" s="25">
        <v>1.45</v>
      </c>
      <c r="I33" s="25">
        <v>10.28</v>
      </c>
      <c r="J33" s="25">
        <v>14.7</v>
      </c>
      <c r="K33" s="25">
        <v>0</v>
      </c>
      <c r="L33" s="25">
        <v>0</v>
      </c>
      <c r="M33" s="25">
        <v>0.28000000000000003</v>
      </c>
      <c r="N33" s="25">
        <v>0</v>
      </c>
      <c r="O33" s="25">
        <v>27.61</v>
      </c>
      <c r="P33" s="28"/>
      <c r="Q33" s="1"/>
      <c r="R33" s="25"/>
    </row>
    <row r="34" spans="1:18" x14ac:dyDescent="0.35">
      <c r="A34" s="1" t="s">
        <v>25</v>
      </c>
      <c r="B34" s="25">
        <v>2.1800000000000002</v>
      </c>
      <c r="C34" s="25">
        <v>0</v>
      </c>
      <c r="D34" s="25">
        <v>0</v>
      </c>
      <c r="E34" s="25">
        <v>0</v>
      </c>
      <c r="F34" s="25">
        <v>0.66</v>
      </c>
      <c r="G34" s="25">
        <v>19.54</v>
      </c>
      <c r="H34" s="25">
        <v>4.87</v>
      </c>
      <c r="I34" s="25">
        <v>14.67</v>
      </c>
      <c r="J34" s="25">
        <v>4.38</v>
      </c>
      <c r="K34" s="25">
        <v>0</v>
      </c>
      <c r="L34" s="25">
        <v>24.16</v>
      </c>
      <c r="M34" s="25">
        <v>0.11</v>
      </c>
      <c r="N34" s="25">
        <v>7.0000000000000007E-2</v>
      </c>
      <c r="O34" s="25">
        <v>51.1</v>
      </c>
      <c r="P34" s="27">
        <f>(O34-O35)/O35</f>
        <v>-0.67398239122113057</v>
      </c>
      <c r="Q34" s="5">
        <f>O34/$O$79</f>
        <v>5.6298868326642288E-4</v>
      </c>
      <c r="R34" s="25">
        <v>-105.64</v>
      </c>
    </row>
    <row r="35" spans="1:18" x14ac:dyDescent="0.35">
      <c r="A35" s="1" t="s">
        <v>11</v>
      </c>
      <c r="B35" s="25">
        <v>9.36</v>
      </c>
      <c r="C35" s="25">
        <v>0</v>
      </c>
      <c r="D35" s="25">
        <v>0</v>
      </c>
      <c r="E35" s="25">
        <v>0</v>
      </c>
      <c r="F35" s="25">
        <v>0.82</v>
      </c>
      <c r="G35" s="25">
        <v>118.33</v>
      </c>
      <c r="H35" s="25">
        <v>85.88</v>
      </c>
      <c r="I35" s="25">
        <v>32.450000000000003</v>
      </c>
      <c r="J35" s="25">
        <v>3.98</v>
      </c>
      <c r="K35" s="25">
        <v>0</v>
      </c>
      <c r="L35" s="25">
        <v>23.92</v>
      </c>
      <c r="M35" s="25">
        <v>0.17</v>
      </c>
      <c r="N35" s="25">
        <v>0.16</v>
      </c>
      <c r="O35" s="25">
        <v>156.74</v>
      </c>
      <c r="P35" s="28"/>
      <c r="Q35" s="1"/>
      <c r="R35" s="25"/>
    </row>
    <row r="36" spans="1:18" x14ac:dyDescent="0.35">
      <c r="A36" s="1" t="s">
        <v>26</v>
      </c>
      <c r="B36" s="25">
        <v>643.09</v>
      </c>
      <c r="C36" s="25">
        <v>56.13</v>
      </c>
      <c r="D36" s="25">
        <v>55.21</v>
      </c>
      <c r="E36" s="25">
        <v>0.92</v>
      </c>
      <c r="F36" s="25">
        <v>134.91</v>
      </c>
      <c r="G36" s="25">
        <v>1141.5899999999999</v>
      </c>
      <c r="H36" s="25">
        <v>460.73</v>
      </c>
      <c r="I36" s="25">
        <v>680.86</v>
      </c>
      <c r="J36" s="25">
        <v>772.02</v>
      </c>
      <c r="K36" s="25">
        <v>14.47</v>
      </c>
      <c r="L36" s="25">
        <v>30.58</v>
      </c>
      <c r="M36" s="25">
        <v>74.209999999999994</v>
      </c>
      <c r="N36" s="25">
        <v>877.41</v>
      </c>
      <c r="O36" s="25">
        <v>3744.41</v>
      </c>
      <c r="P36" s="27">
        <f>(O36-O37)/O37</f>
        <v>0.14906081315383263</v>
      </c>
      <c r="Q36" s="5">
        <f>O36/$O$79</f>
        <v>4.1253629266333199E-2</v>
      </c>
      <c r="R36" s="25">
        <v>485.74</v>
      </c>
    </row>
    <row r="37" spans="1:18" x14ac:dyDescent="0.35">
      <c r="A37" s="1" t="s">
        <v>11</v>
      </c>
      <c r="B37" s="25">
        <v>585.13</v>
      </c>
      <c r="C37" s="25">
        <v>58.67</v>
      </c>
      <c r="D37" s="25">
        <v>56.99</v>
      </c>
      <c r="E37" s="25">
        <v>1.68</v>
      </c>
      <c r="F37" s="25">
        <v>91.17</v>
      </c>
      <c r="G37" s="25">
        <v>999.18</v>
      </c>
      <c r="H37" s="25">
        <v>461.14</v>
      </c>
      <c r="I37" s="25">
        <v>538.04</v>
      </c>
      <c r="J37" s="25">
        <v>575.23</v>
      </c>
      <c r="K37" s="25">
        <v>17.82</v>
      </c>
      <c r="L37" s="25">
        <v>28.31</v>
      </c>
      <c r="M37" s="25">
        <v>61.96</v>
      </c>
      <c r="N37" s="25">
        <v>841.2</v>
      </c>
      <c r="O37" s="25">
        <v>3258.67</v>
      </c>
      <c r="P37" s="28"/>
      <c r="Q37" s="1"/>
      <c r="R37" s="25"/>
    </row>
    <row r="38" spans="1:18" x14ac:dyDescent="0.35">
      <c r="A38" s="1" t="s">
        <v>27</v>
      </c>
      <c r="B38" s="25">
        <v>148.5</v>
      </c>
      <c r="C38" s="25">
        <v>22.1</v>
      </c>
      <c r="D38" s="25">
        <v>22.1</v>
      </c>
      <c r="E38" s="25">
        <v>0</v>
      </c>
      <c r="F38" s="25">
        <v>21.53</v>
      </c>
      <c r="G38" s="25">
        <v>720.48</v>
      </c>
      <c r="H38" s="25">
        <v>324.29000000000002</v>
      </c>
      <c r="I38" s="25">
        <v>396.19</v>
      </c>
      <c r="J38" s="25">
        <v>174.58</v>
      </c>
      <c r="K38" s="25">
        <v>0</v>
      </c>
      <c r="L38" s="25">
        <v>4.92</v>
      </c>
      <c r="M38" s="25">
        <v>17.21</v>
      </c>
      <c r="N38" s="25">
        <v>3.28</v>
      </c>
      <c r="O38" s="25">
        <v>1112.5999999999999</v>
      </c>
      <c r="P38" s="27">
        <f>(O38-O39)/O39</f>
        <v>9.0517030139671564E-2</v>
      </c>
      <c r="Q38" s="5">
        <f>O38/$O$79</f>
        <v>1.2257949295542506E-2</v>
      </c>
      <c r="R38" s="25">
        <v>92.35</v>
      </c>
    </row>
    <row r="39" spans="1:18" x14ac:dyDescent="0.35">
      <c r="A39" s="1" t="s">
        <v>11</v>
      </c>
      <c r="B39" s="25">
        <v>157.09</v>
      </c>
      <c r="C39" s="25">
        <v>20.76</v>
      </c>
      <c r="D39" s="25">
        <v>20.76</v>
      </c>
      <c r="E39" s="25">
        <v>0</v>
      </c>
      <c r="F39" s="25">
        <v>22.77</v>
      </c>
      <c r="G39" s="25">
        <v>626.23</v>
      </c>
      <c r="H39" s="25">
        <v>276.83</v>
      </c>
      <c r="I39" s="25">
        <v>349.39</v>
      </c>
      <c r="J39" s="25">
        <v>167.61</v>
      </c>
      <c r="K39" s="25">
        <v>0</v>
      </c>
      <c r="L39" s="25">
        <v>4.4400000000000004</v>
      </c>
      <c r="M39" s="25">
        <v>17.399999999999999</v>
      </c>
      <c r="N39" s="25">
        <v>3.96</v>
      </c>
      <c r="O39" s="25">
        <v>1020.25</v>
      </c>
      <c r="P39" s="28"/>
      <c r="Q39" s="1"/>
      <c r="R39" s="25"/>
    </row>
    <row r="40" spans="1:18" x14ac:dyDescent="0.35">
      <c r="A40" s="1" t="s">
        <v>28</v>
      </c>
      <c r="B40" s="25">
        <v>632.88</v>
      </c>
      <c r="C40" s="25">
        <v>32.03</v>
      </c>
      <c r="D40" s="25">
        <v>32.03</v>
      </c>
      <c r="E40" s="25">
        <v>0</v>
      </c>
      <c r="F40" s="25">
        <v>44.95</v>
      </c>
      <c r="G40" s="25">
        <v>629.15</v>
      </c>
      <c r="H40" s="25">
        <v>312.67</v>
      </c>
      <c r="I40" s="25">
        <v>316.48</v>
      </c>
      <c r="J40" s="25">
        <v>763.03</v>
      </c>
      <c r="K40" s="25">
        <v>0</v>
      </c>
      <c r="L40" s="25">
        <v>53.54</v>
      </c>
      <c r="M40" s="25">
        <v>304.05</v>
      </c>
      <c r="N40" s="25">
        <v>607.94000000000005</v>
      </c>
      <c r="O40" s="25">
        <v>3067.57</v>
      </c>
      <c r="P40" s="27">
        <f>(O40-O41)/O41</f>
        <v>0.26173063950905728</v>
      </c>
      <c r="Q40" s="5">
        <f>O40/$O$79</f>
        <v>3.379661829995266E-2</v>
      </c>
      <c r="R40" s="25">
        <v>636.33000000000004</v>
      </c>
    </row>
    <row r="41" spans="1:18" x14ac:dyDescent="0.35">
      <c r="A41" s="1" t="s">
        <v>11</v>
      </c>
      <c r="B41" s="25">
        <v>563.41</v>
      </c>
      <c r="C41" s="25">
        <v>34.25</v>
      </c>
      <c r="D41" s="25">
        <v>34.25</v>
      </c>
      <c r="E41" s="25">
        <v>0</v>
      </c>
      <c r="F41" s="25">
        <v>25.08</v>
      </c>
      <c r="G41" s="25">
        <v>795.51</v>
      </c>
      <c r="H41" s="25">
        <v>365.77</v>
      </c>
      <c r="I41" s="25">
        <v>429.73</v>
      </c>
      <c r="J41" s="25">
        <v>577.85</v>
      </c>
      <c r="K41" s="25">
        <v>0.03</v>
      </c>
      <c r="L41" s="25">
        <v>22.52</v>
      </c>
      <c r="M41" s="25">
        <v>251.64</v>
      </c>
      <c r="N41" s="25">
        <v>160.96</v>
      </c>
      <c r="O41" s="25">
        <v>2431.2399999999998</v>
      </c>
      <c r="P41" s="28"/>
      <c r="Q41" s="1"/>
      <c r="R41" s="25"/>
    </row>
    <row r="42" spans="1:18" x14ac:dyDescent="0.35">
      <c r="A42" s="1" t="s">
        <v>29</v>
      </c>
      <c r="B42" s="25">
        <v>30.04</v>
      </c>
      <c r="C42" s="25">
        <v>0.93</v>
      </c>
      <c r="D42" s="25">
        <v>0.93</v>
      </c>
      <c r="E42" s="25">
        <v>0</v>
      </c>
      <c r="F42" s="25">
        <v>6.02</v>
      </c>
      <c r="G42" s="25">
        <v>710.07</v>
      </c>
      <c r="H42" s="25">
        <v>157.68</v>
      </c>
      <c r="I42" s="25">
        <v>552.39</v>
      </c>
      <c r="J42" s="25">
        <v>0.98</v>
      </c>
      <c r="K42" s="25">
        <v>0</v>
      </c>
      <c r="L42" s="25">
        <v>2.0699999999999998</v>
      </c>
      <c r="M42" s="25">
        <v>37.729999999999997</v>
      </c>
      <c r="N42" s="25">
        <v>4.84</v>
      </c>
      <c r="O42" s="25">
        <v>792.68</v>
      </c>
      <c r="P42" s="27">
        <f>(O42-O43)/O43</f>
        <v>0.33943899966204799</v>
      </c>
      <c r="Q42" s="5">
        <f>O42/$O$79</f>
        <v>8.7332655469985927E-3</v>
      </c>
      <c r="R42" s="25">
        <v>200.88</v>
      </c>
    </row>
    <row r="43" spans="1:18" x14ac:dyDescent="0.35">
      <c r="A43" s="1" t="s">
        <v>11</v>
      </c>
      <c r="B43" s="25">
        <v>23.19</v>
      </c>
      <c r="C43" s="25">
        <v>0.72</v>
      </c>
      <c r="D43" s="25">
        <v>0.72</v>
      </c>
      <c r="E43" s="25">
        <v>0</v>
      </c>
      <c r="F43" s="25">
        <v>4.6900000000000004</v>
      </c>
      <c r="G43" s="25">
        <v>547.47</v>
      </c>
      <c r="H43" s="25">
        <v>108.28</v>
      </c>
      <c r="I43" s="25">
        <v>439.18</v>
      </c>
      <c r="J43" s="25">
        <v>0.39</v>
      </c>
      <c r="K43" s="25">
        <v>0</v>
      </c>
      <c r="L43" s="25">
        <v>1.83</v>
      </c>
      <c r="M43" s="25">
        <v>9</v>
      </c>
      <c r="N43" s="25">
        <v>4.5199999999999996</v>
      </c>
      <c r="O43" s="25">
        <v>591.79999999999995</v>
      </c>
      <c r="P43" s="28"/>
      <c r="Q43" s="1"/>
      <c r="R43" s="25"/>
    </row>
    <row r="44" spans="1:18" x14ac:dyDescent="0.35">
      <c r="A44" s="1" t="s">
        <v>30</v>
      </c>
      <c r="B44" s="25">
        <v>998.66</v>
      </c>
      <c r="C44" s="25">
        <v>240.52</v>
      </c>
      <c r="D44" s="25">
        <v>240.52</v>
      </c>
      <c r="E44" s="25">
        <v>0</v>
      </c>
      <c r="F44" s="25">
        <v>103.94</v>
      </c>
      <c r="G44" s="25">
        <v>2366.91</v>
      </c>
      <c r="H44" s="25">
        <v>1004.04</v>
      </c>
      <c r="I44" s="25">
        <v>1362.87</v>
      </c>
      <c r="J44" s="25">
        <v>952.14</v>
      </c>
      <c r="K44" s="25">
        <v>59.61</v>
      </c>
      <c r="L44" s="25">
        <v>221.07</v>
      </c>
      <c r="M44" s="25">
        <v>70.989999999999995</v>
      </c>
      <c r="N44" s="25">
        <v>130.88</v>
      </c>
      <c r="O44" s="25">
        <v>5144.72</v>
      </c>
      <c r="P44" s="27">
        <f>(O44-O45)/O45</f>
        <v>0.2643540875634362</v>
      </c>
      <c r="Q44" s="5">
        <f>O44/$O$79</f>
        <v>5.6681392144313725E-2</v>
      </c>
      <c r="R44" s="25">
        <v>1075.67</v>
      </c>
    </row>
    <row r="45" spans="1:18" x14ac:dyDescent="0.35">
      <c r="A45" s="1" t="s">
        <v>11</v>
      </c>
      <c r="B45" s="25">
        <v>845.93</v>
      </c>
      <c r="C45" s="25">
        <v>223.39</v>
      </c>
      <c r="D45" s="25">
        <v>223.39</v>
      </c>
      <c r="E45" s="25">
        <v>0</v>
      </c>
      <c r="F45" s="25">
        <v>54.51</v>
      </c>
      <c r="G45" s="25">
        <v>1693.1</v>
      </c>
      <c r="H45" s="25">
        <v>771.52</v>
      </c>
      <c r="I45" s="25">
        <v>921.58</v>
      </c>
      <c r="J45" s="25">
        <v>728.39</v>
      </c>
      <c r="K45" s="25">
        <v>35</v>
      </c>
      <c r="L45" s="25">
        <v>188.64</v>
      </c>
      <c r="M45" s="25">
        <v>171.79</v>
      </c>
      <c r="N45" s="25">
        <v>128.30000000000001</v>
      </c>
      <c r="O45" s="25">
        <v>4069.05</v>
      </c>
      <c r="P45" s="28"/>
      <c r="Q45" s="1"/>
      <c r="R45" s="25"/>
    </row>
    <row r="46" spans="1:18" x14ac:dyDescent="0.35">
      <c r="A46" s="1" t="s">
        <v>31</v>
      </c>
      <c r="B46" s="25">
        <v>1719.87</v>
      </c>
      <c r="C46" s="25">
        <v>360.7</v>
      </c>
      <c r="D46" s="25">
        <v>161.63</v>
      </c>
      <c r="E46" s="25">
        <v>199.07</v>
      </c>
      <c r="F46" s="25">
        <v>375.86</v>
      </c>
      <c r="G46" s="25">
        <v>2891.83</v>
      </c>
      <c r="H46" s="25">
        <v>1139.8699999999999</v>
      </c>
      <c r="I46" s="25">
        <v>1751.96</v>
      </c>
      <c r="J46" s="25">
        <v>7158.37</v>
      </c>
      <c r="K46" s="25">
        <v>157</v>
      </c>
      <c r="L46" s="25">
        <v>192.98</v>
      </c>
      <c r="M46" s="25">
        <v>259.64</v>
      </c>
      <c r="N46" s="25">
        <v>515.96</v>
      </c>
      <c r="O46" s="25">
        <v>13632.21</v>
      </c>
      <c r="P46" s="27">
        <f>(O46-O47)/O47</f>
        <v>8.7139699127239206E-2</v>
      </c>
      <c r="Q46" s="5">
        <f>O46/$O$79</f>
        <v>0.15019138860883294</v>
      </c>
      <c r="R46" s="25">
        <v>1092.69</v>
      </c>
    </row>
    <row r="47" spans="1:18" x14ac:dyDescent="0.35">
      <c r="A47" s="1" t="s">
        <v>11</v>
      </c>
      <c r="B47" s="25">
        <v>1750.3</v>
      </c>
      <c r="C47" s="25">
        <v>345.87</v>
      </c>
      <c r="D47" s="25">
        <v>187.38</v>
      </c>
      <c r="E47" s="25">
        <v>158.49</v>
      </c>
      <c r="F47" s="25">
        <v>320.73</v>
      </c>
      <c r="G47" s="25">
        <v>2458.21</v>
      </c>
      <c r="H47" s="25">
        <v>839.47</v>
      </c>
      <c r="I47" s="25">
        <v>1618.74</v>
      </c>
      <c r="J47" s="25">
        <v>6551.44</v>
      </c>
      <c r="K47" s="25">
        <v>100.95</v>
      </c>
      <c r="L47" s="25">
        <v>210.84</v>
      </c>
      <c r="M47" s="25">
        <v>295.43</v>
      </c>
      <c r="N47" s="25">
        <v>505.75</v>
      </c>
      <c r="O47" s="25">
        <v>12539.52</v>
      </c>
      <c r="P47" s="28"/>
      <c r="Q47" s="1"/>
      <c r="R47" s="25"/>
    </row>
    <row r="48" spans="1:18" x14ac:dyDescent="0.35">
      <c r="A48" s="1" t="s">
        <v>32</v>
      </c>
      <c r="B48" s="25">
        <v>723.06</v>
      </c>
      <c r="C48" s="25">
        <v>182.8</v>
      </c>
      <c r="D48" s="25">
        <v>86.07</v>
      </c>
      <c r="E48" s="25">
        <v>96.73</v>
      </c>
      <c r="F48" s="25">
        <v>159.59</v>
      </c>
      <c r="G48" s="25">
        <v>1119.1400000000001</v>
      </c>
      <c r="H48" s="25">
        <v>337.52</v>
      </c>
      <c r="I48" s="25">
        <v>781.61</v>
      </c>
      <c r="J48" s="25">
        <v>2803.89</v>
      </c>
      <c r="K48" s="25">
        <v>33.68</v>
      </c>
      <c r="L48" s="25">
        <v>49.52</v>
      </c>
      <c r="M48" s="25">
        <v>494.45</v>
      </c>
      <c r="N48" s="25">
        <v>645.32000000000005</v>
      </c>
      <c r="O48" s="25">
        <v>6211.44</v>
      </c>
      <c r="P48" s="27">
        <f>(O48-O49)/O49</f>
        <v>0.14774587664869379</v>
      </c>
      <c r="Q48" s="5">
        <f>O48/$O$79</f>
        <v>6.8433863537933265E-2</v>
      </c>
      <c r="R48" s="25">
        <v>799.58</v>
      </c>
    </row>
    <row r="49" spans="1:18" x14ac:dyDescent="0.35">
      <c r="A49" s="1" t="s">
        <v>11</v>
      </c>
      <c r="B49" s="25">
        <v>772.24</v>
      </c>
      <c r="C49" s="25">
        <v>189.6</v>
      </c>
      <c r="D49" s="25">
        <v>99.98</v>
      </c>
      <c r="E49" s="25">
        <v>89.63</v>
      </c>
      <c r="F49" s="25">
        <v>118.31</v>
      </c>
      <c r="G49" s="25">
        <v>938.73</v>
      </c>
      <c r="H49" s="25">
        <v>247.78</v>
      </c>
      <c r="I49" s="25">
        <v>690.95</v>
      </c>
      <c r="J49" s="25">
        <v>2893.27</v>
      </c>
      <c r="K49" s="25">
        <v>43.59</v>
      </c>
      <c r="L49" s="25">
        <v>57.48</v>
      </c>
      <c r="M49" s="25">
        <v>224.05</v>
      </c>
      <c r="N49" s="25">
        <v>174.58</v>
      </c>
      <c r="O49" s="25">
        <v>5411.86</v>
      </c>
      <c r="P49" s="28"/>
      <c r="Q49" s="1"/>
      <c r="R49" s="25"/>
    </row>
    <row r="50" spans="1:18" x14ac:dyDescent="0.35">
      <c r="A50" s="1" t="s">
        <v>33</v>
      </c>
      <c r="B50" s="25">
        <v>969.83</v>
      </c>
      <c r="C50" s="25">
        <v>149.69</v>
      </c>
      <c r="D50" s="25">
        <v>68.849999999999994</v>
      </c>
      <c r="E50" s="25">
        <v>80.84</v>
      </c>
      <c r="F50" s="25">
        <v>154.69999999999999</v>
      </c>
      <c r="G50" s="25">
        <v>1891.94</v>
      </c>
      <c r="H50" s="25">
        <v>551.59</v>
      </c>
      <c r="I50" s="25">
        <v>1340.35</v>
      </c>
      <c r="J50" s="25">
        <v>2863.02</v>
      </c>
      <c r="K50" s="25">
        <v>17.48</v>
      </c>
      <c r="L50" s="25">
        <v>113.8</v>
      </c>
      <c r="M50" s="25">
        <v>101.18</v>
      </c>
      <c r="N50" s="25">
        <v>384.68</v>
      </c>
      <c r="O50" s="25">
        <v>6646.32</v>
      </c>
      <c r="P50" s="27">
        <f>(O50-O51)/O51</f>
        <v>8.783260689167538E-2</v>
      </c>
      <c r="Q50" s="5">
        <f>O50/$O$79</f>
        <v>7.3225106562960704E-2</v>
      </c>
      <c r="R50" s="25">
        <v>536.63</v>
      </c>
    </row>
    <row r="51" spans="1:18" x14ac:dyDescent="0.35">
      <c r="A51" s="1" t="s">
        <v>11</v>
      </c>
      <c r="B51" s="25">
        <v>910.83</v>
      </c>
      <c r="C51" s="25">
        <v>176.69</v>
      </c>
      <c r="D51" s="25">
        <v>77.260000000000005</v>
      </c>
      <c r="E51" s="25">
        <v>99.43</v>
      </c>
      <c r="F51" s="25">
        <v>141.03</v>
      </c>
      <c r="G51" s="25">
        <v>1588.22</v>
      </c>
      <c r="H51" s="25">
        <v>432.77</v>
      </c>
      <c r="I51" s="25">
        <v>1155.45</v>
      </c>
      <c r="J51" s="25">
        <v>2853.01</v>
      </c>
      <c r="K51" s="25">
        <v>33.64</v>
      </c>
      <c r="L51" s="25">
        <v>118.65</v>
      </c>
      <c r="M51" s="25">
        <v>115.56</v>
      </c>
      <c r="N51" s="25">
        <v>172.06</v>
      </c>
      <c r="O51" s="25">
        <v>6109.69</v>
      </c>
      <c r="P51" s="28"/>
      <c r="Q51" s="1"/>
      <c r="R51" s="25"/>
    </row>
    <row r="52" spans="1:18" x14ac:dyDescent="0.35">
      <c r="A52" s="1" t="s">
        <v>34</v>
      </c>
      <c r="B52" s="25">
        <v>129.09</v>
      </c>
      <c r="C52" s="25">
        <v>18.77</v>
      </c>
      <c r="D52" s="25">
        <v>11.38</v>
      </c>
      <c r="E52" s="25">
        <v>7.39</v>
      </c>
      <c r="F52" s="25">
        <v>4.29</v>
      </c>
      <c r="G52" s="25">
        <v>658.23</v>
      </c>
      <c r="H52" s="25">
        <v>287.32</v>
      </c>
      <c r="I52" s="25">
        <v>370.91</v>
      </c>
      <c r="J52" s="25">
        <v>208.69</v>
      </c>
      <c r="K52" s="25">
        <v>0</v>
      </c>
      <c r="L52" s="25">
        <v>10.78</v>
      </c>
      <c r="M52" s="25">
        <v>59.43</v>
      </c>
      <c r="N52" s="25">
        <v>229.07</v>
      </c>
      <c r="O52" s="25">
        <v>1318.35</v>
      </c>
      <c r="P52" s="27">
        <f>(O52-O53)/O53</f>
        <v>0.25262477790340804</v>
      </c>
      <c r="Q52" s="5">
        <f>O52/$O$79</f>
        <v>1.4524777506541851E-2</v>
      </c>
      <c r="R52" s="25">
        <v>265.88</v>
      </c>
    </row>
    <row r="53" spans="1:18" x14ac:dyDescent="0.35">
      <c r="A53" s="1" t="s">
        <v>11</v>
      </c>
      <c r="B53" s="25">
        <v>116.81</v>
      </c>
      <c r="C53" s="25">
        <v>13.67</v>
      </c>
      <c r="D53" s="25">
        <v>7.38</v>
      </c>
      <c r="E53" s="25">
        <v>6.29</v>
      </c>
      <c r="F53" s="25">
        <v>3.57</v>
      </c>
      <c r="G53" s="25">
        <v>627.1</v>
      </c>
      <c r="H53" s="25">
        <v>340.96</v>
      </c>
      <c r="I53" s="25">
        <v>286.14</v>
      </c>
      <c r="J53" s="25">
        <v>108.78</v>
      </c>
      <c r="K53" s="25">
        <v>0</v>
      </c>
      <c r="L53" s="25">
        <v>9.32</v>
      </c>
      <c r="M53" s="25">
        <v>53.81</v>
      </c>
      <c r="N53" s="25">
        <v>119.41</v>
      </c>
      <c r="O53" s="25">
        <v>1052.47</v>
      </c>
      <c r="P53" s="28"/>
      <c r="Q53" s="1"/>
      <c r="R53" s="25"/>
    </row>
    <row r="54" spans="1:18" x14ac:dyDescent="0.35">
      <c r="A54" s="3" t="s">
        <v>35</v>
      </c>
      <c r="B54" s="26">
        <f t="shared" ref="B54:O54" si="0">SUM(B4+B6+B8+B10+B12+B14+B16+B18+B20+B22+B24+B26+B28+B30+B32+B34+B36+B38+B40+B42+B44+B46+B48+B50+B52)</f>
        <v>11437.48</v>
      </c>
      <c r="C54" s="26">
        <f t="shared" si="0"/>
        <v>1942.0500000000002</v>
      </c>
      <c r="D54" s="26">
        <f t="shared" si="0"/>
        <v>1475.07</v>
      </c>
      <c r="E54" s="26">
        <f t="shared" si="0"/>
        <v>466.98</v>
      </c>
      <c r="F54" s="26">
        <f t="shared" si="0"/>
        <v>1935.29</v>
      </c>
      <c r="G54" s="26">
        <f t="shared" si="0"/>
        <v>26092.059999999998</v>
      </c>
      <c r="H54" s="26">
        <f t="shared" si="0"/>
        <v>10706.3</v>
      </c>
      <c r="I54" s="26">
        <f t="shared" si="0"/>
        <v>15385.769999999999</v>
      </c>
      <c r="J54" s="26">
        <f t="shared" si="0"/>
        <v>27962.749999999996</v>
      </c>
      <c r="K54" s="26">
        <f t="shared" si="0"/>
        <v>379.3</v>
      </c>
      <c r="L54" s="26">
        <f t="shared" si="0"/>
        <v>1935.5199999999998</v>
      </c>
      <c r="M54" s="26">
        <f t="shared" si="0"/>
        <v>2551.9199999999996</v>
      </c>
      <c r="N54" s="26">
        <f t="shared" si="0"/>
        <v>5813.59</v>
      </c>
      <c r="O54" s="26">
        <f t="shared" si="0"/>
        <v>80049.97</v>
      </c>
      <c r="P54" s="29">
        <f>(O54-O55)/O55</f>
        <v>0.16826119907572309</v>
      </c>
      <c r="Q54" s="6">
        <f>O54/$O$79</f>
        <v>0.88194182398858423</v>
      </c>
      <c r="R54" s="26">
        <v>11529.36</v>
      </c>
    </row>
    <row r="55" spans="1:18" x14ac:dyDescent="0.35">
      <c r="A55" s="1" t="s">
        <v>36</v>
      </c>
      <c r="B55" s="25">
        <f t="shared" ref="B55:O55" si="1">SUM(B5+B7+B9+B11+B13+B15+B17+B19+B21+B23+B25+B27+B29+B31+B33+B35+B37+B39+B41+B43+B45+B47+B49+B51+B53)</f>
        <v>10680.749999999996</v>
      </c>
      <c r="C55" s="25">
        <f t="shared" si="1"/>
        <v>1927.73</v>
      </c>
      <c r="D55" s="25">
        <f t="shared" si="1"/>
        <v>1481.0400000000002</v>
      </c>
      <c r="E55" s="25">
        <f t="shared" si="1"/>
        <v>446.69000000000005</v>
      </c>
      <c r="F55" s="25">
        <f t="shared" si="1"/>
        <v>1416.9299999999998</v>
      </c>
      <c r="G55" s="25">
        <f t="shared" si="1"/>
        <v>21884.53</v>
      </c>
      <c r="H55" s="25">
        <f t="shared" si="1"/>
        <v>8772.89</v>
      </c>
      <c r="I55" s="25">
        <f t="shared" si="1"/>
        <v>13111.6</v>
      </c>
      <c r="J55" s="25">
        <f t="shared" si="1"/>
        <v>22656.82</v>
      </c>
      <c r="K55" s="25">
        <f t="shared" si="1"/>
        <v>316.96000000000004</v>
      </c>
      <c r="L55" s="25">
        <f t="shared" si="1"/>
        <v>2126.0899999999997</v>
      </c>
      <c r="M55" s="25">
        <f t="shared" si="1"/>
        <v>2254.36</v>
      </c>
      <c r="N55" s="25">
        <f t="shared" si="1"/>
        <v>5256.4800000000005</v>
      </c>
      <c r="O55" s="25">
        <f t="shared" si="1"/>
        <v>68520.610000000015</v>
      </c>
      <c r="P55" s="28"/>
      <c r="Q55" s="1"/>
      <c r="R55" s="25"/>
    </row>
    <row r="56" spans="1:18" x14ac:dyDescent="0.35">
      <c r="A56" s="1" t="s">
        <v>37</v>
      </c>
      <c r="B56" s="5">
        <f t="shared" ref="B56:O56" si="2">(B54-B55)/B55</f>
        <v>7.0849893499988617E-2</v>
      </c>
      <c r="C56" s="5">
        <f t="shared" si="2"/>
        <v>7.4284261800149206E-3</v>
      </c>
      <c r="D56" s="5">
        <f t="shared" si="2"/>
        <v>-4.0309512234647637E-3</v>
      </c>
      <c r="E56" s="5">
        <f t="shared" si="2"/>
        <v>4.5423000291029483E-2</v>
      </c>
      <c r="F56" s="5">
        <f t="shared" si="2"/>
        <v>0.36583317453932107</v>
      </c>
      <c r="G56" s="5">
        <f t="shared" si="2"/>
        <v>0.19226046892485235</v>
      </c>
      <c r="H56" s="5">
        <f t="shared" si="2"/>
        <v>0.22038461669985604</v>
      </c>
      <c r="I56" s="5">
        <f t="shared" si="2"/>
        <v>0.17344717654595918</v>
      </c>
      <c r="J56" s="5">
        <f t="shared" si="2"/>
        <v>0.23418688059489357</v>
      </c>
      <c r="K56" s="5">
        <f t="shared" si="2"/>
        <v>0.19668096920747088</v>
      </c>
      <c r="L56" s="5">
        <f t="shared" si="2"/>
        <v>-8.9634023018780942E-2</v>
      </c>
      <c r="M56" s="5">
        <f t="shared" si="2"/>
        <v>0.13199311556273155</v>
      </c>
      <c r="N56" s="5">
        <f t="shared" si="2"/>
        <v>0.10598537424283924</v>
      </c>
      <c r="O56" s="5">
        <f t="shared" si="2"/>
        <v>0.16826119907572309</v>
      </c>
      <c r="P56" s="28"/>
      <c r="Q56" s="1"/>
      <c r="R56" s="25"/>
    </row>
    <row r="57" spans="1:18" x14ac:dyDescent="0.35">
      <c r="A57" s="3" t="s">
        <v>74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8"/>
      <c r="Q57" s="1"/>
      <c r="R57" s="25"/>
    </row>
    <row r="58" spans="1:18" x14ac:dyDescent="0.35">
      <c r="A58" s="1" t="s">
        <v>38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1523.76</v>
      </c>
      <c r="K58" s="25">
        <v>0</v>
      </c>
      <c r="L58" s="25">
        <v>0</v>
      </c>
      <c r="M58" s="25">
        <v>24.19</v>
      </c>
      <c r="N58" s="25">
        <v>0</v>
      </c>
      <c r="O58" s="25">
        <v>1547.95</v>
      </c>
      <c r="P58" s="27">
        <f>(O58-O59)/O59</f>
        <v>0.40909752944817673</v>
      </c>
      <c r="Q58" s="5">
        <f>O58/$O$79</f>
        <v>1.7054370494369069E-2</v>
      </c>
      <c r="R58" s="25">
        <v>449.41</v>
      </c>
    </row>
    <row r="59" spans="1:18" x14ac:dyDescent="0.35">
      <c r="A59" s="1" t="s">
        <v>11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1076.02</v>
      </c>
      <c r="K59" s="25">
        <v>0</v>
      </c>
      <c r="L59" s="25">
        <v>0</v>
      </c>
      <c r="M59" s="25">
        <v>22.52</v>
      </c>
      <c r="N59" s="25">
        <v>0</v>
      </c>
      <c r="O59" s="25">
        <v>1098.54</v>
      </c>
      <c r="P59" s="28"/>
      <c r="Q59" s="1"/>
      <c r="R59" s="25"/>
    </row>
    <row r="60" spans="1:18" x14ac:dyDescent="0.35">
      <c r="A60" s="1" t="s">
        <v>39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968.22</v>
      </c>
      <c r="K60" s="25">
        <v>0</v>
      </c>
      <c r="L60" s="25">
        <v>0</v>
      </c>
      <c r="M60" s="25">
        <v>61.87</v>
      </c>
      <c r="N60" s="25">
        <v>0</v>
      </c>
      <c r="O60" s="25">
        <v>1030.0899999999999</v>
      </c>
      <c r="P60" s="27">
        <f>(O60-O61)/O61</f>
        <v>0.21576102351052776</v>
      </c>
      <c r="Q60" s="5">
        <f>O60/$O$79</f>
        <v>1.1348904359019757E-2</v>
      </c>
      <c r="R60" s="25">
        <v>182.81</v>
      </c>
    </row>
    <row r="61" spans="1:18" x14ac:dyDescent="0.35">
      <c r="A61" s="1" t="s">
        <v>11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793.08</v>
      </c>
      <c r="K61" s="25">
        <v>0</v>
      </c>
      <c r="L61" s="25">
        <v>0</v>
      </c>
      <c r="M61" s="25">
        <v>54.2</v>
      </c>
      <c r="N61" s="25">
        <v>0</v>
      </c>
      <c r="O61" s="25">
        <v>847.28</v>
      </c>
      <c r="P61" s="28"/>
      <c r="Q61" s="1"/>
      <c r="R61" s="25"/>
    </row>
    <row r="62" spans="1:18" x14ac:dyDescent="0.35">
      <c r="A62" s="1" t="s">
        <v>40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1951.55</v>
      </c>
      <c r="K62" s="25">
        <v>0</v>
      </c>
      <c r="L62" s="25">
        <v>0</v>
      </c>
      <c r="M62" s="25">
        <v>77.7</v>
      </c>
      <c r="N62" s="25">
        <v>0</v>
      </c>
      <c r="O62" s="25">
        <v>2029.25</v>
      </c>
      <c r="P62" s="27">
        <f>(O62-O63)/O63</f>
        <v>0.33526129469514521</v>
      </c>
      <c r="Q62" s="5">
        <f>O62/$O$79</f>
        <v>2.2357040812492929E-2</v>
      </c>
      <c r="R62" s="25">
        <v>509.51</v>
      </c>
    </row>
    <row r="63" spans="1:18" x14ac:dyDescent="0.35">
      <c r="A63" s="1" t="s">
        <v>11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1403.33</v>
      </c>
      <c r="K63" s="25">
        <v>0</v>
      </c>
      <c r="L63" s="25">
        <v>0</v>
      </c>
      <c r="M63" s="25">
        <v>116.41</v>
      </c>
      <c r="N63" s="25">
        <v>0</v>
      </c>
      <c r="O63" s="25">
        <v>1519.74</v>
      </c>
      <c r="P63" s="28"/>
      <c r="Q63" s="1"/>
      <c r="R63" s="25"/>
    </row>
    <row r="64" spans="1:18" x14ac:dyDescent="0.35">
      <c r="A64" s="1" t="s">
        <v>41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482.36</v>
      </c>
      <c r="K64" s="25">
        <v>0</v>
      </c>
      <c r="L64" s="25">
        <v>0</v>
      </c>
      <c r="M64" s="25">
        <v>10.97</v>
      </c>
      <c r="N64" s="25">
        <v>0</v>
      </c>
      <c r="O64" s="25">
        <v>493.33</v>
      </c>
      <c r="P64" s="27">
        <f>(O64-O65)/O65</f>
        <v>0.26498115336290667</v>
      </c>
      <c r="Q64" s="5">
        <f>O64/$O$79</f>
        <v>5.4352095325993031E-3</v>
      </c>
      <c r="R64" s="25">
        <v>103.34</v>
      </c>
    </row>
    <row r="65" spans="1:19" x14ac:dyDescent="0.35">
      <c r="A65" s="1" t="s">
        <v>11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382.84</v>
      </c>
      <c r="K65" s="25">
        <v>0</v>
      </c>
      <c r="L65" s="25">
        <v>0</v>
      </c>
      <c r="M65" s="25">
        <v>7.15</v>
      </c>
      <c r="N65" s="25">
        <v>0</v>
      </c>
      <c r="O65" s="25">
        <v>389.99</v>
      </c>
      <c r="P65" s="28"/>
      <c r="Q65" s="1"/>
      <c r="R65" s="25"/>
    </row>
    <row r="66" spans="1:19" x14ac:dyDescent="0.35">
      <c r="A66" s="1" t="s">
        <v>42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4165.53</v>
      </c>
      <c r="K66" s="25">
        <v>0</v>
      </c>
      <c r="L66" s="25">
        <v>0</v>
      </c>
      <c r="M66" s="25">
        <v>56.11</v>
      </c>
      <c r="N66" s="25">
        <v>0</v>
      </c>
      <c r="O66" s="25">
        <v>4221.6400000000003</v>
      </c>
      <c r="P66" s="27">
        <f>(O66-O67)/O67</f>
        <v>0.18779912046975814</v>
      </c>
      <c r="Q66" s="5">
        <f>O66/$O$79</f>
        <v>4.6511458802834867E-2</v>
      </c>
      <c r="R66" s="25">
        <v>667.47</v>
      </c>
    </row>
    <row r="67" spans="1:19" x14ac:dyDescent="0.35">
      <c r="A67" s="1" t="s">
        <v>11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3503.58</v>
      </c>
      <c r="K67" s="25">
        <v>0</v>
      </c>
      <c r="L67" s="25">
        <v>0</v>
      </c>
      <c r="M67" s="25">
        <v>50.59</v>
      </c>
      <c r="N67" s="25">
        <v>0</v>
      </c>
      <c r="O67" s="25">
        <v>3554.17</v>
      </c>
      <c r="P67" s="28"/>
      <c r="Q67" s="1"/>
      <c r="R67" s="25"/>
    </row>
    <row r="68" spans="1:19" x14ac:dyDescent="0.35">
      <c r="A68" s="3" t="s">
        <v>76</v>
      </c>
      <c r="B68" s="26">
        <f t="shared" ref="B68:O68" si="3">SUM(B58+B60+B62+B64+B66)</f>
        <v>0</v>
      </c>
      <c r="C68" s="26">
        <f t="shared" si="3"/>
        <v>0</v>
      </c>
      <c r="D68" s="26">
        <f t="shared" si="3"/>
        <v>0</v>
      </c>
      <c r="E68" s="26">
        <f t="shared" si="3"/>
        <v>0</v>
      </c>
      <c r="F68" s="26">
        <f t="shared" si="3"/>
        <v>0</v>
      </c>
      <c r="G68" s="26">
        <f t="shared" si="3"/>
        <v>0</v>
      </c>
      <c r="H68" s="26">
        <f t="shared" si="3"/>
        <v>0</v>
      </c>
      <c r="I68" s="26">
        <f t="shared" si="3"/>
        <v>0</v>
      </c>
      <c r="J68" s="26">
        <f t="shared" si="3"/>
        <v>9091.4199999999983</v>
      </c>
      <c r="K68" s="26">
        <f t="shared" si="3"/>
        <v>0</v>
      </c>
      <c r="L68" s="26">
        <f t="shared" si="3"/>
        <v>0</v>
      </c>
      <c r="M68" s="26">
        <f t="shared" si="3"/>
        <v>230.83999999999997</v>
      </c>
      <c r="N68" s="26">
        <f t="shared" si="3"/>
        <v>0</v>
      </c>
      <c r="O68" s="26">
        <f t="shared" si="3"/>
        <v>9322.26</v>
      </c>
      <c r="P68" s="29">
        <f>(O68-O69)/O69</f>
        <v>0.25811231733452816</v>
      </c>
      <c r="Q68" s="6">
        <f>O68/$O$79</f>
        <v>0.10270698400131592</v>
      </c>
      <c r="R68" s="26">
        <v>1912.54</v>
      </c>
      <c r="S68" s="2"/>
    </row>
    <row r="69" spans="1:19" x14ac:dyDescent="0.35">
      <c r="A69" s="1" t="s">
        <v>36</v>
      </c>
      <c r="B69" s="25">
        <f t="shared" ref="B69:H69" si="4">SUM(B59+B61+B63+B65+B67)</f>
        <v>0</v>
      </c>
      <c r="C69" s="25">
        <f t="shared" si="4"/>
        <v>0</v>
      </c>
      <c r="D69" s="25">
        <f t="shared" si="4"/>
        <v>0</v>
      </c>
      <c r="E69" s="25">
        <f t="shared" si="4"/>
        <v>0</v>
      </c>
      <c r="F69" s="25">
        <f t="shared" si="4"/>
        <v>0</v>
      </c>
      <c r="G69" s="25">
        <f t="shared" si="4"/>
        <v>0</v>
      </c>
      <c r="H69" s="25">
        <f t="shared" si="4"/>
        <v>0</v>
      </c>
      <c r="I69" s="25">
        <v>0</v>
      </c>
      <c r="J69" s="25">
        <f t="shared" ref="J69:O69" si="5">SUM(J59+J61+J63+J65+J67)</f>
        <v>7158.85</v>
      </c>
      <c r="K69" s="25">
        <f t="shared" si="5"/>
        <v>0</v>
      </c>
      <c r="L69" s="25">
        <f t="shared" si="5"/>
        <v>0</v>
      </c>
      <c r="M69" s="25">
        <f t="shared" si="5"/>
        <v>250.87</v>
      </c>
      <c r="N69" s="25">
        <f t="shared" si="5"/>
        <v>0</v>
      </c>
      <c r="O69" s="25">
        <f t="shared" si="5"/>
        <v>7409.72</v>
      </c>
      <c r="P69" s="28"/>
      <c r="Q69" s="1"/>
      <c r="R69" s="25"/>
    </row>
    <row r="70" spans="1:19" x14ac:dyDescent="0.35">
      <c r="A70" s="1" t="s">
        <v>37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7">
        <f>(J68/J69)-1</f>
        <v>0.26995536992673363</v>
      </c>
      <c r="K70" s="25">
        <v>0</v>
      </c>
      <c r="L70" s="25">
        <v>0</v>
      </c>
      <c r="M70" s="27">
        <f>(M68/M69)-1</f>
        <v>-7.9842149320365263E-2</v>
      </c>
      <c r="N70" s="25">
        <v>0</v>
      </c>
      <c r="O70" s="27">
        <f>(O68/O69)-1</f>
        <v>0.25811231733452811</v>
      </c>
      <c r="P70" s="28"/>
      <c r="Q70" s="1"/>
      <c r="R70" s="25"/>
    </row>
    <row r="71" spans="1:19" x14ac:dyDescent="0.35">
      <c r="A71" s="3" t="s">
        <v>53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28"/>
      <c r="Q71" s="1"/>
      <c r="R71" s="25"/>
    </row>
    <row r="72" spans="1:19" x14ac:dyDescent="0.35">
      <c r="A72" s="1" t="s">
        <v>54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1040.74</v>
      </c>
      <c r="O72" s="25">
        <v>1040.74</v>
      </c>
      <c r="P72" s="27">
        <f>(O72-O73)/O73</f>
        <v>-0.35241923440688927</v>
      </c>
      <c r="Q72" s="5">
        <f>O72/$O$79</f>
        <v>1.1466239573829686E-2</v>
      </c>
      <c r="R72" s="25">
        <v>-566.38</v>
      </c>
    </row>
    <row r="73" spans="1:19" x14ac:dyDescent="0.35">
      <c r="A73" s="1" t="s">
        <v>11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1607.12</v>
      </c>
      <c r="O73" s="25">
        <v>1607.12</v>
      </c>
      <c r="P73" s="28"/>
      <c r="Q73" s="1"/>
      <c r="R73" s="25"/>
    </row>
    <row r="74" spans="1:19" x14ac:dyDescent="0.35">
      <c r="A74" s="1" t="s">
        <v>55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352.62</v>
      </c>
      <c r="O74" s="25">
        <v>352.62</v>
      </c>
      <c r="P74" s="27">
        <f>(O74-O75)/O75</f>
        <v>1.7838586768271582E-2</v>
      </c>
      <c r="Q74" s="5">
        <f>O74/$O$79</f>
        <v>3.8849524362701772E-3</v>
      </c>
      <c r="R74" s="25">
        <v>6.18</v>
      </c>
    </row>
    <row r="75" spans="1:19" x14ac:dyDescent="0.35">
      <c r="A75" s="1" t="s">
        <v>11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346.44</v>
      </c>
      <c r="O75" s="25">
        <v>346.44</v>
      </c>
      <c r="P75" s="28"/>
      <c r="Q75" s="1"/>
      <c r="R75" s="25"/>
    </row>
    <row r="76" spans="1:19" x14ac:dyDescent="0.35">
      <c r="A76" s="3" t="s">
        <v>56</v>
      </c>
      <c r="B76" s="25">
        <f t="shared" ref="B76:O76" si="6">SUM(B72+B74)</f>
        <v>0</v>
      </c>
      <c r="C76" s="25">
        <f t="shared" si="6"/>
        <v>0</v>
      </c>
      <c r="D76" s="25">
        <f t="shared" si="6"/>
        <v>0</v>
      </c>
      <c r="E76" s="25">
        <f t="shared" si="6"/>
        <v>0</v>
      </c>
      <c r="F76" s="25">
        <f t="shared" si="6"/>
        <v>0</v>
      </c>
      <c r="G76" s="25">
        <f t="shared" si="6"/>
        <v>0</v>
      </c>
      <c r="H76" s="25">
        <f t="shared" si="6"/>
        <v>0</v>
      </c>
      <c r="I76" s="25">
        <f t="shared" si="6"/>
        <v>0</v>
      </c>
      <c r="J76" s="25">
        <f t="shared" si="6"/>
        <v>0</v>
      </c>
      <c r="K76" s="25">
        <f t="shared" si="6"/>
        <v>0</v>
      </c>
      <c r="L76" s="25">
        <f t="shared" si="6"/>
        <v>0</v>
      </c>
      <c r="M76" s="25">
        <f t="shared" si="6"/>
        <v>0</v>
      </c>
      <c r="N76" s="25">
        <f t="shared" si="6"/>
        <v>1393.3600000000001</v>
      </c>
      <c r="O76" s="25">
        <f t="shared" si="6"/>
        <v>1393.3600000000001</v>
      </c>
      <c r="P76" s="27">
        <f>(O76-O77)/O77</f>
        <v>-0.28675853313949906</v>
      </c>
      <c r="Q76" s="5">
        <f>O76/$O$79</f>
        <v>1.5351192010099865E-2</v>
      </c>
      <c r="R76" s="25">
        <v>-560.20000000000005</v>
      </c>
    </row>
    <row r="77" spans="1:19" x14ac:dyDescent="0.35">
      <c r="A77" s="1" t="s">
        <v>36</v>
      </c>
      <c r="B77" s="25">
        <f t="shared" ref="B77:O77" si="7">SUM(B73+B75)</f>
        <v>0</v>
      </c>
      <c r="C77" s="25">
        <f t="shared" si="7"/>
        <v>0</v>
      </c>
      <c r="D77" s="25">
        <f t="shared" si="7"/>
        <v>0</v>
      </c>
      <c r="E77" s="25">
        <f t="shared" si="7"/>
        <v>0</v>
      </c>
      <c r="F77" s="25">
        <f t="shared" si="7"/>
        <v>0</v>
      </c>
      <c r="G77" s="25">
        <f t="shared" si="7"/>
        <v>0</v>
      </c>
      <c r="H77" s="25">
        <f t="shared" si="7"/>
        <v>0</v>
      </c>
      <c r="I77" s="25">
        <f t="shared" si="7"/>
        <v>0</v>
      </c>
      <c r="J77" s="25">
        <f t="shared" si="7"/>
        <v>0</v>
      </c>
      <c r="K77" s="25">
        <f t="shared" si="7"/>
        <v>0</v>
      </c>
      <c r="L77" s="25">
        <f t="shared" si="7"/>
        <v>0</v>
      </c>
      <c r="M77" s="25">
        <f t="shared" si="7"/>
        <v>0</v>
      </c>
      <c r="N77" s="25">
        <f t="shared" si="7"/>
        <v>1953.56</v>
      </c>
      <c r="O77" s="25">
        <f t="shared" si="7"/>
        <v>1953.56</v>
      </c>
      <c r="P77" s="28"/>
      <c r="Q77" s="1"/>
      <c r="R77" s="25"/>
    </row>
    <row r="78" spans="1:19" x14ac:dyDescent="0.35">
      <c r="A78" s="1" t="s">
        <v>37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/>
      <c r="K78" s="25">
        <v>0</v>
      </c>
      <c r="L78" s="25">
        <v>0</v>
      </c>
      <c r="M78" s="25"/>
      <c r="N78" s="27">
        <f>(N76/N77)-1</f>
        <v>-0.28675853313949906</v>
      </c>
      <c r="O78" s="27">
        <f>(O76/O77)-1</f>
        <v>-0.28675853313949906</v>
      </c>
      <c r="P78" s="28"/>
      <c r="Q78" s="1"/>
      <c r="R78" s="25"/>
    </row>
    <row r="79" spans="1:19" x14ac:dyDescent="0.35">
      <c r="A79" s="3" t="s">
        <v>43</v>
      </c>
      <c r="B79" s="26">
        <f t="shared" ref="B79:O79" si="8">SUM(B54+B68+B76)</f>
        <v>11437.48</v>
      </c>
      <c r="C79" s="26">
        <f t="shared" si="8"/>
        <v>1942.0500000000002</v>
      </c>
      <c r="D79" s="26">
        <f t="shared" si="8"/>
        <v>1475.07</v>
      </c>
      <c r="E79" s="26">
        <f t="shared" si="8"/>
        <v>466.98</v>
      </c>
      <c r="F79" s="26">
        <f t="shared" si="8"/>
        <v>1935.29</v>
      </c>
      <c r="G79" s="26">
        <f t="shared" si="8"/>
        <v>26092.059999999998</v>
      </c>
      <c r="H79" s="26">
        <f t="shared" si="8"/>
        <v>10706.3</v>
      </c>
      <c r="I79" s="26">
        <f t="shared" si="8"/>
        <v>15385.769999999999</v>
      </c>
      <c r="J79" s="26">
        <f t="shared" si="8"/>
        <v>37054.17</v>
      </c>
      <c r="K79" s="26">
        <f t="shared" si="8"/>
        <v>379.3</v>
      </c>
      <c r="L79" s="26">
        <f t="shared" si="8"/>
        <v>1935.5199999999998</v>
      </c>
      <c r="M79" s="26">
        <f t="shared" si="8"/>
        <v>2782.7599999999998</v>
      </c>
      <c r="N79" s="26">
        <f t="shared" si="8"/>
        <v>7206.9500000000007</v>
      </c>
      <c r="O79" s="26">
        <f t="shared" si="8"/>
        <v>90765.59</v>
      </c>
      <c r="P79" s="29">
        <f>(O79-O80)/O80</f>
        <v>0.16539620709751396</v>
      </c>
      <c r="Q79" s="6">
        <f>O79/$O$79</f>
        <v>1</v>
      </c>
      <c r="R79" s="26">
        <v>12881.7</v>
      </c>
    </row>
    <row r="80" spans="1:19" x14ac:dyDescent="0.35">
      <c r="A80" s="1" t="s">
        <v>36</v>
      </c>
      <c r="B80" s="25">
        <f t="shared" ref="B80:M80" si="9">SUM(B55+B69+B75)</f>
        <v>10680.749999999996</v>
      </c>
      <c r="C80" s="25">
        <f t="shared" si="9"/>
        <v>1927.73</v>
      </c>
      <c r="D80" s="25">
        <f t="shared" si="9"/>
        <v>1481.0400000000002</v>
      </c>
      <c r="E80" s="25">
        <f t="shared" si="9"/>
        <v>446.69000000000005</v>
      </c>
      <c r="F80" s="25">
        <f t="shared" si="9"/>
        <v>1416.9299999999998</v>
      </c>
      <c r="G80" s="25">
        <f t="shared" si="9"/>
        <v>21884.53</v>
      </c>
      <c r="H80" s="25">
        <f t="shared" si="9"/>
        <v>8772.89</v>
      </c>
      <c r="I80" s="25">
        <f t="shared" si="9"/>
        <v>13111.6</v>
      </c>
      <c r="J80" s="25">
        <f t="shared" si="9"/>
        <v>29815.67</v>
      </c>
      <c r="K80" s="25">
        <f t="shared" si="9"/>
        <v>316.96000000000004</v>
      </c>
      <c r="L80" s="25">
        <f t="shared" si="9"/>
        <v>2126.0899999999997</v>
      </c>
      <c r="M80" s="25">
        <f t="shared" si="9"/>
        <v>2505.23</v>
      </c>
      <c r="N80" s="25">
        <v>7210.04</v>
      </c>
      <c r="O80" s="25">
        <v>77883.89</v>
      </c>
      <c r="P80" s="1"/>
      <c r="Q80" s="1"/>
      <c r="R80" s="1"/>
    </row>
    <row r="81" spans="1:18" x14ac:dyDescent="0.35">
      <c r="A81" s="1" t="s">
        <v>37</v>
      </c>
      <c r="B81" s="27">
        <f t="shared" ref="B81:H81" si="10">(B79-B80)/B80</f>
        <v>7.0849893499988617E-2</v>
      </c>
      <c r="C81" s="27">
        <f t="shared" si="10"/>
        <v>7.4284261800149206E-3</v>
      </c>
      <c r="D81" s="27">
        <f t="shared" si="10"/>
        <v>-4.0309512234647637E-3</v>
      </c>
      <c r="E81" s="27">
        <f t="shared" si="10"/>
        <v>4.5423000291029483E-2</v>
      </c>
      <c r="F81" s="27">
        <f t="shared" si="10"/>
        <v>0.36583317453932107</v>
      </c>
      <c r="G81" s="27">
        <f t="shared" si="10"/>
        <v>0.19226046892485235</v>
      </c>
      <c r="H81" s="27">
        <f t="shared" si="10"/>
        <v>0.22038461669985604</v>
      </c>
      <c r="I81" s="27">
        <f t="shared" ref="I81:O81" si="11">(I79-I80)/I80</f>
        <v>0.17344717654595918</v>
      </c>
      <c r="J81" s="27">
        <f t="shared" si="11"/>
        <v>0.2427750240058332</v>
      </c>
      <c r="K81" s="27">
        <f t="shared" si="11"/>
        <v>0.19668096920747088</v>
      </c>
      <c r="L81" s="27">
        <f t="shared" si="11"/>
        <v>-8.9634023018780942E-2</v>
      </c>
      <c r="M81" s="27">
        <f t="shared" si="11"/>
        <v>0.11078024772176596</v>
      </c>
      <c r="N81" s="27">
        <f t="shared" si="11"/>
        <v>-4.2856905093442422E-4</v>
      </c>
      <c r="O81" s="27">
        <f t="shared" si="11"/>
        <v>0.16539620709751396</v>
      </c>
      <c r="P81" s="1"/>
      <c r="Q81" s="1"/>
      <c r="R81" s="1"/>
    </row>
    <row r="82" spans="1:18" x14ac:dyDescent="0.35">
      <c r="A82" s="1" t="s">
        <v>44</v>
      </c>
      <c r="B82" s="5">
        <f>B79/$O$79</f>
        <v>0.12601118992340599</v>
      </c>
      <c r="C82" s="5">
        <f t="shared" ref="C82:O82" si="12">C79/$O$79</f>
        <v>2.1396324311889564E-2</v>
      </c>
      <c r="D82" s="5">
        <f t="shared" si="12"/>
        <v>1.6251423033773041E-2</v>
      </c>
      <c r="E82" s="5">
        <f t="shared" si="12"/>
        <v>5.1449012781165197E-3</v>
      </c>
      <c r="F82" s="5">
        <f t="shared" si="12"/>
        <v>2.1321846748310676E-2</v>
      </c>
      <c r="G82" s="5">
        <f t="shared" si="12"/>
        <v>0.2874664286322603</v>
      </c>
      <c r="H82" s="5">
        <f t="shared" si="12"/>
        <v>0.11795549392671827</v>
      </c>
      <c r="I82" s="5">
        <f t="shared" si="12"/>
        <v>0.16951104487945265</v>
      </c>
      <c r="J82" s="5">
        <f t="shared" si="12"/>
        <v>0.40824028136653989</v>
      </c>
      <c r="K82" s="5">
        <f t="shared" si="12"/>
        <v>4.1788964298034095E-3</v>
      </c>
      <c r="L82" s="5">
        <f t="shared" si="12"/>
        <v>2.1324380748254927E-2</v>
      </c>
      <c r="M82" s="5">
        <f t="shared" si="12"/>
        <v>3.0658755151594341E-2</v>
      </c>
      <c r="N82" s="5">
        <f t="shared" si="12"/>
        <v>7.9401786514030279E-2</v>
      </c>
      <c r="O82" s="5">
        <f t="shared" si="12"/>
        <v>1</v>
      </c>
      <c r="P82" s="1"/>
      <c r="Q82" s="1"/>
      <c r="R82" s="1"/>
    </row>
    <row r="83" spans="1:18" x14ac:dyDescent="0.35">
      <c r="A83" s="1" t="s">
        <v>45</v>
      </c>
      <c r="B83" s="5">
        <f>B80/$O$80</f>
        <v>0.13713683279045252</v>
      </c>
      <c r="C83" s="5">
        <f t="shared" ref="C83:O83" si="13">C80/$O$80</f>
        <v>2.4751331758082449E-2</v>
      </c>
      <c r="D83" s="5">
        <f t="shared" si="13"/>
        <v>1.9015999329257953E-2</v>
      </c>
      <c r="E83" s="5">
        <f t="shared" si="13"/>
        <v>5.7353324288244986E-3</v>
      </c>
      <c r="F83" s="5">
        <f t="shared" si="13"/>
        <v>1.8192850922058461E-2</v>
      </c>
      <c r="G83" s="5">
        <f t="shared" si="13"/>
        <v>0.2809891750399216</v>
      </c>
      <c r="H83" s="5">
        <f t="shared" si="13"/>
        <v>0.11264062439613634</v>
      </c>
      <c r="I83" s="5">
        <f t="shared" si="13"/>
        <v>0.16834803705875503</v>
      </c>
      <c r="J83" s="5">
        <f t="shared" si="13"/>
        <v>0.38282204445617701</v>
      </c>
      <c r="K83" s="5">
        <f t="shared" si="13"/>
        <v>4.0696477795343815E-3</v>
      </c>
      <c r="L83" s="5">
        <f t="shared" si="13"/>
        <v>2.7298199922987921E-2</v>
      </c>
      <c r="M83" s="5">
        <f t="shared" si="13"/>
        <v>3.2166215632013245E-2</v>
      </c>
      <c r="N83" s="5">
        <f t="shared" si="13"/>
        <v>9.2574215283802594E-2</v>
      </c>
      <c r="O83" s="5">
        <f t="shared" si="13"/>
        <v>1</v>
      </c>
      <c r="P83" s="1"/>
      <c r="Q83" s="1"/>
      <c r="R83" s="1"/>
    </row>
    <row r="84" spans="1:18" x14ac:dyDescent="0.35">
      <c r="B84" s="2"/>
    </row>
  </sheetData>
  <mergeCells count="1">
    <mergeCell ref="A1:R1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Health Portfolio</vt:lpstr>
      <vt:lpstr>Liability Portfolio</vt:lpstr>
      <vt:lpstr>Miscellaneous portfolio</vt:lpstr>
      <vt:lpstr>Segmentwise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Skandan</cp:lastModifiedBy>
  <dcterms:created xsi:type="dcterms:W3CDTF">2023-08-11T17:46:38Z</dcterms:created>
  <dcterms:modified xsi:type="dcterms:W3CDTF">2023-08-14T12:37:44Z</dcterms:modified>
</cp:coreProperties>
</file>