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Sharad\Desktop\"/>
    </mc:Choice>
  </mc:AlternateContent>
  <xr:revisionPtr revIDLastSave="0" documentId="8_{AC34DC1A-42A1-4B1C-AA4C-2362B94F844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ealth Portfolio" sheetId="1" r:id="rId1"/>
    <sheet name="Liability Portfolio" sheetId="2" r:id="rId2"/>
    <sheet name="Miscellaneous portfolio" sheetId="3" r:id="rId3"/>
    <sheet name="Segmentwise Report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6" i="4" l="1"/>
  <c r="H63" i="3"/>
  <c r="F69" i="1"/>
  <c r="E69" i="1"/>
  <c r="C69" i="1"/>
  <c r="B69" i="1"/>
  <c r="I70" i="1" l="1"/>
  <c r="I67" i="1"/>
  <c r="H63" i="1"/>
  <c r="G63" i="1"/>
  <c r="R77" i="4"/>
  <c r="R66" i="4"/>
  <c r="Q62" i="4"/>
  <c r="P62" i="4"/>
  <c r="O75" i="4" l="1"/>
  <c r="N75" i="4"/>
  <c r="E54" i="3"/>
  <c r="D54" i="3"/>
  <c r="C54" i="3"/>
  <c r="B54" i="3"/>
  <c r="E67" i="3"/>
  <c r="D67" i="3"/>
  <c r="C67" i="3"/>
  <c r="B67" i="3"/>
  <c r="E66" i="3"/>
  <c r="D66" i="3"/>
  <c r="C66" i="3"/>
  <c r="B66" i="3"/>
  <c r="E65" i="3"/>
  <c r="D65" i="3"/>
  <c r="C65" i="3"/>
  <c r="B65" i="3"/>
  <c r="E62" i="3"/>
  <c r="C62" i="3"/>
  <c r="B62" i="3"/>
  <c r="M75" i="4" l="1"/>
  <c r="L75" i="4"/>
  <c r="K75" i="4"/>
  <c r="J75" i="4"/>
  <c r="I75" i="4"/>
  <c r="H75" i="4"/>
  <c r="G75" i="4"/>
  <c r="F75" i="4"/>
  <c r="E75" i="4"/>
  <c r="D75" i="4"/>
  <c r="C75" i="4"/>
  <c r="B75" i="4"/>
  <c r="O74" i="4"/>
  <c r="O76" i="4" s="1"/>
  <c r="N74" i="4"/>
  <c r="M74" i="4"/>
  <c r="L74" i="4"/>
  <c r="K74" i="4"/>
  <c r="J74" i="4"/>
  <c r="I74" i="4"/>
  <c r="H74" i="4"/>
  <c r="G74" i="4"/>
  <c r="F74" i="4"/>
  <c r="E74" i="4"/>
  <c r="D74" i="4"/>
  <c r="C74" i="4"/>
  <c r="B74" i="4"/>
  <c r="O67" i="4"/>
  <c r="N67" i="4"/>
  <c r="M67" i="4"/>
  <c r="L67" i="4"/>
  <c r="K67" i="4"/>
  <c r="J67" i="4"/>
  <c r="J78" i="4" s="1"/>
  <c r="I67" i="4"/>
  <c r="H67" i="4"/>
  <c r="G67" i="4"/>
  <c r="F67" i="4"/>
  <c r="E67" i="4"/>
  <c r="D67" i="4"/>
  <c r="C67" i="4"/>
  <c r="B67" i="4"/>
  <c r="B78" i="4" s="1"/>
  <c r="O66" i="4"/>
  <c r="N66" i="4"/>
  <c r="M66" i="4"/>
  <c r="L66" i="4"/>
  <c r="K66" i="4"/>
  <c r="J66" i="4"/>
  <c r="I66" i="4"/>
  <c r="H66" i="4"/>
  <c r="G66" i="4"/>
  <c r="F66" i="4"/>
  <c r="E66" i="4"/>
  <c r="D66" i="4"/>
  <c r="C66" i="4"/>
  <c r="B66" i="4"/>
  <c r="R52" i="4"/>
  <c r="O53" i="4"/>
  <c r="O78" i="4" s="1"/>
  <c r="N53" i="4"/>
  <c r="N78" i="4" s="1"/>
  <c r="M53" i="4"/>
  <c r="L53" i="4"/>
  <c r="K53" i="4"/>
  <c r="J53" i="4"/>
  <c r="I53" i="4"/>
  <c r="I78" i="4" s="1"/>
  <c r="H53" i="4"/>
  <c r="G53" i="4"/>
  <c r="G78" i="4" s="1"/>
  <c r="F53" i="4"/>
  <c r="E53" i="4"/>
  <c r="D53" i="4"/>
  <c r="C53" i="4"/>
  <c r="C78" i="4" s="1"/>
  <c r="B53" i="4"/>
  <c r="P46" i="4"/>
  <c r="P36" i="4"/>
  <c r="F20" i="3"/>
  <c r="F18" i="3"/>
  <c r="F16" i="3"/>
  <c r="F14" i="3"/>
  <c r="F12" i="3"/>
  <c r="F10" i="3"/>
  <c r="F8" i="3"/>
  <c r="F6" i="3"/>
  <c r="F4" i="3"/>
  <c r="F22" i="3"/>
  <c r="F24" i="3"/>
  <c r="F26" i="3"/>
  <c r="F28" i="3"/>
  <c r="F32" i="3"/>
  <c r="F34" i="3"/>
  <c r="F36" i="3"/>
  <c r="F38" i="3"/>
  <c r="F40" i="3"/>
  <c r="F42" i="3"/>
  <c r="F44" i="3"/>
  <c r="F46" i="3"/>
  <c r="F48" i="3"/>
  <c r="F58" i="3"/>
  <c r="F56" i="3"/>
  <c r="F50" i="3"/>
  <c r="E61" i="3"/>
  <c r="D61" i="3"/>
  <c r="C61" i="3"/>
  <c r="B61" i="3"/>
  <c r="E60" i="3"/>
  <c r="D60" i="3"/>
  <c r="C60" i="3"/>
  <c r="B60" i="3"/>
  <c r="E53" i="3"/>
  <c r="E64" i="3" s="1"/>
  <c r="D53" i="3"/>
  <c r="D64" i="3" s="1"/>
  <c r="C53" i="3"/>
  <c r="C64" i="3" s="1"/>
  <c r="B53" i="3"/>
  <c r="B64" i="3" s="1"/>
  <c r="H52" i="3"/>
  <c r="H5" i="2"/>
  <c r="H7" i="2"/>
  <c r="H9" i="2"/>
  <c r="H11" i="2"/>
  <c r="H13" i="2"/>
  <c r="H15" i="2"/>
  <c r="H17" i="2"/>
  <c r="H19" i="2"/>
  <c r="H21" i="2"/>
  <c r="H23" i="2"/>
  <c r="H25" i="2"/>
  <c r="H27" i="2"/>
  <c r="H29" i="2"/>
  <c r="H33" i="2"/>
  <c r="H35" i="2"/>
  <c r="H37" i="2"/>
  <c r="H39" i="2"/>
  <c r="H41" i="2"/>
  <c r="H43" i="2"/>
  <c r="H45" i="2"/>
  <c r="H47" i="2"/>
  <c r="H49" i="2"/>
  <c r="H51" i="2"/>
  <c r="G45" i="2"/>
  <c r="G43" i="2"/>
  <c r="G41" i="2"/>
  <c r="G39" i="2"/>
  <c r="G37" i="2"/>
  <c r="G35" i="2"/>
  <c r="G33" i="2"/>
  <c r="G29" i="2"/>
  <c r="G27" i="2"/>
  <c r="G25" i="2"/>
  <c r="G23" i="2"/>
  <c r="G21" i="2"/>
  <c r="G19" i="2"/>
  <c r="G17" i="2"/>
  <c r="G15" i="2"/>
  <c r="G13" i="2"/>
  <c r="G11" i="2"/>
  <c r="G9" i="2"/>
  <c r="G7" i="2"/>
  <c r="G5" i="2"/>
  <c r="G47" i="2"/>
  <c r="G49" i="2"/>
  <c r="G51" i="2"/>
  <c r="C53" i="2"/>
  <c r="F54" i="2"/>
  <c r="E54" i="2"/>
  <c r="D54" i="2"/>
  <c r="D57" i="2" s="1"/>
  <c r="C54" i="2"/>
  <c r="B54" i="2"/>
  <c r="F68" i="1"/>
  <c r="E68" i="1"/>
  <c r="C68" i="1"/>
  <c r="C71" i="1" s="1"/>
  <c r="B68" i="1"/>
  <c r="B71" i="1" s="1"/>
  <c r="I53" i="1"/>
  <c r="F54" i="1"/>
  <c r="E54" i="1"/>
  <c r="E71" i="1" s="1"/>
  <c r="D54" i="1"/>
  <c r="D71" i="1" s="1"/>
  <c r="C54" i="1"/>
  <c r="B54" i="1"/>
  <c r="G37" i="1"/>
  <c r="P64" i="4"/>
  <c r="P60" i="4"/>
  <c r="P58" i="4"/>
  <c r="P56" i="4"/>
  <c r="P72" i="4"/>
  <c r="P70" i="4"/>
  <c r="P48" i="4"/>
  <c r="P44" i="4"/>
  <c r="P42" i="4"/>
  <c r="P40" i="4"/>
  <c r="P38" i="4"/>
  <c r="P34" i="4"/>
  <c r="P32" i="4"/>
  <c r="P30" i="4"/>
  <c r="P28" i="4"/>
  <c r="P26" i="4"/>
  <c r="P24" i="4"/>
  <c r="P22" i="4"/>
  <c r="P20" i="4"/>
  <c r="P18" i="4"/>
  <c r="P16" i="4"/>
  <c r="P14" i="4"/>
  <c r="P12" i="4"/>
  <c r="P10" i="4"/>
  <c r="P8" i="4"/>
  <c r="P6" i="4"/>
  <c r="P4" i="4"/>
  <c r="O52" i="4"/>
  <c r="N52" i="4"/>
  <c r="N54" i="4" s="1"/>
  <c r="M52" i="4"/>
  <c r="L52" i="4"/>
  <c r="K52" i="4"/>
  <c r="K54" i="4" s="1"/>
  <c r="J52" i="4"/>
  <c r="J54" i="4" s="1"/>
  <c r="I52" i="4"/>
  <c r="H52" i="4"/>
  <c r="G52" i="4"/>
  <c r="F52" i="4"/>
  <c r="F54" i="4" s="1"/>
  <c r="E52" i="4"/>
  <c r="D52" i="4"/>
  <c r="C52" i="4"/>
  <c r="C54" i="4" s="1"/>
  <c r="B52" i="4"/>
  <c r="B54" i="4" s="1"/>
  <c r="E52" i="3"/>
  <c r="D52" i="3"/>
  <c r="D63" i="3" s="1"/>
  <c r="C52" i="3"/>
  <c r="C63" i="3" s="1"/>
  <c r="B52" i="3"/>
  <c r="F53" i="2"/>
  <c r="E53" i="2"/>
  <c r="D53" i="2"/>
  <c r="B53" i="2"/>
  <c r="G45" i="1"/>
  <c r="G65" i="1"/>
  <c r="G61" i="1"/>
  <c r="G59" i="1"/>
  <c r="G57" i="1"/>
  <c r="F67" i="1"/>
  <c r="E67" i="1"/>
  <c r="D67" i="1"/>
  <c r="C67" i="1"/>
  <c r="B67" i="1"/>
  <c r="G51" i="1"/>
  <c r="G49" i="1"/>
  <c r="G43" i="1"/>
  <c r="G41" i="1"/>
  <c r="G39" i="1"/>
  <c r="G35" i="1"/>
  <c r="G33" i="1"/>
  <c r="G31" i="1"/>
  <c r="G29" i="1"/>
  <c r="G27" i="1"/>
  <c r="G25" i="1"/>
  <c r="G23" i="1"/>
  <c r="G21" i="1"/>
  <c r="G19" i="1"/>
  <c r="G17" i="1"/>
  <c r="G15" i="1"/>
  <c r="G13" i="1"/>
  <c r="G11" i="1"/>
  <c r="G9" i="1"/>
  <c r="G7" i="1"/>
  <c r="G5" i="1"/>
  <c r="F53" i="1"/>
  <c r="E53" i="1"/>
  <c r="D53" i="1"/>
  <c r="C53" i="1"/>
  <c r="C70" i="1" s="1"/>
  <c r="B53" i="1"/>
  <c r="K78" i="4" l="1"/>
  <c r="E74" i="1"/>
  <c r="F71" i="1"/>
  <c r="F74" i="1" s="1"/>
  <c r="G81" i="4"/>
  <c r="D78" i="4"/>
  <c r="D81" i="4" s="1"/>
  <c r="L78" i="4"/>
  <c r="L81" i="4" s="1"/>
  <c r="M68" i="4"/>
  <c r="E78" i="4"/>
  <c r="M78" i="4"/>
  <c r="M79" i="4" s="1"/>
  <c r="H78" i="4"/>
  <c r="F78" i="4"/>
  <c r="F81" i="4" s="1"/>
  <c r="N81" i="4"/>
  <c r="O81" i="4"/>
  <c r="P66" i="4"/>
  <c r="O68" i="4"/>
  <c r="E77" i="4"/>
  <c r="E79" i="4" s="1"/>
  <c r="E54" i="4"/>
  <c r="M77" i="4"/>
  <c r="M54" i="4"/>
  <c r="D77" i="4"/>
  <c r="D80" i="4" s="1"/>
  <c r="D54" i="4"/>
  <c r="L77" i="4"/>
  <c r="L79" i="4" s="1"/>
  <c r="L54" i="4"/>
  <c r="J68" i="4"/>
  <c r="G54" i="4"/>
  <c r="O54" i="4"/>
  <c r="I77" i="4"/>
  <c r="I79" i="4" s="1"/>
  <c r="I54" i="4"/>
  <c r="H77" i="4"/>
  <c r="H54" i="4"/>
  <c r="E63" i="3"/>
  <c r="G20" i="3" s="1"/>
  <c r="G63" i="3"/>
  <c r="G40" i="3"/>
  <c r="G58" i="3"/>
  <c r="G38" i="3"/>
  <c r="G22" i="3"/>
  <c r="F63" i="3"/>
  <c r="G56" i="3"/>
  <c r="G44" i="3"/>
  <c r="G6" i="3"/>
  <c r="G34" i="3"/>
  <c r="G14" i="3"/>
  <c r="G24" i="3"/>
  <c r="G28" i="3"/>
  <c r="G12" i="3"/>
  <c r="G8" i="3"/>
  <c r="G26" i="3"/>
  <c r="G10" i="3"/>
  <c r="G42" i="3"/>
  <c r="B63" i="3"/>
  <c r="H81" i="4"/>
  <c r="I81" i="4"/>
  <c r="B81" i="4"/>
  <c r="C81" i="4"/>
  <c r="K81" i="4"/>
  <c r="J81" i="4"/>
  <c r="E81" i="4"/>
  <c r="M81" i="4"/>
  <c r="B77" i="4"/>
  <c r="B79" i="4" s="1"/>
  <c r="F77" i="4"/>
  <c r="F80" i="4" s="1"/>
  <c r="N77" i="4"/>
  <c r="N80" i="4" s="1"/>
  <c r="G77" i="4"/>
  <c r="O77" i="4"/>
  <c r="Q72" i="4" s="1"/>
  <c r="J77" i="4"/>
  <c r="J79" i="4" s="1"/>
  <c r="C77" i="4"/>
  <c r="C79" i="4" s="1"/>
  <c r="K77" i="4"/>
  <c r="K79" i="4" s="1"/>
  <c r="P52" i="4"/>
  <c r="L80" i="4"/>
  <c r="F79" i="4"/>
  <c r="Q60" i="4"/>
  <c r="O79" i="4"/>
  <c r="Q40" i="4"/>
  <c r="Q24" i="4"/>
  <c r="O80" i="4"/>
  <c r="H80" i="4"/>
  <c r="G60" i="3"/>
  <c r="F60" i="3"/>
  <c r="F52" i="3"/>
  <c r="D55" i="2"/>
  <c r="E57" i="2"/>
  <c r="C55" i="2"/>
  <c r="C57" i="2"/>
  <c r="F57" i="2"/>
  <c r="F55" i="2"/>
  <c r="E55" i="2"/>
  <c r="B57" i="2"/>
  <c r="B55" i="2"/>
  <c r="C56" i="2"/>
  <c r="D56" i="2"/>
  <c r="E56" i="2"/>
  <c r="F56" i="2"/>
  <c r="B56" i="2"/>
  <c r="G67" i="1"/>
  <c r="D74" i="1"/>
  <c r="C74" i="1"/>
  <c r="B74" i="1"/>
  <c r="D55" i="1"/>
  <c r="G53" i="1"/>
  <c r="E55" i="1"/>
  <c r="B55" i="1"/>
  <c r="D70" i="1"/>
  <c r="D72" i="1" s="1"/>
  <c r="E70" i="1"/>
  <c r="E72" i="1" s="1"/>
  <c r="Q14" i="4"/>
  <c r="Q30" i="4"/>
  <c r="Q74" i="4"/>
  <c r="Q10" i="4"/>
  <c r="Q34" i="4"/>
  <c r="Q44" i="4"/>
  <c r="Q16" i="4"/>
  <c r="Q20" i="4"/>
  <c r="Q38" i="4"/>
  <c r="Q70" i="4"/>
  <c r="P74" i="4"/>
  <c r="H53" i="2"/>
  <c r="G53" i="2"/>
  <c r="C72" i="1"/>
  <c r="C55" i="1"/>
  <c r="F55" i="1"/>
  <c r="B70" i="1"/>
  <c r="F70" i="1"/>
  <c r="H59" i="1" s="1"/>
  <c r="H31" i="1"/>
  <c r="H57" i="1"/>
  <c r="Q42" i="4" l="1"/>
  <c r="H79" i="4"/>
  <c r="Q18" i="4"/>
  <c r="J80" i="4"/>
  <c r="Q56" i="4"/>
  <c r="G80" i="4"/>
  <c r="H19" i="1"/>
  <c r="D79" i="4"/>
  <c r="E80" i="4"/>
  <c r="Q26" i="4"/>
  <c r="Q48" i="4"/>
  <c r="Q77" i="4"/>
  <c r="P77" i="4"/>
  <c r="Q28" i="4"/>
  <c r="Q22" i="4"/>
  <c r="Q6" i="4"/>
  <c r="I80" i="4"/>
  <c r="M80" i="4"/>
  <c r="Q12" i="4"/>
  <c r="Q4" i="4"/>
  <c r="Q32" i="4"/>
  <c r="Q58" i="4"/>
  <c r="Q52" i="4"/>
  <c r="Q64" i="4"/>
  <c r="Q8" i="4"/>
  <c r="G46" i="3"/>
  <c r="G50" i="3"/>
  <c r="G18" i="3"/>
  <c r="G16" i="3"/>
  <c r="G4" i="3"/>
  <c r="G52" i="3"/>
  <c r="G48" i="3"/>
  <c r="G36" i="3"/>
  <c r="K80" i="4"/>
  <c r="B80" i="4"/>
  <c r="G79" i="4"/>
  <c r="C80" i="4"/>
  <c r="N79" i="4"/>
  <c r="Q46" i="4"/>
  <c r="Q36" i="4"/>
  <c r="H61" i="1"/>
  <c r="H47" i="1"/>
  <c r="H41" i="1"/>
  <c r="H39" i="1"/>
  <c r="E73" i="1"/>
  <c r="H11" i="1"/>
  <c r="H45" i="1"/>
  <c r="H37" i="1"/>
  <c r="H53" i="1"/>
  <c r="H15" i="1"/>
  <c r="H25" i="1"/>
  <c r="H9" i="1"/>
  <c r="H7" i="1"/>
  <c r="H49" i="1"/>
  <c r="F72" i="1"/>
  <c r="H29" i="1"/>
  <c r="F73" i="1"/>
  <c r="H51" i="1"/>
  <c r="G70" i="1"/>
  <c r="H70" i="1"/>
  <c r="H13" i="1"/>
  <c r="H27" i="1"/>
  <c r="H43" i="1"/>
  <c r="H65" i="1"/>
  <c r="B72" i="1"/>
  <c r="B73" i="1"/>
  <c r="H21" i="1"/>
  <c r="H23" i="1"/>
  <c r="H67" i="1"/>
  <c r="H5" i="1"/>
  <c r="D73" i="1"/>
  <c r="H17" i="1"/>
  <c r="H33" i="1"/>
  <c r="H35" i="1"/>
  <c r="C73" i="1"/>
</calcChain>
</file>

<file path=xl/sharedStrings.xml><?xml version="1.0" encoding="utf-8"?>
<sst xmlns="http://schemas.openxmlformats.org/spreadsheetml/2006/main" count="314" uniqueCount="75">
  <si>
    <t>GROSS DIRECT PREMIUM INCOME UNDERWRITTEN BY NON-LIFE INSURERS WITHIN INDIA  (SEGMENT WISE) : FOR THE PERIOD UPTO June 2023 (PROVISIONAL &amp; UNAUDITED ) IN FY 2023-24  (Rs. In Crs.)</t>
  </si>
  <si>
    <t>Health-Retail</t>
  </si>
  <si>
    <t>Health-Group</t>
  </si>
  <si>
    <t>Health-Government schemes</t>
  </si>
  <si>
    <t>Overseas Medical</t>
  </si>
  <si>
    <t>Grand Total</t>
  </si>
  <si>
    <t>Growth %</t>
  </si>
  <si>
    <t>Market %</t>
  </si>
  <si>
    <t>Accretion</t>
  </si>
  <si>
    <t>General Insurers</t>
  </si>
  <si>
    <t>Acko General Insurance Ltd</t>
  </si>
  <si>
    <t>Previous Year</t>
  </si>
  <si>
    <t>Bajaj Allianz General Insurance Co Ltd</t>
  </si>
  <si>
    <t>Cholamandalam MS General Insurance Co Ltd</t>
  </si>
  <si>
    <t>Future Generali India Insurance Co Ltd</t>
  </si>
  <si>
    <t>Go Digit General Insurance Ltd</t>
  </si>
  <si>
    <t>HDFC Ergo General Insurance Co Ltd</t>
  </si>
  <si>
    <t>ICICI Lombard General Insurance Co Ltd</t>
  </si>
  <si>
    <t>IFFCO-Tokio General Insurance Co Ltd</t>
  </si>
  <si>
    <t>Kotak Mahindra General Insurance Co Ltd</t>
  </si>
  <si>
    <t>Liberty  General Insurance Co. Ltd</t>
  </si>
  <si>
    <t>Magma HDI General Insurance Co Ltd</t>
  </si>
  <si>
    <t>National Insurance Co Ltd</t>
  </si>
  <si>
    <t>Navi General Insurance Co. Ltd</t>
  </si>
  <si>
    <t>Raheja QBE General Insurance Co Ltd</t>
  </si>
  <si>
    <t>Reliance General Insurance Co Ltd</t>
  </si>
  <si>
    <t>Royal Sundaram General Insurance Co Ltd</t>
  </si>
  <si>
    <t>SBI General Insurance Co Ltd</t>
  </si>
  <si>
    <t>Shriram General Insurance Co Ltd</t>
  </si>
  <si>
    <t>Tata AIG General Insurance Co Ltd</t>
  </si>
  <si>
    <t>The New India Assurance Co Ltd</t>
  </si>
  <si>
    <t>The Oriental Insurance Co Ltd</t>
  </si>
  <si>
    <t>United India Insurance Co Ltd</t>
  </si>
  <si>
    <t>Universal Sompo General Insurance Co Ltd</t>
  </si>
  <si>
    <t>General Insurers Sub Total</t>
  </si>
  <si>
    <t>Previous Year Sub Total</t>
  </si>
  <si>
    <t>% Growth</t>
  </si>
  <si>
    <t xml:space="preserve"> Niva bupa health insurance company limited</t>
  </si>
  <si>
    <t>Aditya Birla Health Insurance Co Ltd</t>
  </si>
  <si>
    <t>Care Health Insurance Ltd</t>
  </si>
  <si>
    <t>ManipalCigna Health Insurance Co Ltd</t>
  </si>
  <si>
    <t>Star Health &amp; Allied Insurance Co Ltd</t>
  </si>
  <si>
    <t>Industry Total</t>
  </si>
  <si>
    <t>% Market Share</t>
  </si>
  <si>
    <t>Previous Year Market Share</t>
  </si>
  <si>
    <t>Workmen's compensation/Employers' liability</t>
  </si>
  <si>
    <t>Public Liability (Act)</t>
  </si>
  <si>
    <t>Product Liability</t>
  </si>
  <si>
    <t>Other liability covers</t>
  </si>
  <si>
    <t>Crop Insurance</t>
  </si>
  <si>
    <t>Credit Guarantee</t>
  </si>
  <si>
    <t>All Other miscellaneous</t>
  </si>
  <si>
    <t>Specialised Insurers</t>
  </si>
  <si>
    <t>Agriculture Insurance Co Of India Ltd</t>
  </si>
  <si>
    <t>ECGC Ltd</t>
  </si>
  <si>
    <t>Specialised sub Total</t>
  </si>
  <si>
    <t>Fire</t>
  </si>
  <si>
    <t>Marine Total</t>
  </si>
  <si>
    <t>Marine  Cargo</t>
  </si>
  <si>
    <t>Marine  Hull</t>
  </si>
  <si>
    <t>Engineering</t>
  </si>
  <si>
    <t>Motor Total</t>
  </si>
  <si>
    <t>Motor OD</t>
  </si>
  <si>
    <t>Motor TP</t>
  </si>
  <si>
    <t xml:space="preserve">Health </t>
  </si>
  <si>
    <t xml:space="preserve">Aviation </t>
  </si>
  <si>
    <t>Liability</t>
  </si>
  <si>
    <t>P.A.</t>
  </si>
  <si>
    <t>All Other Misc (Crop Insurance + Credit Guarantee+All other misc)</t>
  </si>
  <si>
    <t xml:space="preserve"> Health Insurers</t>
  </si>
  <si>
    <t xml:space="preserve"> Health sub Total</t>
  </si>
  <si>
    <t>Zuno General Insurance Co Ltd</t>
  </si>
  <si>
    <t>Health Insurers</t>
  </si>
  <si>
    <r>
      <t xml:space="preserve">Note: Compiled on the basis of data submitted by member insurers on Online portal
         </t>
    </r>
    <r>
      <rPr>
        <b/>
        <sz val="11"/>
        <color theme="1"/>
        <rFont val="Calibri"/>
        <family val="2"/>
        <scheme val="minor"/>
      </rPr>
      <t xml:space="preserve">  $</t>
    </r>
    <r>
      <rPr>
        <sz val="11"/>
        <color theme="1"/>
        <rFont val="Calibri"/>
        <family val="2"/>
        <scheme val="minor"/>
      </rPr>
      <t xml:space="preserve"> Zuno General Insurance Limited formerly known as Edelweiss General Insurance Company Limited  
</t>
    </r>
  </si>
  <si>
    <t xml:space="preserve"> Zuno General Insurance Co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</si>
</sst>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2" fontId="1" fillId="0" borderId="1" xfId="0" applyNumberFormat="1" applyFont="1" applyBorder="1"/>
    <xf numFmtId="10" fontId="2" fillId="0" borderId="1" xfId="1" applyNumberFormat="1" applyFont="1" applyBorder="1"/>
    <xf numFmtId="10" fontId="0" fillId="0" borderId="1" xfId="1" applyNumberFormat="1" applyFont="1" applyBorder="1"/>
    <xf numFmtId="2" fontId="0" fillId="0" borderId="1" xfId="0" applyNumberFormat="1" applyBorder="1"/>
    <xf numFmtId="0" fontId="0" fillId="2" borderId="1" xfId="0" applyFill="1" applyBorder="1"/>
    <xf numFmtId="10" fontId="2" fillId="2" borderId="1" xfId="1" applyNumberFormat="1" applyFont="1" applyFill="1" applyBorder="1"/>
    <xf numFmtId="0" fontId="0" fillId="0" borderId="1" xfId="1" applyNumberFormat="1" applyFont="1" applyBorder="1"/>
    <xf numFmtId="10" fontId="1" fillId="0" borderId="1" xfId="1" applyNumberFormat="1" applyFont="1" applyBorder="1"/>
    <xf numFmtId="0" fontId="0" fillId="0" borderId="8" xfId="0" applyBorder="1"/>
    <xf numFmtId="10" fontId="0" fillId="0" borderId="8" xfId="1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74"/>
  <sheetViews>
    <sheetView tabSelected="1" topLeftCell="A3" workbookViewId="0">
      <selection activeCell="F69" sqref="F69"/>
    </sheetView>
  </sheetViews>
  <sheetFormatPr defaultRowHeight="14.4" x14ac:dyDescent="0.3"/>
  <cols>
    <col min="1" max="1" width="37.33203125" customWidth="1"/>
    <col min="2" max="2" width="11.6640625" customWidth="1"/>
    <col min="3" max="3" width="12" bestFit="1" customWidth="1"/>
    <col min="4" max="4" width="12.33203125" customWidth="1"/>
    <col min="5" max="5" width="9.6640625" customWidth="1"/>
    <col min="6" max="6" width="10" customWidth="1"/>
  </cols>
  <sheetData>
    <row r="2" spans="1:9" ht="31.2" customHeight="1" x14ac:dyDescent="0.3">
      <c r="A2" s="14" t="s">
        <v>0</v>
      </c>
      <c r="B2" s="14"/>
      <c r="C2" s="14"/>
      <c r="D2" s="14"/>
      <c r="E2" s="14"/>
      <c r="F2" s="14"/>
      <c r="G2" s="14"/>
      <c r="H2" s="14"/>
      <c r="I2" s="14"/>
    </row>
    <row r="3" spans="1:9" ht="43.2" x14ac:dyDescent="0.3">
      <c r="A3" s="3"/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</row>
    <row r="4" spans="1:9" x14ac:dyDescent="0.3">
      <c r="A4" s="3" t="s">
        <v>9</v>
      </c>
      <c r="B4" s="1"/>
      <c r="C4" s="1"/>
      <c r="D4" s="1"/>
      <c r="E4" s="1"/>
      <c r="F4" s="1"/>
      <c r="G4" s="1"/>
      <c r="H4" s="1"/>
      <c r="I4" s="1"/>
    </row>
    <row r="5" spans="1:9" x14ac:dyDescent="0.3">
      <c r="A5" s="1" t="s">
        <v>10</v>
      </c>
      <c r="B5" s="1">
        <v>6.1</v>
      </c>
      <c r="C5" s="1">
        <v>202.9</v>
      </c>
      <c r="D5" s="1">
        <v>0</v>
      </c>
      <c r="E5" s="1">
        <v>13.63</v>
      </c>
      <c r="F5" s="1">
        <v>222.63</v>
      </c>
      <c r="G5" s="5">
        <f>(F5-F6)/F6</f>
        <v>0.30353065167749871</v>
      </c>
      <c r="H5" s="5">
        <f>F5/$F$70</f>
        <v>8.6644765800711985E-3</v>
      </c>
      <c r="I5" s="1">
        <v>51.84</v>
      </c>
    </row>
    <row r="6" spans="1:9" x14ac:dyDescent="0.3">
      <c r="A6" s="1" t="s">
        <v>11</v>
      </c>
      <c r="B6" s="1">
        <v>0.43</v>
      </c>
      <c r="C6" s="1">
        <v>163.16</v>
      </c>
      <c r="D6" s="1">
        <v>0</v>
      </c>
      <c r="E6" s="1">
        <v>7.2</v>
      </c>
      <c r="F6" s="1">
        <v>170.79</v>
      </c>
      <c r="G6" s="5"/>
      <c r="H6" s="1"/>
      <c r="I6" s="1"/>
    </row>
    <row r="7" spans="1:9" x14ac:dyDescent="0.3">
      <c r="A7" s="1" t="s">
        <v>12</v>
      </c>
      <c r="B7" s="1">
        <v>203.63</v>
      </c>
      <c r="C7" s="1">
        <v>612.03</v>
      </c>
      <c r="D7" s="1">
        <v>1.88</v>
      </c>
      <c r="E7" s="1">
        <v>58.73</v>
      </c>
      <c r="F7" s="1">
        <v>876.27</v>
      </c>
      <c r="G7" s="5">
        <f>(F7-F8)/F8</f>
        <v>0.14182401000742745</v>
      </c>
      <c r="H7" s="5">
        <f>F7/$F$70</f>
        <v>3.4103314435695947E-2</v>
      </c>
      <c r="I7" s="1">
        <v>108.84</v>
      </c>
    </row>
    <row r="8" spans="1:9" x14ac:dyDescent="0.3">
      <c r="A8" s="1" t="s">
        <v>11</v>
      </c>
      <c r="B8" s="1">
        <v>181.99</v>
      </c>
      <c r="C8" s="1">
        <v>428</v>
      </c>
      <c r="D8" s="1">
        <v>108.17</v>
      </c>
      <c r="E8" s="1">
        <v>49.27</v>
      </c>
      <c r="F8" s="1">
        <v>767.43</v>
      </c>
      <c r="G8" s="1"/>
      <c r="H8" s="1"/>
      <c r="I8" s="1"/>
    </row>
    <row r="9" spans="1:9" x14ac:dyDescent="0.3">
      <c r="A9" s="1" t="s">
        <v>13</v>
      </c>
      <c r="B9" s="1">
        <v>132.28</v>
      </c>
      <c r="C9" s="1">
        <v>49.07</v>
      </c>
      <c r="D9" s="1">
        <v>0</v>
      </c>
      <c r="E9" s="1">
        <v>0.63</v>
      </c>
      <c r="F9" s="1">
        <v>181.98</v>
      </c>
      <c r="G9" s="5">
        <f>(F9-F10)/F10</f>
        <v>0.31669199044931612</v>
      </c>
      <c r="H9" s="5">
        <f>F9/$F$70</f>
        <v>7.0824302566651239E-3</v>
      </c>
      <c r="I9" s="1">
        <v>43.77</v>
      </c>
    </row>
    <row r="10" spans="1:9" x14ac:dyDescent="0.3">
      <c r="A10" s="1" t="s">
        <v>11</v>
      </c>
      <c r="B10" s="1">
        <v>101.61</v>
      </c>
      <c r="C10" s="1">
        <v>36.44</v>
      </c>
      <c r="D10" s="1">
        <v>0</v>
      </c>
      <c r="E10" s="1">
        <v>0.16</v>
      </c>
      <c r="F10" s="1">
        <v>138.21</v>
      </c>
      <c r="G10" s="1"/>
      <c r="H10" s="1"/>
      <c r="I10" s="1"/>
    </row>
    <row r="11" spans="1:9" x14ac:dyDescent="0.3">
      <c r="A11" s="1" t="s">
        <v>71</v>
      </c>
      <c r="B11" s="1">
        <v>3</v>
      </c>
      <c r="C11" s="1">
        <v>42.81</v>
      </c>
      <c r="D11" s="1">
        <v>0</v>
      </c>
      <c r="E11" s="1">
        <v>7.07</v>
      </c>
      <c r="F11" s="1">
        <v>52.88</v>
      </c>
      <c r="G11" s="5">
        <f>(F11-F12)/F12</f>
        <v>0.6295839753466872</v>
      </c>
      <c r="H11" s="5">
        <f>F11/$F$70</f>
        <v>2.0580223759339039E-3</v>
      </c>
      <c r="I11" s="1">
        <v>20.43</v>
      </c>
    </row>
    <row r="12" spans="1:9" x14ac:dyDescent="0.3">
      <c r="A12" s="1" t="s">
        <v>11</v>
      </c>
      <c r="B12" s="1">
        <v>2.04</v>
      </c>
      <c r="C12" s="1">
        <v>26.89</v>
      </c>
      <c r="D12" s="1">
        <v>0</v>
      </c>
      <c r="E12" s="1">
        <v>3.52</v>
      </c>
      <c r="F12" s="1">
        <v>32.450000000000003</v>
      </c>
      <c r="G12" s="1"/>
      <c r="H12" s="1"/>
      <c r="I12" s="1"/>
    </row>
    <row r="13" spans="1:9" x14ac:dyDescent="0.3">
      <c r="A13" s="1" t="s">
        <v>14</v>
      </c>
      <c r="B13" s="1">
        <v>42.53</v>
      </c>
      <c r="C13" s="1">
        <v>237.61</v>
      </c>
      <c r="D13" s="1">
        <v>0</v>
      </c>
      <c r="E13" s="1">
        <v>1.84</v>
      </c>
      <c r="F13" s="1">
        <v>281.98</v>
      </c>
      <c r="G13" s="5">
        <f>(F13-F14)/F14</f>
        <v>0.9179703441708611</v>
      </c>
      <c r="H13" s="5">
        <f>F13/$F$70</f>
        <v>1.097430313097281E-2</v>
      </c>
      <c r="I13" s="1">
        <v>134.96</v>
      </c>
    </row>
    <row r="14" spans="1:9" x14ac:dyDescent="0.3">
      <c r="A14" s="1" t="s">
        <v>11</v>
      </c>
      <c r="B14" s="1">
        <v>34.130000000000003</v>
      </c>
      <c r="C14" s="1">
        <v>111.29</v>
      </c>
      <c r="D14" s="1">
        <v>0</v>
      </c>
      <c r="E14" s="1">
        <v>1.6</v>
      </c>
      <c r="F14" s="1">
        <v>147.02000000000001</v>
      </c>
      <c r="G14" s="1"/>
      <c r="H14" s="1"/>
      <c r="I14" s="1"/>
    </row>
    <row r="15" spans="1:9" x14ac:dyDescent="0.3">
      <c r="A15" s="1" t="s">
        <v>15</v>
      </c>
      <c r="B15" s="1">
        <v>12.37</v>
      </c>
      <c r="C15" s="1">
        <v>389.85</v>
      </c>
      <c r="D15" s="1">
        <v>0</v>
      </c>
      <c r="E15" s="1">
        <v>2.6</v>
      </c>
      <c r="F15" s="1">
        <v>404.82</v>
      </c>
      <c r="G15" s="5">
        <f>(F15-F16)/F16</f>
        <v>1.3185567010309278</v>
      </c>
      <c r="H15" s="5">
        <f>F15/$F$70</f>
        <v>1.5755079769772369E-2</v>
      </c>
      <c r="I15" s="1">
        <v>230.22</v>
      </c>
    </row>
    <row r="16" spans="1:9" x14ac:dyDescent="0.3">
      <c r="A16" s="1" t="s">
        <v>11</v>
      </c>
      <c r="B16" s="1">
        <v>9.01</v>
      </c>
      <c r="C16" s="1">
        <v>163.85</v>
      </c>
      <c r="D16" s="1">
        <v>0</v>
      </c>
      <c r="E16" s="1">
        <v>1.74</v>
      </c>
      <c r="F16" s="1">
        <v>174.6</v>
      </c>
      <c r="G16" s="1"/>
      <c r="H16" s="1"/>
      <c r="I16" s="1"/>
    </row>
    <row r="17" spans="1:9" x14ac:dyDescent="0.3">
      <c r="A17" s="1" t="s">
        <v>16</v>
      </c>
      <c r="B17" s="1">
        <v>767.8</v>
      </c>
      <c r="C17" s="1">
        <v>460.01</v>
      </c>
      <c r="D17" s="1">
        <v>0</v>
      </c>
      <c r="E17" s="1">
        <v>9.2200000000000006</v>
      </c>
      <c r="F17" s="1">
        <v>1237.03</v>
      </c>
      <c r="G17" s="5">
        <f>(F17-F18)/F18</f>
        <v>0.14496348608398651</v>
      </c>
      <c r="H17" s="5">
        <f>F17/$F$70</f>
        <v>4.8143635017048346E-2</v>
      </c>
      <c r="I17" s="1">
        <v>156.62</v>
      </c>
    </row>
    <row r="18" spans="1:9" x14ac:dyDescent="0.3">
      <c r="A18" s="1" t="s">
        <v>11</v>
      </c>
      <c r="B18" s="1">
        <v>686.2</v>
      </c>
      <c r="C18" s="1">
        <v>386.44</v>
      </c>
      <c r="D18" s="1">
        <v>0</v>
      </c>
      <c r="E18" s="1">
        <v>7.77</v>
      </c>
      <c r="F18" s="1">
        <v>1080.4100000000001</v>
      </c>
      <c r="G18" s="1"/>
      <c r="H18" s="1"/>
      <c r="I18" s="1"/>
    </row>
    <row r="19" spans="1:9" x14ac:dyDescent="0.3">
      <c r="A19" s="1" t="s">
        <v>17</v>
      </c>
      <c r="B19" s="1">
        <v>260.02999999999997</v>
      </c>
      <c r="C19" s="1">
        <v>1558.93</v>
      </c>
      <c r="D19" s="1">
        <v>0</v>
      </c>
      <c r="E19" s="1">
        <v>60.75</v>
      </c>
      <c r="F19" s="1">
        <v>1879.71</v>
      </c>
      <c r="G19" s="5">
        <f>(F19-F20)/F20</f>
        <v>0.38913645937257502</v>
      </c>
      <c r="H19" s="5">
        <f>F19/$F$70</f>
        <v>7.3155923605648973E-2</v>
      </c>
      <c r="I19" s="1">
        <v>526.55999999999995</v>
      </c>
    </row>
    <row r="20" spans="1:9" x14ac:dyDescent="0.3">
      <c r="A20" s="1" t="s">
        <v>11</v>
      </c>
      <c r="B20" s="1">
        <v>211.71</v>
      </c>
      <c r="C20" s="1">
        <v>1083.4000000000001</v>
      </c>
      <c r="D20" s="1">
        <v>0</v>
      </c>
      <c r="E20" s="1">
        <v>58.04</v>
      </c>
      <c r="F20" s="1">
        <v>1353.15</v>
      </c>
      <c r="G20" s="1"/>
      <c r="H20" s="1"/>
      <c r="I20" s="1"/>
    </row>
    <row r="21" spans="1:9" x14ac:dyDescent="0.3">
      <c r="A21" s="1" t="s">
        <v>18</v>
      </c>
      <c r="B21" s="1">
        <v>50.06</v>
      </c>
      <c r="C21" s="1">
        <v>330.61</v>
      </c>
      <c r="D21" s="1">
        <v>190</v>
      </c>
      <c r="E21" s="1">
        <v>1.03</v>
      </c>
      <c r="F21" s="1">
        <v>571.70000000000005</v>
      </c>
      <c r="G21" s="5">
        <f>(F21-F22)/F22</f>
        <v>0.34558806223080007</v>
      </c>
      <c r="H21" s="5">
        <f>F21/$F$70</f>
        <v>2.2249837222417034E-2</v>
      </c>
      <c r="I21" s="1">
        <v>146.83000000000001</v>
      </c>
    </row>
    <row r="22" spans="1:9" x14ac:dyDescent="0.3">
      <c r="A22" s="1" t="s">
        <v>11</v>
      </c>
      <c r="B22" s="1">
        <v>41.21</v>
      </c>
      <c r="C22" s="1">
        <v>384.35</v>
      </c>
      <c r="D22" s="1">
        <v>-1.45</v>
      </c>
      <c r="E22" s="1">
        <v>0.76</v>
      </c>
      <c r="F22" s="1">
        <v>424.87</v>
      </c>
      <c r="G22" s="1"/>
      <c r="H22" s="1"/>
      <c r="I22" s="1"/>
    </row>
    <row r="23" spans="1:9" x14ac:dyDescent="0.3">
      <c r="A23" s="1" t="s">
        <v>19</v>
      </c>
      <c r="B23" s="1">
        <v>19.84</v>
      </c>
      <c r="C23" s="1">
        <v>104.29</v>
      </c>
      <c r="D23" s="1">
        <v>0</v>
      </c>
      <c r="E23" s="1">
        <v>0</v>
      </c>
      <c r="F23" s="1">
        <v>124.13</v>
      </c>
      <c r="G23" s="5">
        <f>(F23-F24)/F24</f>
        <v>0.71261037527593807</v>
      </c>
      <c r="H23" s="5">
        <f>F23/$F$70</f>
        <v>4.8309817988781284E-3</v>
      </c>
      <c r="I23" s="1">
        <v>51.65</v>
      </c>
    </row>
    <row r="24" spans="1:9" x14ac:dyDescent="0.3">
      <c r="A24" s="1" t="s">
        <v>11</v>
      </c>
      <c r="B24" s="1">
        <v>18.71</v>
      </c>
      <c r="C24" s="1">
        <v>53.77</v>
      </c>
      <c r="D24" s="1">
        <v>0</v>
      </c>
      <c r="E24" s="1">
        <v>0</v>
      </c>
      <c r="F24" s="1">
        <v>72.48</v>
      </c>
      <c r="G24" s="1"/>
      <c r="H24" s="1"/>
      <c r="I24" s="1"/>
    </row>
    <row r="25" spans="1:9" x14ac:dyDescent="0.3">
      <c r="A25" s="1" t="s">
        <v>20</v>
      </c>
      <c r="B25" s="1">
        <v>14.88</v>
      </c>
      <c r="C25" s="1">
        <v>100.85</v>
      </c>
      <c r="D25" s="1">
        <v>0</v>
      </c>
      <c r="E25" s="1">
        <v>7.2</v>
      </c>
      <c r="F25" s="1">
        <v>122.93</v>
      </c>
      <c r="G25" s="5">
        <f>(F25-F26)/F26</f>
        <v>8.5187146892655413E-2</v>
      </c>
      <c r="H25" s="5">
        <f>F25/$F$70</f>
        <v>4.7842793243864368E-3</v>
      </c>
      <c r="I25" s="1">
        <v>9.65</v>
      </c>
    </row>
    <row r="26" spans="1:9" x14ac:dyDescent="0.3">
      <c r="A26" s="1" t="s">
        <v>11</v>
      </c>
      <c r="B26" s="1">
        <v>11.6</v>
      </c>
      <c r="C26" s="1">
        <v>96.1</v>
      </c>
      <c r="D26" s="1">
        <v>0</v>
      </c>
      <c r="E26" s="1">
        <v>5.58</v>
      </c>
      <c r="F26" s="1">
        <v>113.28</v>
      </c>
      <c r="G26" s="1"/>
      <c r="H26" s="1"/>
      <c r="I26" s="1"/>
    </row>
    <row r="27" spans="1:9" x14ac:dyDescent="0.3">
      <c r="A27" s="1" t="s">
        <v>21</v>
      </c>
      <c r="B27" s="1">
        <v>8.89</v>
      </c>
      <c r="C27" s="1">
        <v>120.32</v>
      </c>
      <c r="D27" s="1">
        <v>0</v>
      </c>
      <c r="E27" s="1">
        <v>0</v>
      </c>
      <c r="F27" s="1">
        <v>129.21</v>
      </c>
      <c r="G27" s="5">
        <f>(F27-F28)/F28</f>
        <v>1.9134160090191659</v>
      </c>
      <c r="H27" s="5">
        <f>F27/$F$70</f>
        <v>5.0286889408929598E-3</v>
      </c>
      <c r="I27" s="1">
        <v>84.86</v>
      </c>
    </row>
    <row r="28" spans="1:9" x14ac:dyDescent="0.3">
      <c r="A28" s="1" t="s">
        <v>11</v>
      </c>
      <c r="B28" s="1">
        <v>7.38</v>
      </c>
      <c r="C28" s="1">
        <v>36.97</v>
      </c>
      <c r="D28" s="1">
        <v>0</v>
      </c>
      <c r="E28" s="1">
        <v>0</v>
      </c>
      <c r="F28" s="1">
        <v>44.35</v>
      </c>
      <c r="G28" s="1"/>
      <c r="H28" s="1"/>
      <c r="I28" s="1"/>
    </row>
    <row r="29" spans="1:9" x14ac:dyDescent="0.3">
      <c r="A29" s="1" t="s">
        <v>22</v>
      </c>
      <c r="B29" s="1">
        <v>502.55</v>
      </c>
      <c r="C29" s="1">
        <v>745.24</v>
      </c>
      <c r="D29" s="1">
        <v>221.16</v>
      </c>
      <c r="E29" s="1">
        <v>1.33</v>
      </c>
      <c r="F29" s="1">
        <v>1470.28</v>
      </c>
      <c r="G29" s="5">
        <f>(F29-F30)/F30</f>
        <v>6.9644610963588094E-2</v>
      </c>
      <c r="H29" s="5">
        <f>F29/$F$70</f>
        <v>5.7221428496371025E-2</v>
      </c>
      <c r="I29" s="1">
        <v>95.73</v>
      </c>
    </row>
    <row r="30" spans="1:9" x14ac:dyDescent="0.3">
      <c r="A30" s="1" t="s">
        <v>11</v>
      </c>
      <c r="B30" s="1">
        <v>504.06</v>
      </c>
      <c r="C30" s="1">
        <v>690.26</v>
      </c>
      <c r="D30" s="1">
        <v>178.81</v>
      </c>
      <c r="E30" s="1">
        <v>1.42</v>
      </c>
      <c r="F30" s="1">
        <v>1374.55</v>
      </c>
      <c r="G30" s="1"/>
      <c r="H30" s="1"/>
      <c r="I30" s="1"/>
    </row>
    <row r="31" spans="1:9" x14ac:dyDescent="0.3">
      <c r="A31" s="1" t="s">
        <v>23</v>
      </c>
      <c r="B31" s="1">
        <v>11.47</v>
      </c>
      <c r="C31" s="1">
        <v>2.89</v>
      </c>
      <c r="D31" s="1">
        <v>0</v>
      </c>
      <c r="E31" s="1">
        <v>0</v>
      </c>
      <c r="F31" s="1">
        <v>14.36</v>
      </c>
      <c r="G31" s="5">
        <f>(F31-F32)/F32</f>
        <v>0.28673835125448022</v>
      </c>
      <c r="H31" s="5">
        <f>F31/$F$70</f>
        <v>5.5887294475058351E-4</v>
      </c>
      <c r="I31" s="1">
        <v>3.2</v>
      </c>
    </row>
    <row r="32" spans="1:9" x14ac:dyDescent="0.3">
      <c r="A32" s="1" t="s">
        <v>11</v>
      </c>
      <c r="B32" s="1">
        <v>7.73</v>
      </c>
      <c r="C32" s="1">
        <v>3.43</v>
      </c>
      <c r="D32" s="1">
        <v>0</v>
      </c>
      <c r="E32" s="1">
        <v>0</v>
      </c>
      <c r="F32" s="1">
        <v>11.16</v>
      </c>
      <c r="G32" s="1"/>
      <c r="H32" s="1"/>
      <c r="I32" s="1"/>
    </row>
    <row r="33" spans="1:9" x14ac:dyDescent="0.3">
      <c r="A33" s="1" t="s">
        <v>24</v>
      </c>
      <c r="B33" s="1">
        <v>0.69</v>
      </c>
      <c r="C33" s="1">
        <v>2.76</v>
      </c>
      <c r="D33" s="1">
        <v>0</v>
      </c>
      <c r="E33" s="1">
        <v>0</v>
      </c>
      <c r="F33" s="1">
        <v>3.45</v>
      </c>
      <c r="G33" s="5">
        <f>(F33-F34)/F34</f>
        <v>-1.4285714285714235E-2</v>
      </c>
      <c r="H33" s="5">
        <f>F33/$F$70</f>
        <v>1.3426961416361513E-4</v>
      </c>
      <c r="I33" s="1">
        <v>-0.05</v>
      </c>
    </row>
    <row r="34" spans="1:9" x14ac:dyDescent="0.3">
      <c r="A34" s="1" t="s">
        <v>11</v>
      </c>
      <c r="B34" s="1">
        <v>0.54</v>
      </c>
      <c r="C34" s="1">
        <v>2.96</v>
      </c>
      <c r="D34" s="1">
        <v>0</v>
      </c>
      <c r="E34" s="1">
        <v>0</v>
      </c>
      <c r="F34" s="1">
        <v>3.5</v>
      </c>
      <c r="G34" s="1"/>
      <c r="H34" s="1"/>
      <c r="I34" s="1"/>
    </row>
    <row r="35" spans="1:9" x14ac:dyDescent="0.3">
      <c r="A35" s="1" t="s">
        <v>25</v>
      </c>
      <c r="B35" s="1">
        <v>82.28</v>
      </c>
      <c r="C35" s="1">
        <v>498.86</v>
      </c>
      <c r="D35" s="1">
        <v>0</v>
      </c>
      <c r="E35" s="1">
        <v>30.07</v>
      </c>
      <c r="F35" s="1">
        <v>611.21</v>
      </c>
      <c r="G35" s="5">
        <f>(F35-F36)/F36</f>
        <v>0.30394248410632768</v>
      </c>
      <c r="H35" s="5">
        <f>F35/$F$70</f>
        <v>2.3787516195056001E-2</v>
      </c>
      <c r="I35" s="1">
        <v>142.47</v>
      </c>
    </row>
    <row r="36" spans="1:9" x14ac:dyDescent="0.3">
      <c r="A36" s="1" t="s">
        <v>11</v>
      </c>
      <c r="B36" s="1">
        <v>54.06</v>
      </c>
      <c r="C36" s="1">
        <v>341.64</v>
      </c>
      <c r="D36" s="1">
        <v>50.8</v>
      </c>
      <c r="E36" s="1">
        <v>22.24</v>
      </c>
      <c r="F36" s="1">
        <v>468.74</v>
      </c>
      <c r="G36" s="1"/>
      <c r="H36" s="1"/>
      <c r="I36" s="1"/>
    </row>
    <row r="37" spans="1:9" x14ac:dyDescent="0.3">
      <c r="A37" s="1" t="s">
        <v>26</v>
      </c>
      <c r="B37" s="8">
        <v>48.27</v>
      </c>
      <c r="C37" s="8">
        <v>75.98</v>
      </c>
      <c r="D37" s="8">
        <v>0</v>
      </c>
      <c r="E37" s="8">
        <v>1.03</v>
      </c>
      <c r="F37" s="8">
        <v>125.28</v>
      </c>
      <c r="G37" s="9">
        <f>(F37-F38)/F38</f>
        <v>-5.0825921219822155E-3</v>
      </c>
      <c r="H37" s="9">
        <f>F37/$F$70</f>
        <v>4.8757383369326668E-3</v>
      </c>
      <c r="I37" s="8">
        <v>-0.64</v>
      </c>
    </row>
    <row r="38" spans="1:9" x14ac:dyDescent="0.3">
      <c r="A38" s="1" t="s">
        <v>11</v>
      </c>
      <c r="B38" s="8">
        <v>46.72</v>
      </c>
      <c r="C38" s="8">
        <v>77.86</v>
      </c>
      <c r="D38" s="8">
        <v>0</v>
      </c>
      <c r="E38" s="8">
        <v>1.34</v>
      </c>
      <c r="F38" s="8">
        <v>125.92</v>
      </c>
      <c r="G38" s="8"/>
      <c r="H38" s="8"/>
      <c r="I38" s="8"/>
    </row>
    <row r="39" spans="1:9" x14ac:dyDescent="0.3">
      <c r="A39" s="1" t="s">
        <v>27</v>
      </c>
      <c r="B39" s="1">
        <v>124.17</v>
      </c>
      <c r="C39" s="1">
        <v>451.35</v>
      </c>
      <c r="D39" s="1">
        <v>0</v>
      </c>
      <c r="E39" s="1">
        <v>0.3</v>
      </c>
      <c r="F39" s="1">
        <v>575.82000000000005</v>
      </c>
      <c r="G39" s="5">
        <f>(F39-F40)/F40</f>
        <v>0.42589703588143546</v>
      </c>
      <c r="H39" s="5">
        <f>F39/$F$70</f>
        <v>2.2410182384838512E-2</v>
      </c>
      <c r="I39" s="1">
        <v>171.99</v>
      </c>
    </row>
    <row r="40" spans="1:9" x14ac:dyDescent="0.3">
      <c r="A40" s="1" t="s">
        <v>11</v>
      </c>
      <c r="B40" s="1">
        <v>108.16</v>
      </c>
      <c r="C40" s="1">
        <v>294.79000000000002</v>
      </c>
      <c r="D40" s="1">
        <v>0</v>
      </c>
      <c r="E40" s="1">
        <v>0.88</v>
      </c>
      <c r="F40" s="1">
        <v>403.83</v>
      </c>
      <c r="G40" s="1"/>
      <c r="H40" s="1"/>
      <c r="I40" s="1"/>
    </row>
    <row r="41" spans="1:9" x14ac:dyDescent="0.3">
      <c r="A41" s="1" t="s">
        <v>28</v>
      </c>
      <c r="B41" s="1">
        <v>0.78</v>
      </c>
      <c r="C41" s="1">
        <v>0</v>
      </c>
      <c r="D41" s="1">
        <v>0</v>
      </c>
      <c r="E41" s="1">
        <v>0</v>
      </c>
      <c r="F41" s="1">
        <v>0.78</v>
      </c>
      <c r="G41" s="5">
        <f>(F41-F42)/F42</f>
        <v>2</v>
      </c>
      <c r="H41" s="5">
        <f>F41/$F$70</f>
        <v>3.0356608419599941E-5</v>
      </c>
      <c r="I41" s="1">
        <v>0.52</v>
      </c>
    </row>
    <row r="42" spans="1:9" x14ac:dyDescent="0.3">
      <c r="A42" s="1" t="s">
        <v>11</v>
      </c>
      <c r="B42" s="1">
        <v>0.26</v>
      </c>
      <c r="C42" s="1">
        <v>0</v>
      </c>
      <c r="D42" s="1">
        <v>0</v>
      </c>
      <c r="E42" s="1">
        <v>0</v>
      </c>
      <c r="F42" s="1">
        <v>0.26</v>
      </c>
      <c r="G42" s="1"/>
      <c r="H42" s="1"/>
      <c r="I42" s="1"/>
    </row>
    <row r="43" spans="1:9" x14ac:dyDescent="0.3">
      <c r="A43" s="1" t="s">
        <v>29</v>
      </c>
      <c r="B43" s="1">
        <v>170.14</v>
      </c>
      <c r="C43" s="1">
        <v>428.98</v>
      </c>
      <c r="D43" s="1">
        <v>0</v>
      </c>
      <c r="E43" s="1">
        <v>92.94</v>
      </c>
      <c r="F43" s="1">
        <v>692.06</v>
      </c>
      <c r="G43" s="5">
        <f>(F43-F44)/F44</f>
        <v>0.34560867959013053</v>
      </c>
      <c r="H43" s="5">
        <f>F43/$F$70</f>
        <v>2.693409541393376E-2</v>
      </c>
      <c r="I43" s="1">
        <v>177.75</v>
      </c>
    </row>
    <row r="44" spans="1:9" x14ac:dyDescent="0.3">
      <c r="A44" s="1" t="s">
        <v>11</v>
      </c>
      <c r="B44" s="1">
        <v>136.55000000000001</v>
      </c>
      <c r="C44" s="1">
        <v>304.93</v>
      </c>
      <c r="D44" s="1">
        <v>0</v>
      </c>
      <c r="E44" s="1">
        <v>72.83</v>
      </c>
      <c r="F44" s="1">
        <v>514.30999999999995</v>
      </c>
      <c r="G44" s="1"/>
      <c r="H44" s="1"/>
      <c r="I44" s="1"/>
    </row>
    <row r="45" spans="1:9" x14ac:dyDescent="0.3">
      <c r="A45" s="1" t="s">
        <v>30</v>
      </c>
      <c r="B45" s="8">
        <v>630.79</v>
      </c>
      <c r="C45" s="8">
        <v>4039.15</v>
      </c>
      <c r="D45" s="8">
        <v>694.81</v>
      </c>
      <c r="E45" s="8">
        <v>2.83</v>
      </c>
      <c r="F45" s="8">
        <v>5367.58</v>
      </c>
      <c r="G45" s="9">
        <f>(F45-F46)/F46</f>
        <v>8.7867143355141009E-2</v>
      </c>
      <c r="H45" s="9">
        <f>F45/$F$70</f>
        <v>0.20889939002676441</v>
      </c>
      <c r="I45" s="8">
        <v>433.54</v>
      </c>
    </row>
    <row r="46" spans="1:9" x14ac:dyDescent="0.3">
      <c r="A46" s="1" t="s">
        <v>11</v>
      </c>
      <c r="B46" s="8">
        <v>595.67999999999995</v>
      </c>
      <c r="C46" s="8">
        <v>3807.49</v>
      </c>
      <c r="D46" s="8">
        <v>528.89</v>
      </c>
      <c r="E46" s="8">
        <v>1.98</v>
      </c>
      <c r="F46" s="8">
        <v>4934.04</v>
      </c>
      <c r="G46" s="8"/>
      <c r="H46" s="8"/>
      <c r="I46" s="8"/>
    </row>
    <row r="47" spans="1:9" x14ac:dyDescent="0.3">
      <c r="A47" s="1" t="s">
        <v>31</v>
      </c>
      <c r="B47" s="8">
        <v>415.83</v>
      </c>
      <c r="C47" s="8">
        <v>1327.81</v>
      </c>
      <c r="D47" s="8">
        <v>294.55</v>
      </c>
      <c r="E47" s="8">
        <v>1.67</v>
      </c>
      <c r="F47" s="8">
        <v>2039.86</v>
      </c>
      <c r="G47" s="8">
        <v>10.6</v>
      </c>
      <c r="H47" s="9">
        <f>F47/$F$70</f>
        <v>7.9388758013852728E-2</v>
      </c>
      <c r="I47" s="8">
        <v>195.58</v>
      </c>
    </row>
    <row r="48" spans="1:9" x14ac:dyDescent="0.3">
      <c r="A48" s="1" t="s">
        <v>11</v>
      </c>
      <c r="B48" s="8">
        <v>383.78</v>
      </c>
      <c r="C48" s="8">
        <v>1209.3800000000001</v>
      </c>
      <c r="D48" s="8">
        <v>249.55</v>
      </c>
      <c r="E48" s="8">
        <v>1.57</v>
      </c>
      <c r="F48" s="8">
        <v>1844.28</v>
      </c>
      <c r="G48" s="8"/>
      <c r="H48" s="8"/>
      <c r="I48" s="8"/>
    </row>
    <row r="49" spans="1:9" x14ac:dyDescent="0.3">
      <c r="A49" s="1" t="s">
        <v>32</v>
      </c>
      <c r="B49" s="1">
        <v>367.97</v>
      </c>
      <c r="C49" s="1">
        <v>1136.8599999999999</v>
      </c>
      <c r="D49" s="1">
        <v>565.91</v>
      </c>
      <c r="E49" s="1">
        <v>1.71</v>
      </c>
      <c r="F49" s="1">
        <v>2072.4499999999998</v>
      </c>
      <c r="G49" s="5">
        <f>(F49-F50)/F50</f>
        <v>8.2157160685286973E-2</v>
      </c>
      <c r="H49" s="5">
        <f>F49/$F$70</f>
        <v>8.0657119383589604E-2</v>
      </c>
      <c r="I49" s="1">
        <v>157.34</v>
      </c>
    </row>
    <row r="50" spans="1:9" x14ac:dyDescent="0.3">
      <c r="A50" s="1" t="s">
        <v>11</v>
      </c>
      <c r="B50" s="1">
        <v>305.2</v>
      </c>
      <c r="C50" s="1">
        <v>1008.54</v>
      </c>
      <c r="D50" s="1">
        <v>599.54</v>
      </c>
      <c r="E50" s="1">
        <v>1.83</v>
      </c>
      <c r="F50" s="1">
        <v>1915.11</v>
      </c>
      <c r="G50" s="1"/>
      <c r="H50" s="1"/>
      <c r="I50" s="1"/>
    </row>
    <row r="51" spans="1:9" x14ac:dyDescent="0.3">
      <c r="A51" s="1" t="s">
        <v>33</v>
      </c>
      <c r="B51" s="1">
        <v>23.48</v>
      </c>
      <c r="C51" s="1">
        <v>125.93</v>
      </c>
      <c r="D51" s="1">
        <v>0</v>
      </c>
      <c r="E51" s="1">
        <v>0.01</v>
      </c>
      <c r="F51" s="1">
        <v>149.41999999999999</v>
      </c>
      <c r="G51" s="5">
        <f>(F51-F52)/F52</f>
        <v>0.63175712569618869</v>
      </c>
      <c r="H51" s="5">
        <f>F51/$F$70</f>
        <v>5.8152364487905417E-3</v>
      </c>
      <c r="I51" s="1">
        <v>57.85</v>
      </c>
    </row>
    <row r="52" spans="1:9" x14ac:dyDescent="0.3">
      <c r="A52" s="1" t="s">
        <v>11</v>
      </c>
      <c r="B52" s="1">
        <v>24.97</v>
      </c>
      <c r="C52" s="1">
        <v>66.599999999999994</v>
      </c>
      <c r="D52" s="1">
        <v>0</v>
      </c>
      <c r="E52" s="1">
        <v>0</v>
      </c>
      <c r="F52" s="1">
        <v>91.57</v>
      </c>
      <c r="G52" s="1"/>
      <c r="H52" s="1"/>
      <c r="I52" s="1"/>
    </row>
    <row r="53" spans="1:9" x14ac:dyDescent="0.3">
      <c r="A53" s="3" t="s">
        <v>34</v>
      </c>
      <c r="B53" s="4">
        <f t="shared" ref="B53:F53" si="0">B5+B7+B9+B11+B13+B15+B17+B19+B21+B23+B25+B27+B29+B31+B33+B35+B37+B39+B41+B43+B45+B47+B49+B51</f>
        <v>3899.8300000000004</v>
      </c>
      <c r="C53" s="4">
        <f t="shared" si="0"/>
        <v>13045.09</v>
      </c>
      <c r="D53" s="4">
        <f t="shared" si="0"/>
        <v>1968.31</v>
      </c>
      <c r="E53" s="4">
        <f t="shared" si="0"/>
        <v>294.58999999999997</v>
      </c>
      <c r="F53" s="4">
        <f t="shared" si="0"/>
        <v>19207.82</v>
      </c>
      <c r="G53" s="5">
        <f>(F53-F54)/F54</f>
        <v>0.18520625608173608</v>
      </c>
      <c r="H53" s="5">
        <f>F53/$F$70</f>
        <v>0.74754393632584626</v>
      </c>
      <c r="I53" s="7">
        <f t="shared" ref="I53" si="1">I5+I7+I9+I11+I13+I15+I17+I19+I21+I23+I25+I27+I29+I31+I33+I35+I37+I39+I41+I43+I45+I47+I49+I51</f>
        <v>3001.5099999999998</v>
      </c>
    </row>
    <row r="54" spans="1:9" x14ac:dyDescent="0.3">
      <c r="A54" s="1" t="s">
        <v>35</v>
      </c>
      <c r="B54" s="1">
        <f>SUM(B6+B8+B10+B12+B14+B16+B18+B20+B22+B24+B26+B28+B30+B32+B34+B36+B38+B40+B42+B44+B46+B48+B50+B52)</f>
        <v>3473.73</v>
      </c>
      <c r="C54" s="1">
        <f t="shared" ref="C54:F54" si="2">SUM(C6+C8+C10+C12+C14+C16+C18+C20+C22+C24+C26+C28+C30+C32+C34+C36+C38+C40+C42+C44+C46+C48+C50+C52)</f>
        <v>10778.540000000003</v>
      </c>
      <c r="D54" s="1">
        <f t="shared" si="2"/>
        <v>1714.31</v>
      </c>
      <c r="E54" s="1">
        <f t="shared" si="2"/>
        <v>239.73000000000002</v>
      </c>
      <c r="F54" s="1">
        <f t="shared" si="2"/>
        <v>16206.31</v>
      </c>
      <c r="G54" s="1"/>
      <c r="H54" s="1"/>
      <c r="I54" s="1"/>
    </row>
    <row r="55" spans="1:9" x14ac:dyDescent="0.3">
      <c r="A55" s="3" t="s">
        <v>36</v>
      </c>
      <c r="B55" s="6">
        <f>(B53-B54)/B54</f>
        <v>0.12266353458674116</v>
      </c>
      <c r="C55" s="6">
        <f>(C53-C54)/C54</f>
        <v>0.21028358200646813</v>
      </c>
      <c r="D55" s="6">
        <f>(D53-D54)/D54</f>
        <v>0.14816456766862471</v>
      </c>
      <c r="E55" s="6">
        <f>(E53-E54)/E54</f>
        <v>0.22884077920994433</v>
      </c>
      <c r="F55" s="6">
        <f>(F53-F54)/F54</f>
        <v>0.18520625608173608</v>
      </c>
      <c r="G55" s="1"/>
      <c r="H55" s="1"/>
      <c r="I55" s="1"/>
    </row>
    <row r="56" spans="1:9" x14ac:dyDescent="0.3">
      <c r="A56" s="3" t="s">
        <v>72</v>
      </c>
      <c r="B56" s="1"/>
      <c r="C56" s="1"/>
      <c r="D56" s="1"/>
      <c r="E56" s="1"/>
      <c r="F56" s="1"/>
      <c r="G56" s="1"/>
      <c r="H56" s="1"/>
      <c r="I56" s="1"/>
    </row>
    <row r="57" spans="1:9" x14ac:dyDescent="0.3">
      <c r="A57" s="1" t="s">
        <v>37</v>
      </c>
      <c r="B57" s="1">
        <v>750.48</v>
      </c>
      <c r="C57" s="1">
        <v>347.08</v>
      </c>
      <c r="D57" s="1">
        <v>0</v>
      </c>
      <c r="E57" s="1">
        <v>3.58</v>
      </c>
      <c r="F57" s="1">
        <v>1101.1400000000001</v>
      </c>
      <c r="G57" s="5">
        <f>(F57-F58)/F58</f>
        <v>0.43316023063006787</v>
      </c>
      <c r="H57" s="5">
        <f>F57/$F$70</f>
        <v>4.2854968968151642E-2</v>
      </c>
      <c r="I57" s="1">
        <v>332.81</v>
      </c>
    </row>
    <row r="58" spans="1:9" x14ac:dyDescent="0.3">
      <c r="A58" s="1" t="s">
        <v>11</v>
      </c>
      <c r="B58" s="1">
        <v>607.64</v>
      </c>
      <c r="C58" s="1">
        <v>159.69</v>
      </c>
      <c r="D58" s="1">
        <v>0</v>
      </c>
      <c r="E58" s="1">
        <v>1</v>
      </c>
      <c r="F58" s="1">
        <v>768.33</v>
      </c>
      <c r="G58" s="1"/>
      <c r="H58" s="1"/>
      <c r="I58" s="1"/>
    </row>
    <row r="59" spans="1:9" x14ac:dyDescent="0.3">
      <c r="A59" s="1" t="s">
        <v>38</v>
      </c>
      <c r="B59" s="1">
        <v>206.29</v>
      </c>
      <c r="C59" s="1">
        <v>516.77</v>
      </c>
      <c r="D59" s="1">
        <v>0</v>
      </c>
      <c r="E59" s="1">
        <v>0</v>
      </c>
      <c r="F59" s="1">
        <v>723.06</v>
      </c>
      <c r="G59" s="5">
        <f>(F59-F60)/F60</f>
        <v>0.2284612378735621</v>
      </c>
      <c r="H59" s="5">
        <f>F59/$F$70</f>
        <v>2.814057600496914E-2</v>
      </c>
      <c r="I59" s="1">
        <v>134.47</v>
      </c>
    </row>
    <row r="60" spans="1:9" x14ac:dyDescent="0.3">
      <c r="A60" s="1" t="s">
        <v>11</v>
      </c>
      <c r="B60" s="1">
        <v>175.22</v>
      </c>
      <c r="C60" s="1">
        <v>413.37</v>
      </c>
      <c r="D60" s="1">
        <v>0</v>
      </c>
      <c r="E60" s="1">
        <v>0</v>
      </c>
      <c r="F60" s="1">
        <v>588.59</v>
      </c>
      <c r="G60" s="1"/>
      <c r="H60" s="1"/>
      <c r="I60" s="1"/>
    </row>
    <row r="61" spans="1:9" x14ac:dyDescent="0.3">
      <c r="A61" s="1" t="s">
        <v>39</v>
      </c>
      <c r="B61" s="1">
        <v>752.31</v>
      </c>
      <c r="C61" s="1">
        <v>604.53</v>
      </c>
      <c r="D61" s="1">
        <v>0</v>
      </c>
      <c r="E61" s="1">
        <v>41.64</v>
      </c>
      <c r="F61" s="1">
        <v>1398.48</v>
      </c>
      <c r="G61" s="5">
        <f>(F61-F62)/F62</f>
        <v>0.38899317660379601</v>
      </c>
      <c r="H61" s="5">
        <f>F61/$F$70</f>
        <v>5.4427063772618106E-2</v>
      </c>
      <c r="I61" s="1">
        <v>391.65</v>
      </c>
    </row>
    <row r="62" spans="1:9" x14ac:dyDescent="0.3">
      <c r="A62" s="1" t="s">
        <v>11</v>
      </c>
      <c r="B62" s="1">
        <v>531.94000000000005</v>
      </c>
      <c r="C62" s="1">
        <v>433.06</v>
      </c>
      <c r="D62" s="1">
        <v>0</v>
      </c>
      <c r="E62" s="1">
        <v>41.83</v>
      </c>
      <c r="F62" s="1">
        <v>1006.83</v>
      </c>
      <c r="G62" s="1"/>
      <c r="H62" s="1"/>
      <c r="I62" s="1"/>
    </row>
    <row r="63" spans="1:9" x14ac:dyDescent="0.3">
      <c r="A63" s="1" t="s">
        <v>40</v>
      </c>
      <c r="B63" s="1">
        <v>149.26</v>
      </c>
      <c r="C63" s="1">
        <v>206.46</v>
      </c>
      <c r="D63" s="1">
        <v>0</v>
      </c>
      <c r="E63" s="1">
        <v>0.41</v>
      </c>
      <c r="F63" s="1">
        <v>356.13</v>
      </c>
      <c r="G63" s="5">
        <f>(F63-F64)/F64</f>
        <v>0.26669037880135166</v>
      </c>
      <c r="H63" s="5">
        <f>F63/$F$70</f>
        <v>1.3860126867271956E-2</v>
      </c>
      <c r="I63" s="1">
        <v>74.98</v>
      </c>
    </row>
    <row r="64" spans="1:9" x14ac:dyDescent="0.3">
      <c r="A64" s="1" t="s">
        <v>11</v>
      </c>
      <c r="B64" s="1">
        <v>109.49</v>
      </c>
      <c r="C64" s="1">
        <v>171.33</v>
      </c>
      <c r="D64" s="1">
        <v>0</v>
      </c>
      <c r="E64" s="1">
        <v>0.33</v>
      </c>
      <c r="F64" s="1">
        <v>281.14999999999998</v>
      </c>
      <c r="G64" s="1"/>
      <c r="H64" s="1"/>
      <c r="I64" s="1"/>
    </row>
    <row r="65" spans="1:9" x14ac:dyDescent="0.3">
      <c r="A65" s="1" t="s">
        <v>41</v>
      </c>
      <c r="B65" s="1">
        <v>2703.46</v>
      </c>
      <c r="C65" s="1">
        <v>202.57</v>
      </c>
      <c r="D65" s="1">
        <v>0</v>
      </c>
      <c r="E65" s="1">
        <v>1.91</v>
      </c>
      <c r="F65" s="1">
        <v>2907.94</v>
      </c>
      <c r="G65" s="5">
        <f>(F65-F66)/F66</f>
        <v>0.1975899446494466</v>
      </c>
      <c r="H65" s="5">
        <f>F65/$F$70</f>
        <v>0.11317332806114289</v>
      </c>
      <c r="I65" s="1">
        <v>479.78</v>
      </c>
    </row>
    <row r="66" spans="1:9" x14ac:dyDescent="0.3">
      <c r="A66" s="1" t="s">
        <v>11</v>
      </c>
      <c r="B66" s="1">
        <v>2271.1</v>
      </c>
      <c r="C66" s="1">
        <v>156.63999999999999</v>
      </c>
      <c r="D66" s="1">
        <v>0</v>
      </c>
      <c r="E66" s="1">
        <v>0.42</v>
      </c>
      <c r="F66" s="1">
        <v>2428.16</v>
      </c>
      <c r="G66" s="1"/>
      <c r="H66" s="1"/>
      <c r="I66" s="1"/>
    </row>
    <row r="67" spans="1:9" x14ac:dyDescent="0.3">
      <c r="A67" s="3" t="s">
        <v>70</v>
      </c>
      <c r="B67" s="4">
        <f t="shared" ref="B67:F67" si="3">B57+B59+B61+B63+B65</f>
        <v>4561.8</v>
      </c>
      <c r="C67" s="4">
        <f t="shared" si="3"/>
        <v>1877.4099999999999</v>
      </c>
      <c r="D67" s="4">
        <f t="shared" si="3"/>
        <v>0</v>
      </c>
      <c r="E67" s="4">
        <f t="shared" si="3"/>
        <v>47.539999999999992</v>
      </c>
      <c r="F67" s="4">
        <f t="shared" si="3"/>
        <v>6486.75</v>
      </c>
      <c r="G67" s="5">
        <f>(F67-F68)/F68</f>
        <v>0.27866613050111777</v>
      </c>
      <c r="H67" s="5">
        <f>F67/$F$70</f>
        <v>0.25245606367415374</v>
      </c>
      <c r="I67" s="7">
        <f t="shared" ref="I67" si="4">I57+I59+I61+I63+I65</f>
        <v>1413.69</v>
      </c>
    </row>
    <row r="68" spans="1:9" x14ac:dyDescent="0.3">
      <c r="A68" s="1" t="s">
        <v>35</v>
      </c>
      <c r="B68" s="1">
        <f>SUM(B58+B60+B62+B64+B66)</f>
        <v>3695.3900000000003</v>
      </c>
      <c r="C68" s="1">
        <f>SUM(C58+C60+C62+C64+C66)</f>
        <v>1334.0899999999997</v>
      </c>
      <c r="D68" s="1">
        <v>0</v>
      </c>
      <c r="E68" s="1">
        <f>SUM(E58+E60+E62+E64+E66)</f>
        <v>43.58</v>
      </c>
      <c r="F68" s="1">
        <f>SUM(F58+F60+F62+F64+F66)</f>
        <v>5073.0599999999995</v>
      </c>
      <c r="G68" s="1"/>
      <c r="H68" s="1"/>
      <c r="I68" s="1"/>
    </row>
    <row r="69" spans="1:9" x14ac:dyDescent="0.3">
      <c r="A69" s="3" t="s">
        <v>36</v>
      </c>
      <c r="B69" s="6">
        <f>(B67-B68)/B68</f>
        <v>0.2344569855955663</v>
      </c>
      <c r="C69" s="6">
        <f>(C67-C68)/C68</f>
        <v>0.4072588805852681</v>
      </c>
      <c r="D69" s="1">
        <v>0</v>
      </c>
      <c r="E69" s="6">
        <f>(E67-E68)/E68</f>
        <v>9.0867370353372973E-2</v>
      </c>
      <c r="F69" s="6">
        <f>(F67-F68)/F68</f>
        <v>0.27866613050111777</v>
      </c>
      <c r="G69" s="1"/>
      <c r="H69" s="1"/>
      <c r="I69" s="1"/>
    </row>
    <row r="70" spans="1:9" x14ac:dyDescent="0.3">
      <c r="A70" s="3" t="s">
        <v>42</v>
      </c>
      <c r="B70" s="4">
        <f t="shared" ref="B70:F70" si="5">B67+B53</f>
        <v>8461.630000000001</v>
      </c>
      <c r="C70" s="4">
        <f t="shared" si="5"/>
        <v>14922.5</v>
      </c>
      <c r="D70" s="4">
        <f t="shared" si="5"/>
        <v>1968.31</v>
      </c>
      <c r="E70" s="4">
        <f t="shared" si="5"/>
        <v>342.13</v>
      </c>
      <c r="F70" s="4">
        <f t="shared" si="5"/>
        <v>25694.57</v>
      </c>
      <c r="G70" s="5">
        <f>(F70-F71)/F71</f>
        <v>0.20748734572499097</v>
      </c>
      <c r="H70" s="5">
        <f>F70/$F$70</f>
        <v>1</v>
      </c>
      <c r="I70" s="7">
        <f t="shared" ref="I70" si="6">I67+I53</f>
        <v>4415.2</v>
      </c>
    </row>
    <row r="71" spans="1:9" x14ac:dyDescent="0.3">
      <c r="A71" s="1" t="s">
        <v>35</v>
      </c>
      <c r="B71" s="1">
        <f>SUM(B54+B68)</f>
        <v>7169.1200000000008</v>
      </c>
      <c r="C71" s="1">
        <f t="shared" ref="C71:F71" si="7">SUM(C54+C68)</f>
        <v>12112.630000000003</v>
      </c>
      <c r="D71" s="1">
        <f t="shared" si="7"/>
        <v>1714.31</v>
      </c>
      <c r="E71" s="1">
        <f t="shared" si="7"/>
        <v>283.31</v>
      </c>
      <c r="F71" s="1">
        <f t="shared" si="7"/>
        <v>21279.37</v>
      </c>
      <c r="G71" s="1"/>
      <c r="H71" s="1"/>
      <c r="I71" s="1"/>
    </row>
    <row r="72" spans="1:9" x14ac:dyDescent="0.3">
      <c r="A72" s="3" t="s">
        <v>36</v>
      </c>
      <c r="B72" s="6">
        <f>(B70-B71)/B71</f>
        <v>0.18028851518735914</v>
      </c>
      <c r="C72" s="6">
        <f>(C70-C71)/C71</f>
        <v>0.23197852159275043</v>
      </c>
      <c r="D72" s="6">
        <f>(D70-D71)/D71</f>
        <v>0.14816456766862471</v>
      </c>
      <c r="E72" s="6">
        <f>(E70-E71)/E71</f>
        <v>0.20761709787864879</v>
      </c>
      <c r="F72" s="6">
        <f>(F70-F71)/F71</f>
        <v>0.20748734572499097</v>
      </c>
      <c r="G72" s="1"/>
      <c r="H72" s="1"/>
      <c r="I72" s="1"/>
    </row>
    <row r="73" spans="1:9" x14ac:dyDescent="0.3">
      <c r="A73" s="1" t="s">
        <v>43</v>
      </c>
      <c r="B73" s="6">
        <f>B70/$F$70</f>
        <v>0.32931588269428136</v>
      </c>
      <c r="C73" s="6">
        <f>C70/$F$70</f>
        <v>0.58076472966856418</v>
      </c>
      <c r="D73" s="6">
        <f>D70/$F$70</f>
        <v>7.6604122972285582E-2</v>
      </c>
      <c r="E73" s="6">
        <f>E70/$F$70</f>
        <v>1.3315264664868881E-2</v>
      </c>
      <c r="F73" s="6">
        <f>F70/$F$70</f>
        <v>1</v>
      </c>
      <c r="G73" s="1"/>
      <c r="H73" s="1"/>
      <c r="I73" s="1"/>
    </row>
    <row r="74" spans="1:9" x14ac:dyDescent="0.3">
      <c r="A74" s="1" t="s">
        <v>44</v>
      </c>
      <c r="B74" s="6">
        <f>B71/$F$71</f>
        <v>0.33690471099473346</v>
      </c>
      <c r="C74" s="6">
        <f>C71/$F$71</f>
        <v>0.56921938948380535</v>
      </c>
      <c r="D74" s="6">
        <f>D71/$F$71</f>
        <v>8.0562065512277861E-2</v>
      </c>
      <c r="E74" s="6">
        <f>E71/$F$71</f>
        <v>1.3313834009183543E-2</v>
      </c>
      <c r="F74" s="6">
        <f>F71/$F$71</f>
        <v>1</v>
      </c>
      <c r="G74" s="1"/>
      <c r="H74" s="1"/>
      <c r="I74" s="1"/>
    </row>
  </sheetData>
  <mergeCells count="1">
    <mergeCell ref="A2:I2"/>
  </mergeCells>
  <printOptions horizontalCentered="1" verticalCentered="1"/>
  <pageMargins left="0.75" right="0.75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57"/>
  <sheetViews>
    <sheetView topLeftCell="A7" workbookViewId="0">
      <selection activeCell="A11" sqref="A11"/>
    </sheetView>
  </sheetViews>
  <sheetFormatPr defaultRowHeight="14.4" x14ac:dyDescent="0.3"/>
  <cols>
    <col min="1" max="1" width="38.5546875" customWidth="1"/>
    <col min="2" max="2" width="12" customWidth="1"/>
  </cols>
  <sheetData>
    <row r="2" spans="1:9" ht="51" customHeight="1" x14ac:dyDescent="0.3">
      <c r="A2" s="15" t="s">
        <v>0</v>
      </c>
      <c r="B2" s="16"/>
      <c r="C2" s="16"/>
      <c r="D2" s="16"/>
      <c r="E2" s="16"/>
      <c r="F2" s="16"/>
      <c r="G2" s="16"/>
      <c r="H2" s="16"/>
      <c r="I2" s="17"/>
    </row>
    <row r="3" spans="1:9" ht="57.6" x14ac:dyDescent="0.3">
      <c r="A3" s="2"/>
      <c r="B3" s="2" t="s">
        <v>45</v>
      </c>
      <c r="C3" s="2" t="s">
        <v>46</v>
      </c>
      <c r="D3" s="2" t="s">
        <v>47</v>
      </c>
      <c r="E3" s="2" t="s">
        <v>48</v>
      </c>
      <c r="F3" s="2" t="s">
        <v>5</v>
      </c>
      <c r="G3" s="2" t="s">
        <v>6</v>
      </c>
      <c r="H3" s="2" t="s">
        <v>7</v>
      </c>
      <c r="I3" s="2" t="s">
        <v>8</v>
      </c>
    </row>
    <row r="4" spans="1:9" x14ac:dyDescent="0.3">
      <c r="A4" s="3" t="s">
        <v>9</v>
      </c>
      <c r="B4" s="1"/>
      <c r="C4" s="1"/>
      <c r="D4" s="1"/>
      <c r="E4" s="1"/>
      <c r="F4" s="1"/>
      <c r="G4" s="1"/>
      <c r="H4" s="1"/>
      <c r="I4" s="1"/>
    </row>
    <row r="5" spans="1:9" x14ac:dyDescent="0.3">
      <c r="A5" s="1" t="s">
        <v>10</v>
      </c>
      <c r="B5" s="1">
        <v>0</v>
      </c>
      <c r="C5" s="1">
        <v>0</v>
      </c>
      <c r="D5" s="1">
        <v>0</v>
      </c>
      <c r="E5" s="1">
        <v>28.16</v>
      </c>
      <c r="F5" s="1">
        <v>28.16</v>
      </c>
      <c r="G5" s="6">
        <f>(F5-F6)/F6</f>
        <v>0.67419738406658736</v>
      </c>
      <c r="H5" s="6">
        <f>F5/$F$53</f>
        <v>1.8816108620263398E-2</v>
      </c>
      <c r="I5" s="1">
        <v>11.34</v>
      </c>
    </row>
    <row r="6" spans="1:9" x14ac:dyDescent="0.3">
      <c r="A6" s="1" t="s">
        <v>11</v>
      </c>
      <c r="B6" s="1">
        <v>0</v>
      </c>
      <c r="C6" s="1">
        <v>0</v>
      </c>
      <c r="D6" s="1">
        <v>0</v>
      </c>
      <c r="E6" s="1">
        <v>16.82</v>
      </c>
      <c r="F6" s="1">
        <v>16.82</v>
      </c>
      <c r="G6" s="1"/>
      <c r="H6" s="1"/>
      <c r="I6" s="1"/>
    </row>
    <row r="7" spans="1:9" x14ac:dyDescent="0.3">
      <c r="A7" s="1" t="s">
        <v>12</v>
      </c>
      <c r="B7" s="1">
        <v>19.2</v>
      </c>
      <c r="C7" s="1">
        <v>0.2</v>
      </c>
      <c r="D7" s="1">
        <v>27.82</v>
      </c>
      <c r="E7" s="1">
        <v>186.39</v>
      </c>
      <c r="F7" s="1">
        <v>233.61</v>
      </c>
      <c r="G7" s="6">
        <f>(F7-F8)/F8</f>
        <v>0.24665136880303126</v>
      </c>
      <c r="H7" s="6">
        <f>F7/$F$53</f>
        <v>0.15609485563848483</v>
      </c>
      <c r="I7" s="1">
        <v>46.22</v>
      </c>
    </row>
    <row r="8" spans="1:9" x14ac:dyDescent="0.3">
      <c r="A8" s="1" t="s">
        <v>11</v>
      </c>
      <c r="B8" s="1">
        <v>14.19</v>
      </c>
      <c r="C8" s="1">
        <v>0.2</v>
      </c>
      <c r="D8" s="1">
        <v>21.69</v>
      </c>
      <c r="E8" s="1">
        <v>151.31</v>
      </c>
      <c r="F8" s="1">
        <v>187.39</v>
      </c>
      <c r="G8" s="1"/>
      <c r="H8" s="1"/>
      <c r="I8" s="1"/>
    </row>
    <row r="9" spans="1:9" x14ac:dyDescent="0.3">
      <c r="A9" s="1" t="s">
        <v>13</v>
      </c>
      <c r="B9" s="1">
        <v>2.52</v>
      </c>
      <c r="C9" s="1">
        <v>3.93</v>
      </c>
      <c r="D9" s="1">
        <v>0.7</v>
      </c>
      <c r="E9" s="1">
        <v>0</v>
      </c>
      <c r="F9" s="1">
        <v>7.15</v>
      </c>
      <c r="G9" s="6">
        <f>(F9-F10)/F10</f>
        <v>7.1964017991004561E-2</v>
      </c>
      <c r="H9" s="6">
        <f>F9/$F$53</f>
        <v>4.7775275793637533E-3</v>
      </c>
      <c r="I9" s="1">
        <v>0.48</v>
      </c>
    </row>
    <row r="10" spans="1:9" x14ac:dyDescent="0.3">
      <c r="A10" s="1" t="s">
        <v>11</v>
      </c>
      <c r="B10" s="1">
        <v>2.02</v>
      </c>
      <c r="C10" s="1">
        <v>4.0199999999999996</v>
      </c>
      <c r="D10" s="1">
        <v>0.63</v>
      </c>
      <c r="E10" s="1">
        <v>0</v>
      </c>
      <c r="F10" s="1">
        <v>6.67</v>
      </c>
      <c r="G10" s="1"/>
      <c r="H10" s="1"/>
      <c r="I10" s="1"/>
    </row>
    <row r="11" spans="1:9" x14ac:dyDescent="0.3">
      <c r="A11" s="1" t="s">
        <v>74</v>
      </c>
      <c r="B11" s="1">
        <v>0.02</v>
      </c>
      <c r="C11" s="1">
        <v>0</v>
      </c>
      <c r="D11" s="1">
        <v>0</v>
      </c>
      <c r="E11" s="1">
        <v>0</v>
      </c>
      <c r="F11" s="1">
        <v>0.02</v>
      </c>
      <c r="G11" s="6">
        <f>(F11-F12)/F12</f>
        <v>-0.6</v>
      </c>
      <c r="H11" s="6">
        <f>F11/$F$53</f>
        <v>1.33637135087098E-5</v>
      </c>
      <c r="I11" s="1">
        <v>-0.03</v>
      </c>
    </row>
    <row r="12" spans="1:9" x14ac:dyDescent="0.3">
      <c r="A12" s="1" t="s">
        <v>11</v>
      </c>
      <c r="B12" s="1">
        <v>0.05</v>
      </c>
      <c r="C12" s="1">
        <v>0</v>
      </c>
      <c r="D12" s="1">
        <v>0</v>
      </c>
      <c r="E12" s="1">
        <v>0</v>
      </c>
      <c r="F12" s="1">
        <v>0.05</v>
      </c>
      <c r="G12" s="1"/>
      <c r="H12" s="1"/>
      <c r="I12" s="1"/>
    </row>
    <row r="13" spans="1:9" x14ac:dyDescent="0.3">
      <c r="A13" s="1" t="s">
        <v>14</v>
      </c>
      <c r="B13" s="1">
        <v>10.7</v>
      </c>
      <c r="C13" s="1">
        <v>0.06</v>
      </c>
      <c r="D13" s="1">
        <v>6.87</v>
      </c>
      <c r="E13" s="1">
        <v>0</v>
      </c>
      <c r="F13" s="1">
        <v>17.63</v>
      </c>
      <c r="G13" s="6">
        <f>(F13-F14)/F14</f>
        <v>1.2636415852958004E-2</v>
      </c>
      <c r="H13" s="6">
        <f>F13/$F$53</f>
        <v>1.1780113457927687E-2</v>
      </c>
      <c r="I13" s="1">
        <v>0.22</v>
      </c>
    </row>
    <row r="14" spans="1:9" x14ac:dyDescent="0.3">
      <c r="A14" s="1" t="s">
        <v>11</v>
      </c>
      <c r="B14" s="1">
        <v>9.8699999999999992</v>
      </c>
      <c r="C14" s="1">
        <v>0.06</v>
      </c>
      <c r="D14" s="1">
        <v>7.48</v>
      </c>
      <c r="E14" s="1">
        <v>0</v>
      </c>
      <c r="F14" s="1">
        <v>17.41</v>
      </c>
      <c r="G14" s="1"/>
      <c r="H14" s="1"/>
      <c r="I14" s="1"/>
    </row>
    <row r="15" spans="1:9" x14ac:dyDescent="0.3">
      <c r="A15" s="1" t="s">
        <v>15</v>
      </c>
      <c r="B15" s="1">
        <v>12.97</v>
      </c>
      <c r="C15" s="1">
        <v>0.03</v>
      </c>
      <c r="D15" s="1">
        <v>0</v>
      </c>
      <c r="E15" s="1">
        <v>15.94</v>
      </c>
      <c r="F15" s="1">
        <v>28.94</v>
      </c>
      <c r="G15" s="6">
        <f>(F15-F16)/F16</f>
        <v>-0.92066885964912282</v>
      </c>
      <c r="H15" s="6">
        <f>F15/$F$53</f>
        <v>1.9337293447103079E-2</v>
      </c>
      <c r="I15" s="1">
        <v>-335.86</v>
      </c>
    </row>
    <row r="16" spans="1:9" x14ac:dyDescent="0.3">
      <c r="A16" s="1" t="s">
        <v>11</v>
      </c>
      <c r="B16" s="1">
        <v>12.43</v>
      </c>
      <c r="C16" s="1">
        <v>0.06</v>
      </c>
      <c r="D16" s="1">
        <v>0</v>
      </c>
      <c r="E16" s="1">
        <v>352.31</v>
      </c>
      <c r="F16" s="1">
        <v>364.8</v>
      </c>
      <c r="G16" s="1"/>
      <c r="H16" s="1"/>
      <c r="I16" s="1"/>
    </row>
    <row r="17" spans="1:9" x14ac:dyDescent="0.3">
      <c r="A17" s="1" t="s">
        <v>16</v>
      </c>
      <c r="B17" s="1">
        <v>7.25</v>
      </c>
      <c r="C17" s="1">
        <v>0.51</v>
      </c>
      <c r="D17" s="1">
        <v>0.1</v>
      </c>
      <c r="E17" s="1">
        <v>185.89</v>
      </c>
      <c r="F17" s="1">
        <v>193.75</v>
      </c>
      <c r="G17" s="6">
        <f>(F17-F18)/F18</f>
        <v>0.33777532279223904</v>
      </c>
      <c r="H17" s="6">
        <f>F17/$F$53</f>
        <v>0.12946097461562617</v>
      </c>
      <c r="I17" s="1">
        <v>48.92</v>
      </c>
    </row>
    <row r="18" spans="1:9" x14ac:dyDescent="0.3">
      <c r="A18" s="1" t="s">
        <v>11</v>
      </c>
      <c r="B18" s="1">
        <v>5.37</v>
      </c>
      <c r="C18" s="1">
        <v>0.48</v>
      </c>
      <c r="D18" s="1">
        <v>0.01</v>
      </c>
      <c r="E18" s="1">
        <v>138.97</v>
      </c>
      <c r="F18" s="1">
        <v>144.83000000000001</v>
      </c>
      <c r="G18" s="1"/>
      <c r="H18" s="1"/>
      <c r="I18" s="1"/>
    </row>
    <row r="19" spans="1:9" x14ac:dyDescent="0.3">
      <c r="A19" s="1" t="s">
        <v>17</v>
      </c>
      <c r="B19" s="1">
        <v>37.61</v>
      </c>
      <c r="C19" s="1">
        <v>0.23</v>
      </c>
      <c r="D19" s="1">
        <v>0</v>
      </c>
      <c r="E19" s="1">
        <v>226.32</v>
      </c>
      <c r="F19" s="1">
        <v>264.16000000000003</v>
      </c>
      <c r="G19" s="6">
        <f>(F19-F20)/F20</f>
        <v>7.8820550518663768E-2</v>
      </c>
      <c r="H19" s="6">
        <f>F19/$F$53</f>
        <v>0.17650792802303905</v>
      </c>
      <c r="I19" s="1">
        <v>19.3</v>
      </c>
    </row>
    <row r="20" spans="1:9" x14ac:dyDescent="0.3">
      <c r="A20" s="1" t="s">
        <v>11</v>
      </c>
      <c r="B20" s="1">
        <v>29.64</v>
      </c>
      <c r="C20" s="1">
        <v>0.21</v>
      </c>
      <c r="D20" s="1">
        <v>0</v>
      </c>
      <c r="E20" s="1">
        <v>215.01</v>
      </c>
      <c r="F20" s="1">
        <v>244.86</v>
      </c>
      <c r="G20" s="1"/>
      <c r="H20" s="1"/>
      <c r="I20" s="1"/>
    </row>
    <row r="21" spans="1:9" x14ac:dyDescent="0.3">
      <c r="A21" s="1" t="s">
        <v>18</v>
      </c>
      <c r="B21" s="1">
        <v>13.89</v>
      </c>
      <c r="C21" s="1">
        <v>21.27</v>
      </c>
      <c r="D21" s="1">
        <v>2.0099999999999998</v>
      </c>
      <c r="E21" s="1">
        <v>46.54</v>
      </c>
      <c r="F21" s="1">
        <v>83.71</v>
      </c>
      <c r="G21" s="6">
        <f>(F21-F22)/F22</f>
        <v>0.40854787144539784</v>
      </c>
      <c r="H21" s="6">
        <f>F21/$F$53</f>
        <v>5.5933822890704858E-2</v>
      </c>
      <c r="I21" s="1">
        <v>24.28</v>
      </c>
    </row>
    <row r="22" spans="1:9" x14ac:dyDescent="0.3">
      <c r="A22" s="1" t="s">
        <v>11</v>
      </c>
      <c r="B22" s="1">
        <v>13.1</v>
      </c>
      <c r="C22" s="1">
        <v>16.22</v>
      </c>
      <c r="D22" s="1">
        <v>2.2599999999999998</v>
      </c>
      <c r="E22" s="1">
        <v>27.85</v>
      </c>
      <c r="F22" s="1">
        <v>59.43</v>
      </c>
      <c r="G22" s="1"/>
      <c r="H22" s="1"/>
      <c r="I22" s="1"/>
    </row>
    <row r="23" spans="1:9" x14ac:dyDescent="0.3">
      <c r="A23" s="1" t="s">
        <v>19</v>
      </c>
      <c r="B23" s="1">
        <v>0.31</v>
      </c>
      <c r="C23" s="1">
        <v>0</v>
      </c>
      <c r="D23" s="1">
        <v>0</v>
      </c>
      <c r="E23" s="1">
        <v>0.04</v>
      </c>
      <c r="F23" s="1">
        <v>0.35</v>
      </c>
      <c r="G23" s="6">
        <f>(F23-F24)/F24</f>
        <v>1.0588235294117645</v>
      </c>
      <c r="H23" s="6">
        <f>F23/$F$53</f>
        <v>2.3386498640242146E-4</v>
      </c>
      <c r="I23" s="1">
        <v>0.18</v>
      </c>
    </row>
    <row r="24" spans="1:9" x14ac:dyDescent="0.3">
      <c r="A24" s="1" t="s">
        <v>11</v>
      </c>
      <c r="B24" s="1">
        <v>0.17</v>
      </c>
      <c r="C24" s="1">
        <v>0</v>
      </c>
      <c r="D24" s="1">
        <v>0</v>
      </c>
      <c r="E24" s="1">
        <v>0</v>
      </c>
      <c r="F24" s="1">
        <v>0.17</v>
      </c>
      <c r="G24" s="1"/>
      <c r="H24" s="1"/>
      <c r="I24" s="1"/>
    </row>
    <row r="25" spans="1:9" x14ac:dyDescent="0.3">
      <c r="A25" s="1" t="s">
        <v>20</v>
      </c>
      <c r="B25" s="1">
        <v>1.39</v>
      </c>
      <c r="C25" s="1">
        <v>0.01</v>
      </c>
      <c r="D25" s="1">
        <v>0</v>
      </c>
      <c r="E25" s="1">
        <v>3.31</v>
      </c>
      <c r="F25" s="1">
        <v>4.71</v>
      </c>
      <c r="G25" s="6">
        <f>(F25-F26)/F26</f>
        <v>4.2643923240937255E-3</v>
      </c>
      <c r="H25" s="6">
        <f>F25/$F$53</f>
        <v>3.1471545313011577E-3</v>
      </c>
      <c r="I25" s="1">
        <v>0.02</v>
      </c>
    </row>
    <row r="26" spans="1:9" x14ac:dyDescent="0.3">
      <c r="A26" s="1" t="s">
        <v>11</v>
      </c>
      <c r="B26" s="1">
        <v>1.27</v>
      </c>
      <c r="C26" s="1">
        <v>0.01</v>
      </c>
      <c r="D26" s="1">
        <v>0</v>
      </c>
      <c r="E26" s="1">
        <v>3.41</v>
      </c>
      <c r="F26" s="1">
        <v>4.6900000000000004</v>
      </c>
      <c r="G26" s="1"/>
      <c r="H26" s="1"/>
      <c r="I26" s="1"/>
    </row>
    <row r="27" spans="1:9" x14ac:dyDescent="0.3">
      <c r="A27" s="1" t="s">
        <v>21</v>
      </c>
      <c r="B27" s="1">
        <v>0.55000000000000004</v>
      </c>
      <c r="C27" s="1">
        <v>0</v>
      </c>
      <c r="D27" s="1">
        <v>0.01</v>
      </c>
      <c r="E27" s="1">
        <v>9.11</v>
      </c>
      <c r="F27" s="1">
        <v>9.67</v>
      </c>
      <c r="G27" s="6">
        <f>(F27-F28)/F28</f>
        <v>1.3414043583535109</v>
      </c>
      <c r="H27" s="6">
        <f>F27/$F$53</f>
        <v>6.461355481461188E-3</v>
      </c>
      <c r="I27" s="1">
        <v>5.54</v>
      </c>
    </row>
    <row r="28" spans="1:9" x14ac:dyDescent="0.3">
      <c r="A28" s="1" t="s">
        <v>11</v>
      </c>
      <c r="B28" s="1">
        <v>0.26</v>
      </c>
      <c r="C28" s="1">
        <v>0</v>
      </c>
      <c r="D28" s="1">
        <v>0</v>
      </c>
      <c r="E28" s="1">
        <v>3.87</v>
      </c>
      <c r="F28" s="1">
        <v>4.13</v>
      </c>
      <c r="G28" s="1"/>
      <c r="H28" s="1"/>
      <c r="I28" s="1"/>
    </row>
    <row r="29" spans="1:9" x14ac:dyDescent="0.3">
      <c r="A29" s="1" t="s">
        <v>22</v>
      </c>
      <c r="B29" s="1">
        <v>14.25</v>
      </c>
      <c r="C29" s="1">
        <v>0.2</v>
      </c>
      <c r="D29" s="1">
        <v>0.93</v>
      </c>
      <c r="E29" s="1">
        <v>34.36</v>
      </c>
      <c r="F29" s="1">
        <v>49.74</v>
      </c>
      <c r="G29" s="6">
        <f>(F29-F30)/F30</f>
        <v>5.0697084917617201E-2</v>
      </c>
      <c r="H29" s="6">
        <f>F29/$F$53</f>
        <v>3.3235555496161272E-2</v>
      </c>
      <c r="I29" s="1">
        <v>2.4</v>
      </c>
    </row>
    <row r="30" spans="1:9" x14ac:dyDescent="0.3">
      <c r="A30" s="1" t="s">
        <v>11</v>
      </c>
      <c r="B30" s="1">
        <v>12.77</v>
      </c>
      <c r="C30" s="1">
        <v>0.17</v>
      </c>
      <c r="D30" s="1">
        <v>1.51</v>
      </c>
      <c r="E30" s="1">
        <v>32.89</v>
      </c>
      <c r="F30" s="1">
        <v>47.34</v>
      </c>
      <c r="G30" s="1"/>
      <c r="H30" s="1"/>
      <c r="I30" s="1"/>
    </row>
    <row r="31" spans="1:9" x14ac:dyDescent="0.3">
      <c r="A31" s="1" t="s">
        <v>23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</row>
    <row r="32" spans="1:9" x14ac:dyDescent="0.3">
      <c r="A32" s="1" t="s">
        <v>11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/>
      <c r="H32" s="1"/>
      <c r="I32" s="1"/>
    </row>
    <row r="33" spans="1:9" x14ac:dyDescent="0.3">
      <c r="A33" s="1" t="s">
        <v>24</v>
      </c>
      <c r="B33" s="1">
        <v>0.63</v>
      </c>
      <c r="C33" s="1">
        <v>0.01</v>
      </c>
      <c r="D33" s="1">
        <v>1.23</v>
      </c>
      <c r="E33" s="1">
        <v>15.03</v>
      </c>
      <c r="F33" s="1">
        <v>16.899999999999999</v>
      </c>
      <c r="G33" s="6">
        <f>(F33-F34)/F34</f>
        <v>-3.5377358490567379E-3</v>
      </c>
      <c r="H33" s="6">
        <f>F33/$F$53</f>
        <v>1.1292337914859779E-2</v>
      </c>
      <c r="I33" s="1">
        <v>-0.06</v>
      </c>
    </row>
    <row r="34" spans="1:9" x14ac:dyDescent="0.3">
      <c r="A34" s="1" t="s">
        <v>11</v>
      </c>
      <c r="B34" s="1">
        <v>0.56999999999999995</v>
      </c>
      <c r="C34" s="1">
        <v>0.01</v>
      </c>
      <c r="D34" s="1">
        <v>0.18</v>
      </c>
      <c r="E34" s="1">
        <v>16.2</v>
      </c>
      <c r="F34" s="1">
        <v>16.96</v>
      </c>
      <c r="G34" s="1"/>
      <c r="H34" s="1"/>
      <c r="I34" s="1"/>
    </row>
    <row r="35" spans="1:9" x14ac:dyDescent="0.3">
      <c r="A35" s="1" t="s">
        <v>25</v>
      </c>
      <c r="B35" s="1">
        <v>8.35</v>
      </c>
      <c r="C35" s="1">
        <v>1.08</v>
      </c>
      <c r="D35" s="1">
        <v>0.06</v>
      </c>
      <c r="E35" s="1">
        <v>15.33</v>
      </c>
      <c r="F35" s="1">
        <v>24.82</v>
      </c>
      <c r="G35" s="6">
        <f>(F35-F36)/F36</f>
        <v>0.23852295409181642</v>
      </c>
      <c r="H35" s="6">
        <f>F35/$F$53</f>
        <v>1.6584368464308861E-2</v>
      </c>
      <c r="I35" s="1">
        <v>4.78</v>
      </c>
    </row>
    <row r="36" spans="1:9" x14ac:dyDescent="0.3">
      <c r="A36" s="1" t="s">
        <v>11</v>
      </c>
      <c r="B36" s="1">
        <v>8.65</v>
      </c>
      <c r="C36" s="1">
        <v>0.39</v>
      </c>
      <c r="D36" s="1">
        <v>0.05</v>
      </c>
      <c r="E36" s="1">
        <v>10.95</v>
      </c>
      <c r="F36" s="1">
        <v>20.04</v>
      </c>
      <c r="G36" s="1"/>
      <c r="H36" s="1"/>
      <c r="I36" s="1"/>
    </row>
    <row r="37" spans="1:9" x14ac:dyDescent="0.3">
      <c r="A37" s="1" t="s">
        <v>26</v>
      </c>
      <c r="B37" s="1">
        <v>1.68</v>
      </c>
      <c r="C37" s="1">
        <v>1.81</v>
      </c>
      <c r="D37" s="1">
        <v>0.09</v>
      </c>
      <c r="E37" s="1">
        <v>0</v>
      </c>
      <c r="F37" s="1">
        <v>3.58</v>
      </c>
      <c r="G37" s="6">
        <f>(F37-F38)/F38</f>
        <v>0.11874999999999997</v>
      </c>
      <c r="H37" s="6">
        <f>F37/$F$53</f>
        <v>2.392104718059054E-3</v>
      </c>
      <c r="I37" s="1">
        <v>0.38</v>
      </c>
    </row>
    <row r="38" spans="1:9" x14ac:dyDescent="0.3">
      <c r="A38" s="1" t="s">
        <v>11</v>
      </c>
      <c r="B38" s="1">
        <v>1.73</v>
      </c>
      <c r="C38" s="1">
        <v>1.39</v>
      </c>
      <c r="D38" s="1">
        <v>0.08</v>
      </c>
      <c r="E38" s="1">
        <v>0</v>
      </c>
      <c r="F38" s="1">
        <v>3.2</v>
      </c>
      <c r="G38" s="1"/>
      <c r="H38" s="1"/>
      <c r="I38" s="1"/>
    </row>
    <row r="39" spans="1:9" x14ac:dyDescent="0.3">
      <c r="A39" s="1" t="s">
        <v>27</v>
      </c>
      <c r="B39" s="1">
        <v>1.6</v>
      </c>
      <c r="C39" s="1">
        <v>0.05</v>
      </c>
      <c r="D39" s="1">
        <v>0.37</v>
      </c>
      <c r="E39" s="1">
        <v>44.66</v>
      </c>
      <c r="F39" s="1">
        <v>46.68</v>
      </c>
      <c r="G39" s="6">
        <f>(F39-F40)/F40</f>
        <v>1.5056360708534622</v>
      </c>
      <c r="H39" s="6">
        <f>F39/$F$53</f>
        <v>3.1190907329328672E-2</v>
      </c>
      <c r="I39" s="1">
        <v>28.05</v>
      </c>
    </row>
    <row r="40" spans="1:9" x14ac:dyDescent="0.3">
      <c r="A40" s="1" t="s">
        <v>11</v>
      </c>
      <c r="B40" s="1">
        <v>1.53</v>
      </c>
      <c r="C40" s="1">
        <v>0.06</v>
      </c>
      <c r="D40" s="1">
        <v>0.43</v>
      </c>
      <c r="E40" s="1">
        <v>16.61</v>
      </c>
      <c r="F40" s="1">
        <v>18.63</v>
      </c>
      <c r="G40" s="1"/>
      <c r="H40" s="1"/>
      <c r="I40" s="1"/>
    </row>
    <row r="41" spans="1:9" x14ac:dyDescent="0.3">
      <c r="A41" s="1" t="s">
        <v>28</v>
      </c>
      <c r="B41" s="1">
        <v>0.99</v>
      </c>
      <c r="C41" s="1">
        <v>0</v>
      </c>
      <c r="D41" s="1">
        <v>0</v>
      </c>
      <c r="E41" s="1">
        <v>0.46</v>
      </c>
      <c r="F41" s="1">
        <v>1.45</v>
      </c>
      <c r="G41" s="6">
        <f>(F41-F42)/F42</f>
        <v>1.3986013986014E-2</v>
      </c>
      <c r="H41" s="6">
        <f>F41/$F$53</f>
        <v>9.6886922938146036E-4</v>
      </c>
      <c r="I41" s="1">
        <v>0.02</v>
      </c>
    </row>
    <row r="42" spans="1:9" x14ac:dyDescent="0.3">
      <c r="A42" s="1" t="s">
        <v>11</v>
      </c>
      <c r="B42" s="1">
        <v>1.1100000000000001</v>
      </c>
      <c r="C42" s="1">
        <v>0</v>
      </c>
      <c r="D42" s="1">
        <v>0</v>
      </c>
      <c r="E42" s="1">
        <v>0.32</v>
      </c>
      <c r="F42" s="1">
        <v>1.43</v>
      </c>
      <c r="G42" s="1"/>
      <c r="H42" s="1"/>
      <c r="I42" s="1"/>
    </row>
    <row r="43" spans="1:9" x14ac:dyDescent="0.3">
      <c r="A43" s="1" t="s">
        <v>29</v>
      </c>
      <c r="B43" s="1">
        <v>18.649999999999999</v>
      </c>
      <c r="C43" s="1">
        <v>0</v>
      </c>
      <c r="D43" s="1">
        <v>5.25</v>
      </c>
      <c r="E43" s="1">
        <v>173.43</v>
      </c>
      <c r="F43" s="1">
        <v>197.33</v>
      </c>
      <c r="G43" s="6">
        <f>(F43-F44)/F44</f>
        <v>0.44426553465563945</v>
      </c>
      <c r="H43" s="6">
        <f>F43/$F$53</f>
        <v>0.13185307933368523</v>
      </c>
      <c r="I43" s="1">
        <v>60.7</v>
      </c>
    </row>
    <row r="44" spans="1:9" x14ac:dyDescent="0.3">
      <c r="A44" s="1" t="s">
        <v>11</v>
      </c>
      <c r="B44" s="1">
        <v>18.2</v>
      </c>
      <c r="C44" s="1">
        <v>0</v>
      </c>
      <c r="D44" s="1">
        <v>4.87</v>
      </c>
      <c r="E44" s="1">
        <v>113.56</v>
      </c>
      <c r="F44" s="1">
        <v>136.63</v>
      </c>
      <c r="G44" s="1"/>
      <c r="H44" s="1"/>
      <c r="I44" s="1"/>
    </row>
    <row r="45" spans="1:9" x14ac:dyDescent="0.3">
      <c r="A45" s="1" t="s">
        <v>30</v>
      </c>
      <c r="B45" s="1">
        <v>33.369999999999997</v>
      </c>
      <c r="C45" s="1">
        <v>5.03</v>
      </c>
      <c r="D45" s="1">
        <v>8.5399999999999991</v>
      </c>
      <c r="E45" s="1">
        <v>107.35</v>
      </c>
      <c r="F45" s="1">
        <v>154.29</v>
      </c>
      <c r="G45" s="6">
        <f>(F45-F46)/F46</f>
        <v>-9.4435966662753862E-2</v>
      </c>
      <c r="H45" s="6">
        <f>F45/$F$53</f>
        <v>0.10309436786294174</v>
      </c>
      <c r="I45" s="1">
        <v>-16.09</v>
      </c>
    </row>
    <row r="46" spans="1:9" x14ac:dyDescent="0.3">
      <c r="A46" s="1" t="s">
        <v>11</v>
      </c>
      <c r="B46" s="1">
        <v>32.1</v>
      </c>
      <c r="C46" s="1">
        <v>9.76</v>
      </c>
      <c r="D46" s="1">
        <v>10.81</v>
      </c>
      <c r="E46" s="1">
        <v>117.71</v>
      </c>
      <c r="F46" s="1">
        <v>170.38</v>
      </c>
      <c r="G46" s="1"/>
      <c r="H46" s="1"/>
      <c r="I46" s="1"/>
    </row>
    <row r="47" spans="1:9" x14ac:dyDescent="0.3">
      <c r="A47" s="1" t="s">
        <v>31</v>
      </c>
      <c r="B47" s="1">
        <v>14.95</v>
      </c>
      <c r="C47" s="1">
        <v>0.24</v>
      </c>
      <c r="D47" s="1">
        <v>0.47</v>
      </c>
      <c r="E47" s="1">
        <v>21.27</v>
      </c>
      <c r="F47" s="1">
        <v>36.93</v>
      </c>
      <c r="G47" s="6">
        <f>(F47-F48)/F48</f>
        <v>-0.14216027874564455</v>
      </c>
      <c r="H47" s="6">
        <f>F47/$F$53</f>
        <v>2.4676096993832643E-2</v>
      </c>
      <c r="I47" s="1">
        <v>-6.12</v>
      </c>
    </row>
    <row r="48" spans="1:9" x14ac:dyDescent="0.3">
      <c r="A48" s="1" t="s">
        <v>11</v>
      </c>
      <c r="B48" s="1">
        <v>14.23</v>
      </c>
      <c r="C48" s="1">
        <v>0.27</v>
      </c>
      <c r="D48" s="1">
        <v>3.82</v>
      </c>
      <c r="E48" s="1">
        <v>24.73</v>
      </c>
      <c r="F48" s="1">
        <v>43.05</v>
      </c>
      <c r="G48" s="1"/>
      <c r="H48" s="1"/>
      <c r="I48" s="1"/>
    </row>
    <row r="49" spans="1:9" x14ac:dyDescent="0.3">
      <c r="A49" s="1" t="s">
        <v>32</v>
      </c>
      <c r="B49" s="1">
        <v>17.34</v>
      </c>
      <c r="C49" s="1">
        <v>31.33</v>
      </c>
      <c r="D49" s="1">
        <v>9.75</v>
      </c>
      <c r="E49" s="1">
        <v>26.85</v>
      </c>
      <c r="F49" s="1">
        <v>85.27</v>
      </c>
      <c r="G49" s="6">
        <f>(F49-F50)/F50</f>
        <v>-0.1088933012854008</v>
      </c>
      <c r="H49" s="6">
        <f>F49/$F$53</f>
        <v>5.6976192544384227E-2</v>
      </c>
      <c r="I49" s="1">
        <v>-10.42</v>
      </c>
    </row>
    <row r="50" spans="1:9" x14ac:dyDescent="0.3">
      <c r="A50" s="1" t="s">
        <v>11</v>
      </c>
      <c r="B50" s="1">
        <v>17.239999999999998</v>
      </c>
      <c r="C50" s="1">
        <v>41.75</v>
      </c>
      <c r="D50" s="1">
        <v>8.5299999999999994</v>
      </c>
      <c r="E50" s="1">
        <v>28.17</v>
      </c>
      <c r="F50" s="1">
        <v>95.69</v>
      </c>
      <c r="G50" s="1"/>
      <c r="H50" s="1"/>
      <c r="I50" s="1"/>
    </row>
    <row r="51" spans="1:9" x14ac:dyDescent="0.3">
      <c r="A51" s="1" t="s">
        <v>33</v>
      </c>
      <c r="B51" s="1">
        <v>0.52</v>
      </c>
      <c r="C51" s="1">
        <v>0</v>
      </c>
      <c r="D51" s="1">
        <v>0.16</v>
      </c>
      <c r="E51" s="1">
        <v>7.06</v>
      </c>
      <c r="F51" s="1">
        <v>7.74</v>
      </c>
      <c r="G51" s="6">
        <f>(F51-F52)/F52</f>
        <v>0.15350223546944863</v>
      </c>
      <c r="H51" s="6">
        <f>F51/$F$53</f>
        <v>5.1717571278706922E-3</v>
      </c>
      <c r="I51" s="1">
        <v>1.03</v>
      </c>
    </row>
    <row r="52" spans="1:9" x14ac:dyDescent="0.3">
      <c r="A52" s="1" t="s">
        <v>11</v>
      </c>
      <c r="B52" s="1">
        <v>0.28000000000000003</v>
      </c>
      <c r="C52" s="1">
        <v>0.01</v>
      </c>
      <c r="D52" s="1">
        <v>0.11</v>
      </c>
      <c r="E52" s="1">
        <v>6.31</v>
      </c>
      <c r="F52" s="1">
        <v>6.71</v>
      </c>
      <c r="G52" s="1"/>
      <c r="H52" s="1"/>
      <c r="I52" s="1"/>
    </row>
    <row r="53" spans="1:9" x14ac:dyDescent="0.3">
      <c r="A53" s="3" t="s">
        <v>34</v>
      </c>
      <c r="B53" s="3">
        <f>SUM(B5+B7+B9+B11+B13+B15+B17+B19+B21+B23+B25+B27+B29+B31+B33+B35+B37+B39+B41+B43+B45+B47+B49+B51)</f>
        <v>218.74</v>
      </c>
      <c r="C53" s="3">
        <f>SUM(C5+C7+C9+C11+C13+C15+C17+C19+C21+C23+C25+C27+C29+C31+C33+C35+C37+C39+C41+C43+C45+C47+C49+C51)</f>
        <v>65.990000000000009</v>
      </c>
      <c r="D53" s="3">
        <f>SUM(D5+D7+D9+D11+D13+D15+D17+D19+D21+D23+D25+D27+D29+D31+D33+D35+D37+D39+D41+D43+D45+D47+D49+D51)</f>
        <v>64.359999999999985</v>
      </c>
      <c r="E53" s="3">
        <f>SUM(E5+E7+E9+E11+E13+E15+E17+E19+E21+E23+E25+E27+E29+E31+E33+E35+E37+E39+E41+E43+E45+E47+E49+E51)</f>
        <v>1147.4999999999998</v>
      </c>
      <c r="F53" s="3">
        <f>SUM(F5+F7+F9+F11+F13+F15+F17+F19+F21+F23+F25+F27+F29+F31+F33+F35+F37+F39+F41+F43+F45+F47+F49+F51)</f>
        <v>1496.5900000000001</v>
      </c>
      <c r="G53" s="6">
        <f>(F53-F54)/F54</f>
        <v>-7.1196728128045159E-2</v>
      </c>
      <c r="H53" s="6">
        <f>F53/$F$53</f>
        <v>1</v>
      </c>
      <c r="I53" s="1">
        <v>-114.72</v>
      </c>
    </row>
    <row r="54" spans="1:9" x14ac:dyDescent="0.3">
      <c r="A54" s="1" t="s">
        <v>35</v>
      </c>
      <c r="B54" s="1">
        <f>SUM(B6+B8+B10+B12+B14+B16+B18+B20+B22+B24+B26+B28+B30+B32+B34+B36+B38+B40+B42+B44+B46+B48+B50+B52)</f>
        <v>196.77999999999997</v>
      </c>
      <c r="C54" s="1">
        <f t="shared" ref="C54:F54" si="0">SUM(C6+C8+C10+C12+C14+C16+C18+C20+C22+C24+C26+C28+C30+C32+C34+C36+C38+C40+C42+C44+C46+C48+C50+C52)</f>
        <v>75.070000000000007</v>
      </c>
      <c r="D54" s="1">
        <f t="shared" si="0"/>
        <v>62.459999999999994</v>
      </c>
      <c r="E54" s="1">
        <f t="shared" si="0"/>
        <v>1277.0000000000002</v>
      </c>
      <c r="F54" s="1">
        <f t="shared" si="0"/>
        <v>1611.3100000000006</v>
      </c>
      <c r="G54" s="1"/>
      <c r="H54" s="1"/>
      <c r="I54" s="1"/>
    </row>
    <row r="55" spans="1:9" x14ac:dyDescent="0.3">
      <c r="A55" s="1" t="s">
        <v>36</v>
      </c>
      <c r="B55" s="6">
        <f>(B53-B54)/B54</f>
        <v>0.11159670698241711</v>
      </c>
      <c r="C55" s="6">
        <f>(C53-C54)/C54</f>
        <v>-0.1209537764752897</v>
      </c>
      <c r="D55" s="6">
        <f>(D53-D54)/D54</f>
        <v>3.0419468459814147E-2</v>
      </c>
      <c r="E55" s="6">
        <f>(E53-E54)/E54</f>
        <v>-0.10140955364134724</v>
      </c>
      <c r="F55" s="6">
        <f>(F53-F54)/F54</f>
        <v>-7.1196728128045159E-2</v>
      </c>
      <c r="G55" s="1"/>
      <c r="H55" s="1"/>
      <c r="I55" s="1"/>
    </row>
    <row r="56" spans="1:9" x14ac:dyDescent="0.3">
      <c r="A56" s="1" t="s">
        <v>43</v>
      </c>
      <c r="B56" s="6">
        <f>B53/$F$53</f>
        <v>0.14615893464475907</v>
      </c>
      <c r="C56" s="6">
        <f>C53/$F$53</f>
        <v>4.4093572721987988E-2</v>
      </c>
      <c r="D56" s="6">
        <f>D53/$F$53</f>
        <v>4.3004430071028124E-2</v>
      </c>
      <c r="E56" s="6">
        <f>E53/$F$53</f>
        <v>0.76674306256222458</v>
      </c>
      <c r="F56" s="6">
        <f>F53/$F$53</f>
        <v>1</v>
      </c>
      <c r="G56" s="1"/>
      <c r="H56" s="1"/>
      <c r="I56" s="1"/>
    </row>
    <row r="57" spans="1:9" x14ac:dyDescent="0.3">
      <c r="A57" s="1" t="s">
        <v>44</v>
      </c>
      <c r="B57" s="6">
        <f>B54/$F$54</f>
        <v>0.1221242343186599</v>
      </c>
      <c r="C57" s="6">
        <f>C54/$F$54</f>
        <v>4.658942103009351E-2</v>
      </c>
      <c r="D57" s="6">
        <f>D54/$F$54</f>
        <v>3.8763490575990947E-2</v>
      </c>
      <c r="E57" s="6">
        <f>E54/$F$54</f>
        <v>0.79252285407525536</v>
      </c>
      <c r="F57" s="6">
        <f>F54/$F$54</f>
        <v>1</v>
      </c>
      <c r="G57" s="1"/>
      <c r="H57" s="1"/>
      <c r="I57" s="1"/>
    </row>
  </sheetData>
  <mergeCells count="1">
    <mergeCell ref="A2:I2"/>
  </mergeCells>
  <pageMargins left="0.75" right="0.75" top="1" bottom="1" header="0.5" footer="0.5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7"/>
  <sheetViews>
    <sheetView workbookViewId="0">
      <selection activeCell="G60" sqref="G60"/>
    </sheetView>
  </sheetViews>
  <sheetFormatPr defaultRowHeight="14.4" x14ac:dyDescent="0.3"/>
  <cols>
    <col min="1" max="1" width="41.33203125" customWidth="1"/>
    <col min="2" max="2" width="13.21875" customWidth="1"/>
    <col min="3" max="3" width="14.5546875" customWidth="1"/>
    <col min="4" max="4" width="12.5546875" customWidth="1"/>
    <col min="5" max="5" width="12" customWidth="1"/>
    <col min="6" max="6" width="9" customWidth="1"/>
    <col min="7" max="7" width="9.109375" customWidth="1"/>
    <col min="8" max="8" width="12.88671875" customWidth="1"/>
  </cols>
  <sheetData>
    <row r="1" spans="1:8" ht="72" customHeight="1" x14ac:dyDescent="0.3">
      <c r="A1" s="14" t="s">
        <v>0</v>
      </c>
      <c r="B1" s="14"/>
      <c r="C1" s="14"/>
      <c r="D1" s="14"/>
      <c r="E1" s="14"/>
      <c r="F1" s="14"/>
      <c r="G1" s="14"/>
      <c r="H1" s="14"/>
    </row>
    <row r="2" spans="1:8" ht="28.8" x14ac:dyDescent="0.3">
      <c r="A2" s="2"/>
      <c r="B2" s="2" t="s">
        <v>49</v>
      </c>
      <c r="C2" s="2" t="s">
        <v>50</v>
      </c>
      <c r="D2" s="2" t="s">
        <v>51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 x14ac:dyDescent="0.3">
      <c r="A3" s="3" t="s">
        <v>9</v>
      </c>
      <c r="B3" s="1"/>
      <c r="C3" s="1"/>
      <c r="D3" s="1"/>
      <c r="E3" s="1"/>
      <c r="F3" s="1"/>
      <c r="G3" s="1"/>
      <c r="H3" s="1"/>
    </row>
    <row r="4" spans="1:8" x14ac:dyDescent="0.3">
      <c r="A4" s="1" t="s">
        <v>10</v>
      </c>
      <c r="B4" s="1">
        <v>0</v>
      </c>
      <c r="C4" s="1">
        <v>0</v>
      </c>
      <c r="D4" s="1">
        <v>11.92</v>
      </c>
      <c r="E4" s="1">
        <v>11.92</v>
      </c>
      <c r="F4" s="6">
        <f>(E4-E5)/E5</f>
        <v>1.2033271719038816</v>
      </c>
      <c r="G4" s="6">
        <f>E4/$E$63</f>
        <v>3.1557600563377306E-3</v>
      </c>
      <c r="H4" s="1">
        <v>6.51</v>
      </c>
    </row>
    <row r="5" spans="1:8" x14ac:dyDescent="0.3">
      <c r="A5" s="1" t="s">
        <v>11</v>
      </c>
      <c r="B5" s="1">
        <v>0</v>
      </c>
      <c r="C5" s="1">
        <v>0</v>
      </c>
      <c r="D5" s="1">
        <v>5.41</v>
      </c>
      <c r="E5" s="1">
        <v>5.41</v>
      </c>
      <c r="F5" s="1"/>
      <c r="G5" s="1"/>
      <c r="H5" s="1"/>
    </row>
    <row r="6" spans="1:8" x14ac:dyDescent="0.3">
      <c r="A6" s="1" t="s">
        <v>12</v>
      </c>
      <c r="B6" s="1">
        <v>7.0000000000000007E-2</v>
      </c>
      <c r="C6" s="1">
        <v>5.04</v>
      </c>
      <c r="D6" s="1">
        <v>184.37</v>
      </c>
      <c r="E6" s="1">
        <v>189.48</v>
      </c>
      <c r="F6" s="6">
        <f>(E6-E7)/E7</f>
        <v>0.36228341361708238</v>
      </c>
      <c r="G6" s="6">
        <f>E6/$E$63</f>
        <v>5.0163877137153784E-2</v>
      </c>
      <c r="H6" s="1">
        <v>50.39</v>
      </c>
    </row>
    <row r="7" spans="1:8" x14ac:dyDescent="0.3">
      <c r="A7" s="1" t="s">
        <v>11</v>
      </c>
      <c r="B7" s="1">
        <v>1.91</v>
      </c>
      <c r="C7" s="1">
        <v>4.01</v>
      </c>
      <c r="D7" s="1">
        <v>133.16999999999999</v>
      </c>
      <c r="E7" s="1">
        <v>139.09</v>
      </c>
      <c r="F7" s="1"/>
      <c r="G7" s="1"/>
      <c r="H7" s="1"/>
    </row>
    <row r="8" spans="1:8" x14ac:dyDescent="0.3">
      <c r="A8" s="1" t="s">
        <v>13</v>
      </c>
      <c r="B8" s="1">
        <v>0</v>
      </c>
      <c r="C8" s="1">
        <v>0</v>
      </c>
      <c r="D8" s="1">
        <v>24</v>
      </c>
      <c r="E8" s="1">
        <v>24</v>
      </c>
      <c r="F8" s="6">
        <f>(E8-E9)/E9</f>
        <v>0.32231404958677695</v>
      </c>
      <c r="G8" s="6">
        <f>E8/$E$63</f>
        <v>6.3538793080625449E-3</v>
      </c>
      <c r="H8" s="1">
        <v>5.85</v>
      </c>
    </row>
    <row r="9" spans="1:8" x14ac:dyDescent="0.3">
      <c r="A9" s="1" t="s">
        <v>11</v>
      </c>
      <c r="B9" s="1">
        <v>0</v>
      </c>
      <c r="C9" s="1">
        <v>0</v>
      </c>
      <c r="D9" s="1">
        <v>18.149999999999999</v>
      </c>
      <c r="E9" s="1">
        <v>18.149999999999999</v>
      </c>
      <c r="F9" s="1"/>
      <c r="G9" s="1"/>
      <c r="H9" s="1"/>
    </row>
    <row r="10" spans="1:8" x14ac:dyDescent="0.3">
      <c r="A10" s="1" t="s">
        <v>71</v>
      </c>
      <c r="B10" s="1">
        <v>0</v>
      </c>
      <c r="C10" s="1">
        <v>0</v>
      </c>
      <c r="D10" s="1">
        <v>0.23</v>
      </c>
      <c r="E10" s="1">
        <v>0.23</v>
      </c>
      <c r="F10" s="6">
        <f>(E10-E11)/E11</f>
        <v>-0.48888888888888887</v>
      </c>
      <c r="G10" s="6">
        <f>E10/$E$63</f>
        <v>6.0891343368932717E-5</v>
      </c>
      <c r="H10" s="1">
        <v>-0.22</v>
      </c>
    </row>
    <row r="11" spans="1:8" x14ac:dyDescent="0.3">
      <c r="A11" s="1" t="s">
        <v>11</v>
      </c>
      <c r="B11" s="1">
        <v>0</v>
      </c>
      <c r="C11" s="1">
        <v>0</v>
      </c>
      <c r="D11" s="1">
        <v>0.45</v>
      </c>
      <c r="E11" s="1">
        <v>0.45</v>
      </c>
      <c r="F11" s="1"/>
      <c r="G11" s="1"/>
      <c r="H11" s="1"/>
    </row>
    <row r="12" spans="1:8" x14ac:dyDescent="0.3">
      <c r="A12" s="1" t="s">
        <v>14</v>
      </c>
      <c r="B12" s="1">
        <v>48.11</v>
      </c>
      <c r="C12" s="1">
        <v>0</v>
      </c>
      <c r="D12" s="1">
        <v>70.77</v>
      </c>
      <c r="E12" s="1">
        <v>118.88</v>
      </c>
      <c r="F12" s="6">
        <f>(E12-E13)/E13</f>
        <v>0.5907935233507291</v>
      </c>
      <c r="G12" s="6">
        <f>E12/$E$63</f>
        <v>3.1472882172603134E-2</v>
      </c>
      <c r="H12" s="1">
        <v>44.15</v>
      </c>
    </row>
    <row r="13" spans="1:8" x14ac:dyDescent="0.3">
      <c r="A13" s="1" t="s">
        <v>11</v>
      </c>
      <c r="B13" s="1">
        <v>8.74</v>
      </c>
      <c r="C13" s="1">
        <v>0</v>
      </c>
      <c r="D13" s="1">
        <v>65.989999999999995</v>
      </c>
      <c r="E13" s="1">
        <v>74.73</v>
      </c>
      <c r="F13" s="1"/>
      <c r="G13" s="1"/>
      <c r="H13" s="1"/>
    </row>
    <row r="14" spans="1:8" x14ac:dyDescent="0.3">
      <c r="A14" s="1" t="s">
        <v>15</v>
      </c>
      <c r="B14" s="1">
        <v>0</v>
      </c>
      <c r="C14" s="1">
        <v>0</v>
      </c>
      <c r="D14" s="1">
        <v>44.94</v>
      </c>
      <c r="E14" s="1">
        <v>44.94</v>
      </c>
      <c r="F14" s="6">
        <f>(E14-E15)/E15</f>
        <v>2.9078260869565216</v>
      </c>
      <c r="G14" s="6">
        <f>E14/$E$63</f>
        <v>1.1897639004347114E-2</v>
      </c>
      <c r="H14" s="1">
        <v>33.44</v>
      </c>
    </row>
    <row r="15" spans="1:8" x14ac:dyDescent="0.3">
      <c r="A15" s="1" t="s">
        <v>11</v>
      </c>
      <c r="B15" s="1">
        <v>0</v>
      </c>
      <c r="C15" s="1">
        <v>0</v>
      </c>
      <c r="D15" s="1">
        <v>11.5</v>
      </c>
      <c r="E15" s="1">
        <v>11.5</v>
      </c>
      <c r="F15" s="1"/>
      <c r="G15" s="1"/>
      <c r="H15" s="1"/>
    </row>
    <row r="16" spans="1:8" x14ac:dyDescent="0.3">
      <c r="A16" s="1" t="s">
        <v>16</v>
      </c>
      <c r="B16" s="1">
        <v>35.659999999999997</v>
      </c>
      <c r="C16" s="1">
        <v>29.87</v>
      </c>
      <c r="D16" s="1">
        <v>36.17</v>
      </c>
      <c r="E16" s="1">
        <v>101.7</v>
      </c>
      <c r="F16" s="6">
        <f>(E16-E17)/E17</f>
        <v>0.43887945670628176</v>
      </c>
      <c r="G16" s="6">
        <f>E16/$E$63</f>
        <v>2.6924563567915033E-2</v>
      </c>
      <c r="H16" s="1">
        <v>31.02</v>
      </c>
    </row>
    <row r="17" spans="1:8" x14ac:dyDescent="0.3">
      <c r="A17" s="1" t="s">
        <v>11</v>
      </c>
      <c r="B17" s="1">
        <v>12.05</v>
      </c>
      <c r="C17" s="1">
        <v>24.9</v>
      </c>
      <c r="D17" s="1">
        <v>33.729999999999997</v>
      </c>
      <c r="E17" s="1">
        <v>70.680000000000007</v>
      </c>
      <c r="F17" s="1"/>
      <c r="G17" s="1"/>
      <c r="H17" s="1"/>
    </row>
    <row r="18" spans="1:8" x14ac:dyDescent="0.3">
      <c r="A18" s="1" t="s">
        <v>17</v>
      </c>
      <c r="B18" s="1">
        <v>152.85</v>
      </c>
      <c r="C18" s="1">
        <v>15.43</v>
      </c>
      <c r="D18" s="1">
        <v>166.05</v>
      </c>
      <c r="E18" s="1">
        <v>334.33</v>
      </c>
      <c r="F18" s="6">
        <f>(E18-E19)/E19</f>
        <v>0.34859424791254884</v>
      </c>
      <c r="G18" s="6">
        <f>E18/$E$63</f>
        <v>8.8512186211022928E-2</v>
      </c>
      <c r="H18" s="1">
        <v>86.42</v>
      </c>
    </row>
    <row r="19" spans="1:8" x14ac:dyDescent="0.3">
      <c r="A19" s="1" t="s">
        <v>11</v>
      </c>
      <c r="B19" s="1">
        <v>140.46</v>
      </c>
      <c r="C19" s="1">
        <v>13.09</v>
      </c>
      <c r="D19" s="1">
        <v>94.36</v>
      </c>
      <c r="E19" s="1">
        <v>247.91</v>
      </c>
      <c r="F19" s="1"/>
      <c r="G19" s="1"/>
      <c r="H19" s="1"/>
    </row>
    <row r="20" spans="1:8" x14ac:dyDescent="0.3">
      <c r="A20" s="1" t="s">
        <v>18</v>
      </c>
      <c r="B20" s="1">
        <v>185.38</v>
      </c>
      <c r="C20" s="1">
        <v>8.9700000000000006</v>
      </c>
      <c r="D20" s="1">
        <v>140.22</v>
      </c>
      <c r="E20" s="1">
        <v>334.57</v>
      </c>
      <c r="F20" s="6">
        <f>(E20-E21)/E21</f>
        <v>-0.16804674872559988</v>
      </c>
      <c r="G20" s="6">
        <f>E20/$E$63</f>
        <v>8.8575725004103559E-2</v>
      </c>
      <c r="H20" s="1">
        <v>-67.58</v>
      </c>
    </row>
    <row r="21" spans="1:8" x14ac:dyDescent="0.3">
      <c r="A21" s="1" t="s">
        <v>11</v>
      </c>
      <c r="B21" s="1">
        <v>266.61</v>
      </c>
      <c r="C21" s="1">
        <v>8.6199999999999992</v>
      </c>
      <c r="D21" s="1">
        <v>126.92</v>
      </c>
      <c r="E21" s="1">
        <v>402.15</v>
      </c>
      <c r="F21" s="1"/>
      <c r="G21" s="1"/>
      <c r="H21" s="1"/>
    </row>
    <row r="22" spans="1:8" x14ac:dyDescent="0.3">
      <c r="A22" s="1" t="s">
        <v>19</v>
      </c>
      <c r="B22" s="1">
        <v>0</v>
      </c>
      <c r="C22" s="1">
        <v>0</v>
      </c>
      <c r="D22" s="1">
        <v>9.77</v>
      </c>
      <c r="E22" s="1">
        <v>9.77</v>
      </c>
      <c r="F22" s="6">
        <f>(E22-E23)/E23</f>
        <v>0.29062087186261548</v>
      </c>
      <c r="G22" s="6">
        <f>E22/$E$63</f>
        <v>2.5865583683237939E-3</v>
      </c>
      <c r="H22" s="1">
        <v>2.2000000000000002</v>
      </c>
    </row>
    <row r="23" spans="1:8" x14ac:dyDescent="0.3">
      <c r="A23" s="1" t="s">
        <v>11</v>
      </c>
      <c r="B23" s="1">
        <v>0</v>
      </c>
      <c r="C23" s="1">
        <v>0</v>
      </c>
      <c r="D23" s="1">
        <v>7.57</v>
      </c>
      <c r="E23" s="1">
        <v>7.57</v>
      </c>
      <c r="F23" s="1"/>
      <c r="G23" s="1"/>
      <c r="H23" s="1"/>
    </row>
    <row r="24" spans="1:8" x14ac:dyDescent="0.3">
      <c r="A24" s="1" t="s">
        <v>20</v>
      </c>
      <c r="B24" s="1">
        <v>0</v>
      </c>
      <c r="C24" s="1">
        <v>0</v>
      </c>
      <c r="D24" s="1">
        <v>22.84</v>
      </c>
      <c r="E24" s="1">
        <v>22.84</v>
      </c>
      <c r="F24" s="6">
        <f>(E24-E25)/E25</f>
        <v>-1.3117621337997874E-3</v>
      </c>
      <c r="G24" s="6">
        <f>E24/$E$63</f>
        <v>6.0467751415061877E-3</v>
      </c>
      <c r="H24" s="1">
        <v>-0.03</v>
      </c>
    </row>
    <row r="25" spans="1:8" x14ac:dyDescent="0.3">
      <c r="A25" s="1" t="s">
        <v>11</v>
      </c>
      <c r="B25" s="1">
        <v>0</v>
      </c>
      <c r="C25" s="1">
        <v>0</v>
      </c>
      <c r="D25" s="1">
        <v>22.87</v>
      </c>
      <c r="E25" s="1">
        <v>22.87</v>
      </c>
      <c r="F25" s="1"/>
      <c r="G25" s="1"/>
      <c r="H25" s="1"/>
    </row>
    <row r="26" spans="1:8" x14ac:dyDescent="0.3">
      <c r="A26" s="1" t="s">
        <v>21</v>
      </c>
      <c r="B26" s="1">
        <v>0</v>
      </c>
      <c r="C26" s="1">
        <v>0</v>
      </c>
      <c r="D26" s="1">
        <v>7.0000000000000007E-2</v>
      </c>
      <c r="E26" s="1">
        <v>7.0000000000000007E-2</v>
      </c>
      <c r="F26" s="6">
        <f>(E26-E27)/E27</f>
        <v>-0.73076923076923073</v>
      </c>
      <c r="G26" s="6">
        <f>E26/$E$63</f>
        <v>1.853214798184909E-5</v>
      </c>
      <c r="H26" s="1">
        <v>-0.19</v>
      </c>
    </row>
    <row r="27" spans="1:8" x14ac:dyDescent="0.3">
      <c r="A27" s="1" t="s">
        <v>11</v>
      </c>
      <c r="B27" s="1">
        <v>0</v>
      </c>
      <c r="C27" s="1">
        <v>0</v>
      </c>
      <c r="D27" s="1">
        <v>0.26</v>
      </c>
      <c r="E27" s="1">
        <v>0.26</v>
      </c>
      <c r="F27" s="1"/>
      <c r="G27" s="1"/>
      <c r="H27" s="1"/>
    </row>
    <row r="28" spans="1:8" x14ac:dyDescent="0.3">
      <c r="A28" s="1" t="s">
        <v>22</v>
      </c>
      <c r="B28" s="1">
        <v>0</v>
      </c>
      <c r="C28" s="1">
        <v>0</v>
      </c>
      <c r="D28" s="1">
        <v>156.25</v>
      </c>
      <c r="E28" s="1">
        <v>156.25</v>
      </c>
      <c r="F28" s="6">
        <f>(E28-E29)/E29</f>
        <v>0.36749518641694373</v>
      </c>
      <c r="G28" s="6">
        <f>E28/$E$63</f>
        <v>4.1366401745198858E-2</v>
      </c>
      <c r="H28" s="1">
        <v>41.99</v>
      </c>
    </row>
    <row r="29" spans="1:8" x14ac:dyDescent="0.3">
      <c r="A29" s="1" t="s">
        <v>11</v>
      </c>
      <c r="B29" s="1">
        <v>1.28</v>
      </c>
      <c r="C29" s="1">
        <v>0</v>
      </c>
      <c r="D29" s="1">
        <v>112.98</v>
      </c>
      <c r="E29" s="1">
        <v>114.26</v>
      </c>
      <c r="F29" s="1"/>
      <c r="G29" s="1"/>
      <c r="H29" s="1"/>
    </row>
    <row r="30" spans="1:8" x14ac:dyDescent="0.3">
      <c r="A30" s="1" t="s">
        <v>23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</row>
    <row r="31" spans="1:8" x14ac:dyDescent="0.3">
      <c r="A31" s="1" t="s">
        <v>11</v>
      </c>
      <c r="B31" s="1">
        <v>0</v>
      </c>
      <c r="C31" s="1">
        <v>0</v>
      </c>
      <c r="D31" s="1">
        <v>0</v>
      </c>
      <c r="E31" s="1">
        <v>0</v>
      </c>
      <c r="F31" s="1"/>
      <c r="G31" s="1"/>
      <c r="H31" s="1"/>
    </row>
    <row r="32" spans="1:8" x14ac:dyDescent="0.3">
      <c r="A32" s="1" t="s">
        <v>24</v>
      </c>
      <c r="B32" s="1">
        <v>0</v>
      </c>
      <c r="C32" s="1">
        <v>0</v>
      </c>
      <c r="D32" s="1">
        <v>0.06</v>
      </c>
      <c r="E32" s="1">
        <v>0.06</v>
      </c>
      <c r="F32" s="6">
        <f>(E32-E33)/E33</f>
        <v>-0.53846153846153855</v>
      </c>
      <c r="G32" s="1">
        <v>0</v>
      </c>
      <c r="H32" s="1">
        <v>-7.0000000000000007E-2</v>
      </c>
    </row>
    <row r="33" spans="1:8" x14ac:dyDescent="0.3">
      <c r="A33" s="1" t="s">
        <v>11</v>
      </c>
      <c r="B33" s="1">
        <v>0</v>
      </c>
      <c r="C33" s="1">
        <v>0</v>
      </c>
      <c r="D33" s="1">
        <v>0.13</v>
      </c>
      <c r="E33" s="1">
        <v>0.13</v>
      </c>
      <c r="F33" s="1"/>
      <c r="G33" s="1"/>
      <c r="H33" s="1"/>
    </row>
    <row r="34" spans="1:8" x14ac:dyDescent="0.3">
      <c r="A34" s="1" t="s">
        <v>25</v>
      </c>
      <c r="B34" s="1">
        <v>601.27</v>
      </c>
      <c r="C34" s="1">
        <v>0</v>
      </c>
      <c r="D34" s="1">
        <v>26.14</v>
      </c>
      <c r="E34" s="1">
        <v>627.41</v>
      </c>
      <c r="F34" s="6">
        <f>(E34-E35)/E35</f>
        <v>4.7324141154475384E-2</v>
      </c>
      <c r="G34" s="6">
        <f>E34/$E$63</f>
        <v>0.16610364236131336</v>
      </c>
      <c r="H34" s="1">
        <v>28.35</v>
      </c>
    </row>
    <row r="35" spans="1:8" x14ac:dyDescent="0.3">
      <c r="A35" s="1" t="s">
        <v>11</v>
      </c>
      <c r="B35" s="1">
        <v>574.34</v>
      </c>
      <c r="C35" s="1">
        <v>0</v>
      </c>
      <c r="D35" s="1">
        <v>24.72</v>
      </c>
      <c r="E35" s="1">
        <v>599.05999999999995</v>
      </c>
      <c r="F35" s="1"/>
      <c r="G35" s="1"/>
      <c r="H35" s="1"/>
    </row>
    <row r="36" spans="1:8" x14ac:dyDescent="0.3">
      <c r="A36" s="1" t="s">
        <v>26</v>
      </c>
      <c r="B36" s="1">
        <v>0</v>
      </c>
      <c r="C36" s="1">
        <v>0</v>
      </c>
      <c r="D36" s="1">
        <v>3.31</v>
      </c>
      <c r="E36" s="1">
        <v>3.31</v>
      </c>
      <c r="F36" s="6">
        <f>(E36-E37)/E37</f>
        <v>-2.9325513196480964E-2</v>
      </c>
      <c r="G36" s="6">
        <f>E36/$E$63</f>
        <v>8.7630585457029264E-4</v>
      </c>
      <c r="H36" s="1">
        <v>-0.1</v>
      </c>
    </row>
    <row r="37" spans="1:8" x14ac:dyDescent="0.3">
      <c r="A37" s="1" t="s">
        <v>11</v>
      </c>
      <c r="B37" s="1">
        <v>0</v>
      </c>
      <c r="C37" s="1">
        <v>0</v>
      </c>
      <c r="D37" s="1">
        <v>3.41</v>
      </c>
      <c r="E37" s="1">
        <v>3.41</v>
      </c>
      <c r="F37" s="1"/>
      <c r="G37" s="1"/>
      <c r="H37" s="1"/>
    </row>
    <row r="38" spans="1:8" x14ac:dyDescent="0.3">
      <c r="A38" s="1" t="s">
        <v>27</v>
      </c>
      <c r="B38" s="1">
        <v>148.49</v>
      </c>
      <c r="C38" s="1">
        <v>6.57</v>
      </c>
      <c r="D38" s="1">
        <v>24.27</v>
      </c>
      <c r="E38" s="1">
        <v>179.33</v>
      </c>
      <c r="F38" s="6">
        <f>(E38-E39)/E39</f>
        <v>0.78847112795452301</v>
      </c>
      <c r="G38" s="6">
        <f>E38/$E$63</f>
        <v>4.7476715679785675E-2</v>
      </c>
      <c r="H38" s="1">
        <v>79.06</v>
      </c>
    </row>
    <row r="39" spans="1:8" x14ac:dyDescent="0.3">
      <c r="A39" s="1" t="s">
        <v>11</v>
      </c>
      <c r="B39" s="1">
        <v>60.33</v>
      </c>
      <c r="C39" s="1">
        <v>7.36</v>
      </c>
      <c r="D39" s="1">
        <v>32.58</v>
      </c>
      <c r="E39" s="1">
        <v>100.27</v>
      </c>
      <c r="F39" s="1"/>
      <c r="G39" s="1"/>
      <c r="H39" s="1"/>
    </row>
    <row r="40" spans="1:8" x14ac:dyDescent="0.3">
      <c r="A40" s="1" t="s">
        <v>28</v>
      </c>
      <c r="B40" s="1">
        <v>0</v>
      </c>
      <c r="C40" s="1">
        <v>0</v>
      </c>
      <c r="D40" s="1">
        <v>3.62</v>
      </c>
      <c r="E40" s="1">
        <v>3.62</v>
      </c>
      <c r="F40" s="6">
        <f>(E40-E41)/E41</f>
        <v>8.3832335329341395E-2</v>
      </c>
      <c r="G40" s="6">
        <f>E40/$E$63</f>
        <v>9.5837679563276718E-4</v>
      </c>
      <c r="H40" s="1">
        <v>0.28000000000000003</v>
      </c>
    </row>
    <row r="41" spans="1:8" x14ac:dyDescent="0.3">
      <c r="A41" s="1" t="s">
        <v>11</v>
      </c>
      <c r="B41" s="1">
        <v>0</v>
      </c>
      <c r="C41" s="1">
        <v>0</v>
      </c>
      <c r="D41" s="1">
        <v>3.34</v>
      </c>
      <c r="E41" s="1">
        <v>3.34</v>
      </c>
      <c r="F41" s="1"/>
      <c r="G41" s="1"/>
      <c r="H41" s="1"/>
    </row>
    <row r="42" spans="1:8" x14ac:dyDescent="0.3">
      <c r="A42" s="1" t="s">
        <v>29</v>
      </c>
      <c r="B42" s="1">
        <v>0</v>
      </c>
      <c r="C42" s="1">
        <v>23.36</v>
      </c>
      <c r="D42" s="1">
        <v>66.42</v>
      </c>
      <c r="E42" s="1">
        <v>89.78</v>
      </c>
      <c r="F42" s="6">
        <f>(E42-E43)/E43</f>
        <v>-0.18121295029639767</v>
      </c>
      <c r="G42" s="6">
        <f>E42/$E$63</f>
        <v>2.3768803511577303E-2</v>
      </c>
      <c r="H42" s="1">
        <v>-19.87</v>
      </c>
    </row>
    <row r="43" spans="1:8" x14ac:dyDescent="0.3">
      <c r="A43" s="1" t="s">
        <v>11</v>
      </c>
      <c r="B43" s="1">
        <v>-0.03</v>
      </c>
      <c r="C43" s="1">
        <v>30.84</v>
      </c>
      <c r="D43" s="1">
        <v>78.84</v>
      </c>
      <c r="E43" s="1">
        <v>109.65</v>
      </c>
      <c r="F43" s="1"/>
      <c r="G43" s="1"/>
      <c r="H43" s="1"/>
    </row>
    <row r="44" spans="1:8" x14ac:dyDescent="0.3">
      <c r="A44" s="1" t="s">
        <v>30</v>
      </c>
      <c r="B44" s="1">
        <v>0</v>
      </c>
      <c r="C44" s="1">
        <v>27.24</v>
      </c>
      <c r="D44" s="1">
        <v>323.68</v>
      </c>
      <c r="E44" s="1">
        <v>350.92</v>
      </c>
      <c r="F44" s="6">
        <f>(E44-E45)/E45</f>
        <v>6.2524601083961712E-2</v>
      </c>
      <c r="G44" s="6">
        <f>E44/$E$63</f>
        <v>9.2904305282721172E-2</v>
      </c>
      <c r="H44" s="1">
        <v>20.65</v>
      </c>
    </row>
    <row r="45" spans="1:8" x14ac:dyDescent="0.3">
      <c r="A45" s="1" t="s">
        <v>11</v>
      </c>
      <c r="B45" s="1">
        <v>0</v>
      </c>
      <c r="C45" s="1">
        <v>26.83</v>
      </c>
      <c r="D45" s="1">
        <v>303.44</v>
      </c>
      <c r="E45" s="1">
        <v>330.27</v>
      </c>
      <c r="F45" s="1"/>
      <c r="G45" s="1"/>
      <c r="H45" s="1"/>
    </row>
    <row r="46" spans="1:8" x14ac:dyDescent="0.3">
      <c r="A46" s="1" t="s">
        <v>31</v>
      </c>
      <c r="B46" s="1">
        <v>0</v>
      </c>
      <c r="C46" s="1">
        <v>0</v>
      </c>
      <c r="D46" s="1">
        <v>143.99</v>
      </c>
      <c r="E46" s="1">
        <v>143.99</v>
      </c>
      <c r="F46" s="6">
        <f>(E46-E47)/E47</f>
        <v>0.12299173295897683</v>
      </c>
      <c r="G46" s="6">
        <f>E46/$E$63</f>
        <v>3.8120628398663578E-2</v>
      </c>
      <c r="H46" s="1">
        <v>15.77</v>
      </c>
    </row>
    <row r="47" spans="1:8" x14ac:dyDescent="0.3">
      <c r="A47" s="1" t="s">
        <v>11</v>
      </c>
      <c r="B47" s="1">
        <v>0.19</v>
      </c>
      <c r="C47" s="1">
        <v>0</v>
      </c>
      <c r="D47" s="1">
        <v>128.03</v>
      </c>
      <c r="E47" s="1">
        <v>128.22</v>
      </c>
      <c r="F47" s="1"/>
      <c r="G47" s="1"/>
      <c r="H47" s="1"/>
    </row>
    <row r="48" spans="1:8" x14ac:dyDescent="0.3">
      <c r="A48" s="1" t="s">
        <v>32</v>
      </c>
      <c r="B48" s="1">
        <v>0.44</v>
      </c>
      <c r="C48" s="1">
        <v>0</v>
      </c>
      <c r="D48" s="1">
        <v>146.31</v>
      </c>
      <c r="E48" s="1">
        <v>146.75</v>
      </c>
      <c r="F48" s="6">
        <f>(E48-E49)/E49</f>
        <v>2.572167470469006E-2</v>
      </c>
      <c r="G48" s="6">
        <f>E48/$E$63</f>
        <v>3.885132451909077E-2</v>
      </c>
      <c r="H48" s="1">
        <v>3.68</v>
      </c>
    </row>
    <row r="49" spans="1:8" x14ac:dyDescent="0.3">
      <c r="A49" s="1" t="s">
        <v>11</v>
      </c>
      <c r="B49" s="1">
        <v>16.53</v>
      </c>
      <c r="C49" s="1">
        <v>0</v>
      </c>
      <c r="D49" s="1">
        <v>126.54</v>
      </c>
      <c r="E49" s="1">
        <v>143.07</v>
      </c>
      <c r="F49" s="1"/>
      <c r="G49" s="1"/>
      <c r="H49" s="1"/>
    </row>
    <row r="50" spans="1:8" x14ac:dyDescent="0.3">
      <c r="A50" s="1" t="s">
        <v>33</v>
      </c>
      <c r="B50" s="1">
        <v>208.38</v>
      </c>
      <c r="C50" s="1">
        <v>4.72</v>
      </c>
      <c r="D50" s="1">
        <v>12.38</v>
      </c>
      <c r="E50" s="1">
        <v>225.48</v>
      </c>
      <c r="F50" s="6">
        <f>(E50-E51)/E51</f>
        <v>0.95916239464766695</v>
      </c>
      <c r="G50" s="6">
        <f>E50/$E$63</f>
        <v>5.9694696099247602E-2</v>
      </c>
      <c r="H50" s="1">
        <v>110.39</v>
      </c>
    </row>
    <row r="51" spans="1:8" x14ac:dyDescent="0.3">
      <c r="A51" s="1" t="s">
        <v>11</v>
      </c>
      <c r="B51" s="1">
        <v>101.14</v>
      </c>
      <c r="C51" s="1">
        <v>2.56</v>
      </c>
      <c r="D51" s="1">
        <v>11.39</v>
      </c>
      <c r="E51" s="1">
        <v>115.09</v>
      </c>
      <c r="F51" s="1"/>
      <c r="G51" s="1"/>
      <c r="H51" s="1"/>
    </row>
    <row r="52" spans="1:8" x14ac:dyDescent="0.3">
      <c r="A52" s="3" t="s">
        <v>34</v>
      </c>
      <c r="B52" s="4">
        <f>B4+B6+B8+B10+B12+B14+B16+B18+B20+B22+B24+B26+B28+B30+B32+B34+B36+B38+B40+B42+B44+B46+B48+B50</f>
        <v>1380.65</v>
      </c>
      <c r="C52" s="4">
        <f>C4+C6+C8+C10+C12+C14+C16+C18+C20+C22+C24+C26+C28+C30+C32+C34+C36+C38+C40+C42+C44+C46+C48+C50</f>
        <v>121.19999999999999</v>
      </c>
      <c r="D52" s="4">
        <f>D4+D6+D8+D10+D12+D14+D16+D18+D20+D22+D24+D26+D28+D30+D32+D34+D36+D38+D40+D42+D44+D46+D48+D50</f>
        <v>1617.78</v>
      </c>
      <c r="E52" s="4">
        <f>E4+E6+E8+E10+E12+E14+E16+E18+E20+E22+E24+E26+E28+E30+E32+E34+E36+E38+E40+E42+E44+E46+E48+E50</f>
        <v>3119.6299999999997</v>
      </c>
      <c r="F52" s="11">
        <f>(E52-E53)/E53</f>
        <v>0.17831269782515077</v>
      </c>
      <c r="G52" s="6">
        <f>E52/$E$63</f>
        <v>0.825906354408798</v>
      </c>
      <c r="H52" s="7">
        <f>H4+H6+H8+H10+H12+H14+H16+H18+H20+H22+H24+H26+H28+H30+H32+H34+H36+H38+H40+H42+H44+H46+H48+H50</f>
        <v>472.08999999999992</v>
      </c>
    </row>
    <row r="53" spans="1:8" x14ac:dyDescent="0.3">
      <c r="A53" s="1" t="s">
        <v>35</v>
      </c>
      <c r="B53" s="1">
        <f>SUM(B5+B7+B9+B11+B13+B15+B17+B19+B21+B23+B25+B27+B29+B31+B33+B35+B37+B39+B41+B43+B45+B47+B49+B51)</f>
        <v>1183.5500000000002</v>
      </c>
      <c r="C53" s="1">
        <f>SUM(C5+C7+C9+C11+C13+C15+C17+C19+C21+C23+C25+C27+C29+C31+C33+C35+C37+C39+C41+C43+C45+C47+C49+C51)</f>
        <v>118.21</v>
      </c>
      <c r="D53" s="1">
        <f>SUM(D5+D7+D9+D11+D13+D15+D17+D19+D21+D23+D25+D27+D29+D31+D33+D35+D37+D39+D41+D43+D45+D47+D49+D51)</f>
        <v>1345.7800000000002</v>
      </c>
      <c r="E53" s="1">
        <f>SUM(E5+E7+E9+E11+E13+E15+E17+E19+E21+E23+E25+E27+E29+E31+E33+E35+E37+E39+E41+E43+E45+E47+E49+E51)</f>
        <v>2647.54</v>
      </c>
      <c r="F53" s="1"/>
      <c r="G53" s="1"/>
      <c r="H53" s="1"/>
    </row>
    <row r="54" spans="1:8" x14ac:dyDescent="0.3">
      <c r="A54" s="3" t="s">
        <v>36</v>
      </c>
      <c r="B54" s="6">
        <f>(B52-B53)/B53</f>
        <v>0.16653288834438754</v>
      </c>
      <c r="C54" s="6">
        <f>(C52-C53)/C53</f>
        <v>2.5293968361390702E-2</v>
      </c>
      <c r="D54" s="6">
        <f>(D52-D53)/D53</f>
        <v>0.20211327260027623</v>
      </c>
      <c r="E54" s="6">
        <f>(E52-E53)/E53</f>
        <v>0.17831269782515077</v>
      </c>
      <c r="F54" s="1"/>
      <c r="G54" s="1"/>
      <c r="H54" s="1"/>
    </row>
    <row r="55" spans="1:8" x14ac:dyDescent="0.3">
      <c r="A55" s="3" t="s">
        <v>52</v>
      </c>
      <c r="B55" s="1"/>
      <c r="C55" s="1"/>
      <c r="D55" s="1"/>
      <c r="E55" s="1"/>
      <c r="F55" s="1"/>
      <c r="G55" s="1"/>
      <c r="H55" s="1"/>
    </row>
    <row r="56" spans="1:8" x14ac:dyDescent="0.3">
      <c r="A56" s="1" t="s">
        <v>53</v>
      </c>
      <c r="B56" s="1">
        <v>395.71</v>
      </c>
      <c r="C56" s="1">
        <v>0</v>
      </c>
      <c r="D56" s="1">
        <v>2.63</v>
      </c>
      <c r="E56" s="1">
        <v>398.34</v>
      </c>
      <c r="F56" s="6">
        <f>(E56-E57)/E57</f>
        <v>2.5111502864698103</v>
      </c>
      <c r="G56" s="6">
        <f>E56/$E$63</f>
        <v>0.10545851181556808</v>
      </c>
      <c r="H56" s="1">
        <v>284.89</v>
      </c>
    </row>
    <row r="57" spans="1:8" x14ac:dyDescent="0.3">
      <c r="A57" s="1" t="s">
        <v>11</v>
      </c>
      <c r="B57" s="1">
        <v>113.45</v>
      </c>
      <c r="C57" s="1">
        <v>0</v>
      </c>
      <c r="D57" s="1">
        <v>0</v>
      </c>
      <c r="E57" s="1">
        <v>113.45</v>
      </c>
      <c r="F57" s="1"/>
      <c r="G57" s="1"/>
      <c r="H57" s="1"/>
    </row>
    <row r="58" spans="1:8" x14ac:dyDescent="0.3">
      <c r="A58" s="1" t="s">
        <v>54</v>
      </c>
      <c r="B58" s="1">
        <v>0</v>
      </c>
      <c r="C58" s="1">
        <v>259.25</v>
      </c>
      <c r="D58" s="1">
        <v>0</v>
      </c>
      <c r="E58" s="1">
        <v>259.25</v>
      </c>
      <c r="F58" s="6">
        <f>(E58-E59)/E59</f>
        <v>2.244044802019245E-2</v>
      </c>
      <c r="G58" s="6">
        <f>E58/$E$63</f>
        <v>6.8635133775633947E-2</v>
      </c>
      <c r="H58" s="1">
        <v>5.69</v>
      </c>
    </row>
    <row r="59" spans="1:8" x14ac:dyDescent="0.3">
      <c r="A59" s="1" t="s">
        <v>11</v>
      </c>
      <c r="B59" s="1">
        <v>0</v>
      </c>
      <c r="C59" s="1">
        <v>253.56</v>
      </c>
      <c r="D59" s="1">
        <v>0</v>
      </c>
      <c r="E59" s="1">
        <v>253.56</v>
      </c>
      <c r="F59" s="1"/>
      <c r="G59" s="1"/>
      <c r="H59" s="1"/>
    </row>
    <row r="60" spans="1:8" x14ac:dyDescent="0.3">
      <c r="A60" s="3" t="s">
        <v>55</v>
      </c>
      <c r="B60" s="3">
        <f>SUM(B56+B58)</f>
        <v>395.71</v>
      </c>
      <c r="C60" s="3">
        <f t="shared" ref="C60:E60" si="0">SUM(C56+C58)</f>
        <v>259.25</v>
      </c>
      <c r="D60" s="3">
        <f t="shared" si="0"/>
        <v>2.63</v>
      </c>
      <c r="E60" s="3">
        <f t="shared" si="0"/>
        <v>657.58999999999992</v>
      </c>
      <c r="F60" s="11">
        <f>(E60-E61)/E61</f>
        <v>0.79174954360916583</v>
      </c>
      <c r="G60" s="6">
        <f>E60/$E$63</f>
        <v>0.174093645591202</v>
      </c>
      <c r="H60" s="1">
        <v>290.58</v>
      </c>
    </row>
    <row r="61" spans="1:8" x14ac:dyDescent="0.3">
      <c r="A61" s="1" t="s">
        <v>35</v>
      </c>
      <c r="B61" s="1">
        <f>SUM(B57+B59)</f>
        <v>113.45</v>
      </c>
      <c r="C61" s="1">
        <f t="shared" ref="C61:E61" si="1">SUM(C57+C59)</f>
        <v>253.56</v>
      </c>
      <c r="D61" s="1">
        <f t="shared" si="1"/>
        <v>0</v>
      </c>
      <c r="E61" s="1">
        <f t="shared" si="1"/>
        <v>367.01</v>
      </c>
      <c r="F61" s="1"/>
      <c r="G61" s="1"/>
      <c r="H61" s="1"/>
    </row>
    <row r="62" spans="1:8" x14ac:dyDescent="0.3">
      <c r="A62" s="3" t="s">
        <v>36</v>
      </c>
      <c r="B62" s="6">
        <f>(B60-B61)/B61</f>
        <v>2.4879682679594533</v>
      </c>
      <c r="C62" s="6">
        <f>(C60-C61)/C61</f>
        <v>2.244044802019245E-2</v>
      </c>
      <c r="D62" s="1">
        <v>0</v>
      </c>
      <c r="E62" s="6">
        <f>(E60-E61)/E61</f>
        <v>0.79174954360916583</v>
      </c>
      <c r="F62" s="1"/>
      <c r="G62" s="1"/>
      <c r="H62" s="1"/>
    </row>
    <row r="63" spans="1:8" x14ac:dyDescent="0.3">
      <c r="A63" s="3" t="s">
        <v>42</v>
      </c>
      <c r="B63" s="7">
        <f>SUM(B52+B60)</f>
        <v>1776.3600000000001</v>
      </c>
      <c r="C63" s="7">
        <f t="shared" ref="C63:E63" si="2">SUM(C52+C60)</f>
        <v>380.45</v>
      </c>
      <c r="D63" s="7">
        <f t="shared" si="2"/>
        <v>1620.41</v>
      </c>
      <c r="E63" s="7">
        <f t="shared" si="2"/>
        <v>3777.2199999999993</v>
      </c>
      <c r="F63" s="6">
        <f>(E63-E64)/E64</f>
        <v>0.25299630127216305</v>
      </c>
      <c r="G63" s="6">
        <f>E63/$E$63</f>
        <v>1</v>
      </c>
      <c r="H63" s="7">
        <f>SUM(H52+H60)</f>
        <v>762.66999999999985</v>
      </c>
    </row>
    <row r="64" spans="1:8" x14ac:dyDescent="0.3">
      <c r="A64" s="1" t="s">
        <v>35</v>
      </c>
      <c r="B64" s="1">
        <f>SUM(B53+B61)</f>
        <v>1297.0000000000002</v>
      </c>
      <c r="C64" s="1">
        <f t="shared" ref="C64:E64" si="3">SUM(C53+C61)</f>
        <v>371.77</v>
      </c>
      <c r="D64" s="1">
        <f t="shared" si="3"/>
        <v>1345.7800000000002</v>
      </c>
      <c r="E64" s="1">
        <f t="shared" si="3"/>
        <v>3014.55</v>
      </c>
      <c r="F64" s="1"/>
      <c r="G64" s="1"/>
      <c r="H64" s="1"/>
    </row>
    <row r="65" spans="1:8" x14ac:dyDescent="0.3">
      <c r="A65" s="1" t="s">
        <v>36</v>
      </c>
      <c r="B65" s="6">
        <f>(B63-B64)/B64</f>
        <v>0.36959136468774079</v>
      </c>
      <c r="C65" s="6">
        <f>(C63-C64)/C64</f>
        <v>2.3347768781773696E-2</v>
      </c>
      <c r="D65" s="6">
        <f>(D63-D64)/D64</f>
        <v>0.20406752961108043</v>
      </c>
      <c r="E65" s="6">
        <f>(E63-E64)/E64</f>
        <v>0.25299630127216305</v>
      </c>
      <c r="F65" s="1"/>
      <c r="G65" s="1"/>
      <c r="H65" s="1"/>
    </row>
    <row r="66" spans="1:8" x14ac:dyDescent="0.3">
      <c r="A66" s="1" t="s">
        <v>43</v>
      </c>
      <c r="B66" s="6">
        <f>B63/$E$63</f>
        <v>0.47028237698624925</v>
      </c>
      <c r="C66" s="6">
        <f>C63/$E$63</f>
        <v>0.10072222428134979</v>
      </c>
      <c r="D66" s="6">
        <f>D63/$E$63</f>
        <v>0.42899539873240117</v>
      </c>
      <c r="E66" s="6">
        <f>E63/$E$63</f>
        <v>1</v>
      </c>
      <c r="F66" s="1"/>
      <c r="G66" s="1"/>
      <c r="H66" s="1"/>
    </row>
    <row r="67" spans="1:8" x14ac:dyDescent="0.3">
      <c r="A67" s="1" t="s">
        <v>44</v>
      </c>
      <c r="B67" s="6">
        <f>B64/$E$64</f>
        <v>0.43024663714318889</v>
      </c>
      <c r="C67" s="6">
        <f>C64/$E$64</f>
        <v>0.12332520608382676</v>
      </c>
      <c r="D67" s="6">
        <f>D64/$E$64</f>
        <v>0.44642815677298442</v>
      </c>
      <c r="E67" s="6">
        <f>E64/$E$64</f>
        <v>1</v>
      </c>
      <c r="F67" s="1"/>
      <c r="G67" s="1"/>
      <c r="H67" s="1"/>
    </row>
  </sheetData>
  <mergeCells count="1">
    <mergeCell ref="A1:H1"/>
  </mergeCells>
  <pageMargins left="0.75" right="0.75" top="1" bottom="1" header="0.5" footer="0.5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82"/>
  <sheetViews>
    <sheetView topLeftCell="A71" workbookViewId="0">
      <selection activeCell="A82" sqref="A82:R82"/>
    </sheetView>
  </sheetViews>
  <sheetFormatPr defaultRowHeight="14.4" x14ac:dyDescent="0.3"/>
  <cols>
    <col min="1" max="1" width="37.77734375" customWidth="1"/>
  </cols>
  <sheetData>
    <row r="1" spans="1:18" ht="36.6" customHeight="1" x14ac:dyDescent="0.3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18" ht="52.8" customHeight="1" x14ac:dyDescent="0.3">
      <c r="A2" s="2"/>
      <c r="B2" s="2" t="s">
        <v>56</v>
      </c>
      <c r="C2" s="2" t="s">
        <v>57</v>
      </c>
      <c r="D2" s="2" t="s">
        <v>58</v>
      </c>
      <c r="E2" s="2" t="s">
        <v>59</v>
      </c>
      <c r="F2" s="2" t="s">
        <v>60</v>
      </c>
      <c r="G2" s="2" t="s">
        <v>61</v>
      </c>
      <c r="H2" s="2" t="s">
        <v>62</v>
      </c>
      <c r="I2" s="2" t="s">
        <v>63</v>
      </c>
      <c r="J2" s="2" t="s">
        <v>64</v>
      </c>
      <c r="K2" s="2" t="s">
        <v>65</v>
      </c>
      <c r="L2" s="2" t="s">
        <v>66</v>
      </c>
      <c r="M2" s="2" t="s">
        <v>67</v>
      </c>
      <c r="N2" s="2" t="s">
        <v>68</v>
      </c>
      <c r="O2" s="2" t="s">
        <v>5</v>
      </c>
      <c r="P2" s="2" t="s">
        <v>6</v>
      </c>
      <c r="Q2" s="2" t="s">
        <v>7</v>
      </c>
      <c r="R2" s="2" t="s">
        <v>8</v>
      </c>
    </row>
    <row r="3" spans="1:18" x14ac:dyDescent="0.3">
      <c r="A3" s="3" t="s">
        <v>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x14ac:dyDescent="0.3">
      <c r="A4" s="1" t="s">
        <v>10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1">
        <v>154.59</v>
      </c>
      <c r="H4" s="1">
        <v>55.91</v>
      </c>
      <c r="I4" s="1">
        <v>98.68</v>
      </c>
      <c r="J4" s="1">
        <v>222.63</v>
      </c>
      <c r="K4" s="1">
        <v>0</v>
      </c>
      <c r="L4" s="1">
        <v>28.16</v>
      </c>
      <c r="M4" s="1">
        <v>2.5499999999999998</v>
      </c>
      <c r="N4" s="1">
        <v>11.92</v>
      </c>
      <c r="O4" s="1">
        <v>419.85</v>
      </c>
      <c r="P4" s="6">
        <f>(O4-O5)/O5</f>
        <v>0.31937024699893152</v>
      </c>
      <c r="Q4" s="6">
        <f>O4/$O$77</f>
        <v>6.5364361360531519E-3</v>
      </c>
      <c r="R4" s="1">
        <v>101.63</v>
      </c>
    </row>
    <row r="5" spans="1:18" x14ac:dyDescent="0.3">
      <c r="A5" s="1" t="s">
        <v>11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123.69</v>
      </c>
      <c r="H5" s="1">
        <v>37.33</v>
      </c>
      <c r="I5" s="1">
        <v>86.36</v>
      </c>
      <c r="J5" s="1">
        <v>170.79</v>
      </c>
      <c r="K5" s="1">
        <v>0</v>
      </c>
      <c r="L5" s="1">
        <v>16.82</v>
      </c>
      <c r="M5" s="1">
        <v>1.51</v>
      </c>
      <c r="N5" s="1">
        <v>5.41</v>
      </c>
      <c r="O5" s="1">
        <v>318.22000000000003</v>
      </c>
      <c r="P5" s="1"/>
      <c r="Q5" s="1"/>
      <c r="R5" s="1"/>
    </row>
    <row r="6" spans="1:18" x14ac:dyDescent="0.3">
      <c r="A6" s="1" t="s">
        <v>12</v>
      </c>
      <c r="B6" s="1">
        <v>843.6</v>
      </c>
      <c r="C6" s="1">
        <v>105.42</v>
      </c>
      <c r="D6" s="1">
        <v>100.37</v>
      </c>
      <c r="E6" s="1">
        <v>5.0599999999999996</v>
      </c>
      <c r="F6" s="1">
        <v>129.04</v>
      </c>
      <c r="G6" s="1">
        <v>1342.61</v>
      </c>
      <c r="H6" s="1">
        <v>634.79999999999995</v>
      </c>
      <c r="I6" s="1">
        <v>707.81</v>
      </c>
      <c r="J6" s="1">
        <v>876.27</v>
      </c>
      <c r="K6" s="1">
        <v>5.17</v>
      </c>
      <c r="L6" s="1">
        <v>233.61</v>
      </c>
      <c r="M6" s="1">
        <v>64.150000000000006</v>
      </c>
      <c r="N6" s="1">
        <v>189.48</v>
      </c>
      <c r="O6" s="1">
        <v>3789.36</v>
      </c>
      <c r="P6" s="6">
        <f>(O6-O7)/O7</f>
        <v>0.22230716380069482</v>
      </c>
      <c r="Q6" s="6">
        <f>O6/$O$77</f>
        <v>5.899466389547308E-2</v>
      </c>
      <c r="R6" s="1">
        <v>689.19</v>
      </c>
    </row>
    <row r="7" spans="1:18" x14ac:dyDescent="0.3">
      <c r="A7" s="1" t="s">
        <v>11</v>
      </c>
      <c r="B7" s="1">
        <v>725.56</v>
      </c>
      <c r="C7" s="1">
        <v>85.99</v>
      </c>
      <c r="D7" s="1">
        <v>84.31</v>
      </c>
      <c r="E7" s="1">
        <v>1.68</v>
      </c>
      <c r="F7" s="1">
        <v>75.17</v>
      </c>
      <c r="G7" s="1">
        <v>1065.77</v>
      </c>
      <c r="H7" s="1">
        <v>464.17</v>
      </c>
      <c r="I7" s="1">
        <v>601.6</v>
      </c>
      <c r="J7" s="1">
        <v>767.43</v>
      </c>
      <c r="K7" s="1">
        <v>4.54</v>
      </c>
      <c r="L7" s="1">
        <v>187.39</v>
      </c>
      <c r="M7" s="1">
        <v>49.23</v>
      </c>
      <c r="N7" s="1">
        <v>139.09</v>
      </c>
      <c r="O7" s="1">
        <v>3100.17</v>
      </c>
      <c r="P7" s="1"/>
      <c r="Q7" s="1"/>
      <c r="R7" s="1"/>
    </row>
    <row r="8" spans="1:18" x14ac:dyDescent="0.3">
      <c r="A8" s="1" t="s">
        <v>13</v>
      </c>
      <c r="B8" s="1">
        <v>217.91</v>
      </c>
      <c r="C8" s="1">
        <v>38.51</v>
      </c>
      <c r="D8" s="1">
        <v>35.69</v>
      </c>
      <c r="E8" s="1">
        <v>2.82</v>
      </c>
      <c r="F8" s="1">
        <v>10.7</v>
      </c>
      <c r="G8" s="1">
        <v>1110.23</v>
      </c>
      <c r="H8" s="1">
        <v>479.63</v>
      </c>
      <c r="I8" s="1">
        <v>630.6</v>
      </c>
      <c r="J8" s="1">
        <v>181.98</v>
      </c>
      <c r="K8" s="1">
        <v>0</v>
      </c>
      <c r="L8" s="1">
        <v>7.15</v>
      </c>
      <c r="M8" s="1">
        <v>90.63</v>
      </c>
      <c r="N8" s="1">
        <v>24</v>
      </c>
      <c r="O8" s="1">
        <v>1681.11</v>
      </c>
      <c r="P8" s="6">
        <f>(O8-O9)/O9</f>
        <v>0.30287295301129186</v>
      </c>
      <c r="Q8" s="6">
        <f>O8/$O$77</f>
        <v>2.6172366684959661E-2</v>
      </c>
      <c r="R8" s="1">
        <v>390.8</v>
      </c>
    </row>
    <row r="9" spans="1:18" x14ac:dyDescent="0.3">
      <c r="A9" s="1" t="s">
        <v>11</v>
      </c>
      <c r="B9" s="1">
        <v>188.91</v>
      </c>
      <c r="C9" s="1">
        <v>31.96</v>
      </c>
      <c r="D9" s="1">
        <v>30.06</v>
      </c>
      <c r="E9" s="1">
        <v>1.9</v>
      </c>
      <c r="F9" s="1">
        <v>8.1</v>
      </c>
      <c r="G9" s="1">
        <v>820.83</v>
      </c>
      <c r="H9" s="1">
        <v>325.23</v>
      </c>
      <c r="I9" s="1">
        <v>495.59</v>
      </c>
      <c r="J9" s="1">
        <v>138.21</v>
      </c>
      <c r="K9" s="1">
        <v>0</v>
      </c>
      <c r="L9" s="1">
        <v>6.67</v>
      </c>
      <c r="M9" s="1">
        <v>77.489999999999995</v>
      </c>
      <c r="N9" s="1">
        <v>18.149999999999999</v>
      </c>
      <c r="O9" s="1">
        <v>1290.31</v>
      </c>
      <c r="P9" s="1"/>
      <c r="Q9" s="1"/>
      <c r="R9" s="1"/>
    </row>
    <row r="10" spans="1:18" x14ac:dyDescent="0.3">
      <c r="A10" s="1" t="s">
        <v>71</v>
      </c>
      <c r="B10" s="1">
        <v>14.42</v>
      </c>
      <c r="C10" s="1">
        <v>0.12</v>
      </c>
      <c r="D10" s="1">
        <v>0.12</v>
      </c>
      <c r="E10" s="1">
        <v>0</v>
      </c>
      <c r="F10" s="1">
        <v>1.47</v>
      </c>
      <c r="G10" s="1">
        <v>62.4</v>
      </c>
      <c r="H10" s="1">
        <v>35.9</v>
      </c>
      <c r="I10" s="1">
        <v>26.5</v>
      </c>
      <c r="J10" s="1">
        <v>52.88</v>
      </c>
      <c r="K10" s="1">
        <v>0</v>
      </c>
      <c r="L10" s="1">
        <v>0.02</v>
      </c>
      <c r="M10" s="1">
        <v>12.98</v>
      </c>
      <c r="N10" s="1">
        <v>0.23</v>
      </c>
      <c r="O10" s="1">
        <v>144.52000000000001</v>
      </c>
      <c r="P10" s="6">
        <f>(O10-O11)/O11</f>
        <v>0.30621836587129436</v>
      </c>
      <c r="Q10" s="6">
        <f>O10/$O$77</f>
        <v>2.2499601057101382E-3</v>
      </c>
      <c r="R10" s="1">
        <v>33.880000000000003</v>
      </c>
    </row>
    <row r="11" spans="1:18" x14ac:dyDescent="0.3">
      <c r="A11" s="1" t="s">
        <v>11</v>
      </c>
      <c r="B11" s="1">
        <v>7.54</v>
      </c>
      <c r="C11" s="1">
        <v>0.74</v>
      </c>
      <c r="D11" s="1">
        <v>0.74</v>
      </c>
      <c r="E11" s="1">
        <v>0</v>
      </c>
      <c r="F11" s="1">
        <v>2.27</v>
      </c>
      <c r="G11" s="1">
        <v>58.77</v>
      </c>
      <c r="H11" s="1">
        <v>26.54</v>
      </c>
      <c r="I11" s="1">
        <v>32.229999999999997</v>
      </c>
      <c r="J11" s="1">
        <v>32.450000000000003</v>
      </c>
      <c r="K11" s="1">
        <v>0</v>
      </c>
      <c r="L11" s="1">
        <v>0.05</v>
      </c>
      <c r="M11" s="1">
        <v>8.3699999999999992</v>
      </c>
      <c r="N11" s="1">
        <v>0.45</v>
      </c>
      <c r="O11" s="1">
        <v>110.64</v>
      </c>
      <c r="P11" s="1"/>
      <c r="Q11" s="1"/>
      <c r="R11" s="1"/>
    </row>
    <row r="12" spans="1:18" x14ac:dyDescent="0.3">
      <c r="A12" s="1" t="s">
        <v>14</v>
      </c>
      <c r="B12" s="1">
        <v>183.94</v>
      </c>
      <c r="C12" s="1">
        <v>31.72</v>
      </c>
      <c r="D12" s="1">
        <v>31.72</v>
      </c>
      <c r="E12" s="1">
        <v>0</v>
      </c>
      <c r="F12" s="1">
        <v>21.83</v>
      </c>
      <c r="G12" s="1">
        <v>474.1</v>
      </c>
      <c r="H12" s="1">
        <v>212.52</v>
      </c>
      <c r="I12" s="1">
        <v>261.58</v>
      </c>
      <c r="J12" s="1">
        <v>281.98</v>
      </c>
      <c r="K12" s="1">
        <v>-0.01</v>
      </c>
      <c r="L12" s="1">
        <v>17.63</v>
      </c>
      <c r="M12" s="1">
        <v>35.89</v>
      </c>
      <c r="N12" s="1">
        <v>118.88</v>
      </c>
      <c r="O12" s="1">
        <v>1165.96</v>
      </c>
      <c r="P12" s="6">
        <f>(O12-O13)/O13</f>
        <v>0.34634304057643017</v>
      </c>
      <c r="Q12" s="6">
        <f>O12/$O$77</f>
        <v>1.8152252178617441E-2</v>
      </c>
      <c r="R12" s="1">
        <v>299.94</v>
      </c>
    </row>
    <row r="13" spans="1:18" x14ac:dyDescent="0.3">
      <c r="A13" s="1" t="s">
        <v>11</v>
      </c>
      <c r="B13" s="1">
        <v>173.29</v>
      </c>
      <c r="C13" s="1">
        <v>32.270000000000003</v>
      </c>
      <c r="D13" s="1">
        <v>32.25</v>
      </c>
      <c r="E13" s="1">
        <v>0.03</v>
      </c>
      <c r="F13" s="1">
        <v>19.68</v>
      </c>
      <c r="G13" s="1">
        <v>383.75</v>
      </c>
      <c r="H13" s="1">
        <v>172.31</v>
      </c>
      <c r="I13" s="1">
        <v>211.44</v>
      </c>
      <c r="J13" s="1">
        <v>147.02000000000001</v>
      </c>
      <c r="K13" s="1">
        <v>0.3</v>
      </c>
      <c r="L13" s="1">
        <v>17.41</v>
      </c>
      <c r="M13" s="1">
        <v>17.559999999999999</v>
      </c>
      <c r="N13" s="1">
        <v>74.73</v>
      </c>
      <c r="O13" s="1">
        <v>866.02</v>
      </c>
      <c r="P13" s="1"/>
      <c r="Q13" s="1"/>
      <c r="R13" s="1"/>
    </row>
    <row r="14" spans="1:18" x14ac:dyDescent="0.3">
      <c r="A14" s="1" t="s">
        <v>15</v>
      </c>
      <c r="B14" s="1">
        <v>207.18</v>
      </c>
      <c r="C14" s="1">
        <v>20.97</v>
      </c>
      <c r="D14" s="1">
        <v>20.18</v>
      </c>
      <c r="E14" s="1">
        <v>0.79</v>
      </c>
      <c r="F14" s="1">
        <v>23.25</v>
      </c>
      <c r="G14" s="1">
        <v>1185.27</v>
      </c>
      <c r="H14" s="1">
        <v>403.55</v>
      </c>
      <c r="I14" s="1">
        <v>781.72</v>
      </c>
      <c r="J14" s="1">
        <v>404.82</v>
      </c>
      <c r="K14" s="1">
        <v>0</v>
      </c>
      <c r="L14" s="1">
        <v>28.94</v>
      </c>
      <c r="M14" s="1">
        <v>73.33</v>
      </c>
      <c r="N14" s="1">
        <v>44.94</v>
      </c>
      <c r="O14" s="1">
        <v>1988.7</v>
      </c>
      <c r="P14" s="6">
        <f>(O14-O15)/O15</f>
        <v>0.30040737858744915</v>
      </c>
      <c r="Q14" s="6">
        <f>O14/$O$77</f>
        <v>3.0961082633723717E-2</v>
      </c>
      <c r="R14" s="1">
        <v>459.41</v>
      </c>
    </row>
    <row r="15" spans="1:18" x14ac:dyDescent="0.3">
      <c r="A15" s="1" t="s">
        <v>11</v>
      </c>
      <c r="B15" s="1">
        <v>147.36000000000001</v>
      </c>
      <c r="C15" s="1">
        <v>23.16</v>
      </c>
      <c r="D15" s="1">
        <v>23.16</v>
      </c>
      <c r="E15" s="1">
        <v>0</v>
      </c>
      <c r="F15" s="1">
        <v>18.03</v>
      </c>
      <c r="G15" s="1">
        <v>754.59</v>
      </c>
      <c r="H15" s="1">
        <v>238.88</v>
      </c>
      <c r="I15" s="1">
        <v>515.71</v>
      </c>
      <c r="J15" s="1">
        <v>174.6</v>
      </c>
      <c r="K15" s="1">
        <v>0</v>
      </c>
      <c r="L15" s="1">
        <v>364.8</v>
      </c>
      <c r="M15" s="1">
        <v>35.25</v>
      </c>
      <c r="N15" s="1">
        <v>11.5</v>
      </c>
      <c r="O15" s="1">
        <v>1529.29</v>
      </c>
      <c r="P15" s="1"/>
      <c r="Q15" s="1"/>
      <c r="R15" s="1"/>
    </row>
    <row r="16" spans="1:18" x14ac:dyDescent="0.3">
      <c r="A16" s="1" t="s">
        <v>16</v>
      </c>
      <c r="B16" s="1">
        <v>622.61</v>
      </c>
      <c r="C16" s="1">
        <v>72.489999999999995</v>
      </c>
      <c r="D16" s="1">
        <v>68.63</v>
      </c>
      <c r="E16" s="1">
        <v>3.86</v>
      </c>
      <c r="F16" s="1">
        <v>70.91</v>
      </c>
      <c r="G16" s="1">
        <v>905.52</v>
      </c>
      <c r="H16" s="1">
        <v>415.8</v>
      </c>
      <c r="I16" s="1">
        <v>489.72</v>
      </c>
      <c r="J16" s="1">
        <v>1237.03</v>
      </c>
      <c r="K16" s="1">
        <v>3.88</v>
      </c>
      <c r="L16" s="1">
        <v>193.75</v>
      </c>
      <c r="M16" s="1">
        <v>214.41</v>
      </c>
      <c r="N16" s="1">
        <v>101.7</v>
      </c>
      <c r="O16" s="1">
        <v>3422.3</v>
      </c>
      <c r="P16" s="6">
        <f>(O16-O17)/O17</f>
        <v>0.11353697581799725</v>
      </c>
      <c r="Q16" s="6">
        <f>O16/$O$77</f>
        <v>5.328008905183923E-2</v>
      </c>
      <c r="R16" s="1">
        <v>348.94</v>
      </c>
    </row>
    <row r="17" spans="1:18" x14ac:dyDescent="0.3">
      <c r="A17" s="1" t="s">
        <v>11</v>
      </c>
      <c r="B17" s="1">
        <v>600.95000000000005</v>
      </c>
      <c r="C17" s="1">
        <v>76.02</v>
      </c>
      <c r="D17" s="1">
        <v>68.08</v>
      </c>
      <c r="E17" s="1">
        <v>7.95</v>
      </c>
      <c r="F17" s="1">
        <v>55.73</v>
      </c>
      <c r="G17" s="1">
        <v>836.98</v>
      </c>
      <c r="H17" s="1">
        <v>374.54</v>
      </c>
      <c r="I17" s="1">
        <v>462.44</v>
      </c>
      <c r="J17" s="1">
        <v>1080.4100000000001</v>
      </c>
      <c r="K17" s="1">
        <v>3.91</v>
      </c>
      <c r="L17" s="1">
        <v>144.83000000000001</v>
      </c>
      <c r="M17" s="1">
        <v>203.84</v>
      </c>
      <c r="N17" s="1">
        <v>70.680000000000007</v>
      </c>
      <c r="O17" s="1">
        <v>3073.36</v>
      </c>
      <c r="P17" s="1"/>
      <c r="Q17" s="1"/>
      <c r="R17" s="1"/>
    </row>
    <row r="18" spans="1:18" x14ac:dyDescent="0.3">
      <c r="A18" s="1" t="s">
        <v>17</v>
      </c>
      <c r="B18" s="1">
        <v>1256.97</v>
      </c>
      <c r="C18" s="1">
        <v>256.2</v>
      </c>
      <c r="D18" s="1">
        <v>241.71</v>
      </c>
      <c r="E18" s="1">
        <v>14.49</v>
      </c>
      <c r="F18" s="1">
        <v>278.17</v>
      </c>
      <c r="G18" s="1">
        <v>1875.42</v>
      </c>
      <c r="H18" s="1">
        <v>919.88</v>
      </c>
      <c r="I18" s="1">
        <v>955.54</v>
      </c>
      <c r="J18" s="1">
        <v>1879.71</v>
      </c>
      <c r="K18" s="1">
        <v>48.6</v>
      </c>
      <c r="L18" s="1">
        <v>264.16000000000003</v>
      </c>
      <c r="M18" s="1">
        <v>193.13</v>
      </c>
      <c r="N18" s="1">
        <v>334.33</v>
      </c>
      <c r="O18" s="1">
        <v>6386.69</v>
      </c>
      <c r="P18" s="6">
        <f>(O18-O19)/O19</f>
        <v>0.18925909305049413</v>
      </c>
      <c r="Q18" s="6">
        <f>O18/$O$77</f>
        <v>9.9431204729711328E-2</v>
      </c>
      <c r="R18" s="1">
        <v>1016.38</v>
      </c>
    </row>
    <row r="19" spans="1:18" x14ac:dyDescent="0.3">
      <c r="A19" s="1" t="s">
        <v>11</v>
      </c>
      <c r="B19" s="1">
        <v>1143.05</v>
      </c>
      <c r="C19" s="1">
        <v>247.68</v>
      </c>
      <c r="D19" s="1">
        <v>232.3</v>
      </c>
      <c r="E19" s="1">
        <v>15.38</v>
      </c>
      <c r="F19" s="1">
        <v>169.74</v>
      </c>
      <c r="G19" s="1">
        <v>1781.6</v>
      </c>
      <c r="H19" s="1">
        <v>847.67</v>
      </c>
      <c r="I19" s="1">
        <v>933.93</v>
      </c>
      <c r="J19" s="1">
        <v>1353.15</v>
      </c>
      <c r="K19" s="1">
        <v>40.83</v>
      </c>
      <c r="L19" s="1">
        <v>244.86</v>
      </c>
      <c r="M19" s="1">
        <v>141.49</v>
      </c>
      <c r="N19" s="1">
        <v>247.91</v>
      </c>
      <c r="O19" s="1">
        <v>5370.31</v>
      </c>
      <c r="P19" s="1"/>
      <c r="Q19" s="1"/>
      <c r="R19" s="1"/>
    </row>
    <row r="20" spans="1:18" x14ac:dyDescent="0.3">
      <c r="A20" s="1" t="s">
        <v>18</v>
      </c>
      <c r="B20" s="1">
        <v>383</v>
      </c>
      <c r="C20" s="1">
        <v>87.17</v>
      </c>
      <c r="D20" s="1">
        <v>81.03</v>
      </c>
      <c r="E20" s="1">
        <v>6.14</v>
      </c>
      <c r="F20" s="1">
        <v>55.84</v>
      </c>
      <c r="G20" s="1">
        <v>1075.5</v>
      </c>
      <c r="H20" s="1">
        <v>563.67999999999995</v>
      </c>
      <c r="I20" s="1">
        <v>511.82</v>
      </c>
      <c r="J20" s="1">
        <v>571.70000000000005</v>
      </c>
      <c r="K20" s="1">
        <v>0</v>
      </c>
      <c r="L20" s="1">
        <v>83.71</v>
      </c>
      <c r="M20" s="1">
        <v>35.67</v>
      </c>
      <c r="N20" s="1">
        <v>334.57</v>
      </c>
      <c r="O20" s="1">
        <v>2627.16</v>
      </c>
      <c r="P20" s="6">
        <f>(O20-O21)/O21</f>
        <v>0.23377916369237692</v>
      </c>
      <c r="Q20" s="6">
        <f>O20/$O$77</f>
        <v>4.0900949289492429E-2</v>
      </c>
      <c r="R20" s="1">
        <v>497.8</v>
      </c>
    </row>
    <row r="21" spans="1:18" x14ac:dyDescent="0.3">
      <c r="A21" s="1" t="s">
        <v>11</v>
      </c>
      <c r="B21" s="1">
        <v>349.5</v>
      </c>
      <c r="C21" s="1">
        <v>84.54</v>
      </c>
      <c r="D21" s="1">
        <v>82.07</v>
      </c>
      <c r="E21" s="1">
        <v>2.4700000000000002</v>
      </c>
      <c r="F21" s="1">
        <v>44.13</v>
      </c>
      <c r="G21" s="1">
        <v>732.37</v>
      </c>
      <c r="H21" s="1">
        <v>347.24</v>
      </c>
      <c r="I21" s="1">
        <v>385.13</v>
      </c>
      <c r="J21" s="1">
        <v>424.87</v>
      </c>
      <c r="K21" s="1">
        <v>0</v>
      </c>
      <c r="L21" s="1">
        <v>59.43</v>
      </c>
      <c r="M21" s="1">
        <v>32.369999999999997</v>
      </c>
      <c r="N21" s="1">
        <v>402.15</v>
      </c>
      <c r="O21" s="1">
        <v>2129.36</v>
      </c>
      <c r="P21" s="1"/>
      <c r="Q21" s="1"/>
      <c r="R21" s="1"/>
    </row>
    <row r="22" spans="1:18" x14ac:dyDescent="0.3">
      <c r="A22" s="1" t="s">
        <v>19</v>
      </c>
      <c r="B22" s="1">
        <v>22.74</v>
      </c>
      <c r="C22" s="1">
        <v>2.29</v>
      </c>
      <c r="D22" s="1">
        <v>2.29</v>
      </c>
      <c r="E22" s="1">
        <v>0</v>
      </c>
      <c r="F22" s="1">
        <v>2.52</v>
      </c>
      <c r="G22" s="1">
        <v>140.82</v>
      </c>
      <c r="H22" s="1">
        <v>76.22</v>
      </c>
      <c r="I22" s="1">
        <v>64.59</v>
      </c>
      <c r="J22" s="1">
        <v>124.13</v>
      </c>
      <c r="K22" s="1">
        <v>0</v>
      </c>
      <c r="L22" s="1">
        <v>0.35</v>
      </c>
      <c r="M22" s="1">
        <v>14.41</v>
      </c>
      <c r="N22" s="1">
        <v>9.77</v>
      </c>
      <c r="O22" s="1">
        <v>317.02</v>
      </c>
      <c r="P22" s="6">
        <f>(O22-O23)/O23</f>
        <v>0.45749620707093924</v>
      </c>
      <c r="Q22" s="6">
        <f>O22/$O$77</f>
        <v>4.9355269354568777E-3</v>
      </c>
      <c r="R22" s="1">
        <v>99.51</v>
      </c>
    </row>
    <row r="23" spans="1:18" x14ac:dyDescent="0.3">
      <c r="A23" s="1" t="s">
        <v>11</v>
      </c>
      <c r="B23" s="1">
        <v>19.2</v>
      </c>
      <c r="C23" s="1">
        <v>4.0599999999999996</v>
      </c>
      <c r="D23" s="1">
        <v>4.0599999999999996</v>
      </c>
      <c r="E23" s="1">
        <v>0</v>
      </c>
      <c r="F23" s="1">
        <v>2.04</v>
      </c>
      <c r="G23" s="1">
        <v>100.71</v>
      </c>
      <c r="H23" s="1">
        <v>54.24</v>
      </c>
      <c r="I23" s="1">
        <v>46.46</v>
      </c>
      <c r="J23" s="1">
        <v>72.48</v>
      </c>
      <c r="K23" s="1">
        <v>0</v>
      </c>
      <c r="L23" s="1">
        <v>0.17</v>
      </c>
      <c r="M23" s="1">
        <v>11.29</v>
      </c>
      <c r="N23" s="1">
        <v>7.57</v>
      </c>
      <c r="O23" s="1">
        <v>217.51</v>
      </c>
      <c r="P23" s="1"/>
      <c r="Q23" s="1"/>
      <c r="R23" s="1"/>
    </row>
    <row r="24" spans="1:18" x14ac:dyDescent="0.3">
      <c r="A24" s="1" t="s">
        <v>20</v>
      </c>
      <c r="B24" s="1">
        <v>38.35</v>
      </c>
      <c r="C24" s="1">
        <v>13.45</v>
      </c>
      <c r="D24" s="1">
        <v>13.45</v>
      </c>
      <c r="E24" s="1">
        <v>0</v>
      </c>
      <c r="F24" s="1">
        <v>14.57</v>
      </c>
      <c r="G24" s="1">
        <v>334.62</v>
      </c>
      <c r="H24" s="1">
        <v>195.32</v>
      </c>
      <c r="I24" s="1">
        <v>139.29</v>
      </c>
      <c r="J24" s="1">
        <v>122.93</v>
      </c>
      <c r="K24" s="1">
        <v>0</v>
      </c>
      <c r="L24" s="1">
        <v>4.71</v>
      </c>
      <c r="M24" s="1">
        <v>8.11</v>
      </c>
      <c r="N24" s="1">
        <v>22.84</v>
      </c>
      <c r="O24" s="1">
        <v>559.57000000000005</v>
      </c>
      <c r="P24" s="6">
        <f>(O24-O25)/O25</f>
        <v>0.22605170902716931</v>
      </c>
      <c r="Q24" s="6">
        <f>O24/$O$77</f>
        <v>8.7116674256312067E-3</v>
      </c>
      <c r="R24" s="1">
        <v>103.17</v>
      </c>
    </row>
    <row r="25" spans="1:18" x14ac:dyDescent="0.3">
      <c r="A25" s="1" t="s">
        <v>11</v>
      </c>
      <c r="B25" s="1">
        <v>37.36</v>
      </c>
      <c r="C25" s="1">
        <v>12.71</v>
      </c>
      <c r="D25" s="1">
        <v>12.71</v>
      </c>
      <c r="E25" s="1">
        <v>0</v>
      </c>
      <c r="F25" s="1">
        <v>8.8699999999999992</v>
      </c>
      <c r="G25" s="1">
        <v>249.9</v>
      </c>
      <c r="H25" s="1">
        <v>135.12</v>
      </c>
      <c r="I25" s="1">
        <v>114.78</v>
      </c>
      <c r="J25" s="1">
        <v>113.28</v>
      </c>
      <c r="K25" s="1">
        <v>0</v>
      </c>
      <c r="L25" s="1">
        <v>4.6900000000000004</v>
      </c>
      <c r="M25" s="1">
        <v>6.72</v>
      </c>
      <c r="N25" s="1">
        <v>22.87</v>
      </c>
      <c r="O25" s="1">
        <v>456.4</v>
      </c>
      <c r="P25" s="1"/>
      <c r="Q25" s="1"/>
      <c r="R25" s="1"/>
    </row>
    <row r="26" spans="1:18" x14ac:dyDescent="0.3">
      <c r="A26" s="1" t="s">
        <v>21</v>
      </c>
      <c r="B26" s="1">
        <v>93.58</v>
      </c>
      <c r="C26" s="1">
        <v>7.51</v>
      </c>
      <c r="D26" s="1">
        <v>7.51</v>
      </c>
      <c r="E26" s="1">
        <v>0</v>
      </c>
      <c r="F26" s="1">
        <v>4.58</v>
      </c>
      <c r="G26" s="1">
        <v>351.67</v>
      </c>
      <c r="H26" s="1">
        <v>97.99</v>
      </c>
      <c r="I26" s="1">
        <v>253.68</v>
      </c>
      <c r="J26" s="1">
        <v>129.21</v>
      </c>
      <c r="K26" s="1">
        <v>0</v>
      </c>
      <c r="L26" s="1">
        <v>9.67</v>
      </c>
      <c r="M26" s="1">
        <v>3.26</v>
      </c>
      <c r="N26" s="1">
        <v>7.0000000000000007E-2</v>
      </c>
      <c r="O26" s="1">
        <v>599.54999999999995</v>
      </c>
      <c r="P26" s="6">
        <f>(O26-O27)/O27</f>
        <v>0.10925069380203507</v>
      </c>
      <c r="Q26" s="6">
        <f>O26/$O$77</f>
        <v>9.3340961899980156E-3</v>
      </c>
      <c r="R26" s="1">
        <v>59.05</v>
      </c>
    </row>
    <row r="27" spans="1:18" x14ac:dyDescent="0.3">
      <c r="A27" s="1" t="s">
        <v>11</v>
      </c>
      <c r="B27" s="1">
        <v>78.91</v>
      </c>
      <c r="C27" s="1">
        <v>7</v>
      </c>
      <c r="D27" s="1">
        <v>7</v>
      </c>
      <c r="E27" s="1">
        <v>0</v>
      </c>
      <c r="F27" s="1">
        <v>0.63</v>
      </c>
      <c r="G27" s="1">
        <v>403.33</v>
      </c>
      <c r="H27" s="1">
        <v>146.78</v>
      </c>
      <c r="I27" s="1">
        <v>256.56</v>
      </c>
      <c r="J27" s="1">
        <v>44.35</v>
      </c>
      <c r="K27" s="1">
        <v>0</v>
      </c>
      <c r="L27" s="1">
        <v>4.13</v>
      </c>
      <c r="M27" s="1">
        <v>1.88</v>
      </c>
      <c r="N27" s="1">
        <v>0.26</v>
      </c>
      <c r="O27" s="1">
        <v>540.5</v>
      </c>
      <c r="P27" s="1"/>
      <c r="Q27" s="1"/>
      <c r="R27" s="1"/>
    </row>
    <row r="28" spans="1:18" x14ac:dyDescent="0.3">
      <c r="A28" s="1" t="s">
        <v>22</v>
      </c>
      <c r="B28" s="1">
        <v>412.61</v>
      </c>
      <c r="C28" s="1">
        <v>48.15</v>
      </c>
      <c r="D28" s="1">
        <v>35.82</v>
      </c>
      <c r="E28" s="1">
        <v>12.33</v>
      </c>
      <c r="F28" s="1">
        <v>97.08</v>
      </c>
      <c r="G28" s="1">
        <v>1261.45</v>
      </c>
      <c r="H28" s="1">
        <v>440.94</v>
      </c>
      <c r="I28" s="1">
        <v>820.51</v>
      </c>
      <c r="J28" s="1">
        <v>1470.28</v>
      </c>
      <c r="K28" s="1">
        <v>13.67</v>
      </c>
      <c r="L28" s="1">
        <v>49.74</v>
      </c>
      <c r="M28" s="1">
        <v>46.01</v>
      </c>
      <c r="N28" s="1">
        <v>156.25</v>
      </c>
      <c r="O28" s="1">
        <v>3555.24</v>
      </c>
      <c r="P28" s="6">
        <f>(O28-O29)/O29</f>
        <v>0.13677829043923684</v>
      </c>
      <c r="Q28" s="6">
        <f>O28/$O$77</f>
        <v>5.5349765888630713E-2</v>
      </c>
      <c r="R28" s="1">
        <v>427.77</v>
      </c>
    </row>
    <row r="29" spans="1:18" x14ac:dyDescent="0.3">
      <c r="A29" s="1" t="s">
        <v>11</v>
      </c>
      <c r="B29" s="1">
        <v>441.08</v>
      </c>
      <c r="C29" s="1">
        <v>61.12</v>
      </c>
      <c r="D29" s="1">
        <v>39.89</v>
      </c>
      <c r="E29" s="1">
        <v>21.23</v>
      </c>
      <c r="F29" s="1">
        <v>80.56</v>
      </c>
      <c r="G29" s="1">
        <v>960</v>
      </c>
      <c r="H29" s="1">
        <v>404.46</v>
      </c>
      <c r="I29" s="1">
        <v>555.54999999999995</v>
      </c>
      <c r="J29" s="1">
        <v>1374.55</v>
      </c>
      <c r="K29" s="1">
        <v>11</v>
      </c>
      <c r="L29" s="1">
        <v>47.34</v>
      </c>
      <c r="M29" s="1">
        <v>37.549999999999997</v>
      </c>
      <c r="N29" s="1">
        <v>114.26</v>
      </c>
      <c r="O29" s="1">
        <v>3127.47</v>
      </c>
      <c r="P29" s="1"/>
      <c r="Q29" s="1"/>
      <c r="R29" s="1"/>
    </row>
    <row r="30" spans="1:18" x14ac:dyDescent="0.3">
      <c r="A30" s="1" t="s">
        <v>23</v>
      </c>
      <c r="B30" s="1">
        <v>-0.31</v>
      </c>
      <c r="C30" s="1">
        <v>0</v>
      </c>
      <c r="D30" s="1">
        <v>0</v>
      </c>
      <c r="E30" s="1">
        <v>0</v>
      </c>
      <c r="F30" s="1">
        <v>0</v>
      </c>
      <c r="G30" s="1">
        <v>1.21</v>
      </c>
      <c r="H30" s="1">
        <v>0.19</v>
      </c>
      <c r="I30" s="1">
        <v>1.02</v>
      </c>
      <c r="J30" s="1">
        <v>14.36</v>
      </c>
      <c r="K30" s="1">
        <v>0</v>
      </c>
      <c r="L30" s="1">
        <v>0</v>
      </c>
      <c r="M30" s="1">
        <v>-0.02</v>
      </c>
      <c r="N30" s="1">
        <v>0</v>
      </c>
      <c r="O30" s="1">
        <v>15.24</v>
      </c>
      <c r="P30" s="6">
        <f>(O30-O31)/O31</f>
        <v>-0.28851540616246502</v>
      </c>
      <c r="Q30" s="6">
        <f>O30/$O$77</f>
        <v>2.3726399121936414E-4</v>
      </c>
      <c r="R30" s="1">
        <v>-6.18</v>
      </c>
    </row>
    <row r="31" spans="1:18" x14ac:dyDescent="0.3">
      <c r="A31" s="1" t="s">
        <v>11</v>
      </c>
      <c r="B31" s="1">
        <v>0.9</v>
      </c>
      <c r="C31" s="1">
        <v>0</v>
      </c>
      <c r="D31" s="1">
        <v>0</v>
      </c>
      <c r="E31" s="1">
        <v>0</v>
      </c>
      <c r="F31" s="1">
        <v>0</v>
      </c>
      <c r="G31" s="1">
        <v>9.08</v>
      </c>
      <c r="H31" s="1">
        <v>1.24</v>
      </c>
      <c r="I31" s="1">
        <v>7.84</v>
      </c>
      <c r="J31" s="1">
        <v>11.16</v>
      </c>
      <c r="K31" s="1">
        <v>0</v>
      </c>
      <c r="L31" s="1">
        <v>0</v>
      </c>
      <c r="M31" s="1">
        <v>0.28000000000000003</v>
      </c>
      <c r="N31" s="1">
        <v>0</v>
      </c>
      <c r="O31" s="1">
        <v>21.42</v>
      </c>
      <c r="P31" s="1"/>
      <c r="Q31" s="1"/>
      <c r="R31" s="1"/>
    </row>
    <row r="32" spans="1:18" x14ac:dyDescent="0.3">
      <c r="A32" s="1" t="s">
        <v>24</v>
      </c>
      <c r="B32" s="1">
        <v>1.64</v>
      </c>
      <c r="C32" s="1">
        <v>0</v>
      </c>
      <c r="D32" s="1">
        <v>0</v>
      </c>
      <c r="E32" s="1">
        <v>0</v>
      </c>
      <c r="F32" s="1">
        <v>0.43</v>
      </c>
      <c r="G32" s="1">
        <v>13.31</v>
      </c>
      <c r="H32" s="1">
        <v>3.26</v>
      </c>
      <c r="I32" s="1">
        <v>10.050000000000001</v>
      </c>
      <c r="J32" s="1">
        <v>3.45</v>
      </c>
      <c r="K32" s="1">
        <v>0</v>
      </c>
      <c r="L32" s="1">
        <v>16.899999999999999</v>
      </c>
      <c r="M32" s="1">
        <v>0.08</v>
      </c>
      <c r="N32" s="1">
        <v>0.06</v>
      </c>
      <c r="O32" s="1">
        <v>35.869999999999997</v>
      </c>
      <c r="P32" s="6">
        <f>(O32-O33)/O33</f>
        <v>-0.67884322678843223</v>
      </c>
      <c r="Q32" s="6">
        <f>O32/$O$77</f>
        <v>5.5844221555371326E-4</v>
      </c>
      <c r="R32" s="1">
        <v>-75.819999999999993</v>
      </c>
    </row>
    <row r="33" spans="1:18" x14ac:dyDescent="0.3">
      <c r="A33" s="1" t="s">
        <v>11</v>
      </c>
      <c r="B33" s="1">
        <v>7.79</v>
      </c>
      <c r="C33" s="1">
        <v>0</v>
      </c>
      <c r="D33" s="1">
        <v>0</v>
      </c>
      <c r="E33" s="1">
        <v>0</v>
      </c>
      <c r="F33" s="1">
        <v>0.73</v>
      </c>
      <c r="G33" s="1">
        <v>82.44</v>
      </c>
      <c r="H33" s="1">
        <v>59.42</v>
      </c>
      <c r="I33" s="1">
        <v>23.02</v>
      </c>
      <c r="J33" s="1">
        <v>3.5</v>
      </c>
      <c r="K33" s="1">
        <v>0</v>
      </c>
      <c r="L33" s="1">
        <v>16.96</v>
      </c>
      <c r="M33" s="1">
        <v>0.14000000000000001</v>
      </c>
      <c r="N33" s="1">
        <v>0.13</v>
      </c>
      <c r="O33" s="1">
        <v>111.69</v>
      </c>
      <c r="P33" s="1"/>
      <c r="Q33" s="1"/>
      <c r="R33" s="1"/>
    </row>
    <row r="34" spans="1:18" x14ac:dyDescent="0.3">
      <c r="A34" s="1" t="s">
        <v>25</v>
      </c>
      <c r="B34" s="1">
        <v>530.65</v>
      </c>
      <c r="C34" s="1">
        <v>48.07</v>
      </c>
      <c r="D34" s="1">
        <v>47.24</v>
      </c>
      <c r="E34" s="1">
        <v>0.83</v>
      </c>
      <c r="F34" s="1">
        <v>118.91</v>
      </c>
      <c r="G34" s="1">
        <v>816.26</v>
      </c>
      <c r="H34" s="1">
        <v>334.02</v>
      </c>
      <c r="I34" s="1">
        <v>482.25</v>
      </c>
      <c r="J34" s="1">
        <v>611.21</v>
      </c>
      <c r="K34" s="1">
        <v>14.47</v>
      </c>
      <c r="L34" s="1">
        <v>24.82</v>
      </c>
      <c r="M34" s="1">
        <v>54.32</v>
      </c>
      <c r="N34" s="1">
        <v>627.41</v>
      </c>
      <c r="O34" s="1">
        <v>2846.13</v>
      </c>
      <c r="P34" s="6">
        <f>(O34-O35)/O35</f>
        <v>0.15023500741596929</v>
      </c>
      <c r="Q34" s="6">
        <f>O34/$O$77</f>
        <v>4.4309984470417903E-2</v>
      </c>
      <c r="R34" s="1">
        <v>371.74</v>
      </c>
    </row>
    <row r="35" spans="1:18" x14ac:dyDescent="0.3">
      <c r="A35" s="1" t="s">
        <v>11</v>
      </c>
      <c r="B35" s="1">
        <v>481.91</v>
      </c>
      <c r="C35" s="1">
        <v>50.01</v>
      </c>
      <c r="D35" s="1">
        <v>48.52</v>
      </c>
      <c r="E35" s="1">
        <v>1.48</v>
      </c>
      <c r="F35" s="1">
        <v>72.3</v>
      </c>
      <c r="G35" s="1">
        <v>718.28</v>
      </c>
      <c r="H35" s="1">
        <v>339.06</v>
      </c>
      <c r="I35" s="1">
        <v>379.22</v>
      </c>
      <c r="J35" s="1">
        <v>468.74</v>
      </c>
      <c r="K35" s="1">
        <v>17.13</v>
      </c>
      <c r="L35" s="1">
        <v>20.04</v>
      </c>
      <c r="M35" s="1">
        <v>46.93</v>
      </c>
      <c r="N35" s="1">
        <v>599.05999999999995</v>
      </c>
      <c r="O35" s="1">
        <v>2474.39</v>
      </c>
      <c r="P35" s="1"/>
      <c r="Q35" s="1"/>
      <c r="R35" s="1"/>
    </row>
    <row r="36" spans="1:18" x14ac:dyDescent="0.3">
      <c r="A36" s="1" t="s">
        <v>26</v>
      </c>
      <c r="B36" s="1">
        <v>112.82</v>
      </c>
      <c r="C36" s="1">
        <v>18.149999999999999</v>
      </c>
      <c r="D36" s="1">
        <v>18.149999999999999</v>
      </c>
      <c r="E36" s="1">
        <v>0</v>
      </c>
      <c r="F36" s="1">
        <v>17.11</v>
      </c>
      <c r="G36" s="1">
        <v>516.67999999999995</v>
      </c>
      <c r="H36" s="1">
        <v>236.33</v>
      </c>
      <c r="I36" s="1">
        <v>280.33999999999997</v>
      </c>
      <c r="J36" s="1">
        <v>125.28</v>
      </c>
      <c r="K36" s="1">
        <v>0</v>
      </c>
      <c r="L36" s="1">
        <v>3.58</v>
      </c>
      <c r="M36" s="1">
        <v>12.65</v>
      </c>
      <c r="N36" s="1">
        <v>3.31</v>
      </c>
      <c r="O36" s="1">
        <v>809.57</v>
      </c>
      <c r="P36" s="6">
        <f>(O36-O37)/O37</f>
        <v>0.10992747364235878</v>
      </c>
      <c r="Q36" s="6">
        <f>O36/$O$77</f>
        <v>1.2603793265843873E-2</v>
      </c>
      <c r="R36" s="1">
        <v>80.180000000000007</v>
      </c>
    </row>
    <row r="37" spans="1:18" x14ac:dyDescent="0.3">
      <c r="A37" s="1" t="s">
        <v>11</v>
      </c>
      <c r="B37" s="1">
        <v>105.68</v>
      </c>
      <c r="C37" s="1">
        <v>17.350000000000001</v>
      </c>
      <c r="D37" s="1">
        <v>17.350000000000001</v>
      </c>
      <c r="E37" s="1">
        <v>0</v>
      </c>
      <c r="F37" s="1">
        <v>16.95</v>
      </c>
      <c r="G37" s="1">
        <v>444.09</v>
      </c>
      <c r="H37" s="1">
        <v>210.53</v>
      </c>
      <c r="I37" s="1">
        <v>233.56</v>
      </c>
      <c r="J37" s="1">
        <v>125.92</v>
      </c>
      <c r="K37" s="1">
        <v>0</v>
      </c>
      <c r="L37" s="1">
        <v>3.2</v>
      </c>
      <c r="M37" s="1">
        <v>12.79</v>
      </c>
      <c r="N37" s="1">
        <v>3.41</v>
      </c>
      <c r="O37" s="1">
        <v>729.39</v>
      </c>
      <c r="P37" s="1"/>
      <c r="Q37" s="1"/>
      <c r="R37" s="1"/>
    </row>
    <row r="38" spans="1:18" x14ac:dyDescent="0.3">
      <c r="A38" s="1" t="s">
        <v>27</v>
      </c>
      <c r="B38" s="1">
        <v>465.66</v>
      </c>
      <c r="C38" s="1">
        <v>23.98</v>
      </c>
      <c r="D38" s="1">
        <v>23.98</v>
      </c>
      <c r="E38" s="1">
        <v>0</v>
      </c>
      <c r="F38" s="1">
        <v>38.15</v>
      </c>
      <c r="G38" s="1">
        <v>441.47</v>
      </c>
      <c r="H38" s="1">
        <v>218.17</v>
      </c>
      <c r="I38" s="1">
        <v>223.3</v>
      </c>
      <c r="J38" s="1">
        <v>575.82000000000005</v>
      </c>
      <c r="K38" s="1">
        <v>0</v>
      </c>
      <c r="L38" s="1">
        <v>46.68</v>
      </c>
      <c r="M38" s="1">
        <v>197.67</v>
      </c>
      <c r="N38" s="1">
        <v>179.33</v>
      </c>
      <c r="O38" s="1">
        <v>1968.76</v>
      </c>
      <c r="P38" s="6">
        <f>(O38-O39)/O39</f>
        <v>0.12476790621411479</v>
      </c>
      <c r="Q38" s="6">
        <f>O38/$O$77</f>
        <v>3.0650646676708356E-2</v>
      </c>
      <c r="R38" s="1">
        <v>218.39</v>
      </c>
    </row>
    <row r="39" spans="1:18" x14ac:dyDescent="0.3">
      <c r="A39" s="1" t="s">
        <v>11</v>
      </c>
      <c r="B39" s="1">
        <v>436.53</v>
      </c>
      <c r="C39" s="1">
        <v>25.29</v>
      </c>
      <c r="D39" s="1">
        <v>25.29</v>
      </c>
      <c r="E39" s="1">
        <v>0</v>
      </c>
      <c r="F39" s="1">
        <v>15.37</v>
      </c>
      <c r="G39" s="1">
        <v>589.22</v>
      </c>
      <c r="H39" s="1">
        <v>271.26</v>
      </c>
      <c r="I39" s="1">
        <v>317.95999999999998</v>
      </c>
      <c r="J39" s="1">
        <v>403.83</v>
      </c>
      <c r="K39" s="1">
        <v>0.03</v>
      </c>
      <c r="L39" s="1">
        <v>18.63</v>
      </c>
      <c r="M39" s="1">
        <v>161.19999999999999</v>
      </c>
      <c r="N39" s="1">
        <v>100.27</v>
      </c>
      <c r="O39" s="1">
        <v>1750.37</v>
      </c>
      <c r="P39" s="1"/>
      <c r="Q39" s="1"/>
      <c r="R39" s="1"/>
    </row>
    <row r="40" spans="1:18" x14ac:dyDescent="0.3">
      <c r="A40" s="1" t="s">
        <v>28</v>
      </c>
      <c r="B40" s="1">
        <v>23.84</v>
      </c>
      <c r="C40" s="1">
        <v>0.72</v>
      </c>
      <c r="D40" s="1">
        <v>0.72</v>
      </c>
      <c r="E40" s="1">
        <v>0</v>
      </c>
      <c r="F40" s="1">
        <v>4.3499999999999996</v>
      </c>
      <c r="G40" s="1">
        <v>496.72</v>
      </c>
      <c r="H40" s="1">
        <v>110.51</v>
      </c>
      <c r="I40" s="1">
        <v>386.21</v>
      </c>
      <c r="J40" s="1">
        <v>0.78</v>
      </c>
      <c r="K40" s="1">
        <v>0</v>
      </c>
      <c r="L40" s="1">
        <v>1.45</v>
      </c>
      <c r="M40" s="1">
        <v>28.09</v>
      </c>
      <c r="N40" s="1">
        <v>3.62</v>
      </c>
      <c r="O40" s="1">
        <v>559.57000000000005</v>
      </c>
      <c r="P40" s="6">
        <f>(O40-O41)/O41</f>
        <v>0.39376805818471661</v>
      </c>
      <c r="Q40" s="6">
        <f>O40/$O$77</f>
        <v>8.7116674256312067E-3</v>
      </c>
      <c r="R40" s="1">
        <v>158.09</v>
      </c>
    </row>
    <row r="41" spans="1:18" x14ac:dyDescent="0.3">
      <c r="A41" s="1" t="s">
        <v>11</v>
      </c>
      <c r="B41" s="1">
        <v>17.690000000000001</v>
      </c>
      <c r="C41" s="1">
        <v>0.49</v>
      </c>
      <c r="D41" s="1">
        <v>0.49</v>
      </c>
      <c r="E41" s="1">
        <v>0</v>
      </c>
      <c r="F41" s="1">
        <v>3.44</v>
      </c>
      <c r="G41" s="1">
        <v>369.05</v>
      </c>
      <c r="H41" s="1">
        <v>72.959999999999994</v>
      </c>
      <c r="I41" s="1">
        <v>296.08999999999997</v>
      </c>
      <c r="J41" s="1">
        <v>0.26</v>
      </c>
      <c r="K41" s="1">
        <v>0</v>
      </c>
      <c r="L41" s="1">
        <v>1.43</v>
      </c>
      <c r="M41" s="1">
        <v>5.78</v>
      </c>
      <c r="N41" s="1">
        <v>3.34</v>
      </c>
      <c r="O41" s="1">
        <v>401.48</v>
      </c>
      <c r="P41" s="1"/>
      <c r="Q41" s="1"/>
      <c r="R41" s="1"/>
    </row>
    <row r="42" spans="1:18" x14ac:dyDescent="0.3">
      <c r="A42" s="1" t="s">
        <v>29</v>
      </c>
      <c r="B42" s="1">
        <v>799.07</v>
      </c>
      <c r="C42" s="1">
        <v>192.38</v>
      </c>
      <c r="D42" s="1">
        <v>192.38</v>
      </c>
      <c r="E42" s="1">
        <v>0</v>
      </c>
      <c r="F42" s="1">
        <v>71.7</v>
      </c>
      <c r="G42" s="1">
        <v>1763.05</v>
      </c>
      <c r="H42" s="1">
        <v>738.38</v>
      </c>
      <c r="I42" s="1">
        <v>1024.67</v>
      </c>
      <c r="J42" s="1">
        <v>692.06</v>
      </c>
      <c r="K42" s="1">
        <v>11.89</v>
      </c>
      <c r="L42" s="1">
        <v>197.33</v>
      </c>
      <c r="M42" s="1">
        <v>50.7</v>
      </c>
      <c r="N42" s="1">
        <v>89.78</v>
      </c>
      <c r="O42" s="1">
        <v>3867.96</v>
      </c>
      <c r="P42" s="6">
        <f>(O42-O43)/O43</f>
        <v>0.32676575207609437</v>
      </c>
      <c r="Q42" s="6">
        <f>O42/$O$77</f>
        <v>6.0218348259635936E-2</v>
      </c>
      <c r="R42" s="1">
        <v>952.63</v>
      </c>
    </row>
    <row r="43" spans="1:18" x14ac:dyDescent="0.3">
      <c r="A43" s="1" t="s">
        <v>11</v>
      </c>
      <c r="B43" s="1">
        <v>658.38</v>
      </c>
      <c r="C43" s="1">
        <v>177.54</v>
      </c>
      <c r="D43" s="1">
        <v>177.54</v>
      </c>
      <c r="E43" s="1">
        <v>0</v>
      </c>
      <c r="F43" s="1">
        <v>39.44</v>
      </c>
      <c r="G43" s="1">
        <v>1216.43</v>
      </c>
      <c r="H43" s="1">
        <v>553.35</v>
      </c>
      <c r="I43" s="1">
        <v>663.08</v>
      </c>
      <c r="J43" s="1">
        <v>514.30999999999995</v>
      </c>
      <c r="K43" s="1">
        <v>18.59</v>
      </c>
      <c r="L43" s="1">
        <v>136.63</v>
      </c>
      <c r="M43" s="1">
        <v>44.36</v>
      </c>
      <c r="N43" s="1">
        <v>109.65</v>
      </c>
      <c r="O43" s="1">
        <v>2915.33</v>
      </c>
      <c r="P43" s="1"/>
      <c r="Q43" s="1"/>
      <c r="R43" s="1"/>
    </row>
    <row r="44" spans="1:18" x14ac:dyDescent="0.3">
      <c r="A44" s="1" t="s">
        <v>30</v>
      </c>
      <c r="B44" s="1">
        <v>1485.75</v>
      </c>
      <c r="C44" s="1">
        <v>264.83999999999997</v>
      </c>
      <c r="D44" s="1">
        <v>126.26</v>
      </c>
      <c r="E44" s="1">
        <v>138.57</v>
      </c>
      <c r="F44" s="1">
        <v>300.38</v>
      </c>
      <c r="G44" s="1">
        <v>2102.1999999999998</v>
      </c>
      <c r="H44" s="1">
        <v>818.77</v>
      </c>
      <c r="I44" s="1">
        <v>1283.43</v>
      </c>
      <c r="J44" s="1">
        <v>5367.58</v>
      </c>
      <c r="K44" s="1">
        <v>131.97999999999999</v>
      </c>
      <c r="L44" s="1">
        <v>154.29</v>
      </c>
      <c r="M44" s="1">
        <v>219.58</v>
      </c>
      <c r="N44" s="1">
        <v>350.92</v>
      </c>
      <c r="O44" s="1">
        <v>10377.51</v>
      </c>
      <c r="P44" s="6">
        <f>(O44-O45)/O45</f>
        <v>8.6634332062147865E-2</v>
      </c>
      <c r="Q44" s="6">
        <f>O44/$O$77</f>
        <v>0.16156229931226138</v>
      </c>
      <c r="R44" s="1">
        <v>827.37</v>
      </c>
    </row>
    <row r="45" spans="1:18" x14ac:dyDescent="0.3">
      <c r="A45" s="1" t="s">
        <v>11</v>
      </c>
      <c r="B45" s="1">
        <v>1494.86</v>
      </c>
      <c r="C45" s="1">
        <v>258.52</v>
      </c>
      <c r="D45" s="1">
        <v>143.93</v>
      </c>
      <c r="E45" s="1">
        <v>114.6</v>
      </c>
      <c r="F45" s="1">
        <v>248</v>
      </c>
      <c r="G45" s="1">
        <v>1774.55</v>
      </c>
      <c r="H45" s="1">
        <v>600.82000000000005</v>
      </c>
      <c r="I45" s="1">
        <v>1173.73</v>
      </c>
      <c r="J45" s="1">
        <v>4934.04</v>
      </c>
      <c r="K45" s="1">
        <v>90.1</v>
      </c>
      <c r="L45" s="1">
        <v>170.38</v>
      </c>
      <c r="M45" s="1">
        <v>249.41</v>
      </c>
      <c r="N45" s="1">
        <v>330.27</v>
      </c>
      <c r="O45" s="1">
        <v>9550.14</v>
      </c>
      <c r="P45" s="1"/>
      <c r="Q45" s="1"/>
      <c r="R45" s="1"/>
    </row>
    <row r="46" spans="1:18" x14ac:dyDescent="0.3">
      <c r="A46" s="1" t="s">
        <v>31</v>
      </c>
      <c r="B46" s="1">
        <v>568.98</v>
      </c>
      <c r="C46" s="1">
        <v>124.4</v>
      </c>
      <c r="D46" s="1">
        <v>71.959999999999994</v>
      </c>
      <c r="E46" s="1">
        <v>52.44</v>
      </c>
      <c r="F46" s="1">
        <v>122.12</v>
      </c>
      <c r="G46" s="1">
        <v>820.43</v>
      </c>
      <c r="H46" s="1">
        <v>246.4</v>
      </c>
      <c r="I46" s="1">
        <v>574.02</v>
      </c>
      <c r="J46" s="1">
        <v>2039.86</v>
      </c>
      <c r="K46" s="1">
        <v>28.99</v>
      </c>
      <c r="L46" s="1">
        <v>36.93</v>
      </c>
      <c r="M46" s="1">
        <v>293.87</v>
      </c>
      <c r="N46" s="1">
        <v>143.99</v>
      </c>
      <c r="O46" s="1">
        <v>4179.5600000000004</v>
      </c>
      <c r="P46" s="6">
        <f>(O46-O47)/O47</f>
        <v>0.14836642790219728</v>
      </c>
      <c r="Q46" s="6">
        <f>O46/$O$77</f>
        <v>6.506949390687701E-2</v>
      </c>
      <c r="R46" s="1">
        <v>539.99</v>
      </c>
    </row>
    <row r="47" spans="1:18" x14ac:dyDescent="0.3">
      <c r="A47" s="1" t="s">
        <v>11</v>
      </c>
      <c r="B47" s="1">
        <v>624.67999999999995</v>
      </c>
      <c r="C47" s="1">
        <v>139.18</v>
      </c>
      <c r="D47" s="1">
        <v>80.790000000000006</v>
      </c>
      <c r="E47" s="1">
        <v>58.39</v>
      </c>
      <c r="F47" s="1">
        <v>81.86</v>
      </c>
      <c r="G47" s="1">
        <v>685.06</v>
      </c>
      <c r="H47" s="1">
        <v>180.04</v>
      </c>
      <c r="I47" s="1">
        <v>505.02</v>
      </c>
      <c r="J47" s="1">
        <v>1844.28</v>
      </c>
      <c r="K47" s="1">
        <v>31.69</v>
      </c>
      <c r="L47" s="1">
        <v>43.05</v>
      </c>
      <c r="M47" s="1">
        <v>61.55</v>
      </c>
      <c r="N47" s="1">
        <v>128.22</v>
      </c>
      <c r="O47" s="1">
        <v>3639.57</v>
      </c>
      <c r="P47" s="1"/>
      <c r="Q47" s="1"/>
      <c r="R47" s="1"/>
    </row>
    <row r="48" spans="1:18" x14ac:dyDescent="0.3">
      <c r="A48" s="1" t="s">
        <v>32</v>
      </c>
      <c r="B48" s="1">
        <v>619.87</v>
      </c>
      <c r="C48" s="1">
        <v>81.38</v>
      </c>
      <c r="D48" s="1">
        <v>51.84</v>
      </c>
      <c r="E48" s="1">
        <v>29.54</v>
      </c>
      <c r="F48" s="1">
        <v>114.39</v>
      </c>
      <c r="G48" s="1">
        <v>1380.83</v>
      </c>
      <c r="H48" s="1">
        <v>400.21</v>
      </c>
      <c r="I48" s="1">
        <v>980.62</v>
      </c>
      <c r="J48" s="1">
        <v>2072.4499999999998</v>
      </c>
      <c r="K48" s="1">
        <v>8.8699999999999992</v>
      </c>
      <c r="L48" s="1">
        <v>85.27</v>
      </c>
      <c r="M48" s="1">
        <v>82.93</v>
      </c>
      <c r="N48" s="1">
        <v>146.75</v>
      </c>
      <c r="O48" s="1">
        <v>4592.74</v>
      </c>
      <c r="P48" s="6">
        <f>(O48-O49)/O49</f>
        <v>6.5877907948237058E-2</v>
      </c>
      <c r="Q48" s="6">
        <f>O48/$O$77</f>
        <v>7.1502088125513286E-2</v>
      </c>
      <c r="R48" s="1">
        <v>283.86</v>
      </c>
    </row>
    <row r="49" spans="1:18" x14ac:dyDescent="0.3">
      <c r="A49" s="1" t="s">
        <v>11</v>
      </c>
      <c r="B49" s="1">
        <v>671.84</v>
      </c>
      <c r="C49" s="1">
        <v>102.26</v>
      </c>
      <c r="D49" s="1">
        <v>60.89</v>
      </c>
      <c r="E49" s="1">
        <v>41.37</v>
      </c>
      <c r="F49" s="1">
        <v>96.19</v>
      </c>
      <c r="G49" s="1">
        <v>1158.06</v>
      </c>
      <c r="H49" s="1">
        <v>313.32</v>
      </c>
      <c r="I49" s="1">
        <v>844.74</v>
      </c>
      <c r="J49" s="1">
        <v>1915.11</v>
      </c>
      <c r="K49" s="1">
        <v>21.99</v>
      </c>
      <c r="L49" s="1">
        <v>95.69</v>
      </c>
      <c r="M49" s="1">
        <v>104.67</v>
      </c>
      <c r="N49" s="1">
        <v>143.07</v>
      </c>
      <c r="O49" s="1">
        <v>4308.88</v>
      </c>
      <c r="P49" s="1"/>
      <c r="Q49" s="1"/>
      <c r="R49" s="1"/>
    </row>
    <row r="50" spans="1:18" x14ac:dyDescent="0.3">
      <c r="A50" s="1" t="s">
        <v>33</v>
      </c>
      <c r="B50" s="1">
        <v>111.44</v>
      </c>
      <c r="C50" s="1">
        <v>16.22</v>
      </c>
      <c r="D50" s="1">
        <v>9.25</v>
      </c>
      <c r="E50" s="1">
        <v>6.97</v>
      </c>
      <c r="F50" s="1">
        <v>3.37</v>
      </c>
      <c r="G50" s="1">
        <v>439.35</v>
      </c>
      <c r="H50" s="1">
        <v>200.35</v>
      </c>
      <c r="I50" s="1">
        <v>239</v>
      </c>
      <c r="J50" s="1">
        <v>149.41999999999999</v>
      </c>
      <c r="K50" s="1">
        <v>0</v>
      </c>
      <c r="L50" s="1">
        <v>7.74</v>
      </c>
      <c r="M50" s="1">
        <v>54.74</v>
      </c>
      <c r="N50" s="1">
        <v>225.48</v>
      </c>
      <c r="O50" s="1">
        <v>1007.76</v>
      </c>
      <c r="P50" s="10">
        <v>21.68</v>
      </c>
      <c r="Q50" s="10">
        <v>1.58</v>
      </c>
      <c r="R50" s="1">
        <v>179.57</v>
      </c>
    </row>
    <row r="51" spans="1:18" x14ac:dyDescent="0.3">
      <c r="A51" s="1" t="s">
        <v>11</v>
      </c>
      <c r="B51" s="1">
        <v>102.81</v>
      </c>
      <c r="C51" s="1">
        <v>10.38</v>
      </c>
      <c r="D51" s="1">
        <v>5.4</v>
      </c>
      <c r="E51" s="1">
        <v>4.9800000000000004</v>
      </c>
      <c r="F51" s="1">
        <v>3.06</v>
      </c>
      <c r="G51" s="1">
        <v>447.49</v>
      </c>
      <c r="H51" s="1">
        <v>246.84</v>
      </c>
      <c r="I51" s="1">
        <v>200.65</v>
      </c>
      <c r="J51" s="1">
        <v>91.57</v>
      </c>
      <c r="K51" s="1">
        <v>0</v>
      </c>
      <c r="L51" s="1">
        <v>6.71</v>
      </c>
      <c r="M51" s="1">
        <v>51.08</v>
      </c>
      <c r="N51" s="1">
        <v>115.09</v>
      </c>
      <c r="O51" s="1">
        <v>828.19</v>
      </c>
      <c r="P51" s="1"/>
      <c r="Q51" s="1"/>
      <c r="R51" s="1"/>
    </row>
    <row r="52" spans="1:18" x14ac:dyDescent="0.3">
      <c r="A52" s="3" t="s">
        <v>34</v>
      </c>
      <c r="B52" s="4">
        <f t="shared" ref="B52:O52" si="0">B4+B6+B8+B10+B12+B14+B16+B18+B20+B22+B24+B26+B28+B30+B32+B34+B36+B38+B40+B42+B44+B46+B48+B50</f>
        <v>9016.32</v>
      </c>
      <c r="C52" s="4">
        <f t="shared" si="0"/>
        <v>1454.14</v>
      </c>
      <c r="D52" s="4">
        <f t="shared" si="0"/>
        <v>1180.3000000000002</v>
      </c>
      <c r="E52" s="4">
        <f t="shared" si="0"/>
        <v>273.84000000000003</v>
      </c>
      <c r="F52" s="4">
        <f t="shared" si="0"/>
        <v>1500.8700000000001</v>
      </c>
      <c r="G52" s="4">
        <f t="shared" si="0"/>
        <v>19065.71</v>
      </c>
      <c r="H52" s="4">
        <f t="shared" si="0"/>
        <v>7838.7299999999987</v>
      </c>
      <c r="I52" s="4">
        <f t="shared" si="0"/>
        <v>11226.950000000003</v>
      </c>
      <c r="J52" s="4">
        <f t="shared" si="0"/>
        <v>19207.82</v>
      </c>
      <c r="K52" s="4">
        <f t="shared" si="0"/>
        <v>267.51</v>
      </c>
      <c r="L52" s="4">
        <f t="shared" si="0"/>
        <v>1496.5900000000001</v>
      </c>
      <c r="M52" s="4">
        <f t="shared" si="0"/>
        <v>1789.1399999999999</v>
      </c>
      <c r="N52" s="4">
        <f t="shared" si="0"/>
        <v>3119.6299999999997</v>
      </c>
      <c r="O52" s="4">
        <f t="shared" si="0"/>
        <v>56917.7</v>
      </c>
      <c r="P52" s="11">
        <f>(O52-O53)/O53</f>
        <v>0.1649042650276574</v>
      </c>
      <c r="Q52" s="11">
        <f>O52/$O$77</f>
        <v>0.8861234037418898</v>
      </c>
      <c r="R52" s="4">
        <f t="shared" ref="R52" si="1">R4+R6+R8+R10+R12+R14+R16+R18+R20+R22+R24+R26+R28+R30+R32+R34+R36+R38+R40+R42+R44+R46+R48+R50</f>
        <v>8057.2900000000009</v>
      </c>
    </row>
    <row r="53" spans="1:18" x14ac:dyDescent="0.3">
      <c r="A53" s="1" t="s">
        <v>35</v>
      </c>
      <c r="B53" s="1">
        <f>SUM(B5+B7+B9+B11+B13+B15+B17+B19+B21+B23+B25+B27+B29+B31+B33+B35+B37+B39+B41+B43+B45+B47+B49+B51)</f>
        <v>8515.7799999999988</v>
      </c>
      <c r="C53" s="1">
        <f t="shared" ref="C53:O53" si="2">SUM(C5+C7+C9+C11+C13+C15+C17+C19+C21+C23+C25+C27+C29+C31+C33+C35+C37+C39+C41+C43+C45+C47+C49+C51)</f>
        <v>1448.27</v>
      </c>
      <c r="D53" s="1">
        <f t="shared" si="2"/>
        <v>1176.8300000000002</v>
      </c>
      <c r="E53" s="1">
        <f t="shared" si="2"/>
        <v>271.46000000000004</v>
      </c>
      <c r="F53" s="1">
        <f t="shared" si="2"/>
        <v>1062.29</v>
      </c>
      <c r="G53" s="1">
        <f t="shared" si="2"/>
        <v>15766.039999999997</v>
      </c>
      <c r="H53" s="1">
        <f t="shared" si="2"/>
        <v>6423.3499999999995</v>
      </c>
      <c r="I53" s="1">
        <f t="shared" si="2"/>
        <v>9342.6900000000023</v>
      </c>
      <c r="J53" s="1">
        <f t="shared" si="2"/>
        <v>16206.31</v>
      </c>
      <c r="K53" s="1">
        <f t="shared" si="2"/>
        <v>240.11</v>
      </c>
      <c r="L53" s="1">
        <f t="shared" si="2"/>
        <v>1611.3100000000006</v>
      </c>
      <c r="M53" s="1">
        <f t="shared" si="2"/>
        <v>1362.7399999999998</v>
      </c>
      <c r="N53" s="1">
        <f t="shared" si="2"/>
        <v>2647.54</v>
      </c>
      <c r="O53" s="1">
        <f t="shared" si="2"/>
        <v>48860.409999999996</v>
      </c>
      <c r="P53" s="1"/>
      <c r="Q53" s="1"/>
      <c r="R53" s="1"/>
    </row>
    <row r="54" spans="1:18" x14ac:dyDescent="0.3">
      <c r="A54" s="3" t="s">
        <v>36</v>
      </c>
      <c r="B54" s="6">
        <f>(B52-B53)/B53</f>
        <v>5.8777939307967202E-2</v>
      </c>
      <c r="C54" s="6">
        <f t="shared" ref="C54:O54" si="3">(C52-C53)/C53</f>
        <v>4.0531116435472102E-3</v>
      </c>
      <c r="D54" s="6">
        <f t="shared" si="3"/>
        <v>2.9485992029435236E-3</v>
      </c>
      <c r="E54" s="6">
        <f t="shared" si="3"/>
        <v>8.7674058793192188E-3</v>
      </c>
      <c r="F54" s="6">
        <f t="shared" si="3"/>
        <v>0.41286277758427564</v>
      </c>
      <c r="G54" s="6">
        <f t="shared" si="3"/>
        <v>0.20928971384063483</v>
      </c>
      <c r="H54" s="6">
        <f t="shared" si="3"/>
        <v>0.22034919473483452</v>
      </c>
      <c r="I54" s="6">
        <f t="shared" si="3"/>
        <v>0.20168281297998752</v>
      </c>
      <c r="J54" s="6">
        <f t="shared" si="3"/>
        <v>0.18520625608173608</v>
      </c>
      <c r="K54" s="6">
        <f t="shared" si="3"/>
        <v>0.11411436424971878</v>
      </c>
      <c r="L54" s="6">
        <f t="shared" si="3"/>
        <v>-7.1196728128045159E-2</v>
      </c>
      <c r="M54" s="6">
        <f t="shared" si="3"/>
        <v>0.31289901228407485</v>
      </c>
      <c r="N54" s="6">
        <f t="shared" si="3"/>
        <v>0.17831269782515077</v>
      </c>
      <c r="O54" s="6">
        <f t="shared" si="3"/>
        <v>0.1649042650276574</v>
      </c>
      <c r="P54" s="1"/>
      <c r="Q54" s="1"/>
      <c r="R54" s="1"/>
    </row>
    <row r="55" spans="1:18" x14ac:dyDescent="0.3">
      <c r="A55" s="3" t="s">
        <v>69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3">
      <c r="A56" s="1" t="s">
        <v>37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1">
        <v>1101.1400000000001</v>
      </c>
      <c r="K56" s="7">
        <v>0</v>
      </c>
      <c r="L56" s="7">
        <v>0</v>
      </c>
      <c r="M56" s="1">
        <v>17.899999999999999</v>
      </c>
      <c r="N56" s="1">
        <v>0</v>
      </c>
      <c r="O56" s="1">
        <v>1119.04</v>
      </c>
      <c r="P56" s="6">
        <f>(O56-O57)/O57</f>
        <v>0.42656451181112404</v>
      </c>
      <c r="Q56" s="6">
        <f>O56/$O$77</f>
        <v>1.7421778000926327E-2</v>
      </c>
      <c r="R56" s="1">
        <v>334.61</v>
      </c>
    </row>
    <row r="57" spans="1:18" x14ac:dyDescent="0.3">
      <c r="A57" s="1" t="s">
        <v>11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1">
        <v>768.33</v>
      </c>
      <c r="K57" s="7">
        <v>0</v>
      </c>
      <c r="L57" s="7">
        <v>0</v>
      </c>
      <c r="M57" s="1">
        <v>16.100000000000001</v>
      </c>
      <c r="N57" s="1">
        <v>0</v>
      </c>
      <c r="O57" s="1">
        <v>784.43</v>
      </c>
      <c r="P57" s="1"/>
      <c r="Q57" s="1"/>
      <c r="R57" s="1"/>
    </row>
    <row r="58" spans="1:18" x14ac:dyDescent="0.3">
      <c r="A58" s="1" t="s">
        <v>38</v>
      </c>
      <c r="B58" s="7">
        <v>0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1">
        <v>723.06</v>
      </c>
      <c r="K58" s="7">
        <v>0</v>
      </c>
      <c r="L58" s="7">
        <v>0</v>
      </c>
      <c r="M58" s="1">
        <v>48.69</v>
      </c>
      <c r="N58" s="1">
        <v>0</v>
      </c>
      <c r="O58" s="1">
        <v>771.75</v>
      </c>
      <c r="P58" s="6">
        <f>(O58-O59)/O59</f>
        <v>0.22424213582068245</v>
      </c>
      <c r="Q58" s="6">
        <f>O58/$O$77</f>
        <v>1.2014992468736501E-2</v>
      </c>
      <c r="R58" s="1">
        <v>141.36000000000001</v>
      </c>
    </row>
    <row r="59" spans="1:18" ht="15" customHeight="1" x14ac:dyDescent="0.3">
      <c r="A59" s="1" t="s">
        <v>11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1">
        <v>588.59</v>
      </c>
      <c r="K59" s="7">
        <v>0</v>
      </c>
      <c r="L59" s="7">
        <v>0</v>
      </c>
      <c r="M59" s="1">
        <v>41.8</v>
      </c>
      <c r="N59" s="1">
        <v>0</v>
      </c>
      <c r="O59" s="1">
        <v>630.39</v>
      </c>
      <c r="P59" s="1"/>
      <c r="Q59" s="1"/>
      <c r="R59" s="1"/>
    </row>
    <row r="60" spans="1:18" x14ac:dyDescent="0.3">
      <c r="A60" s="1" t="s">
        <v>39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1">
        <v>1398.48</v>
      </c>
      <c r="K60" s="7">
        <v>0</v>
      </c>
      <c r="L60" s="7">
        <v>0</v>
      </c>
      <c r="M60" s="1">
        <v>55.2</v>
      </c>
      <c r="N60" s="1">
        <v>0</v>
      </c>
      <c r="O60" s="1">
        <v>1453.68</v>
      </c>
      <c r="P60" s="6">
        <f>(O60-O61)/O61</f>
        <v>0.32593903351150205</v>
      </c>
      <c r="Q60" s="6">
        <f>O60/$O$77</f>
        <v>2.2631621965601395E-2</v>
      </c>
      <c r="R60" s="1">
        <v>357.34</v>
      </c>
    </row>
    <row r="61" spans="1:18" x14ac:dyDescent="0.3">
      <c r="A61" s="1" t="s">
        <v>11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1">
        <v>1006.83</v>
      </c>
      <c r="K61" s="7">
        <v>0</v>
      </c>
      <c r="L61" s="7">
        <v>0</v>
      </c>
      <c r="M61" s="1">
        <v>89.51</v>
      </c>
      <c r="N61" s="1">
        <v>0</v>
      </c>
      <c r="O61" s="1">
        <v>1096.3399999999999</v>
      </c>
      <c r="P61" s="1"/>
      <c r="Q61" s="1"/>
      <c r="R61" s="1"/>
    </row>
    <row r="62" spans="1:18" x14ac:dyDescent="0.3">
      <c r="A62" s="1" t="s">
        <v>40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1">
        <v>356.13</v>
      </c>
      <c r="K62" s="7">
        <v>0</v>
      </c>
      <c r="L62" s="7">
        <v>0</v>
      </c>
      <c r="M62" s="1">
        <v>8.32</v>
      </c>
      <c r="N62" s="1">
        <v>0</v>
      </c>
      <c r="O62" s="1">
        <v>364.45</v>
      </c>
      <c r="P62" s="6">
        <f>(O62-O63)/O63</f>
        <v>0.27221000453799682</v>
      </c>
      <c r="Q62" s="6">
        <f>O62/$O$77</f>
        <v>5.6739410498620243E-3</v>
      </c>
      <c r="R62" s="1">
        <v>77.98</v>
      </c>
    </row>
    <row r="63" spans="1:18" x14ac:dyDescent="0.3">
      <c r="A63" s="1" t="s">
        <v>11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1">
        <v>281.14999999999998</v>
      </c>
      <c r="K63" s="7">
        <v>0</v>
      </c>
      <c r="L63" s="7">
        <v>0</v>
      </c>
      <c r="M63" s="1">
        <v>5.32</v>
      </c>
      <c r="N63" s="1">
        <v>0</v>
      </c>
      <c r="O63" s="1">
        <v>286.47000000000003</v>
      </c>
      <c r="P63" s="1"/>
      <c r="Q63" s="1"/>
      <c r="R63" s="1"/>
    </row>
    <row r="64" spans="1:18" x14ac:dyDescent="0.3">
      <c r="A64" s="1" t="s">
        <v>41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1">
        <v>2907.94</v>
      </c>
      <c r="K64" s="7">
        <v>0</v>
      </c>
      <c r="L64" s="7">
        <v>0</v>
      </c>
      <c r="M64" s="1">
        <v>40.1</v>
      </c>
      <c r="N64" s="1">
        <v>0</v>
      </c>
      <c r="O64" s="1">
        <v>2948.04</v>
      </c>
      <c r="P64" s="6">
        <f>(O64-O65)/O65</f>
        <v>0.19661477888498766</v>
      </c>
      <c r="Q64" s="6">
        <f>O64/$O$77</f>
        <v>4.5896570647922193E-2</v>
      </c>
      <c r="R64" s="1">
        <v>484.39</v>
      </c>
    </row>
    <row r="65" spans="1:18" x14ac:dyDescent="0.3">
      <c r="A65" s="1" t="s">
        <v>11</v>
      </c>
      <c r="B65" s="7">
        <v>0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1">
        <v>2428.16</v>
      </c>
      <c r="K65" s="7">
        <v>0</v>
      </c>
      <c r="L65" s="7">
        <v>0</v>
      </c>
      <c r="M65" s="1">
        <v>35.49</v>
      </c>
      <c r="N65" s="1">
        <v>0</v>
      </c>
      <c r="O65" s="1">
        <v>2463.65</v>
      </c>
      <c r="P65" s="1"/>
      <c r="Q65" s="1"/>
      <c r="R65" s="1"/>
    </row>
    <row r="66" spans="1:18" x14ac:dyDescent="0.3">
      <c r="A66" s="3" t="s">
        <v>70</v>
      </c>
      <c r="B66" s="4">
        <f>SUM(B56+B58+B60+B62+B64)</f>
        <v>0</v>
      </c>
      <c r="C66" s="4">
        <f t="shared" ref="C66:O66" si="4">SUM(C56+C58+C60+C62+C64)</f>
        <v>0</v>
      </c>
      <c r="D66" s="4">
        <f t="shared" si="4"/>
        <v>0</v>
      </c>
      <c r="E66" s="4">
        <f t="shared" si="4"/>
        <v>0</v>
      </c>
      <c r="F66" s="4">
        <f t="shared" si="4"/>
        <v>0</v>
      </c>
      <c r="G66" s="4">
        <f t="shared" si="4"/>
        <v>0</v>
      </c>
      <c r="H66" s="4">
        <f t="shared" si="4"/>
        <v>0</v>
      </c>
      <c r="I66" s="4">
        <f t="shared" si="4"/>
        <v>0</v>
      </c>
      <c r="J66" s="4">
        <f t="shared" si="4"/>
        <v>6486.75</v>
      </c>
      <c r="K66" s="4">
        <f t="shared" si="4"/>
        <v>0</v>
      </c>
      <c r="L66" s="4">
        <f t="shared" si="4"/>
        <v>0</v>
      </c>
      <c r="M66" s="4">
        <f t="shared" si="4"/>
        <v>170.21</v>
      </c>
      <c r="N66" s="4">
        <f t="shared" si="4"/>
        <v>0</v>
      </c>
      <c r="O66" s="4">
        <f t="shared" si="4"/>
        <v>6656.96</v>
      </c>
      <c r="P66" s="6">
        <f>(O66-O67)/O67</f>
        <v>0.26527384970957624</v>
      </c>
      <c r="Q66" s="6">
        <f>O66/$O$77</f>
        <v>0.10363890413304844</v>
      </c>
      <c r="R66" s="7">
        <f>SUM(R56+R58+R60+R62+R64)</f>
        <v>1395.6799999999998</v>
      </c>
    </row>
    <row r="67" spans="1:18" x14ac:dyDescent="0.3">
      <c r="A67" s="1" t="s">
        <v>35</v>
      </c>
      <c r="B67" s="7">
        <f>SUM(B57+B59+B61+B63+B65)</f>
        <v>0</v>
      </c>
      <c r="C67" s="7">
        <f t="shared" ref="C67:O67" si="5">SUM(C57+C59+C61+C63+C65)</f>
        <v>0</v>
      </c>
      <c r="D67" s="7">
        <f t="shared" si="5"/>
        <v>0</v>
      </c>
      <c r="E67" s="7">
        <f t="shared" si="5"/>
        <v>0</v>
      </c>
      <c r="F67" s="7">
        <f t="shared" si="5"/>
        <v>0</v>
      </c>
      <c r="G67" s="7">
        <f t="shared" si="5"/>
        <v>0</v>
      </c>
      <c r="H67" s="7">
        <f t="shared" si="5"/>
        <v>0</v>
      </c>
      <c r="I67" s="7">
        <f t="shared" si="5"/>
        <v>0</v>
      </c>
      <c r="J67" s="7">
        <f t="shared" si="5"/>
        <v>5073.0599999999995</v>
      </c>
      <c r="K67" s="7">
        <f t="shared" si="5"/>
        <v>0</v>
      </c>
      <c r="L67" s="7">
        <f t="shared" si="5"/>
        <v>0</v>
      </c>
      <c r="M67" s="7">
        <f t="shared" si="5"/>
        <v>188.22</v>
      </c>
      <c r="N67" s="7">
        <f t="shared" si="5"/>
        <v>0</v>
      </c>
      <c r="O67" s="7">
        <f t="shared" si="5"/>
        <v>5261.2800000000007</v>
      </c>
      <c r="P67" s="1"/>
      <c r="Q67" s="1"/>
      <c r="R67" s="1"/>
    </row>
    <row r="68" spans="1:18" x14ac:dyDescent="0.3">
      <c r="A68" s="3" t="s">
        <v>36</v>
      </c>
      <c r="B68" s="7"/>
      <c r="C68" s="7"/>
      <c r="D68" s="7"/>
      <c r="E68" s="7"/>
      <c r="F68" s="7"/>
      <c r="G68" s="7"/>
      <c r="H68" s="7"/>
      <c r="I68" s="7"/>
      <c r="J68" s="6">
        <f>(J66-J67)/J67</f>
        <v>0.27866613050111777</v>
      </c>
      <c r="K68" s="7"/>
      <c r="L68" s="7"/>
      <c r="M68" s="6">
        <f>(M66-M67)/M67</f>
        <v>-9.5685899479332648E-2</v>
      </c>
      <c r="N68" s="1"/>
      <c r="O68" s="6">
        <f>(O66-O67)/O67</f>
        <v>0.26527384970957624</v>
      </c>
      <c r="P68" s="1"/>
      <c r="Q68" s="1"/>
      <c r="R68" s="1"/>
    </row>
    <row r="69" spans="1:18" x14ac:dyDescent="0.3">
      <c r="A69" s="3" t="s">
        <v>52</v>
      </c>
      <c r="B69" s="7"/>
      <c r="C69" s="7"/>
      <c r="D69" s="7"/>
      <c r="E69" s="7"/>
      <c r="F69" s="7"/>
      <c r="G69" s="7"/>
      <c r="H69" s="7"/>
      <c r="I69" s="7"/>
      <c r="J69" s="1"/>
      <c r="K69" s="7"/>
      <c r="L69" s="7"/>
      <c r="M69" s="1"/>
      <c r="N69" s="1"/>
      <c r="O69" s="1"/>
      <c r="P69" s="1"/>
      <c r="Q69" s="1"/>
      <c r="R69" s="1"/>
    </row>
    <row r="70" spans="1:18" x14ac:dyDescent="0.3">
      <c r="A70" s="1" t="s">
        <v>53</v>
      </c>
      <c r="B70" s="7">
        <v>0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1">
        <v>398.34</v>
      </c>
      <c r="O70" s="1">
        <v>398.34</v>
      </c>
      <c r="P70" s="6">
        <f>(O70-O71)/O71</f>
        <v>2.5111502864698103</v>
      </c>
      <c r="Q70" s="6">
        <f>O70/$O$77</f>
        <v>6.201557628761253E-3</v>
      </c>
      <c r="R70" s="1">
        <v>284.89</v>
      </c>
    </row>
    <row r="71" spans="1:18" x14ac:dyDescent="0.3">
      <c r="A71" s="1" t="s">
        <v>11</v>
      </c>
      <c r="B71" s="7">
        <v>0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1">
        <v>113.45</v>
      </c>
      <c r="O71" s="1">
        <v>113.45</v>
      </c>
      <c r="P71" s="1"/>
      <c r="Q71" s="1"/>
      <c r="R71" s="1"/>
    </row>
    <row r="72" spans="1:18" x14ac:dyDescent="0.3">
      <c r="A72" s="1" t="s">
        <v>54</v>
      </c>
      <c r="B72" s="7">
        <v>0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1">
        <v>259.25</v>
      </c>
      <c r="O72" s="1">
        <v>259.25</v>
      </c>
      <c r="P72" s="6">
        <f>(O72-O73)/O73</f>
        <v>2.244044802019245E-2</v>
      </c>
      <c r="Q72" s="6">
        <f>O72/$O$77</f>
        <v>4.0361344963005348E-3</v>
      </c>
      <c r="R72" s="1">
        <v>5.69</v>
      </c>
    </row>
    <row r="73" spans="1:18" x14ac:dyDescent="0.3">
      <c r="A73" s="1" t="s">
        <v>11</v>
      </c>
      <c r="B73" s="7">
        <v>0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1">
        <v>253.56</v>
      </c>
      <c r="O73" s="1">
        <v>253.56</v>
      </c>
      <c r="P73" s="1"/>
      <c r="Q73" s="1"/>
      <c r="R73" s="1"/>
    </row>
    <row r="74" spans="1:18" x14ac:dyDescent="0.3">
      <c r="A74" s="3" t="s">
        <v>55</v>
      </c>
      <c r="B74" s="4">
        <f>SUM(B70+B72)</f>
        <v>0</v>
      </c>
      <c r="C74" s="4">
        <f t="shared" ref="C74:O74" si="6">SUM(C70+C72)</f>
        <v>0</v>
      </c>
      <c r="D74" s="4">
        <f t="shared" si="6"/>
        <v>0</v>
      </c>
      <c r="E74" s="4">
        <f t="shared" si="6"/>
        <v>0</v>
      </c>
      <c r="F74" s="4">
        <f t="shared" si="6"/>
        <v>0</v>
      </c>
      <c r="G74" s="4">
        <f t="shared" si="6"/>
        <v>0</v>
      </c>
      <c r="H74" s="4">
        <f t="shared" si="6"/>
        <v>0</v>
      </c>
      <c r="I74" s="4">
        <f t="shared" si="6"/>
        <v>0</v>
      </c>
      <c r="J74" s="4">
        <f t="shared" si="6"/>
        <v>0</v>
      </c>
      <c r="K74" s="4">
        <f t="shared" si="6"/>
        <v>0</v>
      </c>
      <c r="L74" s="4">
        <f t="shared" si="6"/>
        <v>0</v>
      </c>
      <c r="M74" s="4">
        <f t="shared" si="6"/>
        <v>0</v>
      </c>
      <c r="N74" s="4">
        <f t="shared" si="6"/>
        <v>657.58999999999992</v>
      </c>
      <c r="O74" s="4">
        <f t="shared" si="6"/>
        <v>657.58999999999992</v>
      </c>
      <c r="P74" s="6">
        <f>(O74-O75)/O75</f>
        <v>0.79174954360916583</v>
      </c>
      <c r="Q74" s="6">
        <f>O74/$O$77</f>
        <v>1.0237692125061787E-2</v>
      </c>
      <c r="R74" s="1">
        <v>290.58</v>
      </c>
    </row>
    <row r="75" spans="1:18" x14ac:dyDescent="0.3">
      <c r="A75" s="1" t="s">
        <v>35</v>
      </c>
      <c r="B75" s="7">
        <f>SUM(B71+B73)</f>
        <v>0</v>
      </c>
      <c r="C75" s="7">
        <f t="shared" ref="C75:M75" si="7">SUM(C71+C73)</f>
        <v>0</v>
      </c>
      <c r="D75" s="7">
        <f t="shared" si="7"/>
        <v>0</v>
      </c>
      <c r="E75" s="7">
        <f t="shared" si="7"/>
        <v>0</v>
      </c>
      <c r="F75" s="7">
        <f t="shared" si="7"/>
        <v>0</v>
      </c>
      <c r="G75" s="7">
        <f t="shared" si="7"/>
        <v>0</v>
      </c>
      <c r="H75" s="7">
        <f t="shared" si="7"/>
        <v>0</v>
      </c>
      <c r="I75" s="7">
        <f t="shared" si="7"/>
        <v>0</v>
      </c>
      <c r="J75" s="7">
        <f t="shared" si="7"/>
        <v>0</v>
      </c>
      <c r="K75" s="7">
        <f t="shared" si="7"/>
        <v>0</v>
      </c>
      <c r="L75" s="7">
        <f t="shared" si="7"/>
        <v>0</v>
      </c>
      <c r="M75" s="7">
        <f t="shared" si="7"/>
        <v>0</v>
      </c>
      <c r="N75" s="7">
        <f t="shared" ref="N75:O75" si="8">N71+N73</f>
        <v>367.01</v>
      </c>
      <c r="O75" s="7">
        <f t="shared" si="8"/>
        <v>367.01</v>
      </c>
      <c r="P75" s="1"/>
      <c r="Q75" s="1"/>
      <c r="R75" s="1"/>
    </row>
    <row r="76" spans="1:18" x14ac:dyDescent="0.3">
      <c r="A76" s="3" t="s">
        <v>36</v>
      </c>
      <c r="B76" s="7">
        <v>0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1">
        <v>0</v>
      </c>
      <c r="O76" s="6">
        <f>(O74-O75)/O75</f>
        <v>0.79174954360916583</v>
      </c>
      <c r="P76" s="1"/>
      <c r="Q76" s="1"/>
      <c r="R76" s="1"/>
    </row>
    <row r="77" spans="1:18" x14ac:dyDescent="0.3">
      <c r="A77" s="3" t="s">
        <v>42</v>
      </c>
      <c r="B77" s="4">
        <f t="shared" ref="B77:O77" si="9">B52+B66+B74</f>
        <v>9016.32</v>
      </c>
      <c r="C77" s="4">
        <f t="shared" si="9"/>
        <v>1454.14</v>
      </c>
      <c r="D77" s="4">
        <f t="shared" si="9"/>
        <v>1180.3000000000002</v>
      </c>
      <c r="E77" s="4">
        <f t="shared" si="9"/>
        <v>273.84000000000003</v>
      </c>
      <c r="F77" s="4">
        <f t="shared" si="9"/>
        <v>1500.8700000000001</v>
      </c>
      <c r="G77" s="4">
        <f t="shared" si="9"/>
        <v>19065.71</v>
      </c>
      <c r="H77" s="4">
        <f t="shared" si="9"/>
        <v>7838.7299999999987</v>
      </c>
      <c r="I77" s="4">
        <f t="shared" si="9"/>
        <v>11226.950000000003</v>
      </c>
      <c r="J77" s="4">
        <f t="shared" si="9"/>
        <v>25694.57</v>
      </c>
      <c r="K77" s="4">
        <f t="shared" si="9"/>
        <v>267.51</v>
      </c>
      <c r="L77" s="4">
        <f t="shared" si="9"/>
        <v>1496.5900000000001</v>
      </c>
      <c r="M77" s="4">
        <f t="shared" si="9"/>
        <v>1959.35</v>
      </c>
      <c r="N77" s="4">
        <f t="shared" si="9"/>
        <v>3777.2199999999993</v>
      </c>
      <c r="O77" s="4">
        <f t="shared" si="9"/>
        <v>64232.249999999993</v>
      </c>
      <c r="P77" s="6">
        <f>(O77-O78)/O78</f>
        <v>0.17881780993123339</v>
      </c>
      <c r="Q77" s="6">
        <f>O77/$O$77</f>
        <v>1</v>
      </c>
      <c r="R77" s="7">
        <f t="shared" ref="R77" si="10">R52+R66+R74</f>
        <v>9743.5500000000011</v>
      </c>
    </row>
    <row r="78" spans="1:18" x14ac:dyDescent="0.3">
      <c r="A78" s="1" t="s">
        <v>35</v>
      </c>
      <c r="B78" s="7">
        <f>SUM(B53+B67+B75)</f>
        <v>8515.7799999999988</v>
      </c>
      <c r="C78" s="7">
        <f t="shared" ref="C78:O78" si="11">SUM(C53+C67+C75)</f>
        <v>1448.27</v>
      </c>
      <c r="D78" s="7">
        <f t="shared" si="11"/>
        <v>1176.8300000000002</v>
      </c>
      <c r="E78" s="7">
        <f t="shared" si="11"/>
        <v>271.46000000000004</v>
      </c>
      <c r="F78" s="7">
        <f t="shared" si="11"/>
        <v>1062.29</v>
      </c>
      <c r="G78" s="7">
        <f t="shared" si="11"/>
        <v>15766.039999999997</v>
      </c>
      <c r="H78" s="7">
        <f t="shared" si="11"/>
        <v>6423.3499999999995</v>
      </c>
      <c r="I78" s="7">
        <f t="shared" si="11"/>
        <v>9342.6900000000023</v>
      </c>
      <c r="J78" s="7">
        <f t="shared" si="11"/>
        <v>21279.37</v>
      </c>
      <c r="K78" s="7">
        <f t="shared" si="11"/>
        <v>240.11</v>
      </c>
      <c r="L78" s="7">
        <f t="shared" si="11"/>
        <v>1611.3100000000006</v>
      </c>
      <c r="M78" s="7">
        <f t="shared" si="11"/>
        <v>1550.9599999999998</v>
      </c>
      <c r="N78" s="7">
        <f t="shared" si="11"/>
        <v>3014.55</v>
      </c>
      <c r="O78" s="7">
        <f t="shared" si="11"/>
        <v>54488.7</v>
      </c>
      <c r="P78" s="1"/>
      <c r="Q78" s="1"/>
      <c r="R78" s="1"/>
    </row>
    <row r="79" spans="1:18" x14ac:dyDescent="0.3">
      <c r="A79" s="1" t="s">
        <v>36</v>
      </c>
      <c r="B79" s="6">
        <f t="shared" ref="B79:O79" si="12">(B77-B78)/B78</f>
        <v>5.8777939307967202E-2</v>
      </c>
      <c r="C79" s="6">
        <f t="shared" si="12"/>
        <v>4.0531116435472102E-3</v>
      </c>
      <c r="D79" s="6">
        <f t="shared" si="12"/>
        <v>2.9485992029435236E-3</v>
      </c>
      <c r="E79" s="6">
        <f t="shared" si="12"/>
        <v>8.7674058793192188E-3</v>
      </c>
      <c r="F79" s="6">
        <f t="shared" si="12"/>
        <v>0.41286277758427564</v>
      </c>
      <c r="G79" s="6">
        <f t="shared" si="12"/>
        <v>0.20928971384063483</v>
      </c>
      <c r="H79" s="6">
        <f t="shared" si="12"/>
        <v>0.22034919473483452</v>
      </c>
      <c r="I79" s="6">
        <f t="shared" si="12"/>
        <v>0.20168281297998752</v>
      </c>
      <c r="J79" s="6">
        <f t="shared" si="12"/>
        <v>0.20748734572499097</v>
      </c>
      <c r="K79" s="6">
        <f t="shared" si="12"/>
        <v>0.11411436424971878</v>
      </c>
      <c r="L79" s="6">
        <f t="shared" si="12"/>
        <v>-7.1196728128045159E-2</v>
      </c>
      <c r="M79" s="6">
        <f t="shared" si="12"/>
        <v>0.26331433434775892</v>
      </c>
      <c r="N79" s="6">
        <f t="shared" si="12"/>
        <v>0.25299630127216305</v>
      </c>
      <c r="O79" s="6">
        <f t="shared" si="12"/>
        <v>0.17881780993123339</v>
      </c>
      <c r="P79" s="1"/>
      <c r="Q79" s="1"/>
      <c r="R79" s="1"/>
    </row>
    <row r="80" spans="1:18" x14ac:dyDescent="0.3">
      <c r="A80" s="1" t="s">
        <v>43</v>
      </c>
      <c r="B80" s="6">
        <f t="shared" ref="B80:O80" si="13">B77/$O$77</f>
        <v>0.14037060822250505</v>
      </c>
      <c r="C80" s="6">
        <f t="shared" si="13"/>
        <v>2.2638783477147387E-2</v>
      </c>
      <c r="D80" s="6">
        <f t="shared" si="13"/>
        <v>1.8375504516812042E-2</v>
      </c>
      <c r="E80" s="6">
        <f t="shared" si="13"/>
        <v>4.2632789603353465E-3</v>
      </c>
      <c r="F80" s="6">
        <f t="shared" si="13"/>
        <v>2.336629963919994E-2</v>
      </c>
      <c r="G80" s="6">
        <f t="shared" si="13"/>
        <v>0.29682457021200409</v>
      </c>
      <c r="H80" s="6">
        <f t="shared" si="13"/>
        <v>0.12203729434980091</v>
      </c>
      <c r="I80" s="6">
        <f t="shared" si="13"/>
        <v>0.1747868088071024</v>
      </c>
      <c r="J80" s="6">
        <f t="shared" si="13"/>
        <v>0.40002599940061268</v>
      </c>
      <c r="K80" s="6">
        <f t="shared" si="13"/>
        <v>4.1647303340611608E-3</v>
      </c>
      <c r="L80" s="6">
        <f t="shared" si="13"/>
        <v>2.3299666444815497E-2</v>
      </c>
      <c r="M80" s="6">
        <f t="shared" si="13"/>
        <v>3.050414706008275E-2</v>
      </c>
      <c r="N80" s="6">
        <f t="shared" si="13"/>
        <v>5.8805662264672341E-2</v>
      </c>
      <c r="O80" s="6">
        <f t="shared" si="13"/>
        <v>1</v>
      </c>
      <c r="P80" s="1"/>
      <c r="Q80" s="1"/>
      <c r="R80" s="1"/>
    </row>
    <row r="81" spans="1:18" x14ac:dyDescent="0.3">
      <c r="A81" s="12" t="s">
        <v>44</v>
      </c>
      <c r="B81" s="13">
        <f t="shared" ref="B81:O81" si="14">B78/$O$78</f>
        <v>0.15628524813401676</v>
      </c>
      <c r="C81" s="13">
        <f t="shared" si="14"/>
        <v>2.6579272399598449E-2</v>
      </c>
      <c r="D81" s="13">
        <f t="shared" si="14"/>
        <v>2.1597689062135824E-2</v>
      </c>
      <c r="E81" s="13">
        <f t="shared" si="14"/>
        <v>4.9819503860433455E-3</v>
      </c>
      <c r="F81" s="13">
        <f t="shared" si="14"/>
        <v>1.9495601840381585E-2</v>
      </c>
      <c r="G81" s="13">
        <f t="shared" si="14"/>
        <v>0.28934513027471748</v>
      </c>
      <c r="H81" s="13">
        <f t="shared" si="14"/>
        <v>0.11788407504675281</v>
      </c>
      <c r="I81" s="13">
        <f t="shared" si="14"/>
        <v>0.17146105522796476</v>
      </c>
      <c r="J81" s="13">
        <f t="shared" si="14"/>
        <v>0.39052812785036162</v>
      </c>
      <c r="K81" s="13">
        <f t="shared" si="14"/>
        <v>4.4066017357727383E-3</v>
      </c>
      <c r="L81" s="13">
        <f t="shared" si="14"/>
        <v>2.957145242958633E-2</v>
      </c>
      <c r="M81" s="13">
        <f t="shared" si="14"/>
        <v>2.8463883337279103E-2</v>
      </c>
      <c r="N81" s="13">
        <f t="shared" si="14"/>
        <v>5.5324314949705175E-2</v>
      </c>
      <c r="O81" s="13">
        <f t="shared" si="14"/>
        <v>1</v>
      </c>
      <c r="P81" s="12"/>
      <c r="Q81" s="12"/>
      <c r="R81" s="12"/>
    </row>
    <row r="82" spans="1:18" ht="52.95" customHeight="1" thickBot="1" x14ac:dyDescent="0.35">
      <c r="A82" s="18" t="s">
        <v>73</v>
      </c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20"/>
    </row>
  </sheetData>
  <mergeCells count="2">
    <mergeCell ref="A1:R1"/>
    <mergeCell ref="A82:R82"/>
  </mergeCells>
  <printOptions horizontalCentered="1" verticalCentered="1"/>
  <pageMargins left="0" right="0" top="0" bottom="0" header="0" footer="0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Health Portfolio</vt:lpstr>
      <vt:lpstr>Liability Portfolio</vt:lpstr>
      <vt:lpstr>Miscellaneous portfolio</vt:lpstr>
      <vt:lpstr>Segmentwise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Sharad</cp:lastModifiedBy>
  <cp:lastPrinted>2023-07-12T08:29:07Z</cp:lastPrinted>
  <dcterms:created xsi:type="dcterms:W3CDTF">2023-07-11T10:55:35Z</dcterms:created>
  <dcterms:modified xsi:type="dcterms:W3CDTF">2023-07-13T04:55:46Z</dcterms:modified>
</cp:coreProperties>
</file>