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Sharad\Desktop\"/>
    </mc:Choice>
  </mc:AlternateContent>
  <xr:revisionPtr revIDLastSave="0" documentId="13_ncr:1_{B5979968-F203-4C7F-966C-30DA3CEE23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ealth Portfolio" sheetId="1" r:id="rId1"/>
    <sheet name="Liability Portfolio" sheetId="2" r:id="rId2"/>
    <sheet name="Miscellaneous portfolio" sheetId="3" r:id="rId3"/>
    <sheet name="Segmentwise Repor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1" i="4" l="1"/>
  <c r="N81" i="4"/>
  <c r="M81" i="4"/>
  <c r="L81" i="4"/>
  <c r="K81" i="4"/>
  <c r="J81" i="4"/>
  <c r="I81" i="4"/>
  <c r="H81" i="4"/>
  <c r="G81" i="4"/>
  <c r="F81" i="4"/>
  <c r="E81" i="4"/>
  <c r="D81" i="4"/>
  <c r="C81" i="4"/>
  <c r="B81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O78" i="4"/>
  <c r="P77" i="4" s="1"/>
  <c r="N78" i="4"/>
  <c r="M78" i="4"/>
  <c r="L78" i="4"/>
  <c r="K78" i="4"/>
  <c r="J78" i="4"/>
  <c r="I78" i="4"/>
  <c r="H78" i="4"/>
  <c r="G78" i="4"/>
  <c r="F78" i="4"/>
  <c r="E78" i="4"/>
  <c r="D78" i="4"/>
  <c r="C78" i="4"/>
  <c r="B78" i="4"/>
  <c r="Q77" i="4"/>
  <c r="O77" i="4"/>
  <c r="Q56" i="4" s="1"/>
  <c r="N77" i="4"/>
  <c r="M77" i="4"/>
  <c r="L77" i="4"/>
  <c r="K77" i="4"/>
  <c r="J77" i="4"/>
  <c r="I77" i="4"/>
  <c r="H77" i="4"/>
  <c r="G77" i="4"/>
  <c r="F77" i="4"/>
  <c r="E77" i="4"/>
  <c r="D77" i="4"/>
  <c r="C77" i="4"/>
  <c r="B77" i="4"/>
  <c r="Q74" i="4"/>
  <c r="P70" i="4"/>
  <c r="P72" i="4"/>
  <c r="P74" i="4"/>
  <c r="O74" i="4"/>
  <c r="N74" i="4"/>
  <c r="O68" i="4"/>
  <c r="M68" i="4"/>
  <c r="J68" i="4"/>
  <c r="P56" i="4"/>
  <c r="P58" i="4"/>
  <c r="P60" i="4"/>
  <c r="P62" i="4"/>
  <c r="P64" i="4"/>
  <c r="P66" i="4"/>
  <c r="N66" i="4"/>
  <c r="O66" i="4"/>
  <c r="C66" i="4"/>
  <c r="D66" i="4"/>
  <c r="E66" i="4"/>
  <c r="G66" i="4"/>
  <c r="H66" i="4"/>
  <c r="I66" i="4"/>
  <c r="K66" i="4"/>
  <c r="L66" i="4"/>
  <c r="M66" i="4"/>
  <c r="J66" i="4"/>
  <c r="B66" i="4"/>
  <c r="Q70" i="4" l="1"/>
  <c r="Q62" i="4"/>
  <c r="Q72" i="4"/>
  <c r="Q66" i="4"/>
  <c r="Q64" i="4"/>
  <c r="Q60" i="4"/>
  <c r="Q58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Q4" i="4"/>
  <c r="Q6" i="4"/>
  <c r="Q8" i="4"/>
  <c r="Q10" i="4"/>
  <c r="Q12" i="4"/>
  <c r="Q14" i="4"/>
  <c r="Q16" i="4"/>
  <c r="Q18" i="4"/>
  <c r="Q20" i="4"/>
  <c r="Q22" i="4"/>
  <c r="Q24" i="4"/>
  <c r="Q26" i="4"/>
  <c r="Q28" i="4"/>
  <c r="Q30" i="4"/>
  <c r="Q32" i="4"/>
  <c r="Q34" i="4"/>
  <c r="Q36" i="4"/>
  <c r="Q38" i="4"/>
  <c r="Q40" i="4"/>
  <c r="Q42" i="4"/>
  <c r="Q44" i="4"/>
  <c r="Q46" i="4"/>
  <c r="Q48" i="4"/>
  <c r="Q50" i="4"/>
  <c r="Q52" i="4"/>
  <c r="P4" i="4"/>
  <c r="P6" i="4"/>
  <c r="P8" i="4"/>
  <c r="P10" i="4"/>
  <c r="P12" i="4"/>
  <c r="P14" i="4"/>
  <c r="P16" i="4"/>
  <c r="P18" i="4"/>
  <c r="P20" i="4"/>
  <c r="P22" i="4"/>
  <c r="P24" i="4"/>
  <c r="P26" i="4"/>
  <c r="P28" i="4"/>
  <c r="P30" i="4"/>
  <c r="P32" i="4"/>
  <c r="P34" i="4"/>
  <c r="P36" i="4"/>
  <c r="P38" i="4"/>
  <c r="P40" i="4"/>
  <c r="P42" i="4"/>
  <c r="P44" i="4"/>
  <c r="P46" i="4"/>
  <c r="P48" i="4"/>
  <c r="P50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E67" i="3"/>
  <c r="D67" i="3"/>
  <c r="C67" i="3"/>
  <c r="B67" i="3"/>
  <c r="E66" i="3"/>
  <c r="D66" i="3"/>
  <c r="C66" i="3"/>
  <c r="B66" i="3"/>
  <c r="E65" i="3"/>
  <c r="D65" i="3"/>
  <c r="C65" i="3"/>
  <c r="B65" i="3"/>
  <c r="E64" i="3"/>
  <c r="F63" i="3" s="1"/>
  <c r="D64" i="3"/>
  <c r="C64" i="3"/>
  <c r="B64" i="3"/>
  <c r="G63" i="3"/>
  <c r="E63" i="3"/>
  <c r="G14" i="3" s="1"/>
  <c r="D63" i="3"/>
  <c r="C63" i="3"/>
  <c r="B63" i="3"/>
  <c r="F60" i="3"/>
  <c r="F56" i="3"/>
  <c r="F58" i="3"/>
  <c r="E60" i="3"/>
  <c r="D60" i="3"/>
  <c r="C60" i="3"/>
  <c r="B60" i="3"/>
  <c r="E54" i="3"/>
  <c r="D54" i="3"/>
  <c r="C54" i="3"/>
  <c r="B54" i="3"/>
  <c r="E53" i="3"/>
  <c r="F52" i="3" s="1"/>
  <c r="D53" i="3"/>
  <c r="C53" i="3"/>
  <c r="B53" i="3"/>
  <c r="G10" i="3"/>
  <c r="G12" i="3"/>
  <c r="G24" i="3"/>
  <c r="G28" i="3"/>
  <c r="G46" i="3"/>
  <c r="G48" i="3"/>
  <c r="F4" i="3"/>
  <c r="F6" i="3"/>
  <c r="F8" i="3"/>
  <c r="F10" i="3"/>
  <c r="F12" i="3"/>
  <c r="F14" i="3"/>
  <c r="F16" i="3"/>
  <c r="F18" i="3"/>
  <c r="F20" i="3"/>
  <c r="F22" i="3"/>
  <c r="F24" i="3"/>
  <c r="F26" i="3"/>
  <c r="F28" i="3"/>
  <c r="F32" i="3"/>
  <c r="F34" i="3"/>
  <c r="F36" i="3"/>
  <c r="F38" i="3"/>
  <c r="F40" i="3"/>
  <c r="F42" i="3"/>
  <c r="F44" i="3"/>
  <c r="F46" i="3"/>
  <c r="F48" i="3"/>
  <c r="F50" i="3"/>
  <c r="E52" i="3"/>
  <c r="D52" i="3"/>
  <c r="C52" i="3"/>
  <c r="B52" i="3"/>
  <c r="F55" i="2"/>
  <c r="E55" i="2"/>
  <c r="D55" i="2"/>
  <c r="C55" i="2"/>
  <c r="B55" i="2"/>
  <c r="F54" i="2"/>
  <c r="E54" i="2"/>
  <c r="D54" i="2"/>
  <c r="C54" i="2"/>
  <c r="B54" i="2"/>
  <c r="F53" i="2"/>
  <c r="E53" i="2"/>
  <c r="D53" i="2"/>
  <c r="C53" i="2"/>
  <c r="B53" i="2"/>
  <c r="F52" i="2"/>
  <c r="E52" i="2"/>
  <c r="D52" i="2"/>
  <c r="C52" i="2"/>
  <c r="B52" i="2"/>
  <c r="H5" i="2"/>
  <c r="H7" i="2"/>
  <c r="H9" i="2"/>
  <c r="H11" i="2"/>
  <c r="H13" i="2"/>
  <c r="H15" i="2"/>
  <c r="H17" i="2"/>
  <c r="H19" i="2"/>
  <c r="H21" i="2"/>
  <c r="H23" i="2"/>
  <c r="H25" i="2"/>
  <c r="H27" i="2"/>
  <c r="H29" i="2"/>
  <c r="H31" i="2"/>
  <c r="H33" i="2"/>
  <c r="H35" i="2"/>
  <c r="H37" i="2"/>
  <c r="H39" i="2"/>
  <c r="H41" i="2"/>
  <c r="H43" i="2"/>
  <c r="H45" i="2"/>
  <c r="H47" i="2"/>
  <c r="H49" i="2"/>
  <c r="H51" i="2"/>
  <c r="P52" i="4" l="1"/>
  <c r="G44" i="3"/>
  <c r="G8" i="3"/>
  <c r="G42" i="3"/>
  <c r="G22" i="3"/>
  <c r="G6" i="3"/>
  <c r="G40" i="3"/>
  <c r="G20" i="3"/>
  <c r="G4" i="3"/>
  <c r="G60" i="3"/>
  <c r="G18" i="3"/>
  <c r="G58" i="3"/>
  <c r="G52" i="3"/>
  <c r="G36" i="3"/>
  <c r="G16" i="3"/>
  <c r="G56" i="3"/>
  <c r="G26" i="3"/>
  <c r="G38" i="3"/>
  <c r="G50" i="3"/>
  <c r="G34" i="3"/>
  <c r="G5" i="2" l="1"/>
  <c r="G7" i="2"/>
  <c r="G9" i="2"/>
  <c r="G11" i="2"/>
  <c r="G13" i="2"/>
  <c r="G15" i="2"/>
  <c r="G17" i="2"/>
  <c r="G19" i="2"/>
  <c r="G21" i="2"/>
  <c r="G23" i="2"/>
  <c r="G25" i="2"/>
  <c r="G27" i="2"/>
  <c r="G29" i="2"/>
  <c r="G31" i="2"/>
  <c r="G33" i="2"/>
  <c r="G35" i="2"/>
  <c r="G37" i="2"/>
  <c r="G39" i="2"/>
  <c r="G41" i="2"/>
  <c r="G43" i="2"/>
  <c r="G45" i="2"/>
  <c r="G47" i="2"/>
  <c r="G49" i="2"/>
  <c r="G51" i="2"/>
  <c r="F51" i="2"/>
  <c r="E51" i="2"/>
  <c r="D51" i="2"/>
  <c r="C51" i="2"/>
  <c r="B51" i="2"/>
  <c r="C74" i="1" l="1"/>
  <c r="F71" i="1"/>
  <c r="F74" i="1" s="1"/>
  <c r="C71" i="1"/>
  <c r="B71" i="1"/>
  <c r="B74" i="1" s="1"/>
  <c r="F69" i="1"/>
  <c r="E69" i="1"/>
  <c r="F68" i="1"/>
  <c r="E68" i="1"/>
  <c r="E71" i="1" s="1"/>
  <c r="E74" i="1" s="1"/>
  <c r="D68" i="1"/>
  <c r="D71" i="1" s="1"/>
  <c r="D74" i="1" s="1"/>
  <c r="C68" i="1"/>
  <c r="B68" i="1"/>
  <c r="F67" i="1"/>
  <c r="G67" i="1" s="1"/>
  <c r="E67" i="1"/>
  <c r="E70" i="1" s="1"/>
  <c r="D67" i="1"/>
  <c r="D70" i="1" s="1"/>
  <c r="C67" i="1"/>
  <c r="C70" i="1" s="1"/>
  <c r="B67" i="1"/>
  <c r="B70" i="1" s="1"/>
  <c r="G65" i="1"/>
  <c r="G63" i="1"/>
  <c r="G61" i="1"/>
  <c r="G59" i="1"/>
  <c r="G57" i="1"/>
  <c r="F54" i="1"/>
  <c r="E54" i="1"/>
  <c r="D54" i="1"/>
  <c r="C54" i="1"/>
  <c r="B54" i="1"/>
  <c r="B55" i="1" s="1"/>
  <c r="G53" i="1"/>
  <c r="F53" i="1"/>
  <c r="F55" i="1" s="1"/>
  <c r="E53" i="1"/>
  <c r="E55" i="1" s="1"/>
  <c r="D53" i="1"/>
  <c r="D55" i="1" s="1"/>
  <c r="C53" i="1"/>
  <c r="C55" i="1" s="1"/>
  <c r="B53" i="1"/>
  <c r="G51" i="1"/>
  <c r="G49" i="1"/>
  <c r="G47" i="1"/>
  <c r="G45" i="1"/>
  <c r="G43" i="1"/>
  <c r="G41" i="1"/>
  <c r="G39" i="1"/>
  <c r="G37" i="1"/>
  <c r="G35" i="1"/>
  <c r="G33" i="1"/>
  <c r="G31" i="1"/>
  <c r="G29" i="1"/>
  <c r="G27" i="1"/>
  <c r="G25" i="1"/>
  <c r="G23" i="1"/>
  <c r="G21" i="1"/>
  <c r="G19" i="1"/>
  <c r="G17" i="1"/>
  <c r="G15" i="1"/>
  <c r="G13" i="1"/>
  <c r="G11" i="1"/>
  <c r="G9" i="1"/>
  <c r="G7" i="1"/>
  <c r="G5" i="1"/>
  <c r="C72" i="1" l="1"/>
  <c r="B73" i="1"/>
  <c r="B72" i="1"/>
  <c r="D72" i="1"/>
  <c r="D73" i="1"/>
  <c r="E72" i="1"/>
  <c r="E73" i="1"/>
  <c r="B69" i="1"/>
  <c r="F70" i="1"/>
  <c r="C69" i="1"/>
  <c r="H59" i="1" l="1"/>
  <c r="H31" i="1"/>
  <c r="H23" i="1"/>
  <c r="H15" i="1"/>
  <c r="H7" i="1"/>
  <c r="H65" i="1"/>
  <c r="H29" i="1"/>
  <c r="H21" i="1"/>
  <c r="H13" i="1"/>
  <c r="H47" i="1"/>
  <c r="H39" i="1"/>
  <c r="F72" i="1"/>
  <c r="H57" i="1"/>
  <c r="H5" i="1"/>
  <c r="H67" i="1"/>
  <c r="G70" i="1"/>
  <c r="H63" i="1"/>
  <c r="H35" i="1"/>
  <c r="H27" i="1"/>
  <c r="H19" i="1"/>
  <c r="H11" i="1"/>
  <c r="H61" i="1"/>
  <c r="H33" i="1"/>
  <c r="H25" i="1"/>
  <c r="H9" i="1"/>
  <c r="H49" i="1"/>
  <c r="H41" i="1"/>
  <c r="F73" i="1"/>
  <c r="H51" i="1"/>
  <c r="H43" i="1"/>
  <c r="H53" i="1"/>
  <c r="H17" i="1"/>
  <c r="H45" i="1"/>
  <c r="C73" i="1"/>
</calcChain>
</file>

<file path=xl/sharedStrings.xml><?xml version="1.0" encoding="utf-8"?>
<sst xmlns="http://schemas.openxmlformats.org/spreadsheetml/2006/main" count="312" uniqueCount="75">
  <si>
    <t>GROSS DIRECT PREMIUM INCOME UNDERWRITTEN BY NON-LIFE INSURERS WITHIN INDIA  (SEGMENT WISE) : FOR THE PERIOD UPTO May 2023 (PROVISIONAL &amp; UNAUDITED ) IN FY 2023-24  (Rs. In Crs.)</t>
  </si>
  <si>
    <t>Health-Retail</t>
  </si>
  <si>
    <t>Health-Group</t>
  </si>
  <si>
    <t>Health-Government schemes</t>
  </si>
  <si>
    <t>Overseas Medical</t>
  </si>
  <si>
    <t>Grand Total</t>
  </si>
  <si>
    <t>Growth %</t>
  </si>
  <si>
    <t>Market %</t>
  </si>
  <si>
    <t>Accretion</t>
  </si>
  <si>
    <t>General Insurers</t>
  </si>
  <si>
    <t>Acko General Insurance Ltd</t>
  </si>
  <si>
    <t>Previous Year</t>
  </si>
  <si>
    <t>Bajaj Allianz General Insurance Co Ltd</t>
  </si>
  <si>
    <t>Cholamandalam MS General Insurance Co Ltd</t>
  </si>
  <si>
    <t>Future Generali India Insurance Co Ltd</t>
  </si>
  <si>
    <t>Go Digit General Insurance Ltd</t>
  </si>
  <si>
    <t>HDFC Ergo General Insurance Co Ltd</t>
  </si>
  <si>
    <t>ICICI Lombard General Insurance Co Ltd</t>
  </si>
  <si>
    <t>IFFCO-Tokio General Insurance Co Ltd</t>
  </si>
  <si>
    <t>Kotak Mahindra General Insurance Co Ltd</t>
  </si>
  <si>
    <t>Liberty  General Insurance Co. Ltd</t>
  </si>
  <si>
    <t>Magma HDI General Insurance Co Ltd</t>
  </si>
  <si>
    <t>National Insurance Co Ltd</t>
  </si>
  <si>
    <t>Navi General Insurance Co. Ltd</t>
  </si>
  <si>
    <t>Raheja QBE General Insurance Co Ltd</t>
  </si>
  <si>
    <t>Reliance General Insurance Co Ltd</t>
  </si>
  <si>
    <t>Royal Sundaram General Insurance Co Ltd</t>
  </si>
  <si>
    <t>SBI General Insurance Co Ltd</t>
  </si>
  <si>
    <t>Shriram General Insurance Co Ltd</t>
  </si>
  <si>
    <t>Tata AIG General Insurance Co Ltd</t>
  </si>
  <si>
    <t>The New India Assurance Co Ltd</t>
  </si>
  <si>
    <t>The Oriental Insurance Co Ltd</t>
  </si>
  <si>
    <t>United India Insurance Co Ltd</t>
  </si>
  <si>
    <t>Universal Sompo General Insurance Co Ltd</t>
  </si>
  <si>
    <t>General Insurers Sub Total</t>
  </si>
  <si>
    <t>Previous Year Sub Total</t>
  </si>
  <si>
    <t>% Growth</t>
  </si>
  <si>
    <t xml:space="preserve"> Niva bupa health insurance company limited</t>
  </si>
  <si>
    <t>Aditya Birla Health Insurance Co Ltd</t>
  </si>
  <si>
    <t>Care Health Insurance Ltd</t>
  </si>
  <si>
    <t>ManipalCigna Health Insurance Co Ltd</t>
  </si>
  <si>
    <t>Star Health &amp; Allied Insurance Co Ltd</t>
  </si>
  <si>
    <t>Industry Total</t>
  </si>
  <si>
    <t>% Market Share</t>
  </si>
  <si>
    <t>Previous Year Market Share</t>
  </si>
  <si>
    <t>Workmen's compensation/Employers' liability</t>
  </si>
  <si>
    <t>Public Liability (Act)</t>
  </si>
  <si>
    <t>Product Liability</t>
  </si>
  <si>
    <t>Other liability covers</t>
  </si>
  <si>
    <t>Crop Insurance</t>
  </si>
  <si>
    <t>Credit Guarantee</t>
  </si>
  <si>
    <t>All Other miscellaneous</t>
  </si>
  <si>
    <t>Specialised Insurers</t>
  </si>
  <si>
    <t>Agriculture Insurance Co Of India Ltd</t>
  </si>
  <si>
    <t>ECGC Ltd</t>
  </si>
  <si>
    <t>Specialised sub Total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</si>
  <si>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</si>
  <si>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</si>
  <si>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</si>
  <si>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</si>
  <si>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</si>
  <si>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</si>
  <si>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</si>
  <si>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</si>
  <si>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Health </t>
  </si>
  <si>
    <t xml:space="preserve">Aviation </t>
  </si>
  <si>
    <t>Liability</t>
  </si>
  <si>
    <t>P.A.</t>
  </si>
  <si>
    <t>All Other Misc (Crop Insurance + Credit Guarantee+All other misc)</t>
  </si>
  <si>
    <t>Health Insurers</t>
  </si>
  <si>
    <t>Health Insurers sub Total</t>
  </si>
  <si>
    <t>Zuno General Insurance Ltd $</t>
  </si>
  <si>
    <t xml:space="preserve"> Health Insurers</t>
  </si>
  <si>
    <t xml:space="preserve">Note: Compiled on the basis of data submitted by member insurers on Online portal
           $ Zuno General Insurance Limited formerly known as Edelweiss General Insurance Company Limited  </t>
  </si>
  <si>
    <t>Niva bupa health insurance company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</si>
</sst>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0" fillId="0" borderId="1" xfId="0" applyBorder="1"/>
    <xf numFmtId="10" fontId="1" fillId="0" borderId="1" xfId="1" applyNumberFormat="1" applyFont="1" applyBorder="1"/>
    <xf numFmtId="2" fontId="2" fillId="0" borderId="1" xfId="0" applyNumberFormat="1" applyFont="1" applyBorder="1"/>
    <xf numFmtId="2" fontId="0" fillId="0" borderId="1" xfId="0" applyNumberFormat="1" applyBorder="1"/>
    <xf numFmtId="10" fontId="0" fillId="0" borderId="1" xfId="1" applyNumberFormat="1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0" fontId="2" fillId="0" borderId="1" xfId="1" applyNumberFormat="1" applyFont="1" applyBorder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4"/>
  <sheetViews>
    <sheetView tabSelected="1" workbookViewId="0">
      <selection activeCell="F69" sqref="F69"/>
    </sheetView>
  </sheetViews>
  <sheetFormatPr defaultRowHeight="14.4" x14ac:dyDescent="0.3"/>
  <cols>
    <col min="1" max="1" width="37.44140625" customWidth="1"/>
    <col min="4" max="4" width="11.5546875" customWidth="1"/>
    <col min="9" max="9" width="12.44140625" customWidth="1"/>
  </cols>
  <sheetData>
    <row r="2" spans="1:9" ht="30" customHeight="1" x14ac:dyDescent="0.3">
      <c r="A2" s="12" t="s">
        <v>0</v>
      </c>
      <c r="B2" s="12"/>
      <c r="C2" s="12"/>
      <c r="D2" s="12"/>
      <c r="E2" s="12"/>
      <c r="F2" s="12"/>
      <c r="G2" s="12"/>
      <c r="H2" s="12"/>
      <c r="I2" s="12"/>
    </row>
    <row r="3" spans="1:9" ht="43.2" x14ac:dyDescent="0.3">
      <c r="A3" s="9"/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</row>
    <row r="4" spans="1:9" x14ac:dyDescent="0.3">
      <c r="A4" s="1" t="s">
        <v>9</v>
      </c>
      <c r="B4" s="3"/>
      <c r="C4" s="3"/>
      <c r="D4" s="3"/>
      <c r="E4" s="3"/>
      <c r="F4" s="3"/>
      <c r="G4" s="3"/>
      <c r="H4" s="3"/>
      <c r="I4" s="3"/>
    </row>
    <row r="5" spans="1:9" x14ac:dyDescent="0.3">
      <c r="A5" s="3" t="s">
        <v>10</v>
      </c>
      <c r="B5" s="3">
        <v>3.67</v>
      </c>
      <c r="C5" s="3">
        <v>145.66999999999999</v>
      </c>
      <c r="D5" s="3">
        <v>0</v>
      </c>
      <c r="E5" s="3">
        <v>9.11</v>
      </c>
      <c r="F5" s="3">
        <v>158.44999999999999</v>
      </c>
      <c r="G5" s="4">
        <f>(F5-F6)/F6</f>
        <v>0.54494929797191871</v>
      </c>
      <c r="H5" s="4">
        <f>F5/$F$70</f>
        <v>8.8701961967599281E-3</v>
      </c>
      <c r="I5" s="3">
        <v>55.89</v>
      </c>
    </row>
    <row r="6" spans="1:9" x14ac:dyDescent="0.3">
      <c r="A6" s="3" t="s">
        <v>11</v>
      </c>
      <c r="B6" s="3">
        <v>0.26</v>
      </c>
      <c r="C6" s="3">
        <v>97.61</v>
      </c>
      <c r="D6" s="3">
        <v>0</v>
      </c>
      <c r="E6" s="3">
        <v>4.6900000000000004</v>
      </c>
      <c r="F6" s="3">
        <v>102.56</v>
      </c>
      <c r="G6" s="3"/>
      <c r="H6" s="3"/>
      <c r="I6" s="3"/>
    </row>
    <row r="7" spans="1:9" x14ac:dyDescent="0.3">
      <c r="A7" s="3" t="s">
        <v>12</v>
      </c>
      <c r="B7" s="3">
        <v>130.44</v>
      </c>
      <c r="C7" s="3">
        <v>459.46</v>
      </c>
      <c r="D7" s="3">
        <v>0.05</v>
      </c>
      <c r="E7" s="3">
        <v>38.979999999999997</v>
      </c>
      <c r="F7" s="3">
        <v>628.92999999999995</v>
      </c>
      <c r="G7" s="4">
        <f>(F7-F8)/F8</f>
        <v>8.5672363196961851E-2</v>
      </c>
      <c r="H7" s="4">
        <f>F7/$F$70</f>
        <v>3.5208157109676369E-2</v>
      </c>
      <c r="I7" s="3">
        <v>49.63</v>
      </c>
    </row>
    <row r="8" spans="1:9" x14ac:dyDescent="0.3">
      <c r="A8" s="3" t="s">
        <v>11</v>
      </c>
      <c r="B8" s="3">
        <v>114.88</v>
      </c>
      <c r="C8" s="3">
        <v>324.63</v>
      </c>
      <c r="D8" s="3">
        <v>108.34</v>
      </c>
      <c r="E8" s="3">
        <v>31.45</v>
      </c>
      <c r="F8" s="3">
        <v>579.29999999999995</v>
      </c>
      <c r="G8" s="3"/>
      <c r="H8" s="3"/>
      <c r="I8" s="3"/>
    </row>
    <row r="9" spans="1:9" x14ac:dyDescent="0.3">
      <c r="A9" s="3" t="s">
        <v>13</v>
      </c>
      <c r="B9" s="3">
        <v>92.23</v>
      </c>
      <c r="C9" s="3">
        <v>38.340000000000003</v>
      </c>
      <c r="D9" s="3">
        <v>0</v>
      </c>
      <c r="E9" s="3">
        <v>0.42</v>
      </c>
      <c r="F9" s="3">
        <v>130.99</v>
      </c>
      <c r="G9" s="4">
        <f>(F9-F10)/F10</f>
        <v>0.41198663361000337</v>
      </c>
      <c r="H9" s="4">
        <f>F9/$F$70</f>
        <v>7.3329567675202469E-3</v>
      </c>
      <c r="I9" s="3">
        <v>38.22</v>
      </c>
    </row>
    <row r="10" spans="1:9" x14ac:dyDescent="0.3">
      <c r="A10" s="3" t="s">
        <v>11</v>
      </c>
      <c r="B10" s="3">
        <v>63.15</v>
      </c>
      <c r="C10" s="3">
        <v>29.52</v>
      </c>
      <c r="D10" s="3">
        <v>0</v>
      </c>
      <c r="E10" s="3">
        <v>0.1</v>
      </c>
      <c r="F10" s="3">
        <v>92.77</v>
      </c>
      <c r="G10" s="3"/>
      <c r="H10" s="3"/>
      <c r="I10" s="3"/>
    </row>
    <row r="11" spans="1:9" x14ac:dyDescent="0.3">
      <c r="A11" s="3" t="s">
        <v>71</v>
      </c>
      <c r="B11" s="3">
        <v>2.2799999999999998</v>
      </c>
      <c r="C11" s="3">
        <v>27.47</v>
      </c>
      <c r="D11" s="3">
        <v>0</v>
      </c>
      <c r="E11" s="3">
        <v>4.41</v>
      </c>
      <c r="F11" s="3">
        <v>34.159999999999997</v>
      </c>
      <c r="G11" s="4">
        <f>(F11-F12)/F12</f>
        <v>0.82089552238805941</v>
      </c>
      <c r="H11" s="4">
        <f>F11/$F$70</f>
        <v>1.9123124145239451E-3</v>
      </c>
      <c r="I11" s="3">
        <v>15.4</v>
      </c>
    </row>
    <row r="12" spans="1:9" x14ac:dyDescent="0.3">
      <c r="A12" s="3" t="s">
        <v>11</v>
      </c>
      <c r="B12" s="3">
        <v>1.36</v>
      </c>
      <c r="C12" s="3">
        <v>14.86</v>
      </c>
      <c r="D12" s="3">
        <v>0</v>
      </c>
      <c r="E12" s="3">
        <v>2.54</v>
      </c>
      <c r="F12" s="3">
        <v>18.760000000000002</v>
      </c>
      <c r="G12" s="3"/>
      <c r="H12" s="3"/>
      <c r="I12" s="3"/>
    </row>
    <row r="13" spans="1:9" x14ac:dyDescent="0.3">
      <c r="A13" s="3" t="s">
        <v>14</v>
      </c>
      <c r="B13" s="3">
        <v>28.54</v>
      </c>
      <c r="C13" s="3">
        <v>173.35</v>
      </c>
      <c r="D13" s="3">
        <v>0</v>
      </c>
      <c r="E13" s="3">
        <v>1.42</v>
      </c>
      <c r="F13" s="3">
        <v>203.31</v>
      </c>
      <c r="G13" s="4">
        <f>(F13-F14)/F14</f>
        <v>1.2234251968503937</v>
      </c>
      <c r="H13" s="4">
        <f>F13/$F$70</f>
        <v>1.1381505766887101E-2</v>
      </c>
      <c r="I13" s="3">
        <v>111.87</v>
      </c>
    </row>
    <row r="14" spans="1:9" x14ac:dyDescent="0.3">
      <c r="A14" s="3" t="s">
        <v>11</v>
      </c>
      <c r="B14" s="3">
        <v>22.9</v>
      </c>
      <c r="C14" s="3">
        <v>67.349999999999994</v>
      </c>
      <c r="D14" s="3">
        <v>0</v>
      </c>
      <c r="E14" s="3">
        <v>1.19</v>
      </c>
      <c r="F14" s="3">
        <v>91.44</v>
      </c>
      <c r="G14" s="3"/>
      <c r="H14" s="3"/>
      <c r="I14" s="3"/>
    </row>
    <row r="15" spans="1:9" x14ac:dyDescent="0.3">
      <c r="A15" s="3" t="s">
        <v>15</v>
      </c>
      <c r="B15" s="3">
        <v>7.88</v>
      </c>
      <c r="C15" s="3">
        <v>314.98</v>
      </c>
      <c r="D15" s="3">
        <v>0</v>
      </c>
      <c r="E15" s="3">
        <v>1.7</v>
      </c>
      <c r="F15" s="3">
        <v>324.56</v>
      </c>
      <c r="G15" s="4">
        <f>(F15-F16)/F16</f>
        <v>1.3947465505792076</v>
      </c>
      <c r="H15" s="4">
        <f>F15/$F$70</f>
        <v>1.8169207179680669E-2</v>
      </c>
      <c r="I15" s="3">
        <v>189.03</v>
      </c>
    </row>
    <row r="16" spans="1:9" x14ac:dyDescent="0.3">
      <c r="A16" s="3" t="s">
        <v>11</v>
      </c>
      <c r="B16" s="3">
        <v>5.9</v>
      </c>
      <c r="C16" s="3">
        <v>128.55000000000001</v>
      </c>
      <c r="D16" s="3">
        <v>0</v>
      </c>
      <c r="E16" s="3">
        <v>1.08</v>
      </c>
      <c r="F16" s="3">
        <v>135.53</v>
      </c>
      <c r="G16" s="3"/>
      <c r="H16" s="3"/>
      <c r="I16" s="3"/>
    </row>
    <row r="17" spans="1:9" x14ac:dyDescent="0.3">
      <c r="A17" s="3" t="s">
        <v>16</v>
      </c>
      <c r="B17" s="3">
        <v>491.84</v>
      </c>
      <c r="C17" s="3">
        <v>348.35</v>
      </c>
      <c r="D17" s="3">
        <v>0</v>
      </c>
      <c r="E17" s="3">
        <v>6.18</v>
      </c>
      <c r="F17" s="3">
        <v>846.37</v>
      </c>
      <c r="G17" s="4">
        <f>(F17-F18)/F18</f>
        <v>0.17154365760478371</v>
      </c>
      <c r="H17" s="4">
        <f>F17/$F$70</f>
        <v>4.738067500821521E-2</v>
      </c>
      <c r="I17" s="3">
        <v>123.93</v>
      </c>
    </row>
    <row r="18" spans="1:9" x14ac:dyDescent="0.3">
      <c r="A18" s="3" t="s">
        <v>11</v>
      </c>
      <c r="B18" s="3">
        <v>435.1</v>
      </c>
      <c r="C18" s="3">
        <v>282.27</v>
      </c>
      <c r="D18" s="3">
        <v>0</v>
      </c>
      <c r="E18" s="3">
        <v>5.07</v>
      </c>
      <c r="F18" s="3">
        <v>722.44</v>
      </c>
      <c r="G18" s="3"/>
      <c r="H18" s="3"/>
      <c r="I18" s="3"/>
    </row>
    <row r="19" spans="1:9" x14ac:dyDescent="0.3">
      <c r="A19" s="3" t="s">
        <v>17</v>
      </c>
      <c r="B19" s="3">
        <v>167.08</v>
      </c>
      <c r="C19" s="3">
        <v>1228.72</v>
      </c>
      <c r="D19" s="3">
        <v>0</v>
      </c>
      <c r="E19" s="3">
        <v>35.14</v>
      </c>
      <c r="F19" s="3">
        <v>1430.94</v>
      </c>
      <c r="G19" s="4">
        <f>(F19-F20)/F20</f>
        <v>0.43063956569120487</v>
      </c>
      <c r="H19" s="4">
        <f>F19/$F$70</f>
        <v>8.0105513069054293E-2</v>
      </c>
      <c r="I19" s="3">
        <v>430.73</v>
      </c>
    </row>
    <row r="20" spans="1:9" x14ac:dyDescent="0.3">
      <c r="A20" s="3" t="s">
        <v>11</v>
      </c>
      <c r="B20" s="3">
        <v>134.63999999999999</v>
      </c>
      <c r="C20" s="3">
        <v>827.53</v>
      </c>
      <c r="D20" s="3">
        <v>0</v>
      </c>
      <c r="E20" s="3">
        <v>38.04</v>
      </c>
      <c r="F20" s="3">
        <v>1000.21</v>
      </c>
      <c r="G20" s="3"/>
      <c r="H20" s="3"/>
      <c r="I20" s="3"/>
    </row>
    <row r="21" spans="1:9" x14ac:dyDescent="0.3">
      <c r="A21" s="3" t="s">
        <v>18</v>
      </c>
      <c r="B21" s="3">
        <v>31.42</v>
      </c>
      <c r="C21" s="3">
        <v>247.09</v>
      </c>
      <c r="D21" s="3">
        <v>190</v>
      </c>
      <c r="E21" s="3">
        <v>0.73</v>
      </c>
      <c r="F21" s="3">
        <v>469.24</v>
      </c>
      <c r="G21" s="4">
        <f>(F21-F22)/F22</f>
        <v>0.62232056423731152</v>
      </c>
      <c r="H21" s="4">
        <f>F21/$F$70</f>
        <v>2.6268544420117567E-2</v>
      </c>
      <c r="I21" s="3">
        <v>180</v>
      </c>
    </row>
    <row r="22" spans="1:9" x14ac:dyDescent="0.3">
      <c r="A22" s="3" t="s">
        <v>11</v>
      </c>
      <c r="B22" s="3">
        <v>26.4</v>
      </c>
      <c r="C22" s="3">
        <v>263.73</v>
      </c>
      <c r="D22" s="3">
        <v>-1.45</v>
      </c>
      <c r="E22" s="3">
        <v>0.56000000000000005</v>
      </c>
      <c r="F22" s="3">
        <v>289.24</v>
      </c>
      <c r="G22" s="3"/>
      <c r="H22" s="3"/>
      <c r="I22" s="3"/>
    </row>
    <row r="23" spans="1:9" x14ac:dyDescent="0.3">
      <c r="A23" s="3" t="s">
        <v>19</v>
      </c>
      <c r="B23" s="3">
        <v>11.29</v>
      </c>
      <c r="C23" s="3">
        <v>69.52</v>
      </c>
      <c r="D23" s="3">
        <v>0</v>
      </c>
      <c r="E23" s="3">
        <v>0</v>
      </c>
      <c r="F23" s="3">
        <v>80.81</v>
      </c>
      <c r="G23" s="4">
        <f>(F23-F24)/F24</f>
        <v>0.81881611523745224</v>
      </c>
      <c r="H23" s="4">
        <f>F23/$F$70</f>
        <v>4.5238280508688531E-3</v>
      </c>
      <c r="I23" s="3">
        <v>36.380000000000003</v>
      </c>
    </row>
    <row r="24" spans="1:9" x14ac:dyDescent="0.3">
      <c r="A24" s="3" t="s">
        <v>11</v>
      </c>
      <c r="B24" s="3">
        <v>10.93</v>
      </c>
      <c r="C24" s="3">
        <v>33.5</v>
      </c>
      <c r="D24" s="3">
        <v>0</v>
      </c>
      <c r="E24" s="3">
        <v>0</v>
      </c>
      <c r="F24" s="3">
        <v>44.43</v>
      </c>
      <c r="G24" s="3"/>
      <c r="H24" s="3"/>
      <c r="I24" s="3"/>
    </row>
    <row r="25" spans="1:9" x14ac:dyDescent="0.3">
      <c r="A25" s="3" t="s">
        <v>20</v>
      </c>
      <c r="B25" s="3">
        <v>10.47</v>
      </c>
      <c r="C25" s="3">
        <v>85.81</v>
      </c>
      <c r="D25" s="3">
        <v>0</v>
      </c>
      <c r="E25" s="3">
        <v>6.23</v>
      </c>
      <c r="F25" s="3">
        <v>102.51</v>
      </c>
      <c r="G25" s="4">
        <f>(F25-F26)/F26</f>
        <v>3.8601823708206709E-2</v>
      </c>
      <c r="H25" s="4">
        <f>F25/$F$70</f>
        <v>5.7386166748492288E-3</v>
      </c>
      <c r="I25" s="3">
        <v>3.81</v>
      </c>
    </row>
    <row r="26" spans="1:9" x14ac:dyDescent="0.3">
      <c r="A26" s="3" t="s">
        <v>11</v>
      </c>
      <c r="B26" s="3">
        <v>7.77</v>
      </c>
      <c r="C26" s="3">
        <v>85.8</v>
      </c>
      <c r="D26" s="3">
        <v>0</v>
      </c>
      <c r="E26" s="3">
        <v>5.13</v>
      </c>
      <c r="F26" s="3">
        <v>98.7</v>
      </c>
      <c r="G26" s="3"/>
      <c r="H26" s="3"/>
      <c r="I26" s="3"/>
    </row>
    <row r="27" spans="1:9" x14ac:dyDescent="0.3">
      <c r="A27" s="3" t="s">
        <v>21</v>
      </c>
      <c r="B27" s="3">
        <v>5.62</v>
      </c>
      <c r="C27" s="3">
        <v>83.43</v>
      </c>
      <c r="D27" s="3">
        <v>0</v>
      </c>
      <c r="E27" s="3">
        <v>0</v>
      </c>
      <c r="F27" s="3">
        <v>89.05</v>
      </c>
      <c r="G27" s="4">
        <f>(F27-F28)/F28</f>
        <v>2.017621145374449</v>
      </c>
      <c r="H27" s="4">
        <f>F27/$F$70</f>
        <v>4.9851118417259168E-3</v>
      </c>
      <c r="I27" s="3">
        <v>59.54</v>
      </c>
    </row>
    <row r="28" spans="1:9" x14ac:dyDescent="0.3">
      <c r="A28" s="3" t="s">
        <v>11</v>
      </c>
      <c r="B28" s="3">
        <v>4.8099999999999996</v>
      </c>
      <c r="C28" s="3">
        <v>24.7</v>
      </c>
      <c r="D28" s="3">
        <v>0</v>
      </c>
      <c r="E28" s="3">
        <v>0</v>
      </c>
      <c r="F28" s="3">
        <v>29.51</v>
      </c>
      <c r="G28" s="3"/>
      <c r="H28" s="3"/>
      <c r="I28" s="3"/>
    </row>
    <row r="29" spans="1:9" x14ac:dyDescent="0.3">
      <c r="A29" s="3" t="s">
        <v>22</v>
      </c>
      <c r="B29" s="3">
        <v>332.29</v>
      </c>
      <c r="C29" s="3">
        <v>420.87</v>
      </c>
      <c r="D29" s="3">
        <v>0</v>
      </c>
      <c r="E29" s="3">
        <v>0.93</v>
      </c>
      <c r="F29" s="3">
        <v>754.09</v>
      </c>
      <c r="G29" s="4">
        <f>(F29-F30)/F30</f>
        <v>-8.6671107612184273E-2</v>
      </c>
      <c r="H29" s="4">
        <f>F29/$F$70</f>
        <v>4.2214744398956734E-2</v>
      </c>
      <c r="I29" s="3">
        <v>-71.56</v>
      </c>
    </row>
    <row r="30" spans="1:9" x14ac:dyDescent="0.3">
      <c r="A30" s="3" t="s">
        <v>11</v>
      </c>
      <c r="B30" s="3">
        <v>333.71</v>
      </c>
      <c r="C30" s="3">
        <v>395.83</v>
      </c>
      <c r="D30" s="3">
        <v>95.05</v>
      </c>
      <c r="E30" s="3">
        <v>1.06</v>
      </c>
      <c r="F30" s="3">
        <v>825.65</v>
      </c>
      <c r="G30" s="3"/>
      <c r="H30" s="3"/>
      <c r="I30" s="3"/>
    </row>
    <row r="31" spans="1:9" x14ac:dyDescent="0.3">
      <c r="A31" s="3" t="s">
        <v>23</v>
      </c>
      <c r="B31" s="3">
        <v>7.71</v>
      </c>
      <c r="C31" s="3">
        <v>1.69</v>
      </c>
      <c r="D31" s="3">
        <v>0</v>
      </c>
      <c r="E31" s="3">
        <v>0</v>
      </c>
      <c r="F31" s="3">
        <v>9.4</v>
      </c>
      <c r="G31" s="4">
        <f>(F31-F32)/F32</f>
        <v>5.2631578947368494E-2</v>
      </c>
      <c r="H31" s="4">
        <f>F31/$F$70</f>
        <v>5.2622180024956345E-4</v>
      </c>
      <c r="I31" s="3">
        <v>0.47</v>
      </c>
    </row>
    <row r="32" spans="1:9" x14ac:dyDescent="0.3">
      <c r="A32" s="3" t="s">
        <v>11</v>
      </c>
      <c r="B32" s="3">
        <v>5.13</v>
      </c>
      <c r="C32" s="3">
        <v>3.8</v>
      </c>
      <c r="D32" s="3">
        <v>0</v>
      </c>
      <c r="E32" s="3">
        <v>0</v>
      </c>
      <c r="F32" s="3">
        <v>8.93</v>
      </c>
      <c r="G32" s="3"/>
      <c r="H32" s="3"/>
      <c r="I32" s="3"/>
    </row>
    <row r="33" spans="1:9" x14ac:dyDescent="0.3">
      <c r="A33" s="3" t="s">
        <v>24</v>
      </c>
      <c r="B33" s="3">
        <v>0.46</v>
      </c>
      <c r="C33" s="3">
        <v>1.47</v>
      </c>
      <c r="D33" s="3">
        <v>0</v>
      </c>
      <c r="E33" s="3">
        <v>0</v>
      </c>
      <c r="F33" s="3">
        <v>1.93</v>
      </c>
      <c r="G33" s="4">
        <f>(F33-F34)/F34</f>
        <v>-0.2248995983935744</v>
      </c>
      <c r="H33" s="4">
        <f>F33/$F$70</f>
        <v>1.0804341217889972E-4</v>
      </c>
      <c r="I33" s="3">
        <v>-0.56000000000000005</v>
      </c>
    </row>
    <row r="34" spans="1:9" x14ac:dyDescent="0.3">
      <c r="A34" s="3" t="s">
        <v>11</v>
      </c>
      <c r="B34" s="3">
        <v>0.31</v>
      </c>
      <c r="C34" s="3">
        <v>2.1800000000000002</v>
      </c>
      <c r="D34" s="3">
        <v>0</v>
      </c>
      <c r="E34" s="3">
        <v>0</v>
      </c>
      <c r="F34" s="3">
        <v>2.4900000000000002</v>
      </c>
      <c r="G34" s="3"/>
      <c r="H34" s="3"/>
      <c r="I34" s="3"/>
    </row>
    <row r="35" spans="1:9" x14ac:dyDescent="0.3">
      <c r="A35" s="3" t="s">
        <v>25</v>
      </c>
      <c r="B35" s="3">
        <v>51.83</v>
      </c>
      <c r="C35" s="3">
        <v>398.47</v>
      </c>
      <c r="D35" s="3">
        <v>0</v>
      </c>
      <c r="E35" s="3">
        <v>19.63</v>
      </c>
      <c r="F35" s="3">
        <v>469.93</v>
      </c>
      <c r="G35" s="4">
        <f>(F35-F36)/F36</f>
        <v>0.39631555489526071</v>
      </c>
      <c r="H35" s="4">
        <f>F35/$F$70</f>
        <v>2.630717133949759E-2</v>
      </c>
      <c r="I35" s="3">
        <v>133.38</v>
      </c>
    </row>
    <row r="36" spans="1:9" x14ac:dyDescent="0.3">
      <c r="A36" s="3" t="s">
        <v>11</v>
      </c>
      <c r="B36" s="3">
        <v>34.520000000000003</v>
      </c>
      <c r="C36" s="3">
        <v>259.2</v>
      </c>
      <c r="D36" s="3">
        <v>29.44</v>
      </c>
      <c r="E36" s="3">
        <v>13.39</v>
      </c>
      <c r="F36" s="3">
        <v>336.55</v>
      </c>
      <c r="G36" s="3"/>
      <c r="H36" s="3"/>
      <c r="I36" s="3"/>
    </row>
    <row r="37" spans="1:9" x14ac:dyDescent="0.3">
      <c r="A37" s="3" t="s">
        <v>26</v>
      </c>
      <c r="B37" s="3">
        <v>31.18</v>
      </c>
      <c r="C37" s="3">
        <v>56.59</v>
      </c>
      <c r="D37" s="3">
        <v>0</v>
      </c>
      <c r="E37" s="3">
        <v>0.66</v>
      </c>
      <c r="F37" s="3">
        <v>88.43</v>
      </c>
      <c r="G37" s="4">
        <f>(F37-F38)/F38</f>
        <v>-3.376311188811177E-2</v>
      </c>
      <c r="H37" s="3">
        <v>0.5</v>
      </c>
      <c r="I37" s="3">
        <v>-3.09</v>
      </c>
    </row>
    <row r="38" spans="1:9" x14ac:dyDescent="0.3">
      <c r="A38" s="3" t="s">
        <v>11</v>
      </c>
      <c r="B38" s="3">
        <v>30.14</v>
      </c>
      <c r="C38" s="3">
        <v>60.49</v>
      </c>
      <c r="D38" s="3">
        <v>0</v>
      </c>
      <c r="E38" s="3">
        <v>0.89</v>
      </c>
      <c r="F38" s="3">
        <v>91.52</v>
      </c>
      <c r="G38" s="3"/>
      <c r="H38" s="3"/>
      <c r="I38" s="3"/>
    </row>
    <row r="39" spans="1:9" x14ac:dyDescent="0.3">
      <c r="A39" s="3" t="s">
        <v>27</v>
      </c>
      <c r="B39" s="3">
        <v>76.650000000000006</v>
      </c>
      <c r="C39" s="3">
        <v>311.57</v>
      </c>
      <c r="D39" s="3">
        <v>0</v>
      </c>
      <c r="E39" s="3">
        <v>0.22</v>
      </c>
      <c r="F39" s="3">
        <v>388.44</v>
      </c>
      <c r="G39" s="4">
        <f>(F39-F40)/F40</f>
        <v>0.47965869267103467</v>
      </c>
      <c r="H39" s="4">
        <f>F39/$F$70</f>
        <v>2.1745276179674512E-2</v>
      </c>
      <c r="I39" s="3">
        <v>125.92</v>
      </c>
    </row>
    <row r="40" spans="1:9" x14ac:dyDescent="0.3">
      <c r="A40" s="3" t="s">
        <v>11</v>
      </c>
      <c r="B40" s="3">
        <v>64.06</v>
      </c>
      <c r="C40" s="3">
        <v>197.89</v>
      </c>
      <c r="D40" s="3">
        <v>0</v>
      </c>
      <c r="E40" s="3">
        <v>0.56999999999999995</v>
      </c>
      <c r="F40" s="3">
        <v>262.52</v>
      </c>
      <c r="G40" s="3"/>
      <c r="H40" s="3"/>
      <c r="I40" s="3"/>
    </row>
    <row r="41" spans="1:9" x14ac:dyDescent="0.3">
      <c r="A41" s="3" t="s">
        <v>28</v>
      </c>
      <c r="B41" s="3">
        <v>0.6</v>
      </c>
      <c r="C41" s="3">
        <v>0</v>
      </c>
      <c r="D41" s="3">
        <v>0</v>
      </c>
      <c r="E41" s="3">
        <v>0</v>
      </c>
      <c r="F41" s="3">
        <v>0.6</v>
      </c>
      <c r="G41" s="4">
        <f>(F41-F42)/F42</f>
        <v>3.2857142857142851</v>
      </c>
      <c r="H41" s="4">
        <f>F41/$F$70</f>
        <v>3.3588625547844472E-5</v>
      </c>
      <c r="I41" s="3">
        <v>0.46</v>
      </c>
    </row>
    <row r="42" spans="1:9" x14ac:dyDescent="0.3">
      <c r="A42" s="3" t="s">
        <v>11</v>
      </c>
      <c r="B42" s="3">
        <v>0.14000000000000001</v>
      </c>
      <c r="C42" s="3">
        <v>0</v>
      </c>
      <c r="D42" s="3">
        <v>0</v>
      </c>
      <c r="E42" s="3">
        <v>0</v>
      </c>
      <c r="F42" s="3">
        <v>0.14000000000000001</v>
      </c>
      <c r="G42" s="3"/>
      <c r="H42" s="3"/>
      <c r="I42" s="3"/>
    </row>
    <row r="43" spans="1:9" x14ac:dyDescent="0.3">
      <c r="A43" s="3" t="s">
        <v>29</v>
      </c>
      <c r="B43" s="3">
        <v>107.4</v>
      </c>
      <c r="C43" s="3">
        <v>268.47000000000003</v>
      </c>
      <c r="D43" s="3">
        <v>0</v>
      </c>
      <c r="E43" s="3">
        <v>61.04</v>
      </c>
      <c r="F43" s="3">
        <v>436.91</v>
      </c>
      <c r="G43" s="4">
        <f>(F43-F44)/F44</f>
        <v>0.29416469194312794</v>
      </c>
      <c r="H43" s="4">
        <f>F43/$F$70</f>
        <v>2.4458677313514549E-2</v>
      </c>
      <c r="I43" s="3">
        <v>99.31</v>
      </c>
    </row>
    <row r="44" spans="1:9" x14ac:dyDescent="0.3">
      <c r="A44" s="3" t="s">
        <v>11</v>
      </c>
      <c r="B44" s="3">
        <v>84.91</v>
      </c>
      <c r="C44" s="3">
        <v>207.68</v>
      </c>
      <c r="D44" s="3">
        <v>0</v>
      </c>
      <c r="E44" s="3">
        <v>45.01</v>
      </c>
      <c r="F44" s="3">
        <v>337.6</v>
      </c>
      <c r="G44" s="3"/>
      <c r="H44" s="3"/>
      <c r="I44" s="3"/>
    </row>
    <row r="45" spans="1:9" x14ac:dyDescent="0.3">
      <c r="A45" s="3" t="s">
        <v>30</v>
      </c>
      <c r="B45" s="3">
        <v>417.89</v>
      </c>
      <c r="C45" s="3">
        <v>2887.41</v>
      </c>
      <c r="D45" s="3">
        <v>694.81</v>
      </c>
      <c r="E45" s="3">
        <v>0.27</v>
      </c>
      <c r="F45" s="3">
        <v>4000.38</v>
      </c>
      <c r="G45" s="4">
        <f>(F45-F46)/F46</f>
        <v>9.8314521907920602E-2</v>
      </c>
      <c r="H45" s="4">
        <f>F45/$F$70</f>
        <v>0.22394544311514347</v>
      </c>
      <c r="I45" s="3">
        <v>358.09</v>
      </c>
    </row>
    <row r="46" spans="1:9" x14ac:dyDescent="0.3">
      <c r="A46" s="3" t="s">
        <v>11</v>
      </c>
      <c r="B46" s="3">
        <v>390.77</v>
      </c>
      <c r="C46" s="3">
        <v>2720.78</v>
      </c>
      <c r="D46" s="3">
        <v>528.89</v>
      </c>
      <c r="E46" s="3">
        <v>1.85</v>
      </c>
      <c r="F46" s="3">
        <v>3642.29</v>
      </c>
      <c r="G46" s="3"/>
      <c r="H46" s="3"/>
      <c r="I46" s="3"/>
    </row>
    <row r="47" spans="1:9" x14ac:dyDescent="0.3">
      <c r="A47" s="3" t="s">
        <v>31</v>
      </c>
      <c r="B47" s="3">
        <v>277.36</v>
      </c>
      <c r="C47" s="3">
        <v>996.84</v>
      </c>
      <c r="D47" s="3">
        <v>148</v>
      </c>
      <c r="E47" s="3">
        <v>1.1499999999999999</v>
      </c>
      <c r="F47" s="3">
        <v>1423.35</v>
      </c>
      <c r="G47" s="4">
        <f>(F47-F48)/F48</f>
        <v>0.20265143513785258</v>
      </c>
      <c r="H47" s="4">
        <f>F47/$F$70</f>
        <v>7.9680616955874042E-2</v>
      </c>
      <c r="I47" s="3">
        <v>239.84</v>
      </c>
    </row>
    <row r="48" spans="1:9" x14ac:dyDescent="0.3">
      <c r="A48" s="3" t="s">
        <v>11</v>
      </c>
      <c r="B48" s="3">
        <v>253.72</v>
      </c>
      <c r="C48" s="3">
        <v>901.63</v>
      </c>
      <c r="D48" s="3">
        <v>27.14</v>
      </c>
      <c r="E48" s="3">
        <v>1.02</v>
      </c>
      <c r="F48" s="3">
        <v>1183.51</v>
      </c>
      <c r="G48" s="3"/>
      <c r="H48" s="3"/>
      <c r="I48" s="3"/>
    </row>
    <row r="49" spans="1:9" x14ac:dyDescent="0.3">
      <c r="A49" s="3" t="s">
        <v>32</v>
      </c>
      <c r="B49" s="3">
        <v>222.23</v>
      </c>
      <c r="C49" s="3">
        <v>981.57</v>
      </c>
      <c r="D49" s="3">
        <v>410.91</v>
      </c>
      <c r="E49" s="3">
        <v>1.19</v>
      </c>
      <c r="F49" s="3">
        <v>1615.9</v>
      </c>
      <c r="G49" s="4">
        <f>(F49-F50)/F50</f>
        <v>0.10155973059198867</v>
      </c>
      <c r="H49" s="4">
        <f>F49/$F$70</f>
        <v>9.0459766704603151E-2</v>
      </c>
      <c r="I49" s="3">
        <v>148.97999999999999</v>
      </c>
    </row>
    <row r="50" spans="1:9" x14ac:dyDescent="0.3">
      <c r="A50" s="3" t="s">
        <v>11</v>
      </c>
      <c r="B50" s="3">
        <v>200.28</v>
      </c>
      <c r="C50" s="3">
        <v>804.97</v>
      </c>
      <c r="D50" s="3">
        <v>460.38</v>
      </c>
      <c r="E50" s="3">
        <v>1.29</v>
      </c>
      <c r="F50" s="3">
        <v>1466.92</v>
      </c>
      <c r="G50" s="3"/>
      <c r="H50" s="3"/>
      <c r="I50" s="3"/>
    </row>
    <row r="51" spans="1:9" x14ac:dyDescent="0.3">
      <c r="A51" s="3" t="s">
        <v>33</v>
      </c>
      <c r="B51" s="3">
        <v>15.58</v>
      </c>
      <c r="C51" s="3">
        <v>87.07</v>
      </c>
      <c r="D51" s="3">
        <v>0</v>
      </c>
      <c r="E51" s="3">
        <v>0.01</v>
      </c>
      <c r="F51" s="3">
        <v>102.66</v>
      </c>
      <c r="G51" s="4">
        <f>(F51-F52)/F52</f>
        <v>0.5412100285242456</v>
      </c>
      <c r="H51" s="4">
        <f>F51/$F$70</f>
        <v>5.7470138312361889E-3</v>
      </c>
      <c r="I51" s="3">
        <v>36.049999999999997</v>
      </c>
    </row>
    <row r="52" spans="1:9" x14ac:dyDescent="0.3">
      <c r="A52" s="3" t="s">
        <v>11</v>
      </c>
      <c r="B52" s="3">
        <v>16.98</v>
      </c>
      <c r="C52" s="3">
        <v>49.63</v>
      </c>
      <c r="D52" s="3">
        <v>0</v>
      </c>
      <c r="E52" s="3">
        <v>0</v>
      </c>
      <c r="F52" s="3">
        <v>66.61</v>
      </c>
      <c r="G52" s="3"/>
      <c r="H52" s="3"/>
      <c r="I52" s="3"/>
    </row>
    <row r="53" spans="1:9" x14ac:dyDescent="0.3">
      <c r="A53" s="1" t="s">
        <v>34</v>
      </c>
      <c r="B53" s="5">
        <f t="shared" ref="B53:F54" si="0">B5+B7+B9+B11+B13+B15+B17+B19+B21+B23+B25+B27+B29+B31+B33+B35+B37+B39+B41+B43+B45+B47+B49+B51</f>
        <v>2523.94</v>
      </c>
      <c r="C53" s="5">
        <f t="shared" si="0"/>
        <v>9634.2099999999991</v>
      </c>
      <c r="D53" s="5">
        <f t="shared" si="0"/>
        <v>1443.77</v>
      </c>
      <c r="E53" s="5">
        <f t="shared" si="0"/>
        <v>189.42000000000002</v>
      </c>
      <c r="F53" s="5">
        <f t="shared" si="0"/>
        <v>13791.34</v>
      </c>
      <c r="G53" s="4">
        <f>(F53-F54)/F54</f>
        <v>0.20663154155606217</v>
      </c>
      <c r="H53" s="4">
        <f>F53/$F$70</f>
        <v>0.77205359177168231</v>
      </c>
      <c r="I53" s="3">
        <v>2361.7199999999998</v>
      </c>
    </row>
    <row r="54" spans="1:9" x14ac:dyDescent="0.3">
      <c r="A54" s="3" t="s">
        <v>35</v>
      </c>
      <c r="B54" s="6">
        <f t="shared" si="0"/>
        <v>2242.7700000000004</v>
      </c>
      <c r="C54" s="6">
        <f t="shared" si="0"/>
        <v>7784.13</v>
      </c>
      <c r="D54" s="6">
        <f t="shared" si="0"/>
        <v>1247.79</v>
      </c>
      <c r="E54" s="6">
        <f t="shared" si="0"/>
        <v>154.92999999999998</v>
      </c>
      <c r="F54" s="6">
        <f t="shared" si="0"/>
        <v>11429.62</v>
      </c>
      <c r="G54" s="3"/>
      <c r="H54" s="3"/>
      <c r="I54" s="3"/>
    </row>
    <row r="55" spans="1:9" x14ac:dyDescent="0.3">
      <c r="A55" s="3" t="s">
        <v>36</v>
      </c>
      <c r="B55" s="7">
        <f>(B53-B54)/B54</f>
        <v>0.12536729134061877</v>
      </c>
      <c r="C55" s="7">
        <f>(C53-C54)/C54</f>
        <v>0.2376733173777929</v>
      </c>
      <c r="D55" s="7">
        <f>(D53-D54)/D54</f>
        <v>0.15706168505918466</v>
      </c>
      <c r="E55" s="7">
        <f>(E53-E54)/E54</f>
        <v>0.22261666559091231</v>
      </c>
      <c r="F55" s="7">
        <f>(F53-F54)/F54</f>
        <v>0.20663154155606217</v>
      </c>
      <c r="G55" s="3"/>
      <c r="H55" s="3"/>
      <c r="I55" s="3"/>
    </row>
    <row r="56" spans="1:9" x14ac:dyDescent="0.3">
      <c r="A56" s="1" t="s">
        <v>69</v>
      </c>
      <c r="B56" s="3"/>
      <c r="C56" s="3"/>
      <c r="D56" s="3"/>
      <c r="E56" s="3"/>
      <c r="F56" s="3"/>
      <c r="G56" s="3"/>
      <c r="H56" s="3"/>
      <c r="I56" s="3"/>
    </row>
    <row r="57" spans="1:9" x14ac:dyDescent="0.3">
      <c r="A57" s="3" t="s">
        <v>37</v>
      </c>
      <c r="B57" s="3">
        <v>481.47</v>
      </c>
      <c r="C57" s="3">
        <v>233.28</v>
      </c>
      <c r="D57" s="3">
        <v>0</v>
      </c>
      <c r="E57" s="3">
        <v>2.25</v>
      </c>
      <c r="F57" s="3">
        <v>717</v>
      </c>
      <c r="G57" s="4">
        <f>(F57-F58)/F58</f>
        <v>0.47825907675813878</v>
      </c>
      <c r="H57" s="4">
        <f>F57/$F$70</f>
        <v>4.0138407529674146E-2</v>
      </c>
      <c r="I57" s="3">
        <v>231.97</v>
      </c>
    </row>
    <row r="58" spans="1:9" x14ac:dyDescent="0.3">
      <c r="A58" s="3" t="s">
        <v>11</v>
      </c>
      <c r="B58" s="3">
        <v>387.38</v>
      </c>
      <c r="C58" s="3">
        <v>97.04</v>
      </c>
      <c r="D58" s="3">
        <v>0</v>
      </c>
      <c r="E58" s="3">
        <v>0.61</v>
      </c>
      <c r="F58" s="3">
        <v>485.03</v>
      </c>
      <c r="G58" s="3"/>
      <c r="H58" s="3"/>
      <c r="I58" s="3"/>
    </row>
    <row r="59" spans="1:9" x14ac:dyDescent="0.3">
      <c r="A59" s="3" t="s">
        <v>38</v>
      </c>
      <c r="B59" s="3">
        <v>128.01</v>
      </c>
      <c r="C59" s="3">
        <v>272.48</v>
      </c>
      <c r="D59" s="3">
        <v>0</v>
      </c>
      <c r="E59" s="3">
        <v>0</v>
      </c>
      <c r="F59" s="3">
        <v>400.49</v>
      </c>
      <c r="G59" s="4">
        <f>(F59-F60)/F60</f>
        <v>0.22951524268565987</v>
      </c>
      <c r="H59" s="4">
        <f>F59/$F$70</f>
        <v>2.2419847742760388E-2</v>
      </c>
      <c r="I59" s="3">
        <v>74.760000000000005</v>
      </c>
    </row>
    <row r="60" spans="1:9" x14ac:dyDescent="0.3">
      <c r="A60" s="3" t="s">
        <v>11</v>
      </c>
      <c r="B60" s="3">
        <v>110.19</v>
      </c>
      <c r="C60" s="3">
        <v>215.54</v>
      </c>
      <c r="D60" s="3">
        <v>0</v>
      </c>
      <c r="E60" s="3">
        <v>0</v>
      </c>
      <c r="F60" s="3">
        <v>325.73</v>
      </c>
      <c r="G60" s="3"/>
      <c r="H60" s="3"/>
      <c r="I60" s="3"/>
    </row>
    <row r="61" spans="1:9" x14ac:dyDescent="0.3">
      <c r="A61" s="3" t="s">
        <v>39</v>
      </c>
      <c r="B61" s="3">
        <v>478.52</v>
      </c>
      <c r="C61" s="3">
        <v>410.12</v>
      </c>
      <c r="D61" s="3">
        <v>0</v>
      </c>
      <c r="E61" s="3">
        <v>27.74</v>
      </c>
      <c r="F61" s="3">
        <v>916.38</v>
      </c>
      <c r="G61" s="4">
        <f>(F61-F62)/F62</f>
        <v>0.41931386974366919</v>
      </c>
      <c r="H61" s="4">
        <f>F61/$F$70</f>
        <v>5.1299907799222867E-2</v>
      </c>
      <c r="I61" s="3">
        <v>270.73</v>
      </c>
    </row>
    <row r="62" spans="1:9" x14ac:dyDescent="0.3">
      <c r="A62" s="3" t="s">
        <v>11</v>
      </c>
      <c r="B62" s="3">
        <v>340.72</v>
      </c>
      <c r="C62" s="3">
        <v>278.35000000000002</v>
      </c>
      <c r="D62" s="3">
        <v>0</v>
      </c>
      <c r="E62" s="3">
        <v>26.58</v>
      </c>
      <c r="F62" s="3">
        <v>645.65</v>
      </c>
      <c r="G62" s="3"/>
      <c r="H62" s="3"/>
      <c r="I62" s="3"/>
    </row>
    <row r="63" spans="1:9" x14ac:dyDescent="0.3">
      <c r="A63" s="3" t="s">
        <v>40</v>
      </c>
      <c r="B63" s="3">
        <v>96.43</v>
      </c>
      <c r="C63" s="3">
        <v>144.6</v>
      </c>
      <c r="D63" s="3">
        <v>0</v>
      </c>
      <c r="E63" s="3">
        <v>0.23</v>
      </c>
      <c r="F63" s="3">
        <v>241.26</v>
      </c>
      <c r="G63" s="4">
        <f>(F63-F64)/F64</f>
        <v>0.2784018651971174</v>
      </c>
      <c r="H63" s="4">
        <f>F63/$F$70</f>
        <v>1.3505986332788262E-2</v>
      </c>
      <c r="I63" s="3">
        <v>52.54</v>
      </c>
    </row>
    <row r="64" spans="1:9" x14ac:dyDescent="0.3">
      <c r="A64" s="3" t="s">
        <v>11</v>
      </c>
      <c r="B64" s="3">
        <v>69.59</v>
      </c>
      <c r="C64" s="3">
        <v>118.9</v>
      </c>
      <c r="D64" s="3">
        <v>0</v>
      </c>
      <c r="E64" s="3">
        <v>0.23</v>
      </c>
      <c r="F64" s="3">
        <v>188.72</v>
      </c>
      <c r="G64" s="3"/>
      <c r="H64" s="3"/>
      <c r="I64" s="3"/>
    </row>
    <row r="65" spans="1:9" x14ac:dyDescent="0.3">
      <c r="A65" s="3" t="s">
        <v>41</v>
      </c>
      <c r="B65" s="3">
        <v>1658.27</v>
      </c>
      <c r="C65" s="3">
        <v>137.28</v>
      </c>
      <c r="D65" s="3">
        <v>0</v>
      </c>
      <c r="E65" s="3">
        <v>1.17</v>
      </c>
      <c r="F65" s="3">
        <v>1796.72</v>
      </c>
      <c r="G65" s="4">
        <f>(F65-F66)/F66</f>
        <v>0.20194803457226199</v>
      </c>
      <c r="H65" s="4">
        <f>F65/$F$70</f>
        <v>0.10058225882387187</v>
      </c>
      <c r="I65" s="3">
        <v>301.88</v>
      </c>
    </row>
    <row r="66" spans="1:9" x14ac:dyDescent="0.3">
      <c r="A66" s="3" t="s">
        <v>11</v>
      </c>
      <c r="B66" s="3">
        <v>1391.39</v>
      </c>
      <c r="C66" s="3">
        <v>103.16</v>
      </c>
      <c r="D66" s="3">
        <v>0</v>
      </c>
      <c r="E66" s="3">
        <v>0.28999999999999998</v>
      </c>
      <c r="F66" s="3">
        <v>1494.84</v>
      </c>
      <c r="G66" s="3"/>
      <c r="H66" s="3"/>
      <c r="I66" s="3"/>
    </row>
    <row r="67" spans="1:9" x14ac:dyDescent="0.3">
      <c r="A67" s="1" t="s">
        <v>70</v>
      </c>
      <c r="B67" s="5">
        <f t="shared" ref="B67:F68" si="1">B57+B59+B61+B63+B65</f>
        <v>2842.7</v>
      </c>
      <c r="C67" s="5">
        <f t="shared" si="1"/>
        <v>1197.76</v>
      </c>
      <c r="D67" s="5">
        <f t="shared" si="1"/>
        <v>0</v>
      </c>
      <c r="E67" s="5">
        <f t="shared" si="1"/>
        <v>31.39</v>
      </c>
      <c r="F67" s="5">
        <f t="shared" si="1"/>
        <v>4071.8500000000004</v>
      </c>
      <c r="G67" s="4">
        <f>(F67-F68)/F68</f>
        <v>0.29677990554049899</v>
      </c>
      <c r="H67" s="4">
        <f>F67/$F$70</f>
        <v>0.22794640822831755</v>
      </c>
      <c r="I67" s="3">
        <v>931.88</v>
      </c>
    </row>
    <row r="68" spans="1:9" x14ac:dyDescent="0.3">
      <c r="A68" s="3" t="s">
        <v>35</v>
      </c>
      <c r="B68" s="6">
        <f t="shared" si="1"/>
        <v>2299.27</v>
      </c>
      <c r="C68" s="6">
        <f t="shared" si="1"/>
        <v>812.99</v>
      </c>
      <c r="D68" s="6">
        <f t="shared" si="1"/>
        <v>0</v>
      </c>
      <c r="E68" s="6">
        <f t="shared" si="1"/>
        <v>27.709999999999997</v>
      </c>
      <c r="F68" s="6">
        <f t="shared" si="1"/>
        <v>3139.97</v>
      </c>
      <c r="G68" s="3"/>
      <c r="H68" s="3"/>
      <c r="I68" s="3"/>
    </row>
    <row r="69" spans="1:9" x14ac:dyDescent="0.3">
      <c r="A69" s="3" t="s">
        <v>36</v>
      </c>
      <c r="B69" s="7">
        <f>(B67-B68)/B68</f>
        <v>0.23634892813806113</v>
      </c>
      <c r="C69" s="7">
        <f>(C67-C68)/C68</f>
        <v>0.47327765409168621</v>
      </c>
      <c r="D69" s="3">
        <v>0</v>
      </c>
      <c r="E69" s="7">
        <f>(E67-E68)/E68</f>
        <v>0.13280404186214376</v>
      </c>
      <c r="F69" s="7">
        <f>(F67-F68)/F68</f>
        <v>0.29677990554049899</v>
      </c>
      <c r="G69" s="3"/>
      <c r="H69" s="3"/>
      <c r="I69" s="3"/>
    </row>
    <row r="70" spans="1:9" x14ac:dyDescent="0.3">
      <c r="A70" s="1" t="s">
        <v>42</v>
      </c>
      <c r="B70" s="5">
        <f t="shared" ref="B70:F71" si="2">B67+B53</f>
        <v>5366.6399999999994</v>
      </c>
      <c r="C70" s="5">
        <f t="shared" si="2"/>
        <v>10831.97</v>
      </c>
      <c r="D70" s="5">
        <f t="shared" si="2"/>
        <v>1443.77</v>
      </c>
      <c r="E70" s="5">
        <f t="shared" si="2"/>
        <v>220.81</v>
      </c>
      <c r="F70" s="5">
        <f t="shared" si="2"/>
        <v>17863.190000000002</v>
      </c>
      <c r="G70" s="7">
        <f>(F70-F71)/F71</f>
        <v>0.22605989598883716</v>
      </c>
      <c r="H70" s="7">
        <v>1</v>
      </c>
      <c r="I70" s="3">
        <v>3293.6</v>
      </c>
    </row>
    <row r="71" spans="1:9" x14ac:dyDescent="0.3">
      <c r="A71" s="3" t="s">
        <v>35</v>
      </c>
      <c r="B71" s="6">
        <f t="shared" si="2"/>
        <v>4542.0400000000009</v>
      </c>
      <c r="C71" s="6">
        <f t="shared" si="2"/>
        <v>8597.1200000000008</v>
      </c>
      <c r="D71" s="6">
        <f t="shared" si="2"/>
        <v>1247.79</v>
      </c>
      <c r="E71" s="6">
        <f t="shared" si="2"/>
        <v>182.64</v>
      </c>
      <c r="F71" s="6">
        <f t="shared" si="2"/>
        <v>14569.59</v>
      </c>
      <c r="G71" s="3"/>
      <c r="H71" s="3"/>
      <c r="I71" s="3"/>
    </row>
    <row r="72" spans="1:9" x14ac:dyDescent="0.3">
      <c r="A72" s="3" t="s">
        <v>36</v>
      </c>
      <c r="B72" s="7">
        <f>(B70-B71)/B71</f>
        <v>0.18154837914241143</v>
      </c>
      <c r="C72" s="7">
        <f>(C70-C71)/C71</f>
        <v>0.25995333320926056</v>
      </c>
      <c r="D72" s="7">
        <f>(D70-D71)/D71</f>
        <v>0.15706168505918466</v>
      </c>
      <c r="E72" s="7">
        <f>(E70-E71)/E71</f>
        <v>0.20899036355672371</v>
      </c>
      <c r="F72" s="7">
        <f>(F70-F71)/F71</f>
        <v>0.22605989598883716</v>
      </c>
      <c r="G72" s="3"/>
      <c r="H72" s="3"/>
      <c r="I72" s="3"/>
    </row>
    <row r="73" spans="1:9" x14ac:dyDescent="0.3">
      <c r="A73" s="3" t="s">
        <v>43</v>
      </c>
      <c r="B73" s="7">
        <f>B70/$F$70</f>
        <v>0.30043010235014006</v>
      </c>
      <c r="C73" s="7">
        <f>C70/$F$70</f>
        <v>0.6063849737924748</v>
      </c>
      <c r="D73" s="7">
        <f>D70/$F$70</f>
        <v>8.0823749845352358E-2</v>
      </c>
      <c r="E73" s="7">
        <f>E70/$F$70</f>
        <v>1.2361174012032563E-2</v>
      </c>
      <c r="F73" s="7">
        <f>F70/$F$70</f>
        <v>1</v>
      </c>
      <c r="G73" s="3"/>
      <c r="H73" s="3"/>
      <c r="I73" s="3"/>
    </row>
    <row r="74" spans="1:9" x14ac:dyDescent="0.3">
      <c r="A74" s="3" t="s">
        <v>44</v>
      </c>
      <c r="B74" s="7">
        <f>B71/$F$71</f>
        <v>0.31174796270862809</v>
      </c>
      <c r="C74" s="7">
        <f>C71/$F$71</f>
        <v>0.59007288468652863</v>
      </c>
      <c r="D74" s="7">
        <f>D71/$F$71</f>
        <v>8.5643453247483278E-2</v>
      </c>
      <c r="E74" s="7">
        <f>E71/$F$71</f>
        <v>1.2535699357360089E-2</v>
      </c>
      <c r="F74" s="7">
        <f>F71/$F$71</f>
        <v>1</v>
      </c>
      <c r="G74" s="3"/>
      <c r="H74" s="3"/>
      <c r="I74" s="3"/>
    </row>
  </sheetData>
  <mergeCells count="1">
    <mergeCell ref="A2:I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5"/>
  <sheetViews>
    <sheetView zoomScale="96" zoomScaleNormal="96" workbookViewId="0">
      <selection activeCell="A11" sqref="A11"/>
    </sheetView>
  </sheetViews>
  <sheetFormatPr defaultRowHeight="14.4" x14ac:dyDescent="0.3"/>
  <cols>
    <col min="1" max="1" width="38.44140625" customWidth="1"/>
    <col min="2" max="2" width="14.88671875" customWidth="1"/>
    <col min="3" max="3" width="10.5546875" customWidth="1"/>
    <col min="9" max="9" width="11.21875" customWidth="1"/>
  </cols>
  <sheetData>
    <row r="2" spans="1:9" ht="37.799999999999997" customHeight="1" x14ac:dyDescent="0.3">
      <c r="A2" s="12" t="s">
        <v>0</v>
      </c>
      <c r="B2" s="12"/>
      <c r="C2" s="12"/>
      <c r="D2" s="12"/>
      <c r="E2" s="12"/>
      <c r="F2" s="12"/>
      <c r="G2" s="12"/>
      <c r="H2" s="12"/>
      <c r="I2" s="12"/>
    </row>
    <row r="3" spans="1:9" ht="63" customHeight="1" x14ac:dyDescent="0.3">
      <c r="A3" s="8"/>
      <c r="B3" s="8" t="s">
        <v>45</v>
      </c>
      <c r="C3" s="8" t="s">
        <v>46</v>
      </c>
      <c r="D3" s="8" t="s">
        <v>47</v>
      </c>
      <c r="E3" s="8" t="s">
        <v>48</v>
      </c>
      <c r="F3" s="8" t="s">
        <v>5</v>
      </c>
      <c r="G3" s="8" t="s">
        <v>6</v>
      </c>
      <c r="H3" s="8" t="s">
        <v>7</v>
      </c>
      <c r="I3" s="8" t="s">
        <v>8</v>
      </c>
    </row>
    <row r="4" spans="1:9" x14ac:dyDescent="0.3">
      <c r="A4" s="1" t="s">
        <v>9</v>
      </c>
      <c r="B4" s="3"/>
      <c r="C4" s="3"/>
      <c r="D4" s="3"/>
      <c r="E4" s="3"/>
      <c r="F4" s="3"/>
      <c r="G4" s="3"/>
      <c r="H4" s="3"/>
      <c r="I4" s="3"/>
    </row>
    <row r="5" spans="1:9" x14ac:dyDescent="0.3">
      <c r="A5" s="3" t="s">
        <v>10</v>
      </c>
      <c r="B5" s="3">
        <v>0</v>
      </c>
      <c r="C5" s="3">
        <v>0</v>
      </c>
      <c r="D5" s="3">
        <v>0</v>
      </c>
      <c r="E5" s="3">
        <v>19.68</v>
      </c>
      <c r="F5" s="3">
        <v>19.68</v>
      </c>
      <c r="G5" s="7">
        <f>(F5-F6)/F6</f>
        <v>0.7157802964254576</v>
      </c>
      <c r="H5" s="7">
        <f>F5/$F$51</f>
        <v>1.9586766989131737E-2</v>
      </c>
      <c r="I5" s="3">
        <v>8.2100000000000009</v>
      </c>
    </row>
    <row r="6" spans="1:9" x14ac:dyDescent="0.3">
      <c r="A6" s="3" t="s">
        <v>11</v>
      </c>
      <c r="B6" s="3">
        <v>0</v>
      </c>
      <c r="C6" s="3">
        <v>0</v>
      </c>
      <c r="D6" s="3">
        <v>0</v>
      </c>
      <c r="E6" s="3">
        <v>11.47</v>
      </c>
      <c r="F6" s="3">
        <v>11.47</v>
      </c>
      <c r="G6" s="3"/>
      <c r="H6" s="3"/>
      <c r="I6" s="3"/>
    </row>
    <row r="7" spans="1:9" x14ac:dyDescent="0.3">
      <c r="A7" s="3" t="s">
        <v>12</v>
      </c>
      <c r="B7" s="3">
        <v>12.73</v>
      </c>
      <c r="C7" s="3">
        <v>0.14000000000000001</v>
      </c>
      <c r="D7" s="3">
        <v>19.43</v>
      </c>
      <c r="E7" s="3">
        <v>70.42</v>
      </c>
      <c r="F7" s="3">
        <v>102.72</v>
      </c>
      <c r="G7" s="7">
        <f>(F7-F8)/F8</f>
        <v>0.24013038754074612</v>
      </c>
      <c r="H7" s="7">
        <f>F7/$F$51</f>
        <v>0.10223336916278516</v>
      </c>
      <c r="I7" s="3">
        <v>19.89</v>
      </c>
    </row>
    <row r="8" spans="1:9" x14ac:dyDescent="0.3">
      <c r="A8" s="3" t="s">
        <v>11</v>
      </c>
      <c r="B8" s="3">
        <v>9.1</v>
      </c>
      <c r="C8" s="3">
        <v>0.14000000000000001</v>
      </c>
      <c r="D8" s="3">
        <v>15.65</v>
      </c>
      <c r="E8" s="3">
        <v>57.94</v>
      </c>
      <c r="F8" s="3">
        <v>82.83</v>
      </c>
      <c r="G8" s="3"/>
      <c r="H8" s="3"/>
      <c r="I8" s="3"/>
    </row>
    <row r="9" spans="1:9" x14ac:dyDescent="0.3">
      <c r="A9" s="3" t="s">
        <v>13</v>
      </c>
      <c r="B9" s="3">
        <v>1.58</v>
      </c>
      <c r="C9" s="3">
        <v>1.76</v>
      </c>
      <c r="D9" s="3">
        <v>0.66</v>
      </c>
      <c r="E9" s="3">
        <v>0</v>
      </c>
      <c r="F9" s="3">
        <v>4</v>
      </c>
      <c r="G9" s="7">
        <f>(F9-F10)/F10</f>
        <v>-2.9126213592233035E-2</v>
      </c>
      <c r="H9" s="7">
        <f>F9/$F$51</f>
        <v>3.9810502010430363E-3</v>
      </c>
      <c r="I9" s="3">
        <v>-0.12</v>
      </c>
    </row>
    <row r="10" spans="1:9" x14ac:dyDescent="0.3">
      <c r="A10" s="3" t="s">
        <v>11</v>
      </c>
      <c r="B10" s="3">
        <v>1.31</v>
      </c>
      <c r="C10" s="3">
        <v>2.1800000000000002</v>
      </c>
      <c r="D10" s="3">
        <v>0.63</v>
      </c>
      <c r="E10" s="3">
        <v>0</v>
      </c>
      <c r="F10" s="3">
        <v>4.12</v>
      </c>
      <c r="G10" s="3"/>
      <c r="H10" s="3"/>
      <c r="I10" s="3"/>
    </row>
    <row r="11" spans="1:9" x14ac:dyDescent="0.3">
      <c r="A11" s="3" t="s">
        <v>71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7">
        <f>(F11-F12)/F12</f>
        <v>-1</v>
      </c>
      <c r="H11" s="7">
        <f>F11/$F$51</f>
        <v>0</v>
      </c>
      <c r="I11" s="3">
        <v>-0.02</v>
      </c>
    </row>
    <row r="12" spans="1:9" x14ac:dyDescent="0.3">
      <c r="A12" s="3" t="s">
        <v>11</v>
      </c>
      <c r="B12" s="3">
        <v>0.02</v>
      </c>
      <c r="C12" s="3">
        <v>0</v>
      </c>
      <c r="D12" s="3">
        <v>0</v>
      </c>
      <c r="E12" s="3">
        <v>0</v>
      </c>
      <c r="F12" s="3">
        <v>0.02</v>
      </c>
      <c r="G12" s="3"/>
      <c r="H12" s="3"/>
      <c r="I12" s="3"/>
    </row>
    <row r="13" spans="1:9" x14ac:dyDescent="0.3">
      <c r="A13" s="3" t="s">
        <v>14</v>
      </c>
      <c r="B13" s="3">
        <v>7.49</v>
      </c>
      <c r="C13" s="3">
        <v>0.05</v>
      </c>
      <c r="D13" s="3">
        <v>5.13</v>
      </c>
      <c r="E13" s="3">
        <v>0</v>
      </c>
      <c r="F13" s="3">
        <v>12.67</v>
      </c>
      <c r="G13" s="7">
        <f>(F13-F14)/F14</f>
        <v>3.5130718954248345E-2</v>
      </c>
      <c r="H13" s="7">
        <f>F13/$F$51</f>
        <v>1.2609976511803817E-2</v>
      </c>
      <c r="I13" s="3">
        <v>0.43</v>
      </c>
    </row>
    <row r="14" spans="1:9" x14ac:dyDescent="0.3">
      <c r="A14" s="3" t="s">
        <v>11</v>
      </c>
      <c r="B14" s="3">
        <v>6.59</v>
      </c>
      <c r="C14" s="3">
        <v>0.05</v>
      </c>
      <c r="D14" s="3">
        <v>5.6</v>
      </c>
      <c r="E14" s="3">
        <v>0</v>
      </c>
      <c r="F14" s="3">
        <v>12.24</v>
      </c>
      <c r="G14" s="3"/>
      <c r="H14" s="3"/>
      <c r="I14" s="3"/>
    </row>
    <row r="15" spans="1:9" x14ac:dyDescent="0.3">
      <c r="A15" s="3" t="s">
        <v>15</v>
      </c>
      <c r="B15" s="3">
        <v>8.27</v>
      </c>
      <c r="C15" s="3">
        <v>0.03</v>
      </c>
      <c r="D15" s="3">
        <v>0</v>
      </c>
      <c r="E15" s="3">
        <v>10.89</v>
      </c>
      <c r="F15" s="3">
        <v>19.190000000000001</v>
      </c>
      <c r="G15" s="7">
        <f>(F15-F16)/F16</f>
        <v>-0.93105802047781572</v>
      </c>
      <c r="H15" s="7">
        <f>F15/$F$51</f>
        <v>1.9099088339503967E-2</v>
      </c>
      <c r="I15" s="3">
        <v>-259.16000000000003</v>
      </c>
    </row>
    <row r="16" spans="1:9" x14ac:dyDescent="0.3">
      <c r="A16" s="3" t="s">
        <v>11</v>
      </c>
      <c r="B16" s="3">
        <v>7.37</v>
      </c>
      <c r="C16" s="3">
        <v>0.03</v>
      </c>
      <c r="D16" s="3">
        <v>0</v>
      </c>
      <c r="E16" s="3">
        <v>270.95</v>
      </c>
      <c r="F16" s="3">
        <v>278.35000000000002</v>
      </c>
      <c r="G16" s="3"/>
      <c r="H16" s="3"/>
      <c r="I16" s="3"/>
    </row>
    <row r="17" spans="1:9" x14ac:dyDescent="0.3">
      <c r="A17" s="3" t="s">
        <v>16</v>
      </c>
      <c r="B17" s="3">
        <v>4.24</v>
      </c>
      <c r="C17" s="3">
        <v>0.37</v>
      </c>
      <c r="D17" s="3">
        <v>0.08</v>
      </c>
      <c r="E17" s="3">
        <v>148.72999999999999</v>
      </c>
      <c r="F17" s="3">
        <v>153.41999999999999</v>
      </c>
      <c r="G17" s="7">
        <f>(F17-F18)/F18</f>
        <v>0.47789230324631521</v>
      </c>
      <c r="H17" s="7">
        <f>F17/$F$51</f>
        <v>0.15269318046100563</v>
      </c>
      <c r="I17" s="3">
        <v>49.61</v>
      </c>
    </row>
    <row r="18" spans="1:9" x14ac:dyDescent="0.3">
      <c r="A18" s="3" t="s">
        <v>11</v>
      </c>
      <c r="B18" s="3">
        <v>2.86</v>
      </c>
      <c r="C18" s="3">
        <v>0.3</v>
      </c>
      <c r="D18" s="3">
        <v>0.01</v>
      </c>
      <c r="E18" s="3">
        <v>100.64</v>
      </c>
      <c r="F18" s="3">
        <v>103.81</v>
      </c>
      <c r="G18" s="3"/>
      <c r="H18" s="3"/>
      <c r="I18" s="3"/>
    </row>
    <row r="19" spans="1:9" x14ac:dyDescent="0.3">
      <c r="A19" s="3" t="s">
        <v>17</v>
      </c>
      <c r="B19" s="3">
        <v>27.14</v>
      </c>
      <c r="C19" s="3">
        <v>0.13</v>
      </c>
      <c r="D19" s="3">
        <v>0</v>
      </c>
      <c r="E19" s="3">
        <v>161.87</v>
      </c>
      <c r="F19" s="3">
        <v>189.14</v>
      </c>
      <c r="G19" s="7">
        <f>(F19-F20)/F20</f>
        <v>0.12462837436080378</v>
      </c>
      <c r="H19" s="7">
        <f>F19/$F$51</f>
        <v>0.18824395875631994</v>
      </c>
      <c r="I19" s="3">
        <v>20.96</v>
      </c>
    </row>
    <row r="20" spans="1:9" x14ac:dyDescent="0.3">
      <c r="A20" s="3" t="s">
        <v>11</v>
      </c>
      <c r="B20" s="3">
        <v>20.61</v>
      </c>
      <c r="C20" s="3">
        <v>0.13</v>
      </c>
      <c r="D20" s="3">
        <v>0</v>
      </c>
      <c r="E20" s="3">
        <v>147.44</v>
      </c>
      <c r="F20" s="3">
        <v>168.18</v>
      </c>
      <c r="G20" s="3"/>
      <c r="H20" s="3"/>
      <c r="I20" s="3"/>
    </row>
    <row r="21" spans="1:9" x14ac:dyDescent="0.3">
      <c r="A21" s="3" t="s">
        <v>18</v>
      </c>
      <c r="B21" s="3">
        <v>8.7799999999999994</v>
      </c>
      <c r="C21" s="3">
        <v>13.4</v>
      </c>
      <c r="D21" s="3">
        <v>1.35</v>
      </c>
      <c r="E21" s="3">
        <v>19.47</v>
      </c>
      <c r="F21" s="3">
        <v>43</v>
      </c>
      <c r="G21" s="7">
        <f>(F21-F22)/F22</f>
        <v>5.3663317814261154E-2</v>
      </c>
      <c r="H21" s="7">
        <f>F21/$F$51</f>
        <v>4.2796289661212635E-2</v>
      </c>
      <c r="I21" s="3">
        <v>2.19</v>
      </c>
    </row>
    <row r="22" spans="1:9" x14ac:dyDescent="0.3">
      <c r="A22" s="3" t="s">
        <v>11</v>
      </c>
      <c r="B22" s="3">
        <v>7.82</v>
      </c>
      <c r="C22" s="3">
        <v>11.18</v>
      </c>
      <c r="D22" s="3">
        <v>1.23</v>
      </c>
      <c r="E22" s="3">
        <v>20.58</v>
      </c>
      <c r="F22" s="3">
        <v>40.81</v>
      </c>
      <c r="G22" s="3"/>
      <c r="H22" s="3"/>
      <c r="I22" s="3"/>
    </row>
    <row r="23" spans="1:9" x14ac:dyDescent="0.3">
      <c r="A23" s="3" t="s">
        <v>19</v>
      </c>
      <c r="B23" s="3">
        <v>0.19</v>
      </c>
      <c r="C23" s="3">
        <v>0</v>
      </c>
      <c r="D23" s="3">
        <v>0</v>
      </c>
      <c r="E23" s="3">
        <v>0.03</v>
      </c>
      <c r="F23" s="3">
        <v>0.22</v>
      </c>
      <c r="G23" s="7">
        <f>(F23-F24)/F24</f>
        <v>0.83333333333333337</v>
      </c>
      <c r="H23" s="7">
        <f>F23/$F$51</f>
        <v>2.1895776105736699E-4</v>
      </c>
      <c r="I23" s="3">
        <v>0.1</v>
      </c>
    </row>
    <row r="24" spans="1:9" x14ac:dyDescent="0.3">
      <c r="A24" s="3" t="s">
        <v>11</v>
      </c>
      <c r="B24" s="3">
        <v>0.12</v>
      </c>
      <c r="C24" s="3">
        <v>0</v>
      </c>
      <c r="D24" s="3">
        <v>0</v>
      </c>
      <c r="E24" s="3">
        <v>0</v>
      </c>
      <c r="F24" s="3">
        <v>0.12</v>
      </c>
      <c r="G24" s="3"/>
      <c r="H24" s="3"/>
      <c r="I24" s="3"/>
    </row>
    <row r="25" spans="1:9" x14ac:dyDescent="0.3">
      <c r="A25" s="3" t="s">
        <v>20</v>
      </c>
      <c r="B25" s="3">
        <v>0.98</v>
      </c>
      <c r="C25" s="3">
        <v>0.01</v>
      </c>
      <c r="D25" s="3">
        <v>0</v>
      </c>
      <c r="E25" s="3">
        <v>2.65</v>
      </c>
      <c r="F25" s="3">
        <v>3.64</v>
      </c>
      <c r="G25" s="7">
        <f>(F25-F26)/F26</f>
        <v>8.3102493074792942E-3</v>
      </c>
      <c r="H25" s="7">
        <f>F25/$F$51</f>
        <v>3.622755682949163E-3</v>
      </c>
      <c r="I25" s="3">
        <v>0.03</v>
      </c>
    </row>
    <row r="26" spans="1:9" x14ac:dyDescent="0.3">
      <c r="A26" s="3" t="s">
        <v>11</v>
      </c>
      <c r="B26" s="3">
        <v>0.85</v>
      </c>
      <c r="C26" s="3">
        <v>0.01</v>
      </c>
      <c r="D26" s="3">
        <v>0</v>
      </c>
      <c r="E26" s="3">
        <v>2.75</v>
      </c>
      <c r="F26" s="3">
        <v>3.61</v>
      </c>
      <c r="G26" s="3"/>
      <c r="H26" s="3"/>
      <c r="I26" s="3"/>
    </row>
    <row r="27" spans="1:9" x14ac:dyDescent="0.3">
      <c r="A27" s="3" t="s">
        <v>21</v>
      </c>
      <c r="B27" s="3">
        <v>0.36</v>
      </c>
      <c r="C27" s="3">
        <v>0</v>
      </c>
      <c r="D27" s="3">
        <v>0.01</v>
      </c>
      <c r="E27" s="3">
        <v>7.92</v>
      </c>
      <c r="F27" s="3">
        <v>8.2899999999999991</v>
      </c>
      <c r="G27" s="7">
        <f>(F27-F28)/F28</f>
        <v>1.5429447852760736</v>
      </c>
      <c r="H27" s="7">
        <f>F27/$F$51</f>
        <v>8.2507265416616911E-3</v>
      </c>
      <c r="I27" s="3">
        <v>5.03</v>
      </c>
    </row>
    <row r="28" spans="1:9" x14ac:dyDescent="0.3">
      <c r="A28" s="3" t="s">
        <v>11</v>
      </c>
      <c r="B28" s="3">
        <v>0.11</v>
      </c>
      <c r="C28" s="3">
        <v>0</v>
      </c>
      <c r="D28" s="3">
        <v>0</v>
      </c>
      <c r="E28" s="3">
        <v>3.15</v>
      </c>
      <c r="F28" s="3">
        <v>3.26</v>
      </c>
      <c r="G28" s="3"/>
      <c r="H28" s="3"/>
      <c r="I28" s="3"/>
    </row>
    <row r="29" spans="1:9" x14ac:dyDescent="0.3">
      <c r="A29" s="3" t="s">
        <v>22</v>
      </c>
      <c r="B29" s="3">
        <v>9.8800000000000008</v>
      </c>
      <c r="C29" s="3">
        <v>0.15</v>
      </c>
      <c r="D29" s="3">
        <v>0.62</v>
      </c>
      <c r="E29" s="3">
        <v>16.760000000000002</v>
      </c>
      <c r="F29" s="3">
        <v>27.41</v>
      </c>
      <c r="G29" s="7">
        <f>(F29-F30)/F30</f>
        <v>0.16638297872340427</v>
      </c>
      <c r="H29" s="7">
        <f>F29/$F$51</f>
        <v>2.7280146502647405E-2</v>
      </c>
      <c r="I29" s="3">
        <v>3.91</v>
      </c>
    </row>
    <row r="30" spans="1:9" x14ac:dyDescent="0.3">
      <c r="A30" s="3" t="s">
        <v>11</v>
      </c>
      <c r="B30" s="3">
        <v>8.59</v>
      </c>
      <c r="C30" s="3">
        <v>0.12</v>
      </c>
      <c r="D30" s="3">
        <v>0.31</v>
      </c>
      <c r="E30" s="3">
        <v>14.48</v>
      </c>
      <c r="F30" s="3">
        <v>23.5</v>
      </c>
      <c r="G30" s="3"/>
      <c r="H30" s="3"/>
      <c r="I30" s="3"/>
    </row>
    <row r="31" spans="1:9" x14ac:dyDescent="0.3">
      <c r="A31" s="3" t="s">
        <v>24</v>
      </c>
      <c r="B31" s="3">
        <v>0.39</v>
      </c>
      <c r="C31" s="3">
        <v>0.01</v>
      </c>
      <c r="D31" s="3">
        <v>0.9</v>
      </c>
      <c r="E31" s="3">
        <v>10.84</v>
      </c>
      <c r="F31" s="3">
        <v>12.14</v>
      </c>
      <c r="G31" s="7">
        <f>(F31-F32)/F32</f>
        <v>-1.3809910641754665E-2</v>
      </c>
      <c r="H31" s="7">
        <f>F31/$F$51</f>
        <v>1.2082487360165615E-2</v>
      </c>
      <c r="I31" s="3">
        <v>-0.17</v>
      </c>
    </row>
    <row r="32" spans="1:9" x14ac:dyDescent="0.3">
      <c r="A32" s="3" t="s">
        <v>11</v>
      </c>
      <c r="B32" s="3">
        <v>0.38</v>
      </c>
      <c r="C32" s="3">
        <v>0</v>
      </c>
      <c r="D32" s="3">
        <v>0.18</v>
      </c>
      <c r="E32" s="3">
        <v>11.75</v>
      </c>
      <c r="F32" s="3">
        <v>12.31</v>
      </c>
      <c r="G32" s="3"/>
      <c r="H32" s="3"/>
      <c r="I32" s="3"/>
    </row>
    <row r="33" spans="1:9" x14ac:dyDescent="0.3">
      <c r="A33" s="3" t="s">
        <v>25</v>
      </c>
      <c r="B33" s="3">
        <v>5.8</v>
      </c>
      <c r="C33" s="3">
        <v>0.27</v>
      </c>
      <c r="D33" s="3">
        <v>0.06</v>
      </c>
      <c r="E33" s="3">
        <v>11.89</v>
      </c>
      <c r="F33" s="3">
        <v>18.02</v>
      </c>
      <c r="G33" s="7">
        <f>(F33-F34)/F34</f>
        <v>0.15958815958815961</v>
      </c>
      <c r="H33" s="7">
        <f>F33/$F$51</f>
        <v>1.7934631155698877E-2</v>
      </c>
      <c r="I33" s="3">
        <v>2.48</v>
      </c>
    </row>
    <row r="34" spans="1:9" x14ac:dyDescent="0.3">
      <c r="A34" s="3" t="s">
        <v>11</v>
      </c>
      <c r="B34" s="3">
        <v>6.22</v>
      </c>
      <c r="C34" s="3">
        <v>0.23</v>
      </c>
      <c r="D34" s="3">
        <v>0.05</v>
      </c>
      <c r="E34" s="3">
        <v>9.0399999999999991</v>
      </c>
      <c r="F34" s="3">
        <v>15.54</v>
      </c>
      <c r="G34" s="3"/>
      <c r="H34" s="3"/>
      <c r="I34" s="3"/>
    </row>
    <row r="35" spans="1:9" x14ac:dyDescent="0.3">
      <c r="A35" s="3" t="s">
        <v>26</v>
      </c>
      <c r="B35" s="3">
        <v>1.29</v>
      </c>
      <c r="C35" s="3">
        <v>1.17</v>
      </c>
      <c r="D35" s="3">
        <v>0.06</v>
      </c>
      <c r="E35" s="3">
        <v>0</v>
      </c>
      <c r="F35" s="3">
        <v>2.52</v>
      </c>
      <c r="G35" s="7">
        <f>(F35-F36)/F36</f>
        <v>0.13513513513513503</v>
      </c>
      <c r="H35" s="7">
        <f>F35/$F$51</f>
        <v>2.5080616266571127E-3</v>
      </c>
      <c r="I35" s="3">
        <v>0.3</v>
      </c>
    </row>
    <row r="36" spans="1:9" x14ac:dyDescent="0.3">
      <c r="A36" s="3" t="s">
        <v>11</v>
      </c>
      <c r="B36" s="3">
        <v>1.2</v>
      </c>
      <c r="C36" s="3">
        <v>0.96</v>
      </c>
      <c r="D36" s="3">
        <v>0.06</v>
      </c>
      <c r="E36" s="3">
        <v>0</v>
      </c>
      <c r="F36" s="3">
        <v>2.2200000000000002</v>
      </c>
      <c r="G36" s="3"/>
      <c r="H36" s="3"/>
      <c r="I36" s="3"/>
    </row>
    <row r="37" spans="1:9" x14ac:dyDescent="0.3">
      <c r="A37" s="3" t="s">
        <v>27</v>
      </c>
      <c r="B37" s="3">
        <v>0.91</v>
      </c>
      <c r="C37" s="3">
        <v>0.04</v>
      </c>
      <c r="D37" s="3">
        <v>0.37</v>
      </c>
      <c r="E37" s="3">
        <v>38.200000000000003</v>
      </c>
      <c r="F37" s="3">
        <v>39.520000000000003</v>
      </c>
      <c r="G37" s="7">
        <f>(F37-F38)/F38</f>
        <v>2.3748932536293768</v>
      </c>
      <c r="H37" s="7">
        <f>F37/$F$51</f>
        <v>3.9332775986305198E-2</v>
      </c>
      <c r="I37" s="3">
        <v>27.81</v>
      </c>
    </row>
    <row r="38" spans="1:9" x14ac:dyDescent="0.3">
      <c r="A38" s="3" t="s">
        <v>11</v>
      </c>
      <c r="B38" s="3">
        <v>1.05</v>
      </c>
      <c r="C38" s="3">
        <v>0.04</v>
      </c>
      <c r="D38" s="3">
        <v>0.43</v>
      </c>
      <c r="E38" s="3">
        <v>10.19</v>
      </c>
      <c r="F38" s="3">
        <v>11.71</v>
      </c>
      <c r="G38" s="3"/>
      <c r="H38" s="3"/>
      <c r="I38" s="3"/>
    </row>
    <row r="39" spans="1:9" x14ac:dyDescent="0.3">
      <c r="A39" s="3" t="s">
        <v>28</v>
      </c>
      <c r="B39" s="3">
        <v>0.63</v>
      </c>
      <c r="C39" s="3">
        <v>0</v>
      </c>
      <c r="D39" s="3">
        <v>0</v>
      </c>
      <c r="E39" s="3">
        <v>0.32</v>
      </c>
      <c r="F39" s="3">
        <v>0.95</v>
      </c>
      <c r="G39" s="7">
        <f>(F39-F40)/F40</f>
        <v>0</v>
      </c>
      <c r="H39" s="7">
        <f>F39/$F$51</f>
        <v>9.4549942274772098E-4</v>
      </c>
      <c r="I39" s="3">
        <v>0</v>
      </c>
    </row>
    <row r="40" spans="1:9" x14ac:dyDescent="0.3">
      <c r="A40" s="3" t="s">
        <v>11</v>
      </c>
      <c r="B40" s="3">
        <v>0.75</v>
      </c>
      <c r="C40" s="3">
        <v>0</v>
      </c>
      <c r="D40" s="3">
        <v>0</v>
      </c>
      <c r="E40" s="3">
        <v>0.2</v>
      </c>
      <c r="F40" s="3">
        <v>0.95</v>
      </c>
      <c r="G40" s="3"/>
      <c r="H40" s="3"/>
      <c r="I40" s="3"/>
    </row>
    <row r="41" spans="1:9" x14ac:dyDescent="0.3">
      <c r="A41" s="3" t="s">
        <v>29</v>
      </c>
      <c r="B41" s="3">
        <v>12.23</v>
      </c>
      <c r="C41" s="3">
        <v>0</v>
      </c>
      <c r="D41" s="3">
        <v>4.79</v>
      </c>
      <c r="E41" s="3">
        <v>137.97999999999999</v>
      </c>
      <c r="F41" s="3">
        <v>155</v>
      </c>
      <c r="G41" s="7">
        <f>(F41-F42)/F42</f>
        <v>0.47745686779144031</v>
      </c>
      <c r="H41" s="7">
        <f>F41/$F$51</f>
        <v>0.15426569529041764</v>
      </c>
      <c r="I41" s="3">
        <v>50.09</v>
      </c>
    </row>
    <row r="42" spans="1:9" x14ac:dyDescent="0.3">
      <c r="A42" s="3" t="s">
        <v>11</v>
      </c>
      <c r="B42" s="3">
        <v>12.35</v>
      </c>
      <c r="C42" s="3">
        <v>0</v>
      </c>
      <c r="D42" s="3">
        <v>4.01</v>
      </c>
      <c r="E42" s="3">
        <v>88.55</v>
      </c>
      <c r="F42" s="3">
        <v>104.91</v>
      </c>
      <c r="G42" s="3"/>
      <c r="H42" s="3"/>
      <c r="I42" s="3"/>
    </row>
    <row r="43" spans="1:9" x14ac:dyDescent="0.3">
      <c r="A43" s="3" t="s">
        <v>30</v>
      </c>
      <c r="B43" s="3">
        <v>21.91</v>
      </c>
      <c r="C43" s="3">
        <v>3.73</v>
      </c>
      <c r="D43" s="3">
        <v>1.17</v>
      </c>
      <c r="E43" s="3">
        <v>87.84</v>
      </c>
      <c r="F43" s="3">
        <v>114.65</v>
      </c>
      <c r="G43" s="7">
        <f>(F43-F44)/F44</f>
        <v>-0.12460868901275096</v>
      </c>
      <c r="H43" s="7">
        <f>F43/$F$51</f>
        <v>0.11410685138739603</v>
      </c>
      <c r="I43" s="3">
        <v>-16.32</v>
      </c>
    </row>
    <row r="44" spans="1:9" x14ac:dyDescent="0.3">
      <c r="A44" s="3" t="s">
        <v>11</v>
      </c>
      <c r="B44" s="3">
        <v>20.75</v>
      </c>
      <c r="C44" s="3">
        <v>8.31</v>
      </c>
      <c r="D44" s="3">
        <v>5.55</v>
      </c>
      <c r="E44" s="3">
        <v>96.36</v>
      </c>
      <c r="F44" s="3">
        <v>130.97</v>
      </c>
      <c r="G44" s="3"/>
      <c r="H44" s="3"/>
      <c r="I44" s="3"/>
    </row>
    <row r="45" spans="1:9" x14ac:dyDescent="0.3">
      <c r="A45" s="3" t="s">
        <v>31</v>
      </c>
      <c r="B45" s="3">
        <v>9.6199999999999992</v>
      </c>
      <c r="C45" s="3">
        <v>0.15</v>
      </c>
      <c r="D45" s="3">
        <v>0.4</v>
      </c>
      <c r="E45" s="3">
        <v>13.25</v>
      </c>
      <c r="F45" s="3">
        <v>23.42</v>
      </c>
      <c r="G45" s="7">
        <f>(F45-F46)/F46</f>
        <v>-0.2077131258457374</v>
      </c>
      <c r="H45" s="7">
        <f>F45/$F$51</f>
        <v>2.3309048927106977E-2</v>
      </c>
      <c r="I45" s="3">
        <v>-6.14</v>
      </c>
    </row>
    <row r="46" spans="1:9" x14ac:dyDescent="0.3">
      <c r="A46" s="3" t="s">
        <v>11</v>
      </c>
      <c r="B46" s="3">
        <v>9.16</v>
      </c>
      <c r="C46" s="3">
        <v>0.14000000000000001</v>
      </c>
      <c r="D46" s="3">
        <v>1.25</v>
      </c>
      <c r="E46" s="3">
        <v>19.010000000000002</v>
      </c>
      <c r="F46" s="3">
        <v>29.56</v>
      </c>
      <c r="G46" s="3"/>
      <c r="H46" s="3"/>
      <c r="I46" s="3"/>
    </row>
    <row r="47" spans="1:9" x14ac:dyDescent="0.3">
      <c r="A47" s="3" t="s">
        <v>32</v>
      </c>
      <c r="B47" s="3">
        <v>11.54</v>
      </c>
      <c r="C47" s="3">
        <v>7.94</v>
      </c>
      <c r="D47" s="3">
        <v>9.3800000000000008</v>
      </c>
      <c r="E47" s="3">
        <v>20.03</v>
      </c>
      <c r="F47" s="3">
        <v>48.89</v>
      </c>
      <c r="G47" s="7">
        <f>(F47-F48)/F48</f>
        <v>-9.8303209147915863E-2</v>
      </c>
      <c r="H47" s="7">
        <f>F47/$F$51</f>
        <v>4.8658386082248511E-2</v>
      </c>
      <c r="I47" s="3">
        <v>-5.33</v>
      </c>
    </row>
    <row r="48" spans="1:9" x14ac:dyDescent="0.3">
      <c r="A48" s="3" t="s">
        <v>11</v>
      </c>
      <c r="B48" s="3">
        <v>11.37</v>
      </c>
      <c r="C48" s="3">
        <v>18.600000000000001</v>
      </c>
      <c r="D48" s="3">
        <v>5.28</v>
      </c>
      <c r="E48" s="3">
        <v>18.97</v>
      </c>
      <c r="F48" s="3">
        <v>54.22</v>
      </c>
      <c r="G48" s="3"/>
      <c r="H48" s="3"/>
      <c r="I48" s="3"/>
    </row>
    <row r="49" spans="1:9" x14ac:dyDescent="0.3">
      <c r="A49" s="3" t="s">
        <v>33</v>
      </c>
      <c r="B49" s="3">
        <v>0.33</v>
      </c>
      <c r="C49" s="3">
        <v>0</v>
      </c>
      <c r="D49" s="3">
        <v>0.06</v>
      </c>
      <c r="E49" s="3">
        <v>5.88</v>
      </c>
      <c r="F49" s="3">
        <v>6.27</v>
      </c>
      <c r="G49" s="7">
        <f>(F49-F50)/F50</f>
        <v>0.11565836298932375</v>
      </c>
      <c r="H49" s="7">
        <f>F49/$F$51</f>
        <v>6.2402961901349583E-3</v>
      </c>
      <c r="I49" s="3">
        <v>0.65</v>
      </c>
    </row>
    <row r="50" spans="1:9" x14ac:dyDescent="0.3">
      <c r="A50" s="3" t="s">
        <v>11</v>
      </c>
      <c r="B50" s="3">
        <v>0.24</v>
      </c>
      <c r="C50" s="3">
        <v>0</v>
      </c>
      <c r="D50" s="3">
        <v>0.03</v>
      </c>
      <c r="E50" s="3">
        <v>5.35</v>
      </c>
      <c r="F50" s="3">
        <v>5.62</v>
      </c>
      <c r="G50" s="3"/>
      <c r="H50" s="3"/>
      <c r="I50" s="3"/>
    </row>
    <row r="51" spans="1:9" x14ac:dyDescent="0.3">
      <c r="A51" s="1" t="s">
        <v>34</v>
      </c>
      <c r="B51" s="5">
        <f t="shared" ref="B51:F52" si="0">B5+B7+B9+B11+B13+B15+B17+B19+B21+B23+B25+B27+B29+B31+B33+B35+B37+B39+B41+B43+B45+B47+B49</f>
        <v>146.29</v>
      </c>
      <c r="C51" s="5">
        <f t="shared" si="0"/>
        <v>29.35</v>
      </c>
      <c r="D51" s="5">
        <f t="shared" si="0"/>
        <v>44.470000000000006</v>
      </c>
      <c r="E51" s="5">
        <f t="shared" si="0"/>
        <v>784.65</v>
      </c>
      <c r="F51" s="5">
        <f t="shared" si="0"/>
        <v>1004.7599999999998</v>
      </c>
      <c r="G51" s="4">
        <f>(F51-F52)/F52</f>
        <v>-8.6855761453382321E-2</v>
      </c>
      <c r="H51" s="7">
        <f>F51/$F$51</f>
        <v>1</v>
      </c>
      <c r="I51" s="3">
        <v>-95.57</v>
      </c>
    </row>
    <row r="52" spans="1:9" x14ac:dyDescent="0.3">
      <c r="A52" s="3" t="s">
        <v>35</v>
      </c>
      <c r="B52" s="6">
        <f t="shared" si="0"/>
        <v>128.82</v>
      </c>
      <c r="C52" s="6">
        <f t="shared" si="0"/>
        <v>42.42</v>
      </c>
      <c r="D52" s="6">
        <f t="shared" si="0"/>
        <v>40.270000000000003</v>
      </c>
      <c r="E52" s="6">
        <f t="shared" si="0"/>
        <v>888.82000000000016</v>
      </c>
      <c r="F52" s="6">
        <f t="shared" si="0"/>
        <v>1100.33</v>
      </c>
      <c r="G52" s="3"/>
      <c r="H52" s="3"/>
      <c r="I52" s="3"/>
    </row>
    <row r="53" spans="1:9" x14ac:dyDescent="0.3">
      <c r="A53" s="3" t="s">
        <v>36</v>
      </c>
      <c r="B53" s="7">
        <f>(B51-B52)/B52</f>
        <v>0.13561558764167056</v>
      </c>
      <c r="C53" s="7">
        <f>(C51-C52)/C52</f>
        <v>-0.30810938236680813</v>
      </c>
      <c r="D53" s="7">
        <f>(D51-D52)/D52</f>
        <v>0.10429600198659057</v>
      </c>
      <c r="E53" s="7">
        <f>(E51-E52)/E52</f>
        <v>-0.11720033302580969</v>
      </c>
      <c r="F53" s="7">
        <f>(F51-F52)/F52</f>
        <v>-8.6855761453382321E-2</v>
      </c>
      <c r="G53" s="3"/>
      <c r="H53" s="3"/>
      <c r="I53" s="3"/>
    </row>
    <row r="54" spans="1:9" x14ac:dyDescent="0.3">
      <c r="A54" s="3" t="s">
        <v>43</v>
      </c>
      <c r="B54" s="7">
        <f>B51/$F$51</f>
        <v>0.14559695847764642</v>
      </c>
      <c r="C54" s="7">
        <f>C51/$F$51</f>
        <v>2.9210955850153278E-2</v>
      </c>
      <c r="D54" s="7">
        <f>D51/$F$51</f>
        <v>4.4259325610095962E-2</v>
      </c>
      <c r="E54" s="7">
        <f>E51/$F$51</f>
        <v>0.78093276006210455</v>
      </c>
      <c r="F54" s="7">
        <f>F51/$F$51</f>
        <v>1</v>
      </c>
      <c r="G54" s="3"/>
      <c r="H54" s="3"/>
      <c r="I54" s="3"/>
    </row>
    <row r="55" spans="1:9" x14ac:dyDescent="0.3">
      <c r="A55" s="3" t="s">
        <v>44</v>
      </c>
      <c r="B55" s="7">
        <f>B52/$F$52</f>
        <v>0.11707396871847536</v>
      </c>
      <c r="C55" s="7">
        <f>C52/$F$52</f>
        <v>3.8552070742413645E-2</v>
      </c>
      <c r="D55" s="7">
        <f>D52/$F$52</f>
        <v>3.6598111475648218E-2</v>
      </c>
      <c r="E55" s="7">
        <f>E52/$F$52</f>
        <v>0.807775849063463</v>
      </c>
      <c r="F55" s="7">
        <f>F52/$F$52</f>
        <v>1</v>
      </c>
      <c r="G55" s="3"/>
      <c r="H55" s="3"/>
      <c r="I55" s="3"/>
    </row>
  </sheetData>
  <mergeCells count="1">
    <mergeCell ref="A2:I2"/>
  </mergeCell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7"/>
  <sheetViews>
    <sheetView workbookViewId="0">
      <selection activeCell="A10" sqref="A10"/>
    </sheetView>
  </sheetViews>
  <sheetFormatPr defaultRowHeight="14.4" x14ac:dyDescent="0.3"/>
  <cols>
    <col min="1" max="1" width="40.21875" customWidth="1"/>
    <col min="2" max="2" width="10.77734375" customWidth="1"/>
    <col min="3" max="3" width="11.21875" customWidth="1"/>
    <col min="4" max="4" width="12.6640625" customWidth="1"/>
    <col min="5" max="5" width="9.5546875" customWidth="1"/>
  </cols>
  <sheetData>
    <row r="1" spans="1:8" ht="33" customHeight="1" x14ac:dyDescent="0.3">
      <c r="A1" s="13" t="s">
        <v>0</v>
      </c>
      <c r="B1" s="13"/>
      <c r="C1" s="13"/>
      <c r="D1" s="13"/>
      <c r="E1" s="13"/>
      <c r="F1" s="13"/>
      <c r="G1" s="13"/>
      <c r="H1" s="13"/>
    </row>
    <row r="2" spans="1:8" ht="30" customHeight="1" x14ac:dyDescent="0.3">
      <c r="A2" s="8"/>
      <c r="B2" s="8" t="s">
        <v>49</v>
      </c>
      <c r="C2" s="8" t="s">
        <v>50</v>
      </c>
      <c r="D2" s="8" t="s">
        <v>51</v>
      </c>
      <c r="E2" s="8" t="s">
        <v>5</v>
      </c>
      <c r="F2" s="8" t="s">
        <v>6</v>
      </c>
      <c r="G2" s="8" t="s">
        <v>7</v>
      </c>
      <c r="H2" s="8" t="s">
        <v>8</v>
      </c>
    </row>
    <row r="3" spans="1:8" x14ac:dyDescent="0.3">
      <c r="A3" s="1" t="s">
        <v>9</v>
      </c>
      <c r="B3" s="3"/>
      <c r="C3" s="3"/>
      <c r="D3" s="3"/>
      <c r="E3" s="3"/>
      <c r="F3" s="3"/>
      <c r="G3" s="3"/>
      <c r="H3" s="3"/>
    </row>
    <row r="4" spans="1:8" x14ac:dyDescent="0.3">
      <c r="A4" s="3" t="s">
        <v>10</v>
      </c>
      <c r="B4" s="3">
        <v>0</v>
      </c>
      <c r="C4" s="3">
        <v>0</v>
      </c>
      <c r="D4" s="3">
        <v>7.97</v>
      </c>
      <c r="E4" s="3">
        <v>7.97</v>
      </c>
      <c r="F4" s="4">
        <f>(E4-E5)/E5</f>
        <v>1.2577903682719547</v>
      </c>
      <c r="G4" s="4">
        <f>E4/$E$63</f>
        <v>3.9114452716663148E-3</v>
      </c>
      <c r="H4" s="3">
        <v>4.4400000000000004</v>
      </c>
    </row>
    <row r="5" spans="1:8" x14ac:dyDescent="0.3">
      <c r="A5" s="3" t="s">
        <v>11</v>
      </c>
      <c r="B5" s="3">
        <v>0</v>
      </c>
      <c r="C5" s="3">
        <v>0</v>
      </c>
      <c r="D5" s="3">
        <v>3.53</v>
      </c>
      <c r="E5" s="3">
        <v>3.53</v>
      </c>
      <c r="F5" s="3"/>
      <c r="G5" s="3"/>
      <c r="H5" s="3"/>
    </row>
    <row r="6" spans="1:8" x14ac:dyDescent="0.3">
      <c r="A6" s="3" t="s">
        <v>12</v>
      </c>
      <c r="B6" s="3">
        <v>0.84</v>
      </c>
      <c r="C6" s="3">
        <v>2.81</v>
      </c>
      <c r="D6" s="3">
        <v>124.19</v>
      </c>
      <c r="E6" s="3">
        <v>127.84</v>
      </c>
      <c r="F6" s="4">
        <f>(E6-E7)/E7</f>
        <v>0.43109817530504874</v>
      </c>
      <c r="G6" s="4">
        <f>E6/$E$63</f>
        <v>6.2740171082788176E-2</v>
      </c>
      <c r="H6" s="3">
        <v>38.51</v>
      </c>
    </row>
    <row r="7" spans="1:8" x14ac:dyDescent="0.3">
      <c r="A7" s="3" t="s">
        <v>11</v>
      </c>
      <c r="B7" s="3">
        <v>-0.04</v>
      </c>
      <c r="C7" s="3">
        <v>1.18</v>
      </c>
      <c r="D7" s="3">
        <v>88.19</v>
      </c>
      <c r="E7" s="3">
        <v>89.33</v>
      </c>
      <c r="F7" s="3"/>
      <c r="G7" s="3"/>
      <c r="H7" s="3"/>
    </row>
    <row r="8" spans="1:8" x14ac:dyDescent="0.3">
      <c r="A8" s="3" t="s">
        <v>13</v>
      </c>
      <c r="B8" s="3">
        <v>0</v>
      </c>
      <c r="C8" s="3">
        <v>0</v>
      </c>
      <c r="D8" s="3">
        <v>15.71</v>
      </c>
      <c r="E8" s="3">
        <v>15.71</v>
      </c>
      <c r="F8" s="4">
        <f>(E8-E9)/E9</f>
        <v>0.33588435374149672</v>
      </c>
      <c r="G8" s="4">
        <f>E8/$E$63</f>
        <v>7.7100132017412564E-3</v>
      </c>
      <c r="H8" s="3">
        <v>3.95</v>
      </c>
    </row>
    <row r="9" spans="1:8" x14ac:dyDescent="0.3">
      <c r="A9" s="3" t="s">
        <v>11</v>
      </c>
      <c r="B9" s="3">
        <v>0</v>
      </c>
      <c r="C9" s="3">
        <v>0</v>
      </c>
      <c r="D9" s="3">
        <v>11.76</v>
      </c>
      <c r="E9" s="3">
        <v>11.76</v>
      </c>
      <c r="F9" s="3"/>
      <c r="G9" s="3"/>
      <c r="H9" s="3"/>
    </row>
    <row r="10" spans="1:8" x14ac:dyDescent="0.3">
      <c r="A10" s="3" t="s">
        <v>71</v>
      </c>
      <c r="B10" s="3">
        <v>0</v>
      </c>
      <c r="C10" s="3">
        <v>0</v>
      </c>
      <c r="D10" s="3">
        <v>0.16</v>
      </c>
      <c r="E10" s="3">
        <v>0.16</v>
      </c>
      <c r="F10" s="4">
        <f>(E10-E11)/E11</f>
        <v>0.6</v>
      </c>
      <c r="G10" s="4">
        <f>E10/$E$63</f>
        <v>7.8523368063564673E-5</v>
      </c>
      <c r="H10" s="3">
        <v>0.06</v>
      </c>
    </row>
    <row r="11" spans="1:8" x14ac:dyDescent="0.3">
      <c r="A11" s="3" t="s">
        <v>11</v>
      </c>
      <c r="B11" s="3">
        <v>0</v>
      </c>
      <c r="C11" s="3">
        <v>0</v>
      </c>
      <c r="D11" s="3">
        <v>0.1</v>
      </c>
      <c r="E11" s="3">
        <v>0.1</v>
      </c>
      <c r="F11" s="3"/>
      <c r="G11" s="3"/>
      <c r="H11" s="3"/>
    </row>
    <row r="12" spans="1:8" x14ac:dyDescent="0.3">
      <c r="A12" s="3" t="s">
        <v>14</v>
      </c>
      <c r="B12" s="3">
        <v>48.11</v>
      </c>
      <c r="C12" s="3">
        <v>0</v>
      </c>
      <c r="D12" s="3">
        <v>49.9</v>
      </c>
      <c r="E12" s="3">
        <v>98.01</v>
      </c>
      <c r="F12" s="4">
        <f>(E12-E13)/E13</f>
        <v>0.69831918211748401</v>
      </c>
      <c r="G12" s="4">
        <f>E12/$E$63</f>
        <v>4.8100470649437337E-2</v>
      </c>
      <c r="H12" s="3">
        <v>40.299999999999997</v>
      </c>
    </row>
    <row r="13" spans="1:8" x14ac:dyDescent="0.3">
      <c r="A13" s="3" t="s">
        <v>11</v>
      </c>
      <c r="B13" s="3">
        <v>5.12</v>
      </c>
      <c r="C13" s="3">
        <v>0</v>
      </c>
      <c r="D13" s="3">
        <v>52.59</v>
      </c>
      <c r="E13" s="3">
        <v>57.71</v>
      </c>
      <c r="F13" s="3"/>
      <c r="G13" s="3"/>
      <c r="H13" s="3"/>
    </row>
    <row r="14" spans="1:8" x14ac:dyDescent="0.3">
      <c r="A14" s="3" t="s">
        <v>15</v>
      </c>
      <c r="B14" s="3">
        <v>0</v>
      </c>
      <c r="C14" s="3">
        <v>0</v>
      </c>
      <c r="D14" s="3">
        <v>39.520000000000003</v>
      </c>
      <c r="E14" s="3">
        <v>39.520000000000003</v>
      </c>
      <c r="F14" s="4">
        <f>(E14-E15)/E15</f>
        <v>4.4435261707988989</v>
      </c>
      <c r="G14" s="4">
        <f>E14/$E$63</f>
        <v>1.9395271911700474E-2</v>
      </c>
      <c r="H14" s="3">
        <v>32.26</v>
      </c>
    </row>
    <row r="15" spans="1:8" x14ac:dyDescent="0.3">
      <c r="A15" s="3" t="s">
        <v>11</v>
      </c>
      <c r="B15" s="3">
        <v>0</v>
      </c>
      <c r="C15" s="3">
        <v>0</v>
      </c>
      <c r="D15" s="3">
        <v>7.26</v>
      </c>
      <c r="E15" s="3">
        <v>7.26</v>
      </c>
      <c r="F15" s="3"/>
      <c r="G15" s="3"/>
      <c r="H15" s="3"/>
    </row>
    <row r="16" spans="1:8" x14ac:dyDescent="0.3">
      <c r="A16" s="3" t="s">
        <v>16</v>
      </c>
      <c r="B16" s="3">
        <v>25.94</v>
      </c>
      <c r="C16" s="3">
        <v>23.32</v>
      </c>
      <c r="D16" s="3">
        <v>26.27</v>
      </c>
      <c r="E16" s="3">
        <v>75.53</v>
      </c>
      <c r="F16" s="4">
        <f>(E16-E17)/E17</f>
        <v>0.46121106597020711</v>
      </c>
      <c r="G16" s="4">
        <f>E16/$E$63</f>
        <v>3.70679374365065E-2</v>
      </c>
      <c r="H16" s="3">
        <v>23.84</v>
      </c>
    </row>
    <row r="17" spans="1:8" x14ac:dyDescent="0.3">
      <c r="A17" s="3" t="s">
        <v>11</v>
      </c>
      <c r="B17" s="3">
        <v>8.43</v>
      </c>
      <c r="C17" s="3">
        <v>21.16</v>
      </c>
      <c r="D17" s="3">
        <v>22.1</v>
      </c>
      <c r="E17" s="3">
        <v>51.69</v>
      </c>
      <c r="F17" s="3"/>
      <c r="G17" s="3"/>
      <c r="H17" s="3"/>
    </row>
    <row r="18" spans="1:8" x14ac:dyDescent="0.3">
      <c r="A18" s="3" t="s">
        <v>17</v>
      </c>
      <c r="B18" s="3">
        <v>2.39</v>
      </c>
      <c r="C18" s="3">
        <v>12.09</v>
      </c>
      <c r="D18" s="3">
        <v>105.76</v>
      </c>
      <c r="E18" s="3">
        <v>120.24</v>
      </c>
      <c r="F18" s="4">
        <f>(E18-E19)/E19</f>
        <v>0.6310363537710254</v>
      </c>
      <c r="G18" s="4">
        <f>E18/$E$63</f>
        <v>5.9010311099768849E-2</v>
      </c>
      <c r="H18" s="3">
        <v>46.52</v>
      </c>
    </row>
    <row r="19" spans="1:8" x14ac:dyDescent="0.3">
      <c r="A19" s="3" t="s">
        <v>11</v>
      </c>
      <c r="B19" s="3">
        <v>0.33</v>
      </c>
      <c r="C19" s="3">
        <v>11.6</v>
      </c>
      <c r="D19" s="3">
        <v>61.79</v>
      </c>
      <c r="E19" s="3">
        <v>73.72</v>
      </c>
      <c r="F19" s="3"/>
      <c r="G19" s="3"/>
      <c r="H19" s="3"/>
    </row>
    <row r="20" spans="1:8" x14ac:dyDescent="0.3">
      <c r="A20" s="3" t="s">
        <v>18</v>
      </c>
      <c r="B20" s="3">
        <v>15.8</v>
      </c>
      <c r="C20" s="3">
        <v>4.9800000000000004</v>
      </c>
      <c r="D20" s="3">
        <v>94.44</v>
      </c>
      <c r="E20" s="3">
        <v>115.22</v>
      </c>
      <c r="F20" s="4">
        <f>(E20-E21)/E21</f>
        <v>0.31170309653916206</v>
      </c>
      <c r="G20" s="4">
        <f>E20/$E$63</f>
        <v>5.6546640426774507E-2</v>
      </c>
      <c r="H20" s="3">
        <v>27.38</v>
      </c>
    </row>
    <row r="21" spans="1:8" x14ac:dyDescent="0.3">
      <c r="A21" s="3" t="s">
        <v>11</v>
      </c>
      <c r="B21" s="3">
        <v>2.08</v>
      </c>
      <c r="C21" s="3">
        <v>4.7</v>
      </c>
      <c r="D21" s="3">
        <v>81.06</v>
      </c>
      <c r="E21" s="3">
        <v>87.84</v>
      </c>
      <c r="F21" s="3"/>
      <c r="G21" s="3"/>
      <c r="H21" s="3"/>
    </row>
    <row r="22" spans="1:8" x14ac:dyDescent="0.3">
      <c r="A22" s="3" t="s">
        <v>19</v>
      </c>
      <c r="B22" s="3">
        <v>0</v>
      </c>
      <c r="C22" s="3">
        <v>0</v>
      </c>
      <c r="D22" s="3">
        <v>6.57</v>
      </c>
      <c r="E22" s="3">
        <v>6.57</v>
      </c>
      <c r="F22" s="4">
        <f>(E22-E23)/E23</f>
        <v>0.3890063424947145</v>
      </c>
      <c r="G22" s="4">
        <f>E22/$E$63</f>
        <v>3.2243658011101243E-3</v>
      </c>
      <c r="H22" s="3">
        <v>1.84</v>
      </c>
    </row>
    <row r="23" spans="1:8" x14ac:dyDescent="0.3">
      <c r="A23" s="3" t="s">
        <v>11</v>
      </c>
      <c r="B23" s="3">
        <v>0</v>
      </c>
      <c r="C23" s="3">
        <v>0</v>
      </c>
      <c r="D23" s="3">
        <v>4.7300000000000004</v>
      </c>
      <c r="E23" s="3">
        <v>4.7300000000000004</v>
      </c>
      <c r="F23" s="3"/>
      <c r="G23" s="3"/>
      <c r="H23" s="3"/>
    </row>
    <row r="24" spans="1:8" x14ac:dyDescent="0.3">
      <c r="A24" s="3" t="s">
        <v>20</v>
      </c>
      <c r="B24" s="3">
        <v>0</v>
      </c>
      <c r="C24" s="3">
        <v>0</v>
      </c>
      <c r="D24" s="3">
        <v>18.739999999999998</v>
      </c>
      <c r="E24" s="3">
        <v>18.739999999999998</v>
      </c>
      <c r="F24" s="4">
        <f>(E24-E25)/E25</f>
        <v>-5.835543766578407E-3</v>
      </c>
      <c r="G24" s="4">
        <f>E24/$E$63</f>
        <v>9.1970494844450107E-3</v>
      </c>
      <c r="H24" s="3">
        <v>-0.11</v>
      </c>
    </row>
    <row r="25" spans="1:8" x14ac:dyDescent="0.3">
      <c r="A25" s="3" t="s">
        <v>11</v>
      </c>
      <c r="B25" s="3">
        <v>0</v>
      </c>
      <c r="C25" s="3">
        <v>0</v>
      </c>
      <c r="D25" s="3">
        <v>18.850000000000001</v>
      </c>
      <c r="E25" s="3">
        <v>18.850000000000001</v>
      </c>
      <c r="F25" s="3"/>
      <c r="G25" s="3"/>
      <c r="H25" s="3"/>
    </row>
    <row r="26" spans="1:8" x14ac:dyDescent="0.3">
      <c r="A26" s="3" t="s">
        <v>21</v>
      </c>
      <c r="B26" s="3">
        <v>0</v>
      </c>
      <c r="C26" s="3">
        <v>0</v>
      </c>
      <c r="D26" s="3">
        <v>0.06</v>
      </c>
      <c r="E26" s="3">
        <v>0.06</v>
      </c>
      <c r="F26" s="4">
        <f>(E26-E27)/E27</f>
        <v>-0.73913043478260876</v>
      </c>
      <c r="G26" s="4">
        <f>E26/$E$63</f>
        <v>2.9446263023836749E-5</v>
      </c>
      <c r="H26" s="3">
        <v>-0.17</v>
      </c>
    </row>
    <row r="27" spans="1:8" x14ac:dyDescent="0.3">
      <c r="A27" s="3" t="s">
        <v>11</v>
      </c>
      <c r="B27" s="3">
        <v>0</v>
      </c>
      <c r="C27" s="3">
        <v>0</v>
      </c>
      <c r="D27" s="3">
        <v>0.23</v>
      </c>
      <c r="E27" s="3">
        <v>0.23</v>
      </c>
      <c r="F27" s="3"/>
      <c r="G27" s="3"/>
      <c r="H27" s="3"/>
    </row>
    <row r="28" spans="1:8" x14ac:dyDescent="0.3">
      <c r="A28" s="3" t="s">
        <v>22</v>
      </c>
      <c r="B28" s="3">
        <v>0</v>
      </c>
      <c r="C28" s="3">
        <v>0</v>
      </c>
      <c r="D28" s="3">
        <v>118.39</v>
      </c>
      <c r="E28" s="3">
        <v>118.39</v>
      </c>
      <c r="F28" s="4">
        <f>(E28-E29)/E29</f>
        <v>0.31252771618625275</v>
      </c>
      <c r="G28" s="4">
        <f>E28/$E$63</f>
        <v>5.8102384656533883E-2</v>
      </c>
      <c r="H28" s="3">
        <v>28.19</v>
      </c>
    </row>
    <row r="29" spans="1:8" x14ac:dyDescent="0.3">
      <c r="A29" s="3" t="s">
        <v>11</v>
      </c>
      <c r="B29" s="3">
        <v>-2.65</v>
      </c>
      <c r="C29" s="3">
        <v>0</v>
      </c>
      <c r="D29" s="3">
        <v>92.85</v>
      </c>
      <c r="E29" s="3">
        <v>90.2</v>
      </c>
      <c r="F29" s="3"/>
      <c r="G29" s="3"/>
      <c r="H29" s="3"/>
    </row>
    <row r="30" spans="1:8" x14ac:dyDescent="0.3">
      <c r="A30" s="3" t="s">
        <v>23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</row>
    <row r="31" spans="1:8" x14ac:dyDescent="0.3">
      <c r="A31" s="3" t="s">
        <v>11</v>
      </c>
      <c r="B31" s="3">
        <v>0</v>
      </c>
      <c r="C31" s="3">
        <v>0</v>
      </c>
      <c r="D31" s="3">
        <v>0</v>
      </c>
      <c r="E31" s="3">
        <v>0</v>
      </c>
      <c r="F31" s="3"/>
      <c r="G31" s="3"/>
      <c r="H31" s="3"/>
    </row>
    <row r="32" spans="1:8" x14ac:dyDescent="0.3">
      <c r="A32" s="3" t="s">
        <v>24</v>
      </c>
      <c r="B32" s="3">
        <v>0</v>
      </c>
      <c r="C32" s="3">
        <v>0</v>
      </c>
      <c r="D32" s="3">
        <v>0.05</v>
      </c>
      <c r="E32" s="3">
        <v>0.05</v>
      </c>
      <c r="F32" s="4">
        <f>(E32-E33)/E33</f>
        <v>-0.1666666666666666</v>
      </c>
      <c r="G32" s="3">
        <v>0</v>
      </c>
      <c r="H32" s="3">
        <v>-0.01</v>
      </c>
    </row>
    <row r="33" spans="1:8" x14ac:dyDescent="0.3">
      <c r="A33" s="3" t="s">
        <v>11</v>
      </c>
      <c r="B33" s="3">
        <v>0</v>
      </c>
      <c r="C33" s="3">
        <v>0</v>
      </c>
      <c r="D33" s="3">
        <v>0.06</v>
      </c>
      <c r="E33" s="3">
        <v>0.06</v>
      </c>
      <c r="F33" s="3"/>
      <c r="G33" s="3"/>
      <c r="H33" s="3"/>
    </row>
    <row r="34" spans="1:8" x14ac:dyDescent="0.3">
      <c r="A34" s="3" t="s">
        <v>25</v>
      </c>
      <c r="B34" s="3">
        <v>198.74</v>
      </c>
      <c r="C34" s="3">
        <v>0</v>
      </c>
      <c r="D34" s="3">
        <v>19.71</v>
      </c>
      <c r="E34" s="3">
        <v>218.45</v>
      </c>
      <c r="F34" s="4">
        <f>(E34-E35)/E35</f>
        <v>-0.115909182888826</v>
      </c>
      <c r="G34" s="4">
        <f>E34/$E$63</f>
        <v>0.10720893595928563</v>
      </c>
      <c r="H34" s="3">
        <v>-28.64</v>
      </c>
    </row>
    <row r="35" spans="1:8" x14ac:dyDescent="0.3">
      <c r="A35" s="3" t="s">
        <v>11</v>
      </c>
      <c r="B35" s="3">
        <v>227.78</v>
      </c>
      <c r="C35" s="3">
        <v>0</v>
      </c>
      <c r="D35" s="3">
        <v>19.309999999999999</v>
      </c>
      <c r="E35" s="3">
        <v>247.09</v>
      </c>
      <c r="F35" s="3"/>
      <c r="G35" s="3"/>
      <c r="H35" s="3"/>
    </row>
    <row r="36" spans="1:8" x14ac:dyDescent="0.3">
      <c r="A36" s="3" t="s">
        <v>26</v>
      </c>
      <c r="B36" s="3">
        <v>0</v>
      </c>
      <c r="C36" s="3">
        <v>0</v>
      </c>
      <c r="D36" s="3">
        <v>2.41</v>
      </c>
      <c r="E36" s="3">
        <v>2.41</v>
      </c>
      <c r="F36" s="4">
        <f>(E36-E37)/E37</f>
        <v>0</v>
      </c>
      <c r="G36" s="4">
        <f>E36/$E$63</f>
        <v>1.182758231457443E-3</v>
      </c>
      <c r="H36" s="3">
        <v>0</v>
      </c>
    </row>
    <row r="37" spans="1:8" x14ac:dyDescent="0.3">
      <c r="A37" s="3" t="s">
        <v>11</v>
      </c>
      <c r="B37" s="3">
        <v>0</v>
      </c>
      <c r="C37" s="3">
        <v>0</v>
      </c>
      <c r="D37" s="3">
        <v>2.41</v>
      </c>
      <c r="E37" s="3">
        <v>2.41</v>
      </c>
      <c r="F37" s="3"/>
      <c r="G37" s="3"/>
      <c r="H37" s="3"/>
    </row>
    <row r="38" spans="1:8" x14ac:dyDescent="0.3">
      <c r="A38" s="3" t="s">
        <v>27</v>
      </c>
      <c r="B38" s="3">
        <v>15.8</v>
      </c>
      <c r="C38" s="3">
        <v>4.04</v>
      </c>
      <c r="D38" s="3">
        <v>15.49</v>
      </c>
      <c r="E38" s="3">
        <v>35.33</v>
      </c>
      <c r="F38" s="4">
        <f>(E38-E39)/E39</f>
        <v>-1.0086859064163615E-2</v>
      </c>
      <c r="G38" s="4">
        <f>E38/$E$63</f>
        <v>1.7338941210535874E-2</v>
      </c>
      <c r="H38" s="3">
        <v>-0.36</v>
      </c>
    </row>
    <row r="39" spans="1:8" x14ac:dyDescent="0.3">
      <c r="A39" s="3" t="s">
        <v>11</v>
      </c>
      <c r="B39" s="3">
        <v>8.3699999999999992</v>
      </c>
      <c r="C39" s="3">
        <v>4.41</v>
      </c>
      <c r="D39" s="3">
        <v>22.91</v>
      </c>
      <c r="E39" s="3">
        <v>35.69</v>
      </c>
      <c r="F39" s="3"/>
      <c r="G39" s="3"/>
      <c r="H39" s="3"/>
    </row>
    <row r="40" spans="1:8" x14ac:dyDescent="0.3">
      <c r="A40" s="3" t="s">
        <v>28</v>
      </c>
      <c r="B40" s="3">
        <v>0</v>
      </c>
      <c r="C40" s="3">
        <v>0</v>
      </c>
      <c r="D40" s="3">
        <v>2.4</v>
      </c>
      <c r="E40" s="3">
        <v>2.4</v>
      </c>
      <c r="F40" s="4">
        <f>(E40-E41)/E41</f>
        <v>3.0042918454935553E-2</v>
      </c>
      <c r="G40" s="4">
        <f>E40/$E$63</f>
        <v>1.1778505209534701E-3</v>
      </c>
      <c r="H40" s="3">
        <v>7.0000000000000007E-2</v>
      </c>
    </row>
    <row r="41" spans="1:8" x14ac:dyDescent="0.3">
      <c r="A41" s="3" t="s">
        <v>11</v>
      </c>
      <c r="B41" s="3">
        <v>0</v>
      </c>
      <c r="C41" s="3">
        <v>0</v>
      </c>
      <c r="D41" s="3">
        <v>2.33</v>
      </c>
      <c r="E41" s="3">
        <v>2.33</v>
      </c>
      <c r="F41" s="3"/>
      <c r="G41" s="3"/>
      <c r="H41" s="3"/>
    </row>
    <row r="42" spans="1:8" x14ac:dyDescent="0.3">
      <c r="A42" s="3" t="s">
        <v>29</v>
      </c>
      <c r="B42" s="3">
        <v>0</v>
      </c>
      <c r="C42" s="3">
        <v>16.329999999999998</v>
      </c>
      <c r="D42" s="3">
        <v>45.13</v>
      </c>
      <c r="E42" s="3">
        <v>61.46</v>
      </c>
      <c r="F42" s="4">
        <f>(E42-E43)/E43</f>
        <v>-0.18412319129165006</v>
      </c>
      <c r="G42" s="4">
        <f>E42/$E$63</f>
        <v>3.0162788757416778E-2</v>
      </c>
      <c r="H42" s="3">
        <v>-13.87</v>
      </c>
    </row>
    <row r="43" spans="1:8" x14ac:dyDescent="0.3">
      <c r="A43" s="3" t="s">
        <v>11</v>
      </c>
      <c r="B43" s="3">
        <v>-0.03</v>
      </c>
      <c r="C43" s="3">
        <v>21.14</v>
      </c>
      <c r="D43" s="3">
        <v>54.22</v>
      </c>
      <c r="E43" s="3">
        <v>75.33</v>
      </c>
      <c r="F43" s="3"/>
      <c r="G43" s="3"/>
      <c r="H43" s="3"/>
    </row>
    <row r="44" spans="1:8" x14ac:dyDescent="0.3">
      <c r="A44" s="3" t="s">
        <v>30</v>
      </c>
      <c r="B44" s="3">
        <v>0</v>
      </c>
      <c r="C44" s="3">
        <v>17.739999999999998</v>
      </c>
      <c r="D44" s="3">
        <v>255.42</v>
      </c>
      <c r="E44" s="3">
        <v>273.16000000000003</v>
      </c>
      <c r="F44" s="4">
        <f>(E44-E45)/E45</f>
        <v>0.15491290377135131</v>
      </c>
      <c r="G44" s="4">
        <f>E44/$E$63</f>
        <v>0.13405902012652079</v>
      </c>
      <c r="H44" s="3">
        <v>36.64</v>
      </c>
    </row>
    <row r="45" spans="1:8" x14ac:dyDescent="0.3">
      <c r="A45" s="3" t="s">
        <v>11</v>
      </c>
      <c r="B45" s="3">
        <v>0</v>
      </c>
      <c r="C45" s="3">
        <v>16.63</v>
      </c>
      <c r="D45" s="3">
        <v>219.89</v>
      </c>
      <c r="E45" s="3">
        <v>236.52</v>
      </c>
      <c r="F45" s="3"/>
      <c r="G45" s="3"/>
      <c r="H45" s="3"/>
    </row>
    <row r="46" spans="1:8" x14ac:dyDescent="0.3">
      <c r="A46" s="3" t="s">
        <v>31</v>
      </c>
      <c r="B46" s="3">
        <v>0</v>
      </c>
      <c r="C46" s="3">
        <v>0</v>
      </c>
      <c r="D46" s="3">
        <v>89.35</v>
      </c>
      <c r="E46" s="3">
        <v>89.35</v>
      </c>
      <c r="F46" s="4">
        <f>(E46-E47)/E47</f>
        <v>9.6319018404907905E-2</v>
      </c>
      <c r="G46" s="4">
        <f>E46/$E$63</f>
        <v>4.385039335299689E-2</v>
      </c>
      <c r="H46" s="3">
        <v>7.85</v>
      </c>
    </row>
    <row r="47" spans="1:8" x14ac:dyDescent="0.3">
      <c r="A47" s="3" t="s">
        <v>11</v>
      </c>
      <c r="B47" s="3">
        <v>0</v>
      </c>
      <c r="C47" s="3">
        <v>0</v>
      </c>
      <c r="D47" s="3">
        <v>81.5</v>
      </c>
      <c r="E47" s="3">
        <v>81.5</v>
      </c>
      <c r="F47" s="3"/>
      <c r="G47" s="3"/>
      <c r="H47" s="3"/>
    </row>
    <row r="48" spans="1:8" x14ac:dyDescent="0.3">
      <c r="A48" s="3" t="s">
        <v>32</v>
      </c>
      <c r="B48" s="3">
        <v>0</v>
      </c>
      <c r="C48" s="3">
        <v>0</v>
      </c>
      <c r="D48" s="3">
        <v>98.3</v>
      </c>
      <c r="E48" s="3">
        <v>98.3</v>
      </c>
      <c r="F48" s="4">
        <f>(E48-E49)/E49</f>
        <v>2.0387359836901413E-3</v>
      </c>
      <c r="G48" s="4">
        <f>E48/$E$63</f>
        <v>4.8242794254052541E-2</v>
      </c>
      <c r="H48" s="3">
        <v>0.2</v>
      </c>
    </row>
    <row r="49" spans="1:8" x14ac:dyDescent="0.3">
      <c r="A49" s="3" t="s">
        <v>11</v>
      </c>
      <c r="B49" s="3">
        <v>11.81</v>
      </c>
      <c r="C49" s="3">
        <v>0</v>
      </c>
      <c r="D49" s="3">
        <v>86.29</v>
      </c>
      <c r="E49" s="3">
        <v>98.1</v>
      </c>
      <c r="F49" s="3"/>
      <c r="G49" s="3"/>
      <c r="H49" s="3"/>
    </row>
    <row r="50" spans="1:8" x14ac:dyDescent="0.3">
      <c r="A50" s="3" t="s">
        <v>33</v>
      </c>
      <c r="B50" s="3">
        <v>150.1</v>
      </c>
      <c r="C50" s="3">
        <v>4.72</v>
      </c>
      <c r="D50" s="3">
        <v>8.4700000000000006</v>
      </c>
      <c r="E50" s="3">
        <v>163.29</v>
      </c>
      <c r="F50" s="4">
        <f>(E50-E51)/E51</f>
        <v>1.673816931390208</v>
      </c>
      <c r="G50" s="4">
        <f>E50/$E$63</f>
        <v>8.0138004819371708E-2</v>
      </c>
      <c r="H50" s="3">
        <v>102.22</v>
      </c>
    </row>
    <row r="51" spans="1:8" x14ac:dyDescent="0.3">
      <c r="A51" s="3" t="s">
        <v>11</v>
      </c>
      <c r="B51" s="3">
        <v>50.31</v>
      </c>
      <c r="C51" s="3">
        <v>2.56</v>
      </c>
      <c r="D51" s="3">
        <v>8.1999999999999993</v>
      </c>
      <c r="E51" s="3">
        <v>61.07</v>
      </c>
      <c r="F51" s="3"/>
      <c r="G51" s="3"/>
      <c r="H51" s="3"/>
    </row>
    <row r="52" spans="1:8" x14ac:dyDescent="0.3">
      <c r="A52" s="1" t="s">
        <v>34</v>
      </c>
      <c r="B52" s="5">
        <f t="shared" ref="B52:E53" si="0">B4+B6+B8+B10+B12+B14+B16+B18+B20+B22+B24+B26+B28+B30+B32+B34+B36+B38+B40+B42+B44+B46+B48+B50</f>
        <v>457.72</v>
      </c>
      <c r="C52" s="5">
        <f t="shared" si="0"/>
        <v>86.03</v>
      </c>
      <c r="D52" s="5">
        <f t="shared" si="0"/>
        <v>1144.4099999999999</v>
      </c>
      <c r="E52" s="5">
        <f t="shared" si="0"/>
        <v>1688.1599999999999</v>
      </c>
      <c r="F52" s="11">
        <f>(E52-E53)/E53</f>
        <v>0.26260050110317484</v>
      </c>
      <c r="G52" s="4">
        <f>E52/$E$63</f>
        <v>0.82850005643867075</v>
      </c>
      <c r="H52" s="3">
        <v>351.11</v>
      </c>
    </row>
    <row r="53" spans="1:8" x14ac:dyDescent="0.3">
      <c r="A53" s="3" t="s">
        <v>35</v>
      </c>
      <c r="B53" s="6">
        <f t="shared" si="0"/>
        <v>311.51</v>
      </c>
      <c r="C53" s="6">
        <f t="shared" si="0"/>
        <v>83.38</v>
      </c>
      <c r="D53" s="6">
        <f t="shared" si="0"/>
        <v>942.16000000000008</v>
      </c>
      <c r="E53" s="6">
        <f t="shared" si="0"/>
        <v>1337.05</v>
      </c>
      <c r="F53" s="3"/>
      <c r="G53" s="3"/>
      <c r="H53" s="3"/>
    </row>
    <row r="54" spans="1:8" x14ac:dyDescent="0.3">
      <c r="A54" s="3" t="s">
        <v>36</v>
      </c>
      <c r="B54" s="7">
        <f>(B52-B53)/B53</f>
        <v>0.46935892908734883</v>
      </c>
      <c r="C54" s="7">
        <f>(C52-C53)/C53</f>
        <v>3.1782201966898606E-2</v>
      </c>
      <c r="D54" s="7">
        <f>(D52-D53)/D53</f>
        <v>0.2146662987178396</v>
      </c>
      <c r="E54" s="7">
        <f>(E52-E53)/E53</f>
        <v>0.26260050110317484</v>
      </c>
      <c r="F54" s="3"/>
      <c r="G54" s="3"/>
      <c r="H54" s="3"/>
    </row>
    <row r="55" spans="1:8" x14ac:dyDescent="0.3">
      <c r="A55" s="1" t="s">
        <v>52</v>
      </c>
      <c r="B55" s="3"/>
      <c r="C55" s="3"/>
      <c r="D55" s="3"/>
      <c r="E55" s="3"/>
      <c r="F55" s="3"/>
      <c r="G55" s="3"/>
      <c r="H55" s="3"/>
    </row>
    <row r="56" spans="1:8" x14ac:dyDescent="0.3">
      <c r="A56" s="3" t="s">
        <v>53</v>
      </c>
      <c r="B56" s="3">
        <v>189.28</v>
      </c>
      <c r="C56" s="3">
        <v>0</v>
      </c>
      <c r="D56" s="3">
        <v>1.87</v>
      </c>
      <c r="E56" s="3">
        <v>191.15</v>
      </c>
      <c r="F56" s="4">
        <f>(E56-E57)/E57</f>
        <v>2.9194176748000817</v>
      </c>
      <c r="G56" s="4">
        <f>E56/$E$63</f>
        <v>9.381088628343992E-2</v>
      </c>
      <c r="H56" s="3">
        <v>142.38</v>
      </c>
    </row>
    <row r="57" spans="1:8" x14ac:dyDescent="0.3">
      <c r="A57" s="3" t="s">
        <v>11</v>
      </c>
      <c r="B57" s="3">
        <v>48.77</v>
      </c>
      <c r="C57" s="3">
        <v>0</v>
      </c>
      <c r="D57" s="3">
        <v>0</v>
      </c>
      <c r="E57" s="3">
        <v>48.77</v>
      </c>
      <c r="F57" s="3"/>
      <c r="G57" s="3"/>
      <c r="H57" s="3"/>
    </row>
    <row r="58" spans="1:8" x14ac:dyDescent="0.3">
      <c r="A58" s="3" t="s">
        <v>54</v>
      </c>
      <c r="B58" s="3">
        <v>0</v>
      </c>
      <c r="C58" s="3">
        <v>158.30000000000001</v>
      </c>
      <c r="D58" s="3">
        <v>0</v>
      </c>
      <c r="E58" s="3">
        <v>158.30000000000001</v>
      </c>
      <c r="F58" s="4">
        <f>(E58-E59)/E59</f>
        <v>4.6819203809020056E-2</v>
      </c>
      <c r="G58" s="4">
        <f>E58/$E$63</f>
        <v>7.7689057277889301E-2</v>
      </c>
      <c r="H58" s="3">
        <v>7.08</v>
      </c>
    </row>
    <row r="59" spans="1:8" x14ac:dyDescent="0.3">
      <c r="A59" s="3" t="s">
        <v>11</v>
      </c>
      <c r="B59" s="3">
        <v>0</v>
      </c>
      <c r="C59" s="3">
        <v>151.22</v>
      </c>
      <c r="D59" s="3">
        <v>0</v>
      </c>
      <c r="E59" s="3">
        <v>151.22</v>
      </c>
      <c r="F59" s="3"/>
      <c r="G59" s="3"/>
      <c r="H59" s="3"/>
    </row>
    <row r="60" spans="1:8" x14ac:dyDescent="0.3">
      <c r="A60" s="1" t="s">
        <v>55</v>
      </c>
      <c r="B60" s="5">
        <f>B56+B58</f>
        <v>189.28</v>
      </c>
      <c r="C60" s="5">
        <f>C56+C58</f>
        <v>158.30000000000001</v>
      </c>
      <c r="D60" s="5">
        <f>D56+D58</f>
        <v>1.87</v>
      </c>
      <c r="E60" s="5">
        <f>E56+E58</f>
        <v>349.45000000000005</v>
      </c>
      <c r="F60" s="11">
        <f>(E60-E61)/E61</f>
        <v>0.74733736686834351</v>
      </c>
      <c r="G60" s="4">
        <f>E60/$E$63</f>
        <v>0.17149994356132925</v>
      </c>
      <c r="H60" s="3">
        <v>149.46</v>
      </c>
    </row>
    <row r="61" spans="1:8" x14ac:dyDescent="0.3">
      <c r="A61" s="3" t="s">
        <v>35</v>
      </c>
      <c r="B61" s="3">
        <v>48.77</v>
      </c>
      <c r="C61" s="3">
        <v>151.22</v>
      </c>
      <c r="D61" s="3">
        <v>0</v>
      </c>
      <c r="E61" s="3">
        <v>199.99</v>
      </c>
      <c r="F61" s="3"/>
      <c r="G61" s="3"/>
      <c r="H61" s="3"/>
    </row>
    <row r="62" spans="1:8" x14ac:dyDescent="0.3">
      <c r="A62" s="3" t="s">
        <v>36</v>
      </c>
      <c r="B62" s="3">
        <v>288.11</v>
      </c>
      <c r="C62" s="3">
        <v>4.68</v>
      </c>
      <c r="D62" s="3">
        <v>0</v>
      </c>
      <c r="E62" s="3">
        <v>74.73</v>
      </c>
      <c r="F62" s="3"/>
      <c r="G62" s="3"/>
      <c r="H62" s="3"/>
    </row>
    <row r="63" spans="1:8" x14ac:dyDescent="0.3">
      <c r="A63" s="1" t="s">
        <v>42</v>
      </c>
      <c r="B63" s="5">
        <f t="shared" ref="B63:E64" si="1">B52+B60</f>
        <v>647</v>
      </c>
      <c r="C63" s="5">
        <f t="shared" si="1"/>
        <v>244.33</v>
      </c>
      <c r="D63" s="5">
        <f t="shared" si="1"/>
        <v>1146.2799999999997</v>
      </c>
      <c r="E63" s="5">
        <f t="shared" si="1"/>
        <v>2037.61</v>
      </c>
      <c r="F63" s="11">
        <f>(E63-E64)/E64</f>
        <v>0.32567142039244257</v>
      </c>
      <c r="G63" s="4">
        <f>E63/$E$63</f>
        <v>1</v>
      </c>
      <c r="H63" s="3">
        <v>500.57</v>
      </c>
    </row>
    <row r="64" spans="1:8" x14ac:dyDescent="0.3">
      <c r="A64" s="3" t="s">
        <v>35</v>
      </c>
      <c r="B64" s="6">
        <f t="shared" si="1"/>
        <v>360.28</v>
      </c>
      <c r="C64" s="6">
        <f t="shared" si="1"/>
        <v>234.6</v>
      </c>
      <c r="D64" s="6">
        <f t="shared" si="1"/>
        <v>942.16000000000008</v>
      </c>
      <c r="E64" s="6">
        <f t="shared" si="1"/>
        <v>1537.04</v>
      </c>
      <c r="F64" s="3"/>
      <c r="G64" s="3"/>
      <c r="H64" s="3"/>
    </row>
    <row r="65" spans="1:8" x14ac:dyDescent="0.3">
      <c r="A65" s="3" t="s">
        <v>36</v>
      </c>
      <c r="B65" s="7">
        <f>(B63-B64)/B64</f>
        <v>0.79582546907960494</v>
      </c>
      <c r="C65" s="7">
        <f>(C63-C64)/C64</f>
        <v>4.1474850809889253E-2</v>
      </c>
      <c r="D65" s="7">
        <f>(D63-D64)/D64</f>
        <v>0.21665109960091666</v>
      </c>
      <c r="E65" s="7">
        <f>(E63-E64)/E64</f>
        <v>0.32567142039244257</v>
      </c>
      <c r="F65" s="3"/>
      <c r="G65" s="3"/>
      <c r="H65" s="3"/>
    </row>
    <row r="66" spans="1:8" x14ac:dyDescent="0.3">
      <c r="A66" s="3" t="s">
        <v>43</v>
      </c>
      <c r="B66" s="7">
        <f>B63/$E$63</f>
        <v>0.31752886960703963</v>
      </c>
      <c r="C66" s="7">
        <f>C63/$E$63</f>
        <v>0.11991009074356723</v>
      </c>
      <c r="D66" s="7">
        <f>D63/$E$63</f>
        <v>0.56256103964939308</v>
      </c>
      <c r="E66" s="7">
        <f>E63/$E$63</f>
        <v>1</v>
      </c>
      <c r="F66" s="3"/>
      <c r="G66" s="3"/>
      <c r="H66" s="3"/>
    </row>
    <row r="67" spans="1:8" x14ac:dyDescent="0.3">
      <c r="A67" s="3" t="s">
        <v>44</v>
      </c>
      <c r="B67" s="7">
        <f>B64/$E$64</f>
        <v>0.2343985842918857</v>
      </c>
      <c r="C67" s="7">
        <f>C64/$E$64</f>
        <v>0.1526310310727112</v>
      </c>
      <c r="D67" s="7">
        <f>D64/$E$64</f>
        <v>0.61297038463540321</v>
      </c>
      <c r="E67" s="7">
        <f>E64/$E$64</f>
        <v>1</v>
      </c>
      <c r="F67" s="3"/>
      <c r="G67" s="3"/>
      <c r="H67" s="3"/>
    </row>
  </sheetData>
  <mergeCells count="1">
    <mergeCell ref="A1:H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2"/>
  <sheetViews>
    <sheetView topLeftCell="A53" workbookViewId="0">
      <selection activeCell="S2" sqref="S2"/>
    </sheetView>
  </sheetViews>
  <sheetFormatPr defaultRowHeight="14.4" x14ac:dyDescent="0.3"/>
  <cols>
    <col min="1" max="1" width="38.109375" customWidth="1"/>
    <col min="14" max="14" width="11.21875" customWidth="1"/>
    <col min="17" max="17" width="8.88671875" customWidth="1"/>
  </cols>
  <sheetData>
    <row r="1" spans="1:18" ht="22.2" customHeigh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73.2" customHeight="1" x14ac:dyDescent="0.3">
      <c r="A2" s="8"/>
      <c r="B2" s="2" t="s">
        <v>56</v>
      </c>
      <c r="C2" s="2" t="s">
        <v>57</v>
      </c>
      <c r="D2" s="2" t="s">
        <v>58</v>
      </c>
      <c r="E2" s="2" t="s">
        <v>59</v>
      </c>
      <c r="F2" s="2" t="s">
        <v>60</v>
      </c>
      <c r="G2" s="2" t="s">
        <v>61</v>
      </c>
      <c r="H2" s="2" t="s">
        <v>62</v>
      </c>
      <c r="I2" s="2" t="s">
        <v>63</v>
      </c>
      <c r="J2" s="2" t="s">
        <v>64</v>
      </c>
      <c r="K2" s="2" t="s">
        <v>65</v>
      </c>
      <c r="L2" s="2" t="s">
        <v>66</v>
      </c>
      <c r="M2" s="2" t="s">
        <v>67</v>
      </c>
      <c r="N2" s="8" t="s">
        <v>68</v>
      </c>
      <c r="O2" s="2" t="s">
        <v>5</v>
      </c>
      <c r="P2" s="2" t="s">
        <v>6</v>
      </c>
      <c r="Q2" s="2" t="s">
        <v>7</v>
      </c>
      <c r="R2" s="2" t="s">
        <v>8</v>
      </c>
    </row>
    <row r="3" spans="1:18" x14ac:dyDescent="0.3">
      <c r="A3" s="1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3">
      <c r="A4" s="3" t="s">
        <v>10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98.75</v>
      </c>
      <c r="H4" s="3">
        <v>35.33</v>
      </c>
      <c r="I4" s="3">
        <v>63.42</v>
      </c>
      <c r="J4" s="3">
        <v>158.44999999999999</v>
      </c>
      <c r="K4" s="3">
        <v>0</v>
      </c>
      <c r="L4" s="3">
        <v>19.68</v>
      </c>
      <c r="M4" s="3">
        <v>1.96</v>
      </c>
      <c r="N4" s="3">
        <v>7.97</v>
      </c>
      <c r="O4" s="3">
        <v>286.81</v>
      </c>
      <c r="P4" s="7">
        <f>(O4-O5)/O5</f>
        <v>0.47233059548254613</v>
      </c>
      <c r="Q4" s="7">
        <f>O4/$O$77</f>
        <v>6.5464920539815702E-3</v>
      </c>
      <c r="R4" s="3">
        <v>92.01</v>
      </c>
    </row>
    <row r="5" spans="1:18" x14ac:dyDescent="0.3">
      <c r="A5" s="3" t="s">
        <v>11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76.17</v>
      </c>
      <c r="H5" s="3">
        <v>22.41</v>
      </c>
      <c r="I5" s="3">
        <v>53.76</v>
      </c>
      <c r="J5" s="3">
        <v>102.56</v>
      </c>
      <c r="K5" s="3">
        <v>0</v>
      </c>
      <c r="L5" s="3">
        <v>11.47</v>
      </c>
      <c r="M5" s="3">
        <v>1.07</v>
      </c>
      <c r="N5" s="3">
        <v>3.53</v>
      </c>
      <c r="O5" s="3">
        <v>194.8</v>
      </c>
      <c r="P5" s="3"/>
      <c r="Q5" s="3"/>
      <c r="R5" s="3"/>
    </row>
    <row r="6" spans="1:18" x14ac:dyDescent="0.3">
      <c r="A6" s="3" t="s">
        <v>12</v>
      </c>
      <c r="B6" s="3">
        <v>691.79</v>
      </c>
      <c r="C6" s="3">
        <v>85.61</v>
      </c>
      <c r="D6" s="3">
        <v>79.61</v>
      </c>
      <c r="E6" s="3">
        <v>6</v>
      </c>
      <c r="F6" s="3">
        <v>96.86</v>
      </c>
      <c r="G6" s="3">
        <v>862.83</v>
      </c>
      <c r="H6" s="3">
        <v>407.04</v>
      </c>
      <c r="I6" s="3">
        <v>455.78</v>
      </c>
      <c r="J6" s="3">
        <v>628.92999999999995</v>
      </c>
      <c r="K6" s="3">
        <v>3.7</v>
      </c>
      <c r="L6" s="3">
        <v>102.72</v>
      </c>
      <c r="M6" s="3">
        <v>42.8</v>
      </c>
      <c r="N6" s="3">
        <v>127.84</v>
      </c>
      <c r="O6" s="3">
        <v>2643.07</v>
      </c>
      <c r="P6" s="7">
        <f>(O6-O7)/O7</f>
        <v>0.22034406973737672</v>
      </c>
      <c r="Q6" s="7">
        <f>O6/$O$77</f>
        <v>6.0328568575422993E-2</v>
      </c>
      <c r="R6" s="3">
        <v>477.23</v>
      </c>
    </row>
    <row r="7" spans="1:18" x14ac:dyDescent="0.3">
      <c r="A7" s="3" t="s">
        <v>11</v>
      </c>
      <c r="B7" s="3">
        <v>587.97</v>
      </c>
      <c r="C7" s="3">
        <v>68.739999999999995</v>
      </c>
      <c r="D7" s="3">
        <v>67.08</v>
      </c>
      <c r="E7" s="3">
        <v>1.67</v>
      </c>
      <c r="F7" s="3">
        <v>51.28</v>
      </c>
      <c r="G7" s="3">
        <v>670.87</v>
      </c>
      <c r="H7" s="3">
        <v>295.64</v>
      </c>
      <c r="I7" s="3">
        <v>375.23</v>
      </c>
      <c r="J7" s="3">
        <v>579.29999999999995</v>
      </c>
      <c r="K7" s="3">
        <v>4.4000000000000004</v>
      </c>
      <c r="L7" s="3">
        <v>82.83</v>
      </c>
      <c r="M7" s="3">
        <v>31.11</v>
      </c>
      <c r="N7" s="3">
        <v>89.33</v>
      </c>
      <c r="O7" s="3">
        <v>2165.84</v>
      </c>
      <c r="P7" s="3"/>
      <c r="Q7" s="3"/>
      <c r="R7" s="3"/>
    </row>
    <row r="8" spans="1:18" x14ac:dyDescent="0.3">
      <c r="A8" s="3" t="s">
        <v>13</v>
      </c>
      <c r="B8" s="3">
        <v>161.12</v>
      </c>
      <c r="C8" s="3">
        <v>27.45</v>
      </c>
      <c r="D8" s="3">
        <v>26.63</v>
      </c>
      <c r="E8" s="3">
        <v>0.82</v>
      </c>
      <c r="F8" s="3">
        <v>7.41</v>
      </c>
      <c r="G8" s="3">
        <v>745.76</v>
      </c>
      <c r="H8" s="3">
        <v>333.27</v>
      </c>
      <c r="I8" s="3">
        <v>412.49</v>
      </c>
      <c r="J8" s="3">
        <v>130.99</v>
      </c>
      <c r="K8" s="3">
        <v>0</v>
      </c>
      <c r="L8" s="3">
        <v>4</v>
      </c>
      <c r="M8" s="3">
        <v>66.8</v>
      </c>
      <c r="N8" s="3">
        <v>15.71</v>
      </c>
      <c r="O8" s="3">
        <v>1159.24</v>
      </c>
      <c r="P8" s="7">
        <f>(O8-O9)/O9</f>
        <v>0.36500011774957025</v>
      </c>
      <c r="Q8" s="7">
        <f>O8/$O$77</f>
        <v>2.6459870467060404E-2</v>
      </c>
      <c r="R8" s="3">
        <v>309.98</v>
      </c>
    </row>
    <row r="9" spans="1:18" x14ac:dyDescent="0.3">
      <c r="A9" s="3" t="s">
        <v>11</v>
      </c>
      <c r="B9" s="3">
        <v>144.16</v>
      </c>
      <c r="C9" s="3">
        <v>25.32</v>
      </c>
      <c r="D9" s="3">
        <v>23.88</v>
      </c>
      <c r="E9" s="3">
        <v>1.44</v>
      </c>
      <c r="F9" s="3">
        <v>5.95</v>
      </c>
      <c r="G9" s="3">
        <v>509.41</v>
      </c>
      <c r="H9" s="3">
        <v>207.88</v>
      </c>
      <c r="I9" s="3">
        <v>301.54000000000002</v>
      </c>
      <c r="J9" s="3">
        <v>92.77</v>
      </c>
      <c r="K9" s="3">
        <v>0</v>
      </c>
      <c r="L9" s="3">
        <v>4.12</v>
      </c>
      <c r="M9" s="3">
        <v>55.76</v>
      </c>
      <c r="N9" s="3">
        <v>11.76</v>
      </c>
      <c r="O9" s="3">
        <v>849.26</v>
      </c>
      <c r="P9" s="3"/>
      <c r="Q9" s="3"/>
      <c r="R9" s="3"/>
    </row>
    <row r="10" spans="1:18" x14ac:dyDescent="0.3">
      <c r="A10" s="3" t="s">
        <v>71</v>
      </c>
      <c r="B10" s="3">
        <v>13.42</v>
      </c>
      <c r="C10" s="3">
        <v>0</v>
      </c>
      <c r="D10" s="3">
        <v>0</v>
      </c>
      <c r="E10" s="3">
        <v>0</v>
      </c>
      <c r="F10" s="3">
        <v>1.36</v>
      </c>
      <c r="G10" s="3">
        <v>38.549999999999997</v>
      </c>
      <c r="H10" s="3">
        <v>22.36</v>
      </c>
      <c r="I10" s="3">
        <v>16.190000000000001</v>
      </c>
      <c r="J10" s="3">
        <v>34.159999999999997</v>
      </c>
      <c r="K10" s="3">
        <v>0</v>
      </c>
      <c r="L10" s="3">
        <v>0</v>
      </c>
      <c r="M10" s="3">
        <v>10.86</v>
      </c>
      <c r="N10" s="3">
        <v>0.16</v>
      </c>
      <c r="O10" s="3">
        <v>98.51</v>
      </c>
      <c r="P10" s="7">
        <f>(O10-O11)/O11</f>
        <v>0.56838083107785387</v>
      </c>
      <c r="Q10" s="7">
        <f>O10/$O$77</f>
        <v>2.2485092299352341E-3</v>
      </c>
      <c r="R10" s="3">
        <v>35.700000000000003</v>
      </c>
    </row>
    <row r="11" spans="1:18" x14ac:dyDescent="0.3">
      <c r="A11" s="3" t="s">
        <v>11</v>
      </c>
      <c r="B11" s="3">
        <v>5.97</v>
      </c>
      <c r="C11" s="3">
        <v>0.67</v>
      </c>
      <c r="D11" s="3">
        <v>0.67</v>
      </c>
      <c r="E11" s="3">
        <v>0</v>
      </c>
      <c r="F11" s="3">
        <v>1.52</v>
      </c>
      <c r="G11" s="3">
        <v>29.05</v>
      </c>
      <c r="H11" s="3">
        <v>15.42</v>
      </c>
      <c r="I11" s="3">
        <v>13.64</v>
      </c>
      <c r="J11" s="3">
        <v>18.760000000000002</v>
      </c>
      <c r="K11" s="3">
        <v>0</v>
      </c>
      <c r="L11" s="3">
        <v>0.02</v>
      </c>
      <c r="M11" s="3">
        <v>6.71</v>
      </c>
      <c r="N11" s="3">
        <v>0.1</v>
      </c>
      <c r="O11" s="3">
        <v>62.81</v>
      </c>
      <c r="P11" s="3"/>
      <c r="Q11" s="3"/>
      <c r="R11" s="3"/>
    </row>
    <row r="12" spans="1:18" x14ac:dyDescent="0.3">
      <c r="A12" s="3" t="s">
        <v>14</v>
      </c>
      <c r="B12" s="3">
        <v>148.41999999999999</v>
      </c>
      <c r="C12" s="3">
        <v>24.28</v>
      </c>
      <c r="D12" s="3">
        <v>24.28</v>
      </c>
      <c r="E12" s="3">
        <v>0</v>
      </c>
      <c r="F12" s="3">
        <v>15.34</v>
      </c>
      <c r="G12" s="3">
        <v>320.73</v>
      </c>
      <c r="H12" s="3">
        <v>146.94999999999999</v>
      </c>
      <c r="I12" s="3">
        <v>173.78</v>
      </c>
      <c r="J12" s="3">
        <v>203.31</v>
      </c>
      <c r="K12" s="3">
        <v>-0.01</v>
      </c>
      <c r="L12" s="3">
        <v>12.67</v>
      </c>
      <c r="M12" s="3">
        <v>17.93</v>
      </c>
      <c r="N12" s="3">
        <v>98.01</v>
      </c>
      <c r="O12" s="3">
        <v>840.68</v>
      </c>
      <c r="P12" s="7">
        <f>(O12-O13)/O13</f>
        <v>0.38529479616385975</v>
      </c>
      <c r="Q12" s="7">
        <f>O12/$O$77</f>
        <v>1.9188678706953125E-2</v>
      </c>
      <c r="R12" s="3">
        <v>233.82</v>
      </c>
    </row>
    <row r="13" spans="1:18" x14ac:dyDescent="0.3">
      <c r="A13" s="3" t="s">
        <v>11</v>
      </c>
      <c r="B13" s="3">
        <v>142.03</v>
      </c>
      <c r="C13" s="3">
        <v>25.09</v>
      </c>
      <c r="D13" s="3">
        <v>25.06</v>
      </c>
      <c r="E13" s="3">
        <v>0.03</v>
      </c>
      <c r="F13" s="3">
        <v>13.73</v>
      </c>
      <c r="G13" s="3">
        <v>254.66</v>
      </c>
      <c r="H13" s="3">
        <v>115.09</v>
      </c>
      <c r="I13" s="3">
        <v>139.57</v>
      </c>
      <c r="J13" s="3">
        <v>91.44</v>
      </c>
      <c r="K13" s="3">
        <v>0.24</v>
      </c>
      <c r="L13" s="3">
        <v>12.24</v>
      </c>
      <c r="M13" s="3">
        <v>9.7200000000000006</v>
      </c>
      <c r="N13" s="3">
        <v>57.71</v>
      </c>
      <c r="O13" s="3">
        <v>606.86</v>
      </c>
      <c r="P13" s="3"/>
      <c r="Q13" s="3"/>
      <c r="R13" s="3"/>
    </row>
    <row r="14" spans="1:18" x14ac:dyDescent="0.3">
      <c r="A14" s="3" t="s">
        <v>15</v>
      </c>
      <c r="B14" s="3">
        <v>163.76</v>
      </c>
      <c r="C14" s="3">
        <v>24.54</v>
      </c>
      <c r="D14" s="3">
        <v>24.54</v>
      </c>
      <c r="E14" s="3">
        <v>0</v>
      </c>
      <c r="F14" s="3">
        <v>18.239999999999998</v>
      </c>
      <c r="G14" s="3">
        <v>768.33</v>
      </c>
      <c r="H14" s="3">
        <v>264.02999999999997</v>
      </c>
      <c r="I14" s="3">
        <v>504.3</v>
      </c>
      <c r="J14" s="3">
        <v>324.56</v>
      </c>
      <c r="K14" s="3">
        <v>0</v>
      </c>
      <c r="L14" s="3">
        <v>19.190000000000001</v>
      </c>
      <c r="M14" s="3">
        <v>42.58</v>
      </c>
      <c r="N14" s="3">
        <v>39.520000000000003</v>
      </c>
      <c r="O14" s="3">
        <v>1400.72</v>
      </c>
      <c r="P14" s="7">
        <f>(O14-O15)/O15</f>
        <v>0.30263182367711344</v>
      </c>
      <c r="Q14" s="7">
        <f>O14/$O$77</f>
        <v>3.1971696767382811E-2</v>
      </c>
      <c r="R14" s="3">
        <v>325.42</v>
      </c>
    </row>
    <row r="15" spans="1:18" x14ac:dyDescent="0.3">
      <c r="A15" s="3" t="s">
        <v>11</v>
      </c>
      <c r="B15" s="3">
        <v>122.31</v>
      </c>
      <c r="C15" s="3">
        <v>23.23</v>
      </c>
      <c r="D15" s="3">
        <v>23.23</v>
      </c>
      <c r="E15" s="3">
        <v>0</v>
      </c>
      <c r="F15" s="3">
        <v>15.32</v>
      </c>
      <c r="G15" s="3">
        <v>469.71</v>
      </c>
      <c r="H15" s="3">
        <v>150.51</v>
      </c>
      <c r="I15" s="3">
        <v>319.2</v>
      </c>
      <c r="J15" s="3">
        <v>135.53</v>
      </c>
      <c r="K15" s="3">
        <v>0</v>
      </c>
      <c r="L15" s="3">
        <v>278.35000000000002</v>
      </c>
      <c r="M15" s="3">
        <v>23.59</v>
      </c>
      <c r="N15" s="3">
        <v>7.26</v>
      </c>
      <c r="O15" s="3">
        <v>1075.3</v>
      </c>
      <c r="P15" s="3"/>
      <c r="Q15" s="3"/>
      <c r="R15" s="3"/>
    </row>
    <row r="16" spans="1:18" x14ac:dyDescent="0.3">
      <c r="A16" s="3" t="s">
        <v>16</v>
      </c>
      <c r="B16" s="3">
        <v>514.76</v>
      </c>
      <c r="C16" s="3">
        <v>53.23</v>
      </c>
      <c r="D16" s="3">
        <v>50.3</v>
      </c>
      <c r="E16" s="3">
        <v>2.93</v>
      </c>
      <c r="F16" s="3">
        <v>50.02</v>
      </c>
      <c r="G16" s="3">
        <v>581.01</v>
      </c>
      <c r="H16" s="3">
        <v>267.08999999999997</v>
      </c>
      <c r="I16" s="3">
        <v>313.92</v>
      </c>
      <c r="J16" s="3">
        <v>846.37</v>
      </c>
      <c r="K16" s="3">
        <v>3.81</v>
      </c>
      <c r="L16" s="3">
        <v>153.41999999999999</v>
      </c>
      <c r="M16" s="3">
        <v>176.78</v>
      </c>
      <c r="N16" s="3">
        <v>75.53</v>
      </c>
      <c r="O16" s="3">
        <v>2454.9299999999998</v>
      </c>
      <c r="P16" s="7">
        <f>(O16-O17)/O17</f>
        <v>0.15273330015119785</v>
      </c>
      <c r="Q16" s="7">
        <f>O16/$O$77</f>
        <v>5.6034237781391771E-2</v>
      </c>
      <c r="R16" s="3">
        <v>325.27</v>
      </c>
    </row>
    <row r="17" spans="1:18" x14ac:dyDescent="0.3">
      <c r="A17" s="3" t="s">
        <v>11</v>
      </c>
      <c r="B17" s="3">
        <v>495.81</v>
      </c>
      <c r="C17" s="3">
        <v>57.89</v>
      </c>
      <c r="D17" s="3">
        <v>49.96</v>
      </c>
      <c r="E17" s="3">
        <v>7.93</v>
      </c>
      <c r="F17" s="3">
        <v>42.32</v>
      </c>
      <c r="G17" s="3">
        <v>496.21</v>
      </c>
      <c r="H17" s="3">
        <v>224.27</v>
      </c>
      <c r="I17" s="3">
        <v>271.94</v>
      </c>
      <c r="J17" s="3">
        <v>722.44</v>
      </c>
      <c r="K17" s="3">
        <v>3.21</v>
      </c>
      <c r="L17" s="3">
        <v>103.81</v>
      </c>
      <c r="M17" s="3">
        <v>156.28</v>
      </c>
      <c r="N17" s="3">
        <v>51.69</v>
      </c>
      <c r="O17" s="3">
        <v>2129.66</v>
      </c>
      <c r="P17" s="3"/>
      <c r="Q17" s="3"/>
      <c r="R17" s="3"/>
    </row>
    <row r="18" spans="1:18" x14ac:dyDescent="0.3">
      <c r="A18" s="3" t="s">
        <v>17</v>
      </c>
      <c r="B18" s="3">
        <v>969.68</v>
      </c>
      <c r="C18" s="3">
        <v>205.4</v>
      </c>
      <c r="D18" s="3">
        <v>196.87</v>
      </c>
      <c r="E18" s="3">
        <v>8.5299999999999994</v>
      </c>
      <c r="F18" s="3">
        <v>207.11</v>
      </c>
      <c r="G18" s="3">
        <v>1185.3</v>
      </c>
      <c r="H18" s="3">
        <v>582.59</v>
      </c>
      <c r="I18" s="3">
        <v>602.71</v>
      </c>
      <c r="J18" s="3">
        <v>1430.94</v>
      </c>
      <c r="K18" s="3">
        <v>34.85</v>
      </c>
      <c r="L18" s="3">
        <v>189.14</v>
      </c>
      <c r="M18" s="3">
        <v>131.81</v>
      </c>
      <c r="N18" s="3">
        <v>120.24</v>
      </c>
      <c r="O18" s="3">
        <v>4474.47</v>
      </c>
      <c r="P18" s="7">
        <f>(O18-O19)/O19</f>
        <v>0.18323077451957787</v>
      </c>
      <c r="Q18" s="7">
        <f>O18/$O$77</f>
        <v>0.10213061713600961</v>
      </c>
      <c r="R18" s="3">
        <v>692.9</v>
      </c>
    </row>
    <row r="19" spans="1:18" x14ac:dyDescent="0.3">
      <c r="A19" s="3" t="s">
        <v>11</v>
      </c>
      <c r="B19" s="3">
        <v>923.84</v>
      </c>
      <c r="C19" s="3">
        <v>204.35</v>
      </c>
      <c r="D19" s="3">
        <v>194.69</v>
      </c>
      <c r="E19" s="3">
        <v>9.65</v>
      </c>
      <c r="F19" s="3">
        <v>125.78</v>
      </c>
      <c r="G19" s="3">
        <v>1158.82</v>
      </c>
      <c r="H19" s="3">
        <v>553.23</v>
      </c>
      <c r="I19" s="3">
        <v>605.59</v>
      </c>
      <c r="J19" s="3">
        <v>1000.21</v>
      </c>
      <c r="K19" s="3">
        <v>32.26</v>
      </c>
      <c r="L19" s="3">
        <v>168.18</v>
      </c>
      <c r="M19" s="3">
        <v>94.42</v>
      </c>
      <c r="N19" s="3">
        <v>73.72</v>
      </c>
      <c r="O19" s="3">
        <v>3781.57</v>
      </c>
      <c r="P19" s="3"/>
      <c r="Q19" s="3"/>
      <c r="R19" s="3"/>
    </row>
    <row r="20" spans="1:18" x14ac:dyDescent="0.3">
      <c r="A20" s="3" t="s">
        <v>18</v>
      </c>
      <c r="B20" s="3">
        <v>285.31</v>
      </c>
      <c r="C20" s="3">
        <v>69.680000000000007</v>
      </c>
      <c r="D20" s="3">
        <v>63.18</v>
      </c>
      <c r="E20" s="3">
        <v>6.49</v>
      </c>
      <c r="F20" s="3">
        <v>36.24</v>
      </c>
      <c r="G20" s="3">
        <v>683.3</v>
      </c>
      <c r="H20" s="3">
        <v>360.31</v>
      </c>
      <c r="I20" s="3">
        <v>322.99</v>
      </c>
      <c r="J20" s="3">
        <v>469.24</v>
      </c>
      <c r="K20" s="3">
        <v>0</v>
      </c>
      <c r="L20" s="3">
        <v>43</v>
      </c>
      <c r="M20" s="3">
        <v>22.45</v>
      </c>
      <c r="N20" s="3">
        <v>115.22</v>
      </c>
      <c r="O20" s="3">
        <v>1724.43</v>
      </c>
      <c r="P20" s="7">
        <f>(O20-O21)/O21</f>
        <v>0.38773720043134685</v>
      </c>
      <c r="Q20" s="7">
        <f>O20/$O$77</f>
        <v>3.9360438243601824E-2</v>
      </c>
      <c r="R20" s="3">
        <v>481.81</v>
      </c>
    </row>
    <row r="21" spans="1:18" x14ac:dyDescent="0.3">
      <c r="A21" s="3" t="s">
        <v>11</v>
      </c>
      <c r="B21" s="3">
        <v>261.38</v>
      </c>
      <c r="C21" s="3">
        <v>61.09</v>
      </c>
      <c r="D21" s="3">
        <v>60.96</v>
      </c>
      <c r="E21" s="3">
        <v>0.13</v>
      </c>
      <c r="F21" s="3">
        <v>25.23</v>
      </c>
      <c r="G21" s="3">
        <v>458.77</v>
      </c>
      <c r="H21" s="3">
        <v>221.23</v>
      </c>
      <c r="I21" s="3">
        <v>237.54</v>
      </c>
      <c r="J21" s="3">
        <v>289.24</v>
      </c>
      <c r="K21" s="3">
        <v>0</v>
      </c>
      <c r="L21" s="3">
        <v>40.81</v>
      </c>
      <c r="M21" s="3">
        <v>18.260000000000002</v>
      </c>
      <c r="N21" s="3">
        <v>87.84</v>
      </c>
      <c r="O21" s="3">
        <v>1242.6199999999999</v>
      </c>
      <c r="P21" s="3"/>
      <c r="Q21" s="3"/>
      <c r="R21" s="3"/>
    </row>
    <row r="22" spans="1:18" x14ac:dyDescent="0.3">
      <c r="A22" s="3" t="s">
        <v>19</v>
      </c>
      <c r="B22" s="3">
        <v>16.71</v>
      </c>
      <c r="C22" s="3">
        <v>2.16</v>
      </c>
      <c r="D22" s="3">
        <v>2.16</v>
      </c>
      <c r="E22" s="3">
        <v>0</v>
      </c>
      <c r="F22" s="3">
        <v>2.12</v>
      </c>
      <c r="G22" s="3">
        <v>95.81</v>
      </c>
      <c r="H22" s="3">
        <v>49.96</v>
      </c>
      <c r="I22" s="3">
        <v>45.85</v>
      </c>
      <c r="J22" s="3">
        <v>80.81</v>
      </c>
      <c r="K22" s="3">
        <v>0</v>
      </c>
      <c r="L22" s="3">
        <v>0.22</v>
      </c>
      <c r="M22" s="3">
        <v>9.17</v>
      </c>
      <c r="N22" s="3">
        <v>6.57</v>
      </c>
      <c r="O22" s="3">
        <v>213.57</v>
      </c>
      <c r="P22" s="7">
        <f>(O22-O23)/O23</f>
        <v>0.55527235653946982</v>
      </c>
      <c r="Q22" s="7">
        <f>O22/$O$77</f>
        <v>4.8747753145596175E-3</v>
      </c>
      <c r="R22" s="3">
        <v>76.25</v>
      </c>
    </row>
    <row r="23" spans="1:18" x14ac:dyDescent="0.3">
      <c r="A23" s="3" t="s">
        <v>11</v>
      </c>
      <c r="B23" s="3">
        <v>13.04</v>
      </c>
      <c r="C23" s="3">
        <v>2.46</v>
      </c>
      <c r="D23" s="3">
        <v>2.46</v>
      </c>
      <c r="E23" s="3">
        <v>0</v>
      </c>
      <c r="F23" s="3">
        <v>1.17</v>
      </c>
      <c r="G23" s="3">
        <v>64.239999999999995</v>
      </c>
      <c r="H23" s="3">
        <v>36.4</v>
      </c>
      <c r="I23" s="3">
        <v>27.84</v>
      </c>
      <c r="J23" s="3">
        <v>44.43</v>
      </c>
      <c r="K23" s="3">
        <v>0</v>
      </c>
      <c r="L23" s="3">
        <v>0.12</v>
      </c>
      <c r="M23" s="3">
        <v>7.13</v>
      </c>
      <c r="N23" s="3">
        <v>4.7300000000000004</v>
      </c>
      <c r="O23" s="3">
        <v>137.32</v>
      </c>
      <c r="P23" s="3"/>
      <c r="Q23" s="3"/>
      <c r="R23" s="3"/>
    </row>
    <row r="24" spans="1:18" x14ac:dyDescent="0.3">
      <c r="A24" s="3" t="s">
        <v>20</v>
      </c>
      <c r="B24" s="3">
        <v>34.01</v>
      </c>
      <c r="C24" s="3">
        <v>11.57</v>
      </c>
      <c r="D24" s="3">
        <v>11.57</v>
      </c>
      <c r="E24" s="3">
        <v>0</v>
      </c>
      <c r="F24" s="3">
        <v>8.1199999999999992</v>
      </c>
      <c r="G24" s="3">
        <v>215.64</v>
      </c>
      <c r="H24" s="3">
        <v>126.94</v>
      </c>
      <c r="I24" s="3">
        <v>88.71</v>
      </c>
      <c r="J24" s="3">
        <v>102.51</v>
      </c>
      <c r="K24" s="3">
        <v>0</v>
      </c>
      <c r="L24" s="3">
        <v>3.64</v>
      </c>
      <c r="M24" s="3">
        <v>7.42</v>
      </c>
      <c r="N24" s="3">
        <v>18.739999999999998</v>
      </c>
      <c r="O24" s="3">
        <v>401.66</v>
      </c>
      <c r="P24" s="7">
        <f>(O24-O25)/O25</f>
        <v>0.21630378826878238</v>
      </c>
      <c r="Q24" s="7">
        <f>O24/$O$77</f>
        <v>9.1679648492111066E-3</v>
      </c>
      <c r="R24" s="3">
        <v>71.430000000000007</v>
      </c>
    </row>
    <row r="25" spans="1:18" x14ac:dyDescent="0.3">
      <c r="A25" s="3" t="s">
        <v>11</v>
      </c>
      <c r="B25" s="3">
        <v>31.97</v>
      </c>
      <c r="C25" s="3">
        <v>10.220000000000001</v>
      </c>
      <c r="D25" s="3">
        <v>10.220000000000001</v>
      </c>
      <c r="E25" s="3">
        <v>0</v>
      </c>
      <c r="F25" s="3">
        <v>6.01</v>
      </c>
      <c r="G25" s="3">
        <v>155.37</v>
      </c>
      <c r="H25" s="3">
        <v>87.2</v>
      </c>
      <c r="I25" s="3">
        <v>68.17</v>
      </c>
      <c r="J25" s="3">
        <v>98.7</v>
      </c>
      <c r="K25" s="3">
        <v>0</v>
      </c>
      <c r="L25" s="3">
        <v>3.61</v>
      </c>
      <c r="M25" s="3">
        <v>5.5</v>
      </c>
      <c r="N25" s="3">
        <v>18.850000000000001</v>
      </c>
      <c r="O25" s="3">
        <v>330.23</v>
      </c>
      <c r="P25" s="3"/>
      <c r="Q25" s="3"/>
      <c r="R25" s="3"/>
    </row>
    <row r="26" spans="1:18" x14ac:dyDescent="0.3">
      <c r="A26" s="3" t="s">
        <v>21</v>
      </c>
      <c r="B26" s="3">
        <v>64.63</v>
      </c>
      <c r="C26" s="3">
        <v>4.1500000000000004</v>
      </c>
      <c r="D26" s="3">
        <v>4.1500000000000004</v>
      </c>
      <c r="E26" s="3">
        <v>0</v>
      </c>
      <c r="F26" s="3">
        <v>3.09</v>
      </c>
      <c r="G26" s="3">
        <v>216.31</v>
      </c>
      <c r="H26" s="3">
        <v>60.47</v>
      </c>
      <c r="I26" s="3">
        <v>155.83000000000001</v>
      </c>
      <c r="J26" s="3">
        <v>89.05</v>
      </c>
      <c r="K26" s="3">
        <v>0</v>
      </c>
      <c r="L26" s="3">
        <v>8.2899999999999991</v>
      </c>
      <c r="M26" s="3">
        <v>2.42</v>
      </c>
      <c r="N26" s="3">
        <v>0.06</v>
      </c>
      <c r="O26" s="3">
        <v>387.99</v>
      </c>
      <c r="P26" s="7">
        <f>(O26-O27)/O27</f>
        <v>0.13973914576111859</v>
      </c>
      <c r="Q26" s="7">
        <f>O26/$O$77</f>
        <v>8.8559445347941475E-3</v>
      </c>
      <c r="R26" s="3">
        <v>47.57</v>
      </c>
    </row>
    <row r="27" spans="1:18" x14ac:dyDescent="0.3">
      <c r="A27" s="3" t="s">
        <v>11</v>
      </c>
      <c r="B27" s="3">
        <v>46.9</v>
      </c>
      <c r="C27" s="3">
        <v>3.38</v>
      </c>
      <c r="D27" s="3">
        <v>3.38</v>
      </c>
      <c r="E27" s="3">
        <v>0</v>
      </c>
      <c r="F27" s="3">
        <v>0.41</v>
      </c>
      <c r="G27" s="3">
        <v>255.38</v>
      </c>
      <c r="H27" s="3">
        <v>97.38</v>
      </c>
      <c r="I27" s="3">
        <v>158</v>
      </c>
      <c r="J27" s="3">
        <v>29.51</v>
      </c>
      <c r="K27" s="3">
        <v>0</v>
      </c>
      <c r="L27" s="3">
        <v>3.26</v>
      </c>
      <c r="M27" s="3">
        <v>1.35</v>
      </c>
      <c r="N27" s="3">
        <v>0.23</v>
      </c>
      <c r="O27" s="3">
        <v>340.42</v>
      </c>
      <c r="P27" s="3"/>
      <c r="Q27" s="3"/>
      <c r="R27" s="3"/>
    </row>
    <row r="28" spans="1:18" x14ac:dyDescent="0.3">
      <c r="A28" s="3" t="s">
        <v>22</v>
      </c>
      <c r="B28" s="3">
        <v>288.26</v>
      </c>
      <c r="C28" s="3">
        <v>33.74</v>
      </c>
      <c r="D28" s="3">
        <v>24.5</v>
      </c>
      <c r="E28" s="3">
        <v>9.24</v>
      </c>
      <c r="F28" s="3">
        <v>63.69</v>
      </c>
      <c r="G28" s="3">
        <v>839.48</v>
      </c>
      <c r="H28" s="3">
        <v>304.77</v>
      </c>
      <c r="I28" s="3">
        <v>534.71</v>
      </c>
      <c r="J28" s="3">
        <v>754.09</v>
      </c>
      <c r="K28" s="3">
        <v>8.0399999999999991</v>
      </c>
      <c r="L28" s="3">
        <v>27.41</v>
      </c>
      <c r="M28" s="3">
        <v>26.75</v>
      </c>
      <c r="N28" s="3">
        <v>118.39</v>
      </c>
      <c r="O28" s="3">
        <v>2159.85</v>
      </c>
      <c r="P28" s="7">
        <f>(O28-O29)/O29</f>
        <v>0.10849649721573551</v>
      </c>
      <c r="Q28" s="7">
        <f>O28/$O$77</f>
        <v>4.9298981426003599E-2</v>
      </c>
      <c r="R28" s="3">
        <v>211.4</v>
      </c>
    </row>
    <row r="29" spans="1:18" x14ac:dyDescent="0.3">
      <c r="A29" s="3" t="s">
        <v>11</v>
      </c>
      <c r="B29" s="3">
        <v>290.51</v>
      </c>
      <c r="C29" s="3">
        <v>34.25</v>
      </c>
      <c r="D29" s="3">
        <v>27.83</v>
      </c>
      <c r="E29" s="3">
        <v>6.43</v>
      </c>
      <c r="F29" s="3">
        <v>57.38</v>
      </c>
      <c r="G29" s="3">
        <v>593.74</v>
      </c>
      <c r="H29" s="3">
        <v>191.49</v>
      </c>
      <c r="I29" s="3">
        <v>402.25</v>
      </c>
      <c r="J29" s="3">
        <v>825.65</v>
      </c>
      <c r="K29" s="3">
        <v>5.49</v>
      </c>
      <c r="L29" s="3">
        <v>23.5</v>
      </c>
      <c r="M29" s="3">
        <v>27.72</v>
      </c>
      <c r="N29" s="3">
        <v>90.2</v>
      </c>
      <c r="O29" s="3">
        <v>1948.45</v>
      </c>
      <c r="P29" s="3"/>
      <c r="Q29" s="3"/>
      <c r="R29" s="3"/>
    </row>
    <row r="30" spans="1:18" x14ac:dyDescent="0.3">
      <c r="A30" s="3" t="s">
        <v>23</v>
      </c>
      <c r="B30" s="3">
        <v>-0.18</v>
      </c>
      <c r="C30" s="3">
        <v>0</v>
      </c>
      <c r="D30" s="3">
        <v>0</v>
      </c>
      <c r="E30" s="3">
        <v>0</v>
      </c>
      <c r="F30" s="3">
        <v>0</v>
      </c>
      <c r="G30" s="3">
        <v>0.6</v>
      </c>
      <c r="H30" s="3">
        <v>0.09</v>
      </c>
      <c r="I30" s="3">
        <v>0.51</v>
      </c>
      <c r="J30" s="3">
        <v>9.4</v>
      </c>
      <c r="K30" s="3">
        <v>0</v>
      </c>
      <c r="L30" s="3">
        <v>0</v>
      </c>
      <c r="M30" s="3">
        <v>-0.01</v>
      </c>
      <c r="N30" s="3">
        <v>0</v>
      </c>
      <c r="O30" s="3">
        <v>9.81</v>
      </c>
      <c r="P30" s="7">
        <f>(O30-O31)/O31</f>
        <v>-0.3826305852737571</v>
      </c>
      <c r="Q30" s="7">
        <f>O30/$O$77</f>
        <v>2.2391509030214848E-4</v>
      </c>
      <c r="R30" s="3">
        <v>-6.08</v>
      </c>
    </row>
    <row r="31" spans="1:18" x14ac:dyDescent="0.3">
      <c r="A31" s="3" t="s">
        <v>11</v>
      </c>
      <c r="B31" s="3">
        <v>1.25</v>
      </c>
      <c r="C31" s="3">
        <v>0</v>
      </c>
      <c r="D31" s="3">
        <v>0</v>
      </c>
      <c r="E31" s="3">
        <v>0</v>
      </c>
      <c r="F31" s="3">
        <v>0</v>
      </c>
      <c r="G31" s="3">
        <v>5.4</v>
      </c>
      <c r="H31" s="3">
        <v>0.95</v>
      </c>
      <c r="I31" s="3">
        <v>4.45</v>
      </c>
      <c r="J31" s="3">
        <v>8.93</v>
      </c>
      <c r="K31" s="3">
        <v>0</v>
      </c>
      <c r="L31" s="3">
        <v>0</v>
      </c>
      <c r="M31" s="3">
        <v>0.31</v>
      </c>
      <c r="N31" s="3">
        <v>0</v>
      </c>
      <c r="O31" s="3">
        <v>15.89</v>
      </c>
      <c r="P31" s="3"/>
      <c r="Q31" s="3"/>
      <c r="R31" s="3"/>
    </row>
    <row r="32" spans="1:18" x14ac:dyDescent="0.3">
      <c r="A32" s="3" t="s">
        <v>24</v>
      </c>
      <c r="B32" s="3">
        <v>1.06</v>
      </c>
      <c r="C32" s="3">
        <v>0</v>
      </c>
      <c r="D32" s="3">
        <v>0</v>
      </c>
      <c r="E32" s="3">
        <v>0</v>
      </c>
      <c r="F32" s="3">
        <v>0.3</v>
      </c>
      <c r="G32" s="3">
        <v>7.9</v>
      </c>
      <c r="H32" s="3">
        <v>1.89</v>
      </c>
      <c r="I32" s="3">
        <v>6</v>
      </c>
      <c r="J32" s="3">
        <v>1.93</v>
      </c>
      <c r="K32" s="3">
        <v>0</v>
      </c>
      <c r="L32" s="3">
        <v>12.14</v>
      </c>
      <c r="M32" s="3">
        <v>0.05</v>
      </c>
      <c r="N32" s="3">
        <v>0.05</v>
      </c>
      <c r="O32" s="3">
        <v>23.42</v>
      </c>
      <c r="P32" s="7">
        <f>(O32-O33)/O33</f>
        <v>-0.66609637867122895</v>
      </c>
      <c r="Q32" s="7">
        <f>O32/$O$77</f>
        <v>5.34565893463437E-4</v>
      </c>
      <c r="R32" s="3">
        <v>-46.72</v>
      </c>
    </row>
    <row r="33" spans="1:18" x14ac:dyDescent="0.3">
      <c r="A33" s="3" t="s">
        <v>11</v>
      </c>
      <c r="B33" s="3">
        <v>5.0999999999999996</v>
      </c>
      <c r="C33" s="3">
        <v>0</v>
      </c>
      <c r="D33" s="3">
        <v>0</v>
      </c>
      <c r="E33" s="3">
        <v>0</v>
      </c>
      <c r="F33" s="3">
        <v>0.55000000000000004</v>
      </c>
      <c r="G33" s="3">
        <v>49.53</v>
      </c>
      <c r="H33" s="3">
        <v>36.200000000000003</v>
      </c>
      <c r="I33" s="3">
        <v>13.33</v>
      </c>
      <c r="J33" s="3">
        <v>2.4900000000000002</v>
      </c>
      <c r="K33" s="3">
        <v>0</v>
      </c>
      <c r="L33" s="3">
        <v>12.31</v>
      </c>
      <c r="M33" s="3">
        <v>0.1</v>
      </c>
      <c r="N33" s="3">
        <v>0.06</v>
      </c>
      <c r="O33" s="3">
        <v>70.14</v>
      </c>
      <c r="P33" s="3"/>
      <c r="Q33" s="3"/>
      <c r="R33" s="3"/>
    </row>
    <row r="34" spans="1:18" x14ac:dyDescent="0.3">
      <c r="A34" s="3" t="s">
        <v>25</v>
      </c>
      <c r="B34" s="3">
        <v>453.42</v>
      </c>
      <c r="C34" s="3">
        <v>41.9</v>
      </c>
      <c r="D34" s="3">
        <v>41.07</v>
      </c>
      <c r="E34" s="3">
        <v>0.83</v>
      </c>
      <c r="F34" s="3">
        <v>89.05</v>
      </c>
      <c r="G34" s="3">
        <v>499.35</v>
      </c>
      <c r="H34" s="3">
        <v>213.38</v>
      </c>
      <c r="I34" s="3">
        <v>285.95999999999998</v>
      </c>
      <c r="J34" s="3">
        <v>469.93</v>
      </c>
      <c r="K34" s="3">
        <v>13.68</v>
      </c>
      <c r="L34" s="3">
        <v>18.02</v>
      </c>
      <c r="M34" s="3">
        <v>36.69</v>
      </c>
      <c r="N34" s="3">
        <v>218.45</v>
      </c>
      <c r="O34" s="3">
        <v>1840.48</v>
      </c>
      <c r="P34" s="7">
        <f>(O34-O35)/O35</f>
        <v>0.14808992689073538</v>
      </c>
      <c r="Q34" s="7">
        <f>O34/$O$77</f>
        <v>4.2009301263944768E-2</v>
      </c>
      <c r="R34" s="3">
        <v>237.4</v>
      </c>
    </row>
    <row r="35" spans="1:18" x14ac:dyDescent="0.3">
      <c r="A35" s="3" t="s">
        <v>11</v>
      </c>
      <c r="B35" s="3">
        <v>418.46</v>
      </c>
      <c r="C35" s="3">
        <v>39.18</v>
      </c>
      <c r="D35" s="3">
        <v>38.799999999999997</v>
      </c>
      <c r="E35" s="3">
        <v>0.38</v>
      </c>
      <c r="F35" s="3">
        <v>51.22</v>
      </c>
      <c r="G35" s="3">
        <v>448.3</v>
      </c>
      <c r="H35" s="3">
        <v>218.86</v>
      </c>
      <c r="I35" s="3">
        <v>229.44</v>
      </c>
      <c r="J35" s="3">
        <v>336.55</v>
      </c>
      <c r="K35" s="3">
        <v>15.62</v>
      </c>
      <c r="L35" s="3">
        <v>15.54</v>
      </c>
      <c r="M35" s="3">
        <v>31.12</v>
      </c>
      <c r="N35" s="3">
        <v>247.09</v>
      </c>
      <c r="O35" s="3">
        <v>1603.08</v>
      </c>
      <c r="P35" s="3"/>
      <c r="Q35" s="3"/>
      <c r="R35" s="3"/>
    </row>
    <row r="36" spans="1:18" x14ac:dyDescent="0.3">
      <c r="A36" s="3" t="s">
        <v>26</v>
      </c>
      <c r="B36" s="3">
        <v>101.23</v>
      </c>
      <c r="C36" s="3">
        <v>16.3</v>
      </c>
      <c r="D36" s="3">
        <v>16.3</v>
      </c>
      <c r="E36" s="3">
        <v>0</v>
      </c>
      <c r="F36" s="3">
        <v>10.15</v>
      </c>
      <c r="G36" s="3">
        <v>319.22000000000003</v>
      </c>
      <c r="H36" s="3">
        <v>147.65</v>
      </c>
      <c r="I36" s="3">
        <v>171.57</v>
      </c>
      <c r="J36" s="3">
        <v>88.43</v>
      </c>
      <c r="K36" s="3">
        <v>0</v>
      </c>
      <c r="L36" s="3">
        <v>2.52</v>
      </c>
      <c r="M36" s="3">
        <v>15.67</v>
      </c>
      <c r="N36" s="3">
        <v>2.41</v>
      </c>
      <c r="O36" s="3">
        <v>555.92999999999995</v>
      </c>
      <c r="P36" s="7">
        <f>(O36-O37)/O37</f>
        <v>0.14693321780033416</v>
      </c>
      <c r="Q36" s="7">
        <f>O36/$O$77</f>
        <v>1.2689206539416248E-2</v>
      </c>
      <c r="R36" s="3">
        <v>71.22</v>
      </c>
    </row>
    <row r="37" spans="1:18" x14ac:dyDescent="0.3">
      <c r="A37" s="3" t="s">
        <v>11</v>
      </c>
      <c r="B37" s="3">
        <v>82.58</v>
      </c>
      <c r="C37" s="3">
        <v>13.17</v>
      </c>
      <c r="D37" s="3">
        <v>13.17</v>
      </c>
      <c r="E37" s="3">
        <v>0</v>
      </c>
      <c r="F37" s="3">
        <v>10.74</v>
      </c>
      <c r="G37" s="3">
        <v>272.79000000000002</v>
      </c>
      <c r="H37" s="3">
        <v>125.86</v>
      </c>
      <c r="I37" s="3">
        <v>146.91999999999999</v>
      </c>
      <c r="J37" s="3">
        <v>91.52</v>
      </c>
      <c r="K37" s="3">
        <v>0</v>
      </c>
      <c r="L37" s="3">
        <v>2.2200000000000002</v>
      </c>
      <c r="M37" s="3">
        <v>9.2899999999999991</v>
      </c>
      <c r="N37" s="3">
        <v>2.41</v>
      </c>
      <c r="O37" s="3">
        <v>484.71</v>
      </c>
      <c r="P37" s="3"/>
      <c r="Q37" s="3"/>
      <c r="R37" s="3"/>
    </row>
    <row r="38" spans="1:18" x14ac:dyDescent="0.3">
      <c r="A38" s="3" t="s">
        <v>27</v>
      </c>
      <c r="B38" s="3">
        <v>340.76</v>
      </c>
      <c r="C38" s="3">
        <v>19.32</v>
      </c>
      <c r="D38" s="3">
        <v>19.32</v>
      </c>
      <c r="E38" s="3">
        <v>0</v>
      </c>
      <c r="F38" s="3">
        <v>15.29</v>
      </c>
      <c r="G38" s="3">
        <v>275.68</v>
      </c>
      <c r="H38" s="3">
        <v>133.33000000000001</v>
      </c>
      <c r="I38" s="3">
        <v>142.35</v>
      </c>
      <c r="J38" s="3">
        <v>388.44</v>
      </c>
      <c r="K38" s="3">
        <v>0</v>
      </c>
      <c r="L38" s="3">
        <v>39.520000000000003</v>
      </c>
      <c r="M38" s="3">
        <v>107.96</v>
      </c>
      <c r="N38" s="3">
        <v>35.33</v>
      </c>
      <c r="O38" s="3">
        <v>1222.3</v>
      </c>
      <c r="P38" s="7">
        <f>(O38-O39)/O39</f>
        <v>7.9684477382540295E-2</v>
      </c>
      <c r="Q38" s="7">
        <f>O38/$O$77</f>
        <v>2.7899226796770239E-2</v>
      </c>
      <c r="R38" s="3">
        <v>90.21</v>
      </c>
    </row>
    <row r="39" spans="1:18" x14ac:dyDescent="0.3">
      <c r="A39" s="3" t="s">
        <v>11</v>
      </c>
      <c r="B39" s="3">
        <v>323.25</v>
      </c>
      <c r="C39" s="3">
        <v>20.100000000000001</v>
      </c>
      <c r="D39" s="3">
        <v>20.100000000000001</v>
      </c>
      <c r="E39" s="3">
        <v>0</v>
      </c>
      <c r="F39" s="3">
        <v>10.71</v>
      </c>
      <c r="G39" s="3">
        <v>379.87</v>
      </c>
      <c r="H39" s="3">
        <v>176.05</v>
      </c>
      <c r="I39" s="3">
        <v>203.82</v>
      </c>
      <c r="J39" s="3">
        <v>262.52</v>
      </c>
      <c r="K39" s="3">
        <v>0.03</v>
      </c>
      <c r="L39" s="3">
        <v>11.71</v>
      </c>
      <c r="M39" s="3">
        <v>88.21</v>
      </c>
      <c r="N39" s="3">
        <v>35.69</v>
      </c>
      <c r="O39" s="3">
        <v>1132.0899999999999</v>
      </c>
      <c r="P39" s="3"/>
      <c r="Q39" s="3"/>
      <c r="R39" s="3"/>
    </row>
    <row r="40" spans="1:18" x14ac:dyDescent="0.3">
      <c r="A40" s="3" t="s">
        <v>28</v>
      </c>
      <c r="B40" s="3">
        <v>17.5</v>
      </c>
      <c r="C40" s="3">
        <v>0.6</v>
      </c>
      <c r="D40" s="3">
        <v>0.6</v>
      </c>
      <c r="E40" s="3">
        <v>0</v>
      </c>
      <c r="F40" s="3">
        <v>3.07</v>
      </c>
      <c r="G40" s="3">
        <v>298.31</v>
      </c>
      <c r="H40" s="3">
        <v>66.52</v>
      </c>
      <c r="I40" s="3">
        <v>231.79</v>
      </c>
      <c r="J40" s="3">
        <v>0.6</v>
      </c>
      <c r="K40" s="3">
        <v>0</v>
      </c>
      <c r="L40" s="3">
        <v>0.95</v>
      </c>
      <c r="M40" s="3">
        <v>14.59</v>
      </c>
      <c r="N40" s="3">
        <v>2.4</v>
      </c>
      <c r="O40" s="3">
        <v>338.02</v>
      </c>
      <c r="P40" s="7">
        <f>(O40-O41)/O41</f>
        <v>0.45166416147734589</v>
      </c>
      <c r="Q40" s="7">
        <f>O40/$O$77</f>
        <v>7.7153699106964546E-3</v>
      </c>
      <c r="R40" s="3">
        <v>105.17</v>
      </c>
    </row>
    <row r="41" spans="1:18" x14ac:dyDescent="0.3">
      <c r="A41" s="3" t="s">
        <v>11</v>
      </c>
      <c r="B41" s="3">
        <v>11.66</v>
      </c>
      <c r="C41" s="3">
        <v>0.39</v>
      </c>
      <c r="D41" s="3">
        <v>0.39</v>
      </c>
      <c r="E41" s="3">
        <v>0</v>
      </c>
      <c r="F41" s="3">
        <v>1.97</v>
      </c>
      <c r="G41" s="3">
        <v>212.08</v>
      </c>
      <c r="H41" s="3">
        <v>42.91</v>
      </c>
      <c r="I41" s="3">
        <v>169.17</v>
      </c>
      <c r="J41" s="3">
        <v>0.14000000000000001</v>
      </c>
      <c r="K41" s="3">
        <v>0</v>
      </c>
      <c r="L41" s="3">
        <v>0.95</v>
      </c>
      <c r="M41" s="3">
        <v>3.33</v>
      </c>
      <c r="N41" s="3">
        <v>2.33</v>
      </c>
      <c r="O41" s="3">
        <v>232.85</v>
      </c>
      <c r="P41" s="3"/>
      <c r="Q41" s="3"/>
      <c r="R41" s="3"/>
    </row>
    <row r="42" spans="1:18" x14ac:dyDescent="0.3">
      <c r="A42" s="3" t="s">
        <v>29</v>
      </c>
      <c r="B42" s="3">
        <v>663.39</v>
      </c>
      <c r="C42" s="3">
        <v>142.41999999999999</v>
      </c>
      <c r="D42" s="3">
        <v>142.41999999999999</v>
      </c>
      <c r="E42" s="3">
        <v>0</v>
      </c>
      <c r="F42" s="3">
        <v>38.99</v>
      </c>
      <c r="G42" s="3">
        <v>1140.53</v>
      </c>
      <c r="H42" s="3">
        <v>479.02</v>
      </c>
      <c r="I42" s="3">
        <v>661.51</v>
      </c>
      <c r="J42" s="3">
        <v>436.91</v>
      </c>
      <c r="K42" s="3">
        <v>7.22</v>
      </c>
      <c r="L42" s="3">
        <v>155</v>
      </c>
      <c r="M42" s="3">
        <v>36.700000000000003</v>
      </c>
      <c r="N42" s="3">
        <v>61.46</v>
      </c>
      <c r="O42" s="3">
        <v>2682.62</v>
      </c>
      <c r="P42" s="7">
        <f>(O42-O43)/O43</f>
        <v>0.32487492653631694</v>
      </c>
      <c r="Q42" s="7">
        <f>O42/$O$77</f>
        <v>6.1231304744785879E-2</v>
      </c>
      <c r="R42" s="3">
        <v>657.81</v>
      </c>
    </row>
    <row r="43" spans="1:18" x14ac:dyDescent="0.3">
      <c r="A43" s="3" t="s">
        <v>11</v>
      </c>
      <c r="B43" s="3">
        <v>531.96</v>
      </c>
      <c r="C43" s="3">
        <v>137.61000000000001</v>
      </c>
      <c r="D43" s="3">
        <v>137.61000000000001</v>
      </c>
      <c r="E43" s="3">
        <v>0</v>
      </c>
      <c r="F43" s="3">
        <v>25.5</v>
      </c>
      <c r="G43" s="3">
        <v>765.26</v>
      </c>
      <c r="H43" s="3">
        <v>352.57</v>
      </c>
      <c r="I43" s="3">
        <v>412.69</v>
      </c>
      <c r="J43" s="3">
        <v>337.6</v>
      </c>
      <c r="K43" s="3">
        <v>18.38</v>
      </c>
      <c r="L43" s="3">
        <v>104.91</v>
      </c>
      <c r="M43" s="3">
        <v>28.26</v>
      </c>
      <c r="N43" s="3">
        <v>75.33</v>
      </c>
      <c r="O43" s="3">
        <v>2024.81</v>
      </c>
      <c r="P43" s="3"/>
      <c r="Q43" s="3"/>
      <c r="R43" s="3"/>
    </row>
    <row r="44" spans="1:18" x14ac:dyDescent="0.3">
      <c r="A44" s="3" t="s">
        <v>30</v>
      </c>
      <c r="B44" s="3">
        <v>1181.47</v>
      </c>
      <c r="C44" s="3">
        <v>195.59</v>
      </c>
      <c r="D44" s="3">
        <v>91.84</v>
      </c>
      <c r="E44" s="3">
        <v>103.75</v>
      </c>
      <c r="F44" s="3">
        <v>234.06</v>
      </c>
      <c r="G44" s="3">
        <v>1316.43</v>
      </c>
      <c r="H44" s="3">
        <v>504.38</v>
      </c>
      <c r="I44" s="3">
        <v>812.05</v>
      </c>
      <c r="J44" s="3">
        <v>4000.38</v>
      </c>
      <c r="K44" s="3">
        <v>79.39</v>
      </c>
      <c r="L44" s="3">
        <v>114.65</v>
      </c>
      <c r="M44" s="3">
        <v>85.6</v>
      </c>
      <c r="N44" s="3">
        <v>273.16000000000003</v>
      </c>
      <c r="O44" s="3">
        <v>7480.73</v>
      </c>
      <c r="P44" s="7">
        <f>(O44-O45)/O45</f>
        <v>0.10161234981320061</v>
      </c>
      <c r="Q44" s="7">
        <f>O44/$O$77</f>
        <v>0.17074906559388286</v>
      </c>
      <c r="R44" s="3">
        <v>690.02</v>
      </c>
    </row>
    <row r="45" spans="1:18" x14ac:dyDescent="0.3">
      <c r="A45" s="3" t="s">
        <v>11</v>
      </c>
      <c r="B45" s="3">
        <v>1165.31</v>
      </c>
      <c r="C45" s="3">
        <v>187.65</v>
      </c>
      <c r="D45" s="3">
        <v>97.99</v>
      </c>
      <c r="E45" s="3">
        <v>89.66</v>
      </c>
      <c r="F45" s="3">
        <v>128.82</v>
      </c>
      <c r="G45" s="3">
        <v>1117.8800000000001</v>
      </c>
      <c r="H45" s="3">
        <v>380.11</v>
      </c>
      <c r="I45" s="3">
        <v>737.77</v>
      </c>
      <c r="J45" s="3">
        <v>3642.29</v>
      </c>
      <c r="K45" s="3">
        <v>52.25</v>
      </c>
      <c r="L45" s="3">
        <v>130.97</v>
      </c>
      <c r="M45" s="3">
        <v>129.02000000000001</v>
      </c>
      <c r="N45" s="3">
        <v>236.52</v>
      </c>
      <c r="O45" s="3">
        <v>6790.71</v>
      </c>
      <c r="P45" s="3"/>
      <c r="Q45" s="3"/>
      <c r="R45" s="3"/>
    </row>
    <row r="46" spans="1:18" x14ac:dyDescent="0.3">
      <c r="A46" s="3" t="s">
        <v>31</v>
      </c>
      <c r="B46" s="3">
        <v>458.75</v>
      </c>
      <c r="C46" s="3">
        <v>88.12</v>
      </c>
      <c r="D46" s="3">
        <v>49.1</v>
      </c>
      <c r="E46" s="3">
        <v>39.020000000000003</v>
      </c>
      <c r="F46" s="3">
        <v>74.33</v>
      </c>
      <c r="G46" s="3">
        <v>524.55999999999995</v>
      </c>
      <c r="H46" s="3">
        <v>156.1</v>
      </c>
      <c r="I46" s="3">
        <v>368.46</v>
      </c>
      <c r="J46" s="3">
        <v>1423.35</v>
      </c>
      <c r="K46" s="3">
        <v>19.149999999999999</v>
      </c>
      <c r="L46" s="3">
        <v>23.42</v>
      </c>
      <c r="M46" s="3">
        <v>213.96</v>
      </c>
      <c r="N46" s="3">
        <v>89.35</v>
      </c>
      <c r="O46" s="3">
        <v>2914.99</v>
      </c>
      <c r="P46" s="7">
        <f>(O46-O47)/O47</f>
        <v>0.20652061439634423</v>
      </c>
      <c r="Q46" s="7">
        <f>O46/$O$77</f>
        <v>6.6535193586122296E-2</v>
      </c>
      <c r="R46" s="3">
        <v>498.96</v>
      </c>
    </row>
    <row r="47" spans="1:18" x14ac:dyDescent="0.3">
      <c r="A47" s="3" t="s">
        <v>11</v>
      </c>
      <c r="B47" s="3">
        <v>476.97</v>
      </c>
      <c r="C47" s="3">
        <v>97.75</v>
      </c>
      <c r="D47" s="3">
        <v>55.8</v>
      </c>
      <c r="E47" s="3">
        <v>41.94</v>
      </c>
      <c r="F47" s="3">
        <v>51.18</v>
      </c>
      <c r="G47" s="3">
        <v>435.77</v>
      </c>
      <c r="H47" s="3">
        <v>114.19</v>
      </c>
      <c r="I47" s="3">
        <v>321.57</v>
      </c>
      <c r="J47" s="3">
        <v>1183.51</v>
      </c>
      <c r="K47" s="3">
        <v>22.96</v>
      </c>
      <c r="L47" s="3">
        <v>29.56</v>
      </c>
      <c r="M47" s="3">
        <v>36.85</v>
      </c>
      <c r="N47" s="3">
        <v>81.5</v>
      </c>
      <c r="O47" s="3">
        <v>2416.0300000000002</v>
      </c>
      <c r="P47" s="3"/>
      <c r="Q47" s="3"/>
      <c r="R47" s="3"/>
    </row>
    <row r="48" spans="1:18" x14ac:dyDescent="0.3">
      <c r="A48" s="3" t="s">
        <v>32</v>
      </c>
      <c r="B48" s="3">
        <v>443.93</v>
      </c>
      <c r="C48" s="3">
        <v>54.09</v>
      </c>
      <c r="D48" s="3">
        <v>39.81</v>
      </c>
      <c r="E48" s="3">
        <v>14.28</v>
      </c>
      <c r="F48" s="3">
        <v>77.94</v>
      </c>
      <c r="G48" s="3">
        <v>876.45</v>
      </c>
      <c r="H48" s="3">
        <v>254.54</v>
      </c>
      <c r="I48" s="3">
        <v>621.91</v>
      </c>
      <c r="J48" s="3">
        <v>1615.9</v>
      </c>
      <c r="K48" s="3">
        <v>10.91</v>
      </c>
      <c r="L48" s="3">
        <v>48.89</v>
      </c>
      <c r="M48" s="3">
        <v>61.23</v>
      </c>
      <c r="N48" s="3">
        <v>98.3</v>
      </c>
      <c r="O48" s="3">
        <v>3287.64</v>
      </c>
      <c r="P48" s="7">
        <f>(O48-O49)/O49</f>
        <v>7.6950794862303523E-2</v>
      </c>
      <c r="Q48" s="7">
        <f>O48/$O$77</f>
        <v>7.5040999743216652E-2</v>
      </c>
      <c r="R48" s="3">
        <v>234.91</v>
      </c>
    </row>
    <row r="49" spans="1:18" x14ac:dyDescent="0.3">
      <c r="A49" s="3" t="s">
        <v>11</v>
      </c>
      <c r="B49" s="3">
        <v>481.53</v>
      </c>
      <c r="C49" s="3">
        <v>62.62</v>
      </c>
      <c r="D49" s="3">
        <v>43.46</v>
      </c>
      <c r="E49" s="3">
        <v>19.16</v>
      </c>
      <c r="F49" s="3">
        <v>61.43</v>
      </c>
      <c r="G49" s="3">
        <v>734.61</v>
      </c>
      <c r="H49" s="3">
        <v>200.52</v>
      </c>
      <c r="I49" s="3">
        <v>534.09</v>
      </c>
      <c r="J49" s="3">
        <v>1466.92</v>
      </c>
      <c r="K49" s="3">
        <v>5.39</v>
      </c>
      <c r="L49" s="3">
        <v>54.22</v>
      </c>
      <c r="M49" s="3">
        <v>87.91</v>
      </c>
      <c r="N49" s="3">
        <v>98.1</v>
      </c>
      <c r="O49" s="3">
        <v>3052.73</v>
      </c>
      <c r="P49" s="3"/>
      <c r="Q49" s="3"/>
      <c r="R49" s="3"/>
    </row>
    <row r="50" spans="1:18" x14ac:dyDescent="0.3">
      <c r="A50" s="3" t="s">
        <v>33</v>
      </c>
      <c r="B50" s="3">
        <v>90.41</v>
      </c>
      <c r="C50" s="3">
        <v>11.6</v>
      </c>
      <c r="D50" s="3">
        <v>8.24</v>
      </c>
      <c r="E50" s="3">
        <v>3.36</v>
      </c>
      <c r="F50" s="3">
        <v>2.35</v>
      </c>
      <c r="G50" s="3">
        <v>250.92</v>
      </c>
      <c r="H50" s="3">
        <v>115.8</v>
      </c>
      <c r="I50" s="3">
        <v>135.12</v>
      </c>
      <c r="J50" s="3">
        <v>102.66</v>
      </c>
      <c r="K50" s="3">
        <v>0</v>
      </c>
      <c r="L50" s="3">
        <v>6.27</v>
      </c>
      <c r="M50" s="3">
        <v>50.06</v>
      </c>
      <c r="N50" s="3">
        <v>163.29</v>
      </c>
      <c r="O50" s="3">
        <v>677.56</v>
      </c>
      <c r="P50" s="7">
        <f>(O50-O51)/O51</f>
        <v>0.26995670346559703</v>
      </c>
      <c r="Q50" s="7">
        <f>O50/$O$77</f>
        <v>1.5465434106536564E-2</v>
      </c>
      <c r="R50" s="3">
        <v>144.03</v>
      </c>
    </row>
    <row r="51" spans="1:18" x14ac:dyDescent="0.3">
      <c r="A51" s="3" t="s">
        <v>11</v>
      </c>
      <c r="B51" s="3">
        <v>90.55</v>
      </c>
      <c r="C51" s="3">
        <v>4.87</v>
      </c>
      <c r="D51" s="3">
        <v>3.01</v>
      </c>
      <c r="E51" s="3">
        <v>1.86</v>
      </c>
      <c r="F51" s="3">
        <v>2.27</v>
      </c>
      <c r="G51" s="3">
        <v>265.51</v>
      </c>
      <c r="H51" s="3">
        <v>147.5</v>
      </c>
      <c r="I51" s="3">
        <v>118.02</v>
      </c>
      <c r="J51" s="3">
        <v>66.61</v>
      </c>
      <c r="K51" s="3">
        <v>0</v>
      </c>
      <c r="L51" s="3">
        <v>5.62</v>
      </c>
      <c r="M51" s="3">
        <v>37.020000000000003</v>
      </c>
      <c r="N51" s="3">
        <v>61.07</v>
      </c>
      <c r="O51" s="3">
        <v>533.53</v>
      </c>
      <c r="P51" s="3"/>
      <c r="Q51" s="3"/>
      <c r="R51" s="3"/>
    </row>
    <row r="52" spans="1:18" x14ac:dyDescent="0.3">
      <c r="A52" s="1" t="s">
        <v>34</v>
      </c>
      <c r="B52" s="5">
        <f t="shared" ref="B52:O52" si="0">B4+B6+B8+B10+B12+B14+B16+B18+B20+B22+B24+B26+B28+B30+B32+B34+B36+B38+B40+B42+B44+B46+B48+B50</f>
        <v>7103.6100000000006</v>
      </c>
      <c r="C52" s="5">
        <f t="shared" si="0"/>
        <v>1111.7499999999998</v>
      </c>
      <c r="D52" s="5">
        <f t="shared" si="0"/>
        <v>916.49</v>
      </c>
      <c r="E52" s="5">
        <f t="shared" si="0"/>
        <v>195.25000000000003</v>
      </c>
      <c r="F52" s="5">
        <f t="shared" si="0"/>
        <v>1055.1299999999999</v>
      </c>
      <c r="G52" s="5">
        <f t="shared" si="0"/>
        <v>12161.750000000004</v>
      </c>
      <c r="H52" s="5">
        <f t="shared" si="0"/>
        <v>5033.8100000000004</v>
      </c>
      <c r="I52" s="5">
        <f t="shared" si="0"/>
        <v>7127.9100000000008</v>
      </c>
      <c r="J52" s="5">
        <f t="shared" si="0"/>
        <v>13791.34</v>
      </c>
      <c r="K52" s="5">
        <f t="shared" si="0"/>
        <v>180.74</v>
      </c>
      <c r="L52" s="5">
        <f t="shared" si="0"/>
        <v>1004.7599999999998</v>
      </c>
      <c r="M52" s="5">
        <f t="shared" si="0"/>
        <v>1182.2299999999998</v>
      </c>
      <c r="N52" s="5">
        <f t="shared" si="0"/>
        <v>1688.1599999999999</v>
      </c>
      <c r="O52" s="5">
        <f t="shared" si="0"/>
        <v>39279.429999999993</v>
      </c>
      <c r="P52" s="7">
        <f>(O52-O53)/O53</f>
        <v>0.18234220935647183</v>
      </c>
      <c r="Q52" s="7">
        <f>O52/$O$77</f>
        <v>0.89656035835544523</v>
      </c>
      <c r="R52" s="3">
        <v>6057.72</v>
      </c>
    </row>
    <row r="53" spans="1:18" x14ac:dyDescent="0.3">
      <c r="A53" s="3" t="s">
        <v>35</v>
      </c>
      <c r="B53" s="6">
        <f>B5+B7+B9+B11+B13+B15+B17+B19+B21+B23+B25+B27+B29+B31+B33+B35+B37+B39+B41+B43+B45+B47+B49+B51</f>
        <v>6654.5099999999993</v>
      </c>
      <c r="C53" s="6">
        <f t="shared" ref="C53:O53" si="1">C5+C7+C9+C11+C13+C15+C17+C19+C21+C23+C25+C27+C29+C31+C33+C35+C37+C39+C41+C43+C45+C47+C49+C51</f>
        <v>1080.0299999999997</v>
      </c>
      <c r="D53" s="6">
        <f t="shared" si="1"/>
        <v>899.74999999999989</v>
      </c>
      <c r="E53" s="6">
        <f t="shared" si="1"/>
        <v>180.28</v>
      </c>
      <c r="F53" s="6">
        <f t="shared" si="1"/>
        <v>690.4899999999999</v>
      </c>
      <c r="G53" s="6">
        <f t="shared" si="1"/>
        <v>9879.4</v>
      </c>
      <c r="H53" s="6">
        <f t="shared" si="1"/>
        <v>4013.8700000000008</v>
      </c>
      <c r="I53" s="6">
        <f t="shared" si="1"/>
        <v>5865.5400000000009</v>
      </c>
      <c r="J53" s="6">
        <f t="shared" si="1"/>
        <v>11429.62</v>
      </c>
      <c r="K53" s="6">
        <f t="shared" si="1"/>
        <v>160.22999999999999</v>
      </c>
      <c r="L53" s="6">
        <f t="shared" si="1"/>
        <v>1100.33</v>
      </c>
      <c r="M53" s="6">
        <f t="shared" si="1"/>
        <v>890.04000000000008</v>
      </c>
      <c r="N53" s="6">
        <f t="shared" si="1"/>
        <v>1337.05</v>
      </c>
      <c r="O53" s="6">
        <f t="shared" si="1"/>
        <v>33221.71</v>
      </c>
      <c r="P53" s="3"/>
      <c r="Q53" s="3"/>
      <c r="R53" s="3"/>
    </row>
    <row r="54" spans="1:18" x14ac:dyDescent="0.3">
      <c r="A54" s="3" t="s">
        <v>36</v>
      </c>
      <c r="B54" s="7">
        <f t="shared" ref="B54:O54" si="2">(B52-B53)/B53</f>
        <v>6.7488064485589666E-2</v>
      </c>
      <c r="C54" s="7">
        <f t="shared" si="2"/>
        <v>2.9369554549410697E-2</v>
      </c>
      <c r="D54" s="7">
        <f t="shared" si="2"/>
        <v>1.8605168102250765E-2</v>
      </c>
      <c r="E54" s="7">
        <f t="shared" si="2"/>
        <v>8.3037497226536652E-2</v>
      </c>
      <c r="F54" s="7">
        <f t="shared" si="2"/>
        <v>0.52808874856985621</v>
      </c>
      <c r="G54" s="7">
        <f t="shared" si="2"/>
        <v>0.23102111464259004</v>
      </c>
      <c r="H54" s="7">
        <f t="shared" si="2"/>
        <v>0.25410389474497164</v>
      </c>
      <c r="I54" s="7">
        <f t="shared" si="2"/>
        <v>0.21521803619104118</v>
      </c>
      <c r="J54" s="7">
        <f t="shared" si="2"/>
        <v>0.20663154155606217</v>
      </c>
      <c r="K54" s="7">
        <f t="shared" si="2"/>
        <v>0.12800349497597216</v>
      </c>
      <c r="L54" s="7">
        <f t="shared" si="2"/>
        <v>-8.6855761453382321E-2</v>
      </c>
      <c r="M54" s="7">
        <f t="shared" si="2"/>
        <v>0.32828861624196631</v>
      </c>
      <c r="N54" s="7">
        <f t="shared" si="2"/>
        <v>0.26260050110317484</v>
      </c>
      <c r="O54" s="7">
        <f t="shared" si="2"/>
        <v>0.18234220935647183</v>
      </c>
      <c r="P54" s="3"/>
      <c r="Q54" s="3"/>
      <c r="R54" s="3"/>
    </row>
    <row r="55" spans="1:18" x14ac:dyDescent="0.3">
      <c r="A55" s="1" t="s">
        <v>72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x14ac:dyDescent="0.3">
      <c r="A56" s="3" t="s">
        <v>74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3">
        <v>717</v>
      </c>
      <c r="K56" s="6">
        <v>0</v>
      </c>
      <c r="L56" s="6">
        <v>0</v>
      </c>
      <c r="M56" s="3">
        <v>12.36</v>
      </c>
      <c r="N56" s="6">
        <v>0</v>
      </c>
      <c r="O56" s="3">
        <v>729.36</v>
      </c>
      <c r="P56" s="7">
        <f>(O56-O57)/O57</f>
        <v>0.47318669332848584</v>
      </c>
      <c r="Q56" s="7">
        <f>O56/$O$77</f>
        <v>1.6647778823932213E-2</v>
      </c>
      <c r="R56" s="3">
        <v>234.27</v>
      </c>
    </row>
    <row r="57" spans="1:18" x14ac:dyDescent="0.3">
      <c r="A57" s="3" t="s">
        <v>11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3">
        <v>485.03</v>
      </c>
      <c r="K57" s="6">
        <v>0</v>
      </c>
      <c r="L57" s="6">
        <v>0</v>
      </c>
      <c r="M57" s="3">
        <v>10.06</v>
      </c>
      <c r="N57" s="6">
        <v>0</v>
      </c>
      <c r="O57" s="3">
        <v>495.09</v>
      </c>
      <c r="P57" s="3"/>
      <c r="Q57" s="3"/>
      <c r="R57" s="3"/>
    </row>
    <row r="58" spans="1:18" x14ac:dyDescent="0.3">
      <c r="A58" s="3" t="s">
        <v>38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3">
        <v>400.49</v>
      </c>
      <c r="K58" s="6">
        <v>0</v>
      </c>
      <c r="L58" s="6">
        <v>0</v>
      </c>
      <c r="M58" s="3">
        <v>33.369999999999997</v>
      </c>
      <c r="N58" s="6">
        <v>0</v>
      </c>
      <c r="O58" s="3">
        <v>433.86</v>
      </c>
      <c r="P58" s="7">
        <f>(O58-O59)/O59</f>
        <v>0.24722589547519117</v>
      </c>
      <c r="Q58" s="7">
        <f>O58/$O$77</f>
        <v>9.9029358897543465E-3</v>
      </c>
      <c r="R58" s="3">
        <v>86</v>
      </c>
    </row>
    <row r="59" spans="1:18" x14ac:dyDescent="0.3">
      <c r="A59" s="3" t="s">
        <v>11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3">
        <v>325.73</v>
      </c>
      <c r="K59" s="6">
        <v>0</v>
      </c>
      <c r="L59" s="6">
        <v>0</v>
      </c>
      <c r="M59" s="3">
        <v>22.13</v>
      </c>
      <c r="N59" s="6">
        <v>0</v>
      </c>
      <c r="O59" s="3">
        <v>347.86</v>
      </c>
      <c r="P59" s="3"/>
      <c r="Q59" s="3"/>
      <c r="R59" s="3"/>
    </row>
    <row r="60" spans="1:18" x14ac:dyDescent="0.3">
      <c r="A60" s="3" t="s">
        <v>39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3">
        <v>916.38</v>
      </c>
      <c r="K60" s="6">
        <v>0</v>
      </c>
      <c r="L60" s="6">
        <v>0</v>
      </c>
      <c r="M60" s="3">
        <v>34.78</v>
      </c>
      <c r="N60" s="6">
        <v>0</v>
      </c>
      <c r="O60" s="3">
        <v>951.16</v>
      </c>
      <c r="P60" s="7">
        <f>(O60-O61)/O61</f>
        <v>0.34487097914457399</v>
      </c>
      <c r="Q60" s="7">
        <f>O60/$O$77</f>
        <v>2.171040543239465E-2</v>
      </c>
      <c r="R60" s="3">
        <v>243.91</v>
      </c>
    </row>
    <row r="61" spans="1:18" x14ac:dyDescent="0.3">
      <c r="A61" s="3" t="s">
        <v>11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3">
        <v>645.65</v>
      </c>
      <c r="K61" s="6">
        <v>0</v>
      </c>
      <c r="L61" s="6">
        <v>0</v>
      </c>
      <c r="M61" s="3">
        <v>61.6</v>
      </c>
      <c r="N61" s="6">
        <v>0</v>
      </c>
      <c r="O61" s="3">
        <v>707.25</v>
      </c>
      <c r="P61" s="3"/>
      <c r="Q61" s="3"/>
      <c r="R61" s="3"/>
    </row>
    <row r="62" spans="1:18" x14ac:dyDescent="0.3">
      <c r="A62" s="3" t="s">
        <v>40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3">
        <v>241.26</v>
      </c>
      <c r="K62" s="6">
        <v>0</v>
      </c>
      <c r="L62" s="6">
        <v>0</v>
      </c>
      <c r="M62" s="3">
        <v>5.72</v>
      </c>
      <c r="N62" s="6">
        <v>0</v>
      </c>
      <c r="O62" s="3">
        <v>246.98</v>
      </c>
      <c r="P62" s="7">
        <f>(O62-O63)/O63</f>
        <v>0.28374655647382924</v>
      </c>
      <c r="Q62" s="7">
        <f>O62/$O$77</f>
        <v>5.6373648320922143E-3</v>
      </c>
      <c r="R62" s="3">
        <v>54.59</v>
      </c>
    </row>
    <row r="63" spans="1:18" x14ac:dyDescent="0.3">
      <c r="A63" s="3" t="s">
        <v>11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3">
        <v>188.72</v>
      </c>
      <c r="K63" s="6">
        <v>0</v>
      </c>
      <c r="L63" s="6">
        <v>0</v>
      </c>
      <c r="M63" s="3">
        <v>3.67</v>
      </c>
      <c r="N63" s="6">
        <v>0</v>
      </c>
      <c r="O63" s="3">
        <v>192.39</v>
      </c>
      <c r="P63" s="3"/>
      <c r="Q63" s="3"/>
      <c r="R63" s="3"/>
    </row>
    <row r="64" spans="1:18" x14ac:dyDescent="0.3">
      <c r="A64" s="3" t="s">
        <v>41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3">
        <v>1796.72</v>
      </c>
      <c r="K64" s="6">
        <v>0</v>
      </c>
      <c r="L64" s="6">
        <v>0</v>
      </c>
      <c r="M64" s="3">
        <v>24.29</v>
      </c>
      <c r="N64" s="6">
        <v>0</v>
      </c>
      <c r="O64" s="3">
        <v>1821.01</v>
      </c>
      <c r="P64" s="7">
        <f>(O64-O65)/O65</f>
        <v>0.20146338888668955</v>
      </c>
      <c r="Q64" s="7">
        <f>O64/$O$77</f>
        <v>4.156489486147965E-2</v>
      </c>
      <c r="R64" s="3">
        <v>305.35000000000002</v>
      </c>
    </row>
    <row r="65" spans="1:18" x14ac:dyDescent="0.3">
      <c r="A65" s="3" t="s">
        <v>11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3">
        <v>1494.84</v>
      </c>
      <c r="K65" s="6">
        <v>0</v>
      </c>
      <c r="L65" s="6">
        <v>0</v>
      </c>
      <c r="M65" s="3">
        <v>20.82</v>
      </c>
      <c r="N65" s="6">
        <v>0</v>
      </c>
      <c r="O65" s="3">
        <v>1515.66</v>
      </c>
      <c r="P65" s="3"/>
      <c r="Q65" s="3"/>
      <c r="R65" s="3"/>
    </row>
    <row r="66" spans="1:18" x14ac:dyDescent="0.3">
      <c r="A66" s="1" t="s">
        <v>70</v>
      </c>
      <c r="B66" s="5">
        <f>B56+B58+B60+B62+B64</f>
        <v>0</v>
      </c>
      <c r="C66" s="5">
        <f>C56+C58+C60+C62+C64</f>
        <v>0</v>
      </c>
      <c r="D66" s="5">
        <f>D56+D58+D60+D62+D64</f>
        <v>0</v>
      </c>
      <c r="E66" s="5">
        <f>E56+E58+E60+E62+E64</f>
        <v>0</v>
      </c>
      <c r="F66" s="5">
        <v>0</v>
      </c>
      <c r="G66" s="5">
        <f t="shared" ref="G66:O66" si="3">G56+G58+G60+G62+G64</f>
        <v>0</v>
      </c>
      <c r="H66" s="5">
        <f t="shared" si="3"/>
        <v>0</v>
      </c>
      <c r="I66" s="5">
        <f t="shared" si="3"/>
        <v>0</v>
      </c>
      <c r="J66" s="5">
        <f t="shared" si="3"/>
        <v>4071.8500000000004</v>
      </c>
      <c r="K66" s="5">
        <f t="shared" si="3"/>
        <v>0</v>
      </c>
      <c r="L66" s="5">
        <f t="shared" si="3"/>
        <v>0</v>
      </c>
      <c r="M66" s="5">
        <f t="shared" si="3"/>
        <v>110.51999999999998</v>
      </c>
      <c r="N66" s="5">
        <f t="shared" si="3"/>
        <v>0</v>
      </c>
      <c r="O66" s="5">
        <f t="shared" si="3"/>
        <v>4182.37</v>
      </c>
      <c r="P66" s="7">
        <f>(O66-O67)/O67</f>
        <v>0.28362464513158903</v>
      </c>
      <c r="Q66" s="7">
        <f>O66/$O$77</f>
        <v>9.546337983965307E-2</v>
      </c>
      <c r="R66" s="3">
        <v>924.12</v>
      </c>
    </row>
    <row r="67" spans="1:18" x14ac:dyDescent="0.3">
      <c r="A67" s="3" t="s">
        <v>35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3">
        <v>3139.97</v>
      </c>
      <c r="K67" s="6">
        <v>0</v>
      </c>
      <c r="L67" s="6">
        <v>0</v>
      </c>
      <c r="M67" s="3">
        <v>118.28</v>
      </c>
      <c r="N67" s="6">
        <v>0</v>
      </c>
      <c r="O67" s="3">
        <v>3258.25</v>
      </c>
      <c r="P67" s="3"/>
      <c r="Q67" s="3"/>
      <c r="R67" s="3"/>
    </row>
    <row r="68" spans="1:18" x14ac:dyDescent="0.3">
      <c r="A68" s="3" t="s">
        <v>36</v>
      </c>
      <c r="B68" s="3"/>
      <c r="C68" s="3"/>
      <c r="D68" s="3"/>
      <c r="E68" s="3"/>
      <c r="F68" s="3"/>
      <c r="G68" s="3"/>
      <c r="H68" s="3"/>
      <c r="I68" s="3"/>
      <c r="J68" s="7">
        <f>(J66-J67)/J67</f>
        <v>0.29677990554049899</v>
      </c>
      <c r="K68" s="3"/>
      <c r="L68" s="3"/>
      <c r="M68" s="7">
        <f>(M66-M67)/M67</f>
        <v>-6.5607034156239599E-2</v>
      </c>
      <c r="N68" s="3"/>
      <c r="O68" s="7">
        <f t="shared" ref="O68" si="4">(O66-O67)/O67</f>
        <v>0.28362464513158903</v>
      </c>
      <c r="P68" s="3"/>
      <c r="Q68" s="3"/>
      <c r="R68" s="3"/>
    </row>
    <row r="69" spans="1:18" x14ac:dyDescent="0.3">
      <c r="A69" s="1" t="s">
        <v>52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3">
      <c r="A70" s="3" t="s">
        <v>53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3">
        <v>191.15</v>
      </c>
      <c r="O70" s="3">
        <v>191.15</v>
      </c>
      <c r="P70" s="7">
        <f>(O70-O71)/O71</f>
        <v>2.9194176748000817</v>
      </c>
      <c r="Q70" s="7">
        <f>O70/$O$77</f>
        <v>4.3630346086906907E-3</v>
      </c>
      <c r="R70" s="3">
        <v>142.38</v>
      </c>
    </row>
    <row r="71" spans="1:18" x14ac:dyDescent="0.3">
      <c r="A71" s="3" t="s">
        <v>11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3">
        <v>48.77</v>
      </c>
      <c r="O71" s="3">
        <v>48.77</v>
      </c>
      <c r="P71" s="3"/>
      <c r="Q71" s="3"/>
      <c r="R71" s="3"/>
    </row>
    <row r="72" spans="1:18" x14ac:dyDescent="0.3">
      <c r="A72" s="3" t="s">
        <v>54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3">
        <v>158.30000000000001</v>
      </c>
      <c r="O72" s="3">
        <v>158.30000000000001</v>
      </c>
      <c r="P72" s="7">
        <f>(O72-O73)/O73</f>
        <v>4.6819203809020056E-2</v>
      </c>
      <c r="Q72" s="7">
        <f>O72/$O$77</f>
        <v>3.6132271962110198E-3</v>
      </c>
      <c r="R72" s="3">
        <v>7.08</v>
      </c>
    </row>
    <row r="73" spans="1:18" x14ac:dyDescent="0.3">
      <c r="A73" s="3" t="s">
        <v>11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3">
        <v>151.22</v>
      </c>
      <c r="O73" s="3">
        <v>151.22</v>
      </c>
      <c r="P73" s="3"/>
      <c r="Q73" s="3"/>
      <c r="R73" s="3"/>
    </row>
    <row r="74" spans="1:18" x14ac:dyDescent="0.3">
      <c r="A74" s="1" t="s">
        <v>55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f t="shared" ref="N74:O74" si="5">N70+N72</f>
        <v>349.45000000000005</v>
      </c>
      <c r="O74" s="5">
        <f t="shared" si="5"/>
        <v>349.45000000000005</v>
      </c>
      <c r="P74" s="7">
        <f>(O74-O75)/O75</f>
        <v>0.74733736686834351</v>
      </c>
      <c r="Q74" s="7">
        <f>O74/$O$77</f>
        <v>7.9762618049017114E-3</v>
      </c>
      <c r="R74" s="3">
        <v>149.46</v>
      </c>
    </row>
    <row r="75" spans="1:18" x14ac:dyDescent="0.3">
      <c r="A75" s="3" t="s">
        <v>35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3">
        <v>199.99</v>
      </c>
      <c r="O75" s="3">
        <v>199.99</v>
      </c>
      <c r="P75" s="3"/>
      <c r="Q75" s="3"/>
      <c r="R75" s="3"/>
    </row>
    <row r="76" spans="1:18" x14ac:dyDescent="0.3">
      <c r="A76" s="3" t="s">
        <v>36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29.68</v>
      </c>
      <c r="K76" s="3">
        <v>0</v>
      </c>
      <c r="L76" s="3">
        <v>0</v>
      </c>
      <c r="M76" s="3">
        <v>-6.56</v>
      </c>
      <c r="N76" s="3">
        <v>0</v>
      </c>
      <c r="O76" s="3">
        <v>28.36</v>
      </c>
      <c r="P76" s="3"/>
      <c r="Q76" s="3"/>
      <c r="R76" s="3"/>
    </row>
    <row r="77" spans="1:18" x14ac:dyDescent="0.3">
      <c r="A77" s="1" t="s">
        <v>42</v>
      </c>
      <c r="B77" s="5">
        <f t="shared" ref="B77:O77" si="6">B52+B66+B74</f>
        <v>7103.6100000000006</v>
      </c>
      <c r="C77" s="5">
        <f t="shared" si="6"/>
        <v>1111.7499999999998</v>
      </c>
      <c r="D77" s="5">
        <f t="shared" si="6"/>
        <v>916.49</v>
      </c>
      <c r="E77" s="5">
        <f t="shared" si="6"/>
        <v>195.25000000000003</v>
      </c>
      <c r="F77" s="5">
        <f t="shared" si="6"/>
        <v>1055.1299999999999</v>
      </c>
      <c r="G77" s="5">
        <f t="shared" si="6"/>
        <v>12161.750000000004</v>
      </c>
      <c r="H77" s="5">
        <f t="shared" si="6"/>
        <v>5033.8100000000004</v>
      </c>
      <c r="I77" s="5">
        <f t="shared" si="6"/>
        <v>7127.9100000000008</v>
      </c>
      <c r="J77" s="5">
        <f t="shared" si="6"/>
        <v>17863.190000000002</v>
      </c>
      <c r="K77" s="5">
        <f t="shared" si="6"/>
        <v>180.74</v>
      </c>
      <c r="L77" s="5">
        <f t="shared" si="6"/>
        <v>1004.7599999999998</v>
      </c>
      <c r="M77" s="5">
        <f t="shared" si="6"/>
        <v>1292.7499999999998</v>
      </c>
      <c r="N77" s="5">
        <f t="shared" si="6"/>
        <v>2037.61</v>
      </c>
      <c r="O77" s="5">
        <f t="shared" si="6"/>
        <v>43811.249999999993</v>
      </c>
      <c r="P77" s="11">
        <f>(O77-O78)/O78</f>
        <v>0.19441956709319386</v>
      </c>
      <c r="Q77" s="11">
        <f t="shared" ref="Q77" si="7">O77/$O$77</f>
        <v>1</v>
      </c>
      <c r="R77" s="1">
        <v>7131.3</v>
      </c>
    </row>
    <row r="78" spans="1:18" x14ac:dyDescent="0.3">
      <c r="A78" s="3" t="s">
        <v>35</v>
      </c>
      <c r="B78" s="6">
        <f>B53+B67+B75</f>
        <v>6654.5099999999993</v>
      </c>
      <c r="C78" s="6">
        <f t="shared" ref="C78:O78" si="8">C53+C67+C75</f>
        <v>1080.0299999999997</v>
      </c>
      <c r="D78" s="6">
        <f t="shared" si="8"/>
        <v>899.74999999999989</v>
      </c>
      <c r="E78" s="6">
        <f t="shared" si="8"/>
        <v>180.28</v>
      </c>
      <c r="F78" s="6">
        <f t="shared" si="8"/>
        <v>690.4899999999999</v>
      </c>
      <c r="G78" s="6">
        <f t="shared" si="8"/>
        <v>9879.4</v>
      </c>
      <c r="H78" s="6">
        <f t="shared" si="8"/>
        <v>4013.8700000000008</v>
      </c>
      <c r="I78" s="6">
        <f t="shared" si="8"/>
        <v>5865.5400000000009</v>
      </c>
      <c r="J78" s="6">
        <f t="shared" si="8"/>
        <v>14569.59</v>
      </c>
      <c r="K78" s="6">
        <f t="shared" si="8"/>
        <v>160.22999999999999</v>
      </c>
      <c r="L78" s="6">
        <f t="shared" si="8"/>
        <v>1100.33</v>
      </c>
      <c r="M78" s="6">
        <f t="shared" si="8"/>
        <v>1008.32</v>
      </c>
      <c r="N78" s="6">
        <f t="shared" si="8"/>
        <v>1537.04</v>
      </c>
      <c r="O78" s="6">
        <f t="shared" si="8"/>
        <v>36679.949999999997</v>
      </c>
      <c r="P78" s="3"/>
      <c r="Q78" s="3"/>
      <c r="R78" s="3"/>
    </row>
    <row r="79" spans="1:18" x14ac:dyDescent="0.3">
      <c r="A79" s="3" t="s">
        <v>36</v>
      </c>
      <c r="B79" s="7">
        <f t="shared" ref="B79:O79" si="9">(B77-B78)/B78</f>
        <v>6.7488064485589666E-2</v>
      </c>
      <c r="C79" s="7">
        <f t="shared" si="9"/>
        <v>2.9369554549410697E-2</v>
      </c>
      <c r="D79" s="7">
        <f t="shared" si="9"/>
        <v>1.8605168102250765E-2</v>
      </c>
      <c r="E79" s="7">
        <f t="shared" si="9"/>
        <v>8.3037497226536652E-2</v>
      </c>
      <c r="F79" s="7">
        <f t="shared" si="9"/>
        <v>0.52808874856985621</v>
      </c>
      <c r="G79" s="7">
        <f t="shared" si="9"/>
        <v>0.23102111464259004</v>
      </c>
      <c r="H79" s="7">
        <f t="shared" si="9"/>
        <v>0.25410389474497164</v>
      </c>
      <c r="I79" s="7">
        <f t="shared" si="9"/>
        <v>0.21521803619104118</v>
      </c>
      <c r="J79" s="7">
        <f t="shared" si="9"/>
        <v>0.22605989598883716</v>
      </c>
      <c r="K79" s="7">
        <f t="shared" si="9"/>
        <v>0.12800349497597216</v>
      </c>
      <c r="L79" s="7">
        <f t="shared" si="9"/>
        <v>-8.6855761453382321E-2</v>
      </c>
      <c r="M79" s="7">
        <f t="shared" si="9"/>
        <v>0.28208306886702605</v>
      </c>
      <c r="N79" s="7">
        <f t="shared" si="9"/>
        <v>0.32567142039244257</v>
      </c>
      <c r="O79" s="7">
        <f t="shared" si="9"/>
        <v>0.19441956709319386</v>
      </c>
      <c r="P79" s="3"/>
      <c r="Q79" s="3"/>
      <c r="R79" s="3"/>
    </row>
    <row r="80" spans="1:18" x14ac:dyDescent="0.3">
      <c r="A80" s="3" t="s">
        <v>43</v>
      </c>
      <c r="B80" s="7">
        <f t="shared" ref="B80:O80" si="10">B77/$O$77</f>
        <v>0.16214123084824109</v>
      </c>
      <c r="C80" s="7">
        <f t="shared" si="10"/>
        <v>2.5375902308197095E-2</v>
      </c>
      <c r="D80" s="7">
        <f t="shared" si="10"/>
        <v>2.0919056178492972E-2</v>
      </c>
      <c r="E80" s="7">
        <f t="shared" si="10"/>
        <v>4.4566178778281847E-3</v>
      </c>
      <c r="F80" s="7">
        <f t="shared" si="10"/>
        <v>2.4083540186595909E-2</v>
      </c>
      <c r="G80" s="7">
        <f t="shared" si="10"/>
        <v>0.27759422522753874</v>
      </c>
      <c r="H80" s="7">
        <f t="shared" si="10"/>
        <v>0.11489765756512314</v>
      </c>
      <c r="I80" s="7">
        <f t="shared" si="10"/>
        <v>0.16269588290678769</v>
      </c>
      <c r="J80" s="7">
        <f t="shared" si="10"/>
        <v>0.40773066278638492</v>
      </c>
      <c r="K80" s="7">
        <f t="shared" si="10"/>
        <v>4.125424405831836E-3</v>
      </c>
      <c r="L80" s="7">
        <f t="shared" si="10"/>
        <v>2.2933835487460412E-2</v>
      </c>
      <c r="M80" s="7">
        <f t="shared" si="10"/>
        <v>2.9507261262803505E-2</v>
      </c>
      <c r="N80" s="7">
        <f t="shared" si="10"/>
        <v>4.6508830494450634E-2</v>
      </c>
      <c r="O80" s="7">
        <f t="shared" si="10"/>
        <v>1</v>
      </c>
      <c r="P80" s="3"/>
      <c r="Q80" s="3"/>
      <c r="R80" s="3"/>
    </row>
    <row r="81" spans="1:18" x14ac:dyDescent="0.3">
      <c r="A81" s="3" t="s">
        <v>44</v>
      </c>
      <c r="B81" s="7">
        <f>B78/$O$78</f>
        <v>0.1814209125148753</v>
      </c>
      <c r="C81" s="7">
        <f t="shared" ref="C81:O81" si="11">C78/$O$78</f>
        <v>2.9444696625813279E-2</v>
      </c>
      <c r="D81" s="7">
        <f t="shared" si="11"/>
        <v>2.4529749904239236E-2</v>
      </c>
      <c r="E81" s="7">
        <f t="shared" si="11"/>
        <v>4.9149467215740487E-3</v>
      </c>
      <c r="F81" s="7">
        <f t="shared" si="11"/>
        <v>1.8824725769800665E-2</v>
      </c>
      <c r="G81" s="7">
        <f t="shared" si="11"/>
        <v>0.26934060706189622</v>
      </c>
      <c r="H81" s="7">
        <f t="shared" si="11"/>
        <v>0.1094295384808322</v>
      </c>
      <c r="I81" s="7">
        <f t="shared" si="11"/>
        <v>0.15991134120957093</v>
      </c>
      <c r="J81" s="7">
        <f t="shared" si="11"/>
        <v>0.39720855671831617</v>
      </c>
      <c r="K81" s="7">
        <f t="shared" si="11"/>
        <v>4.3683265653306508E-3</v>
      </c>
      <c r="L81" s="7">
        <f t="shared" si="11"/>
        <v>2.9998132494728047E-2</v>
      </c>
      <c r="M81" s="7">
        <f t="shared" si="11"/>
        <v>2.7489677603159221E-2</v>
      </c>
      <c r="N81" s="7">
        <f t="shared" si="11"/>
        <v>4.1904092017573634E-2</v>
      </c>
      <c r="O81" s="7">
        <f t="shared" si="11"/>
        <v>1</v>
      </c>
      <c r="P81" s="3"/>
      <c r="Q81" s="3"/>
      <c r="R81" s="3"/>
    </row>
    <row r="82" spans="1:18" ht="38.4" customHeight="1" x14ac:dyDescent="0.3">
      <c r="A82" s="14" t="s">
        <v>73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</row>
  </sheetData>
  <mergeCells count="2">
    <mergeCell ref="A1:R1"/>
    <mergeCell ref="A82:R8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Health Portfolio</vt:lpstr>
      <vt:lpstr>Liability Portfolio</vt:lpstr>
      <vt:lpstr>Miscellaneous portfolio</vt:lpstr>
      <vt:lpstr>Segmentwise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Sharad</cp:lastModifiedBy>
  <dcterms:created xsi:type="dcterms:W3CDTF">2023-06-12T19:55:45Z</dcterms:created>
  <dcterms:modified xsi:type="dcterms:W3CDTF">2023-06-14T06:27:38Z</dcterms:modified>
</cp:coreProperties>
</file>