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gicouncil-my.sharepoint.com/personal/priyanka_gicouncil_in/Documents/Desktop/"/>
    </mc:Choice>
  </mc:AlternateContent>
  <xr:revisionPtr revIDLastSave="94" documentId="8_{3A7F2114-09FF-4636-88B7-B2707D065B39}" xr6:coauthVersionLast="47" xr6:coauthVersionMax="47" xr10:uidLastSave="{023B23C6-12FD-4049-B78F-E3B698F9BF2D}"/>
  <bookViews>
    <workbookView xWindow="-110" yWindow="-110" windowWidth="19420" windowHeight="10300" firstSheet="1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4" l="1"/>
  <c r="D53" i="4"/>
  <c r="D78" i="4" s="1"/>
  <c r="E53" i="4"/>
  <c r="E78" i="4" s="1"/>
  <c r="F53" i="4"/>
  <c r="F78" i="4" s="1"/>
  <c r="G53" i="4"/>
  <c r="G78" i="4" s="1"/>
  <c r="H53" i="4"/>
  <c r="I53" i="4"/>
  <c r="I78" i="4" s="1"/>
  <c r="J53" i="4"/>
  <c r="J78" i="4" s="1"/>
  <c r="K53" i="4"/>
  <c r="L53" i="4"/>
  <c r="L78" i="4" s="1"/>
  <c r="M53" i="4"/>
  <c r="M78" i="4" s="1"/>
  <c r="N53" i="4"/>
  <c r="N78" i="4" s="1"/>
  <c r="O53" i="4"/>
  <c r="O78" i="4" s="1"/>
  <c r="B53" i="4"/>
  <c r="B78" i="4" s="1"/>
  <c r="C52" i="4"/>
  <c r="C77" i="4" s="1"/>
  <c r="D52" i="4"/>
  <c r="D77" i="4" s="1"/>
  <c r="E52" i="4"/>
  <c r="F52" i="4"/>
  <c r="F77" i="4" s="1"/>
  <c r="G52" i="4"/>
  <c r="G77" i="4" s="1"/>
  <c r="H52" i="4"/>
  <c r="H77" i="4" s="1"/>
  <c r="I52" i="4"/>
  <c r="I77" i="4" s="1"/>
  <c r="J52" i="4"/>
  <c r="K52" i="4"/>
  <c r="K77" i="4" s="1"/>
  <c r="L52" i="4"/>
  <c r="L77" i="4" s="1"/>
  <c r="M52" i="4"/>
  <c r="N52" i="4"/>
  <c r="N77" i="4" s="1"/>
  <c r="O52" i="4"/>
  <c r="O77" i="4" s="1"/>
  <c r="B52" i="4"/>
  <c r="B77" i="4" s="1"/>
  <c r="C78" i="4"/>
  <c r="H78" i="4"/>
  <c r="K78" i="4"/>
  <c r="E77" i="4"/>
  <c r="J77" i="4"/>
  <c r="M77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B75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B74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B67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B66" i="4"/>
  <c r="C64" i="3"/>
  <c r="D64" i="3"/>
  <c r="C63" i="3"/>
  <c r="B63" i="3"/>
  <c r="C61" i="3"/>
  <c r="D61" i="3"/>
  <c r="E61" i="3"/>
  <c r="B61" i="3"/>
  <c r="C60" i="3"/>
  <c r="C62" i="3" s="1"/>
  <c r="D60" i="3"/>
  <c r="E60" i="3"/>
  <c r="B60" i="3"/>
  <c r="B62" i="3" s="1"/>
  <c r="C53" i="3"/>
  <c r="D53" i="3"/>
  <c r="D54" i="3" s="1"/>
  <c r="E53" i="3"/>
  <c r="B53" i="3"/>
  <c r="B64" i="3" s="1"/>
  <c r="C52" i="3"/>
  <c r="D52" i="3"/>
  <c r="D63" i="3" s="1"/>
  <c r="D66" i="3" s="1"/>
  <c r="E52" i="3"/>
  <c r="E63" i="3" s="1"/>
  <c r="B52" i="3"/>
  <c r="B54" i="3" s="1"/>
  <c r="C52" i="2"/>
  <c r="D52" i="2"/>
  <c r="E52" i="2"/>
  <c r="F52" i="2"/>
  <c r="E55" i="2" s="1"/>
  <c r="B52" i="2"/>
  <c r="C51" i="2"/>
  <c r="D51" i="2"/>
  <c r="E51" i="2"/>
  <c r="F51" i="2"/>
  <c r="H51" i="2" s="1"/>
  <c r="B51" i="2"/>
  <c r="B53" i="2" s="1"/>
  <c r="C71" i="1"/>
  <c r="D71" i="1"/>
  <c r="E71" i="1"/>
  <c r="F71" i="1"/>
  <c r="E70" i="1"/>
  <c r="C68" i="1"/>
  <c r="D68" i="1"/>
  <c r="E68" i="1"/>
  <c r="F68" i="1"/>
  <c r="B68" i="1"/>
  <c r="C67" i="1"/>
  <c r="D67" i="1"/>
  <c r="E67" i="1"/>
  <c r="F67" i="1"/>
  <c r="B67" i="1"/>
  <c r="B54" i="1"/>
  <c r="B71" i="1" s="1"/>
  <c r="B74" i="1" s="1"/>
  <c r="C53" i="1"/>
  <c r="C70" i="1" s="1"/>
  <c r="D53" i="1"/>
  <c r="D55" i="1" s="1"/>
  <c r="E53" i="1"/>
  <c r="F53" i="1"/>
  <c r="F70" i="1" s="1"/>
  <c r="H57" i="1" s="1"/>
  <c r="B53" i="1"/>
  <c r="F60" i="3"/>
  <c r="F58" i="3"/>
  <c r="F56" i="3"/>
  <c r="F50" i="3"/>
  <c r="F48" i="3"/>
  <c r="F46" i="3"/>
  <c r="F44" i="3"/>
  <c r="F42" i="3"/>
  <c r="F40" i="3"/>
  <c r="F38" i="3"/>
  <c r="F36" i="3"/>
  <c r="F34" i="3"/>
  <c r="F32" i="3"/>
  <c r="F30" i="3"/>
  <c r="F28" i="3"/>
  <c r="F26" i="3"/>
  <c r="F24" i="3"/>
  <c r="F22" i="3"/>
  <c r="F20" i="3"/>
  <c r="F18" i="3"/>
  <c r="F16" i="3"/>
  <c r="F14" i="3"/>
  <c r="F12" i="3"/>
  <c r="F10" i="3"/>
  <c r="F8" i="3"/>
  <c r="F6" i="3"/>
  <c r="F4" i="3"/>
  <c r="E53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G7" i="2"/>
  <c r="G5" i="2"/>
  <c r="C74" i="1"/>
  <c r="D74" i="1"/>
  <c r="E74" i="1"/>
  <c r="F74" i="1"/>
  <c r="E69" i="1"/>
  <c r="F69" i="1"/>
  <c r="G67" i="1"/>
  <c r="G65" i="1"/>
  <c r="G63" i="1"/>
  <c r="G61" i="1"/>
  <c r="G59" i="1"/>
  <c r="G57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  <c r="E55" i="1"/>
  <c r="F55" i="1"/>
  <c r="C55" i="1" l="1"/>
  <c r="D70" i="1"/>
  <c r="D73" i="1" s="1"/>
  <c r="B55" i="1"/>
  <c r="B70" i="1"/>
  <c r="G51" i="2"/>
  <c r="C55" i="2"/>
  <c r="B55" i="2"/>
  <c r="H5" i="2"/>
  <c r="H11" i="2"/>
  <c r="C54" i="2"/>
  <c r="H25" i="2"/>
  <c r="H37" i="2"/>
  <c r="H43" i="2"/>
  <c r="H21" i="2"/>
  <c r="D55" i="2"/>
  <c r="F55" i="2"/>
  <c r="H27" i="2"/>
  <c r="H29" i="2"/>
  <c r="F53" i="2"/>
  <c r="H9" i="2"/>
  <c r="H41" i="2"/>
  <c r="E54" i="2"/>
  <c r="H13" i="2"/>
  <c r="H45" i="2"/>
  <c r="G30" i="3"/>
  <c r="G32" i="3"/>
  <c r="G40" i="3"/>
  <c r="G24" i="3"/>
  <c r="G16" i="3"/>
  <c r="G48" i="3"/>
  <c r="E65" i="3"/>
  <c r="G8" i="3"/>
  <c r="E54" i="3"/>
  <c r="E64" i="3"/>
  <c r="E67" i="3" s="1"/>
  <c r="D67" i="3"/>
  <c r="C67" i="3"/>
  <c r="P77" i="4"/>
  <c r="C65" i="3"/>
  <c r="D65" i="3"/>
  <c r="G42" i="3"/>
  <c r="G50" i="3"/>
  <c r="G10" i="3"/>
  <c r="G18" i="3"/>
  <c r="G26" i="3"/>
  <c r="G34" i="3"/>
  <c r="G52" i="3"/>
  <c r="G38" i="3"/>
  <c r="G63" i="3"/>
  <c r="G44" i="3"/>
  <c r="B66" i="3"/>
  <c r="G4" i="3"/>
  <c r="G12" i="3"/>
  <c r="G20" i="3"/>
  <c r="G28" i="3"/>
  <c r="G36" i="3"/>
  <c r="G56" i="3"/>
  <c r="G60" i="3"/>
  <c r="G58" i="3"/>
  <c r="G46" i="3"/>
  <c r="E66" i="3"/>
  <c r="G6" i="3"/>
  <c r="G14" i="3"/>
  <c r="G22" i="3"/>
  <c r="C66" i="3"/>
  <c r="B65" i="3"/>
  <c r="E62" i="3"/>
  <c r="F52" i="3"/>
  <c r="C54" i="3"/>
  <c r="D53" i="2"/>
  <c r="C53" i="2"/>
  <c r="D54" i="2"/>
  <c r="H7" i="2"/>
  <c r="H23" i="2"/>
  <c r="H39" i="2"/>
  <c r="H17" i="2"/>
  <c r="H33" i="2"/>
  <c r="H49" i="2"/>
  <c r="H15" i="2"/>
  <c r="H31" i="2"/>
  <c r="H47" i="2"/>
  <c r="F54" i="2"/>
  <c r="H19" i="2"/>
  <c r="H35" i="2"/>
  <c r="B54" i="2"/>
  <c r="E72" i="1"/>
  <c r="C72" i="1"/>
  <c r="B72" i="1"/>
  <c r="C69" i="1"/>
  <c r="B69" i="1"/>
  <c r="H25" i="1"/>
  <c r="H59" i="1"/>
  <c r="F72" i="1"/>
  <c r="H27" i="1"/>
  <c r="H43" i="1"/>
  <c r="H13" i="1"/>
  <c r="D72" i="1"/>
  <c r="H15" i="1"/>
  <c r="H31" i="1"/>
  <c r="H47" i="1"/>
  <c r="H65" i="1"/>
  <c r="H33" i="1"/>
  <c r="H67" i="1"/>
  <c r="F73" i="1"/>
  <c r="H35" i="1"/>
  <c r="H70" i="1"/>
  <c r="E73" i="1"/>
  <c r="H5" i="1"/>
  <c r="H21" i="1"/>
  <c r="H37" i="1"/>
  <c r="H53" i="1"/>
  <c r="C73" i="1"/>
  <c r="H9" i="1"/>
  <c r="H41" i="1"/>
  <c r="H11" i="1"/>
  <c r="H61" i="1"/>
  <c r="H29" i="1"/>
  <c r="H45" i="1"/>
  <c r="H63" i="1"/>
  <c r="G70" i="1"/>
  <c r="H17" i="1"/>
  <c r="H49" i="1"/>
  <c r="H19" i="1"/>
  <c r="H51" i="1"/>
  <c r="H7" i="1"/>
  <c r="H23" i="1"/>
  <c r="H39" i="1"/>
  <c r="B73" i="1"/>
  <c r="Q77" i="4"/>
  <c r="Q74" i="4"/>
  <c r="Q72" i="4"/>
  <c r="Q70" i="4"/>
  <c r="Q66" i="4"/>
  <c r="Q64" i="4"/>
  <c r="Q62" i="4"/>
  <c r="Q60" i="4"/>
  <c r="Q58" i="4"/>
  <c r="Q56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Q6" i="4"/>
  <c r="Q4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B81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B80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B79" i="4"/>
  <c r="O76" i="4"/>
  <c r="N76" i="4"/>
  <c r="M68" i="4"/>
  <c r="O68" i="4"/>
  <c r="J68" i="4"/>
  <c r="P74" i="4"/>
  <c r="P72" i="4"/>
  <c r="P70" i="4"/>
  <c r="P66" i="4"/>
  <c r="P64" i="4"/>
  <c r="P62" i="4"/>
  <c r="P60" i="4"/>
  <c r="P58" i="4"/>
  <c r="P56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G54" i="4"/>
  <c r="B67" i="3" l="1"/>
  <c r="F63" i="3"/>
  <c r="J54" i="4"/>
  <c r="I54" i="4"/>
  <c r="H54" i="4"/>
  <c r="O54" i="4"/>
  <c r="B54" i="4"/>
  <c r="N54" i="4"/>
  <c r="F54" i="4"/>
  <c r="M54" i="4"/>
  <c r="E54" i="4"/>
  <c r="L54" i="4"/>
  <c r="D54" i="4"/>
  <c r="K54" i="4"/>
  <c r="C54" i="4"/>
</calcChain>
</file>

<file path=xl/sharedStrings.xml><?xml version="1.0" encoding="utf-8"?>
<sst xmlns="http://schemas.openxmlformats.org/spreadsheetml/2006/main" count="312" uniqueCount="74">
  <si>
    <t>GROSS DIRECT PREMIUM INCOME UNDERWRITTEN BY NON-LIFE INSURERS WITHIN INDIA  (SEGMENT WISE) : FOR THE PERIOD UPTO March 2023 (PROVISIONAL &amp; UNAUDITED ) IN FY 2022-23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</si>
  <si>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</si>
  <si>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</si>
  <si>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</si>
  <si>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</si>
  <si>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</si>
  <si>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</si>
  <si>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</si>
  <si>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</si>
  <si>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</si>
  <si>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</si>
  <si>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</si>
  <si>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</si>
  <si>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</si>
  <si>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</si>
  <si>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</si>
  <si>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</si>
  <si>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</si>
  <si>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</si>
  <si>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</si>
  <si>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</si>
  <si>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</si>
  <si>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</si>
  <si>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</si>
  <si>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</si>
  <si>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</si>
  <si>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</si>
  <si>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</si>
  <si>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</si>
  <si>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</si>
  <si>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</si>
  <si>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</si>
  <si>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</si>
  <si>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</si>
  <si>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</si>
  <si>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</si>
  <si>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</si>
  <si>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</si>
  <si>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</si>
  <si>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</si>
  <si>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</si>
  <si>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</si>
  <si>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</si>
  <si>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</si>
  <si>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</si>
  <si>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</si>
  <si>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</si>
  <si>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</si>
  <si>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</si>
  <si>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</si>
  <si>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</si>
  <si>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</si>
  <si>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</si>
  <si>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</si>
  <si>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</si>
  <si>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</si>
  <si>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</si>
  <si>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</si>
  <si>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</si>
  <si>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</si>
  <si>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</si>
  <si>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</si>
  <si>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</si>
  <si>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</si>
  <si>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</si>
  <si>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</si>
  <si>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</si>
  <si>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</si>
  <si>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</si>
  <si>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 xml:space="preserve"> Health Insurers</t>
  </si>
  <si>
    <t>Health Insurers sub Total</t>
  </si>
  <si>
    <r>
      <t xml:space="preserve">Zuno General Insurance Ltd </t>
    </r>
    <r>
      <rPr>
        <b/>
        <sz val="11"/>
        <color theme="1"/>
        <rFont val="Calibri"/>
        <family val="2"/>
        <scheme val="minor"/>
      </rPr>
      <t>$</t>
    </r>
  </si>
  <si>
    <r>
      <t xml:space="preserve">Note: Compiled on the basis of data submitted by member insurers on Online portal
         </t>
    </r>
    <r>
      <rPr>
        <b/>
        <sz val="11"/>
        <color theme="1"/>
        <rFont val="Calibri"/>
        <family val="2"/>
        <scheme val="minor"/>
      </rPr>
      <t xml:space="preserve">  $</t>
    </r>
    <r>
      <rPr>
        <sz val="11"/>
        <color theme="1"/>
        <rFont val="Calibri"/>
        <family val="2"/>
        <scheme val="minor"/>
      </rPr>
      <t xml:space="preserve"> Zuno General Insurance Limited formerly known as Edelweiss General Insurance Company Limited  
</t>
    </r>
  </si>
  <si>
    <t>Health Insurers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</si>
</sst>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10" fontId="0" fillId="0" borderId="1" xfId="1" applyNumberFormat="1" applyFont="1" applyBorder="1"/>
    <xf numFmtId="2" fontId="0" fillId="0" borderId="1" xfId="0" applyNumberFormat="1" applyBorder="1"/>
    <xf numFmtId="2" fontId="2" fillId="0" borderId="1" xfId="0" applyNumberFormat="1" applyFont="1" applyBorder="1"/>
    <xf numFmtId="10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0" fontId="0" fillId="0" borderId="1" xfId="0" applyNumberFormat="1" applyBorder="1"/>
    <xf numFmtId="10" fontId="2" fillId="0" borderId="1" xfId="0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0" fillId="0" borderId="6" xfId="0" applyBorder="1"/>
    <xf numFmtId="0" fontId="0" fillId="0" borderId="7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0" fillId="0" borderId="1" xfId="0" applyNumberFormat="1" applyFont="1" applyBorder="1"/>
    <xf numFmtId="10" fontId="1" fillId="0" borderId="1" xfId="1" applyNumberFormat="1" applyFont="1" applyBorder="1"/>
    <xf numFmtId="0" fontId="0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4"/>
  <sheetViews>
    <sheetView topLeftCell="A56" workbookViewId="0">
      <selection activeCell="C71" sqref="C71"/>
    </sheetView>
  </sheetViews>
  <sheetFormatPr defaultRowHeight="14.5" x14ac:dyDescent="0.35"/>
  <cols>
    <col min="1" max="1" width="41.36328125" customWidth="1"/>
    <col min="2" max="3" width="10.36328125" bestFit="1" customWidth="1"/>
    <col min="4" max="4" width="12.26953125" customWidth="1"/>
    <col min="5" max="5" width="8.90625" bestFit="1" customWidth="1"/>
    <col min="6" max="6" width="10.36328125" bestFit="1" customWidth="1"/>
  </cols>
  <sheetData>
    <row r="2" spans="1:9" s="12" customFormat="1" ht="50" customHeight="1" x14ac:dyDescent="0.35">
      <c r="A2" s="21" t="s">
        <v>0</v>
      </c>
      <c r="B2" s="21"/>
      <c r="C2" s="21"/>
      <c r="D2" s="21"/>
      <c r="E2" s="21"/>
      <c r="F2" s="21"/>
      <c r="G2" s="21"/>
      <c r="H2" s="21"/>
      <c r="I2" s="21"/>
    </row>
    <row r="3" spans="1:9" s="11" customFormat="1" ht="43.5" x14ac:dyDescent="0.35">
      <c r="A3" s="10"/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</row>
    <row r="4" spans="1:9" s="5" customFormat="1" x14ac:dyDescent="0.35">
      <c r="A4" s="4" t="s">
        <v>9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1" t="s">
        <v>10</v>
      </c>
      <c r="B5" s="7">
        <v>7.97</v>
      </c>
      <c r="C5" s="7">
        <v>718.66</v>
      </c>
      <c r="D5" s="7">
        <v>0</v>
      </c>
      <c r="E5" s="7">
        <v>2.97</v>
      </c>
      <c r="F5" s="7">
        <v>729.6</v>
      </c>
      <c r="G5" s="6">
        <f>(F5-F6)/F6</f>
        <v>0.81700453254968364</v>
      </c>
      <c r="H5" s="6">
        <f>F5/$F$70</f>
        <v>8.0469644492037022E-3</v>
      </c>
      <c r="I5" s="1">
        <v>328.06</v>
      </c>
    </row>
    <row r="6" spans="1:9" x14ac:dyDescent="0.35">
      <c r="A6" s="1" t="s">
        <v>11</v>
      </c>
      <c r="B6" s="7">
        <v>1.95</v>
      </c>
      <c r="C6" s="7">
        <v>398.5</v>
      </c>
      <c r="D6" s="7">
        <v>0</v>
      </c>
      <c r="E6" s="7">
        <v>1.0900000000000001</v>
      </c>
      <c r="F6" s="7">
        <v>401.54</v>
      </c>
      <c r="G6" s="13"/>
      <c r="H6" s="1"/>
      <c r="I6" s="1"/>
    </row>
    <row r="7" spans="1:9" x14ac:dyDescent="0.35">
      <c r="A7" s="1" t="s">
        <v>12</v>
      </c>
      <c r="B7" s="7">
        <v>890.03</v>
      </c>
      <c r="C7" s="7">
        <v>1894.57</v>
      </c>
      <c r="D7" s="7">
        <v>194.36</v>
      </c>
      <c r="E7" s="7">
        <v>162.81</v>
      </c>
      <c r="F7" s="7">
        <v>3141.77</v>
      </c>
      <c r="G7" s="6">
        <f>(F7-F8)/F8</f>
        <v>-1.218043647088053E-2</v>
      </c>
      <c r="H7" s="6">
        <f>F7/$F$70</f>
        <v>3.4651468609614461E-2</v>
      </c>
      <c r="I7" s="1">
        <v>-38.74</v>
      </c>
    </row>
    <row r="8" spans="1:9" x14ac:dyDescent="0.35">
      <c r="A8" s="1" t="s">
        <v>11</v>
      </c>
      <c r="B8" s="7">
        <v>829.28</v>
      </c>
      <c r="C8" s="7">
        <v>1435</v>
      </c>
      <c r="D8" s="7">
        <v>845.87</v>
      </c>
      <c r="E8" s="7">
        <v>70.36</v>
      </c>
      <c r="F8" s="7">
        <v>3180.51</v>
      </c>
      <c r="G8" s="13"/>
      <c r="H8" s="1"/>
      <c r="I8" s="1"/>
    </row>
    <row r="9" spans="1:9" x14ac:dyDescent="0.35">
      <c r="A9" s="1" t="s">
        <v>13</v>
      </c>
      <c r="B9" s="7">
        <v>489.77</v>
      </c>
      <c r="C9" s="7">
        <v>108.92</v>
      </c>
      <c r="D9" s="7">
        <v>-11.68</v>
      </c>
      <c r="E9" s="7">
        <v>1.05</v>
      </c>
      <c r="F9" s="7">
        <v>588.05999999999995</v>
      </c>
      <c r="G9" s="6">
        <f>(F9-F10)/F10</f>
        <v>0.3688228858732337</v>
      </c>
      <c r="H9" s="6">
        <f>F9/$F$70</f>
        <v>6.4858798163359762E-3</v>
      </c>
      <c r="I9" s="1">
        <v>158.44999999999999</v>
      </c>
    </row>
    <row r="10" spans="1:9" x14ac:dyDescent="0.35">
      <c r="A10" s="1" t="s">
        <v>11</v>
      </c>
      <c r="B10" s="7">
        <v>331.82</v>
      </c>
      <c r="C10" s="7">
        <v>101.53</v>
      </c>
      <c r="D10" s="7">
        <v>-3.89</v>
      </c>
      <c r="E10" s="7">
        <v>0.15</v>
      </c>
      <c r="F10" s="7">
        <v>429.61</v>
      </c>
      <c r="G10" s="13"/>
      <c r="H10" s="1"/>
      <c r="I10" s="1"/>
    </row>
    <row r="11" spans="1:9" x14ac:dyDescent="0.35">
      <c r="A11" s="1" t="s">
        <v>71</v>
      </c>
      <c r="B11" s="7">
        <v>8.5399999999999991</v>
      </c>
      <c r="C11" s="7">
        <v>128.06</v>
      </c>
      <c r="D11" s="7">
        <v>0</v>
      </c>
      <c r="E11" s="7">
        <v>32.72</v>
      </c>
      <c r="F11" s="7">
        <v>169.32</v>
      </c>
      <c r="G11" s="6">
        <f>(F11-F12)/F12</f>
        <v>0.41820923025379003</v>
      </c>
      <c r="H11" s="6">
        <f>F11/$F$70</f>
        <v>1.8674780983267143E-3</v>
      </c>
      <c r="I11" s="1">
        <v>49.93</v>
      </c>
    </row>
    <row r="12" spans="1:9" x14ac:dyDescent="0.35">
      <c r="A12" s="1" t="s">
        <v>11</v>
      </c>
      <c r="B12" s="7">
        <v>8.66</v>
      </c>
      <c r="C12" s="7">
        <v>105.56</v>
      </c>
      <c r="D12" s="7">
        <v>0</v>
      </c>
      <c r="E12" s="7">
        <v>5.17</v>
      </c>
      <c r="F12" s="7">
        <v>119.39</v>
      </c>
      <c r="G12" s="13"/>
      <c r="H12" s="1"/>
      <c r="I12" s="1"/>
    </row>
    <row r="13" spans="1:9" x14ac:dyDescent="0.35">
      <c r="A13" s="1" t="s">
        <v>14</v>
      </c>
      <c r="B13" s="7">
        <v>166.67</v>
      </c>
      <c r="C13" s="7">
        <v>599.49</v>
      </c>
      <c r="D13" s="7">
        <v>0</v>
      </c>
      <c r="E13" s="7">
        <v>4.7699999999999996</v>
      </c>
      <c r="F13" s="7">
        <v>770.93</v>
      </c>
      <c r="G13" s="6">
        <f>(F13-F14)/F14</f>
        <v>0.33918738165963142</v>
      </c>
      <c r="H13" s="6">
        <f>F13/$F$70</f>
        <v>8.5028046913714489E-3</v>
      </c>
      <c r="I13" s="1">
        <v>195.26</v>
      </c>
    </row>
    <row r="14" spans="1:9" x14ac:dyDescent="0.35">
      <c r="A14" s="1" t="s">
        <v>11</v>
      </c>
      <c r="B14" s="7">
        <v>144.57</v>
      </c>
      <c r="C14" s="7">
        <v>429.24</v>
      </c>
      <c r="D14" s="7">
        <v>0</v>
      </c>
      <c r="E14" s="7">
        <v>1.86</v>
      </c>
      <c r="F14" s="7">
        <v>575.66999999999996</v>
      </c>
      <c r="G14" s="13"/>
      <c r="H14" s="1"/>
      <c r="I14" s="1"/>
    </row>
    <row r="15" spans="1:9" x14ac:dyDescent="0.35">
      <c r="A15" s="1" t="s">
        <v>15</v>
      </c>
      <c r="B15" s="7">
        <v>48.96</v>
      </c>
      <c r="C15" s="7">
        <v>702.83</v>
      </c>
      <c r="D15" s="7">
        <v>0</v>
      </c>
      <c r="E15" s="7">
        <v>7.59</v>
      </c>
      <c r="F15" s="7">
        <v>759.38</v>
      </c>
      <c r="G15" s="6">
        <f>(F15-F16)/F16</f>
        <v>0.75510204081632648</v>
      </c>
      <c r="H15" s="6">
        <f>F15/$F$70</f>
        <v>8.3754164794905515E-3</v>
      </c>
      <c r="I15" s="1">
        <v>326.70999999999998</v>
      </c>
    </row>
    <row r="16" spans="1:9" x14ac:dyDescent="0.35">
      <c r="A16" s="1" t="s">
        <v>11</v>
      </c>
      <c r="B16" s="7">
        <v>26.83</v>
      </c>
      <c r="C16" s="7">
        <v>403.44</v>
      </c>
      <c r="D16" s="7">
        <v>0</v>
      </c>
      <c r="E16" s="7">
        <v>2.4</v>
      </c>
      <c r="F16" s="7">
        <v>432.67</v>
      </c>
      <c r="G16" s="13"/>
      <c r="H16" s="1"/>
      <c r="I16" s="1"/>
    </row>
    <row r="17" spans="1:9" x14ac:dyDescent="0.35">
      <c r="A17" s="1" t="s">
        <v>16</v>
      </c>
      <c r="B17" s="7">
        <v>3440.48</v>
      </c>
      <c r="C17" s="7">
        <v>1649.84</v>
      </c>
      <c r="D17" s="7">
        <v>0</v>
      </c>
      <c r="E17" s="7">
        <v>29.92</v>
      </c>
      <c r="F17" s="7">
        <v>5120.24</v>
      </c>
      <c r="G17" s="6">
        <f>(F17-F18)/F18</f>
        <v>0.17927068290851636</v>
      </c>
      <c r="H17" s="6">
        <f>F17/$F$70</f>
        <v>5.6472572987103564E-2</v>
      </c>
      <c r="I17" s="1">
        <v>778.37</v>
      </c>
    </row>
    <row r="18" spans="1:9" x14ac:dyDescent="0.35">
      <c r="A18" s="1" t="s">
        <v>11</v>
      </c>
      <c r="B18" s="7">
        <v>3076.2</v>
      </c>
      <c r="C18" s="7">
        <v>1251.18</v>
      </c>
      <c r="D18" s="7">
        <v>0</v>
      </c>
      <c r="E18" s="7">
        <v>14.49</v>
      </c>
      <c r="F18" s="7">
        <v>4341.87</v>
      </c>
      <c r="G18" s="13"/>
      <c r="H18" s="1"/>
      <c r="I18" s="1"/>
    </row>
    <row r="19" spans="1:9" x14ac:dyDescent="0.35">
      <c r="A19" s="1" t="s">
        <v>17</v>
      </c>
      <c r="B19" s="7">
        <v>1037.22</v>
      </c>
      <c r="C19" s="7">
        <v>3744.68</v>
      </c>
      <c r="D19" s="7">
        <v>0</v>
      </c>
      <c r="E19" s="7">
        <v>213.38</v>
      </c>
      <c r="F19" s="7">
        <v>4995.28</v>
      </c>
      <c r="G19" s="6">
        <f>(F19-F20)/F20</f>
        <v>0.38940716387688218</v>
      </c>
      <c r="H19" s="6">
        <f>F19/$F$70</f>
        <v>5.5094353856658805E-2</v>
      </c>
      <c r="I19" s="1">
        <v>1400.02</v>
      </c>
    </row>
    <row r="20" spans="1:9" x14ac:dyDescent="0.35">
      <c r="A20" s="1" t="s">
        <v>11</v>
      </c>
      <c r="B20" s="7">
        <v>885.99</v>
      </c>
      <c r="C20" s="7">
        <v>2601.39</v>
      </c>
      <c r="D20" s="7">
        <v>0</v>
      </c>
      <c r="E20" s="7">
        <v>107.88</v>
      </c>
      <c r="F20" s="7">
        <v>3595.26</v>
      </c>
      <c r="G20" s="13"/>
      <c r="H20" s="1"/>
      <c r="I20" s="1"/>
    </row>
    <row r="21" spans="1:9" x14ac:dyDescent="0.35">
      <c r="A21" s="1" t="s">
        <v>18</v>
      </c>
      <c r="B21" s="7">
        <v>186.88</v>
      </c>
      <c r="C21" s="7">
        <v>1577.88</v>
      </c>
      <c r="D21" s="7">
        <v>274.12</v>
      </c>
      <c r="E21" s="7">
        <v>2.5099999999999998</v>
      </c>
      <c r="F21" s="7">
        <v>2041.39</v>
      </c>
      <c r="G21" s="6">
        <f>(F21-F22)/F22</f>
        <v>0.16389479625754735</v>
      </c>
      <c r="H21" s="6">
        <f>F21/$F$70</f>
        <v>2.2515066826973608E-2</v>
      </c>
      <c r="I21" s="1">
        <v>287.45999999999998</v>
      </c>
    </row>
    <row r="22" spans="1:9" x14ac:dyDescent="0.35">
      <c r="A22" s="1" t="s">
        <v>11</v>
      </c>
      <c r="B22" s="7">
        <v>187.95</v>
      </c>
      <c r="C22" s="7">
        <v>1224.06</v>
      </c>
      <c r="D22" s="7">
        <v>340.32</v>
      </c>
      <c r="E22" s="7">
        <v>1.6</v>
      </c>
      <c r="F22" s="7">
        <v>1753.93</v>
      </c>
      <c r="G22" s="13"/>
      <c r="H22" s="1"/>
      <c r="I22" s="1"/>
    </row>
    <row r="23" spans="1:9" x14ac:dyDescent="0.35">
      <c r="A23" s="1" t="s">
        <v>19</v>
      </c>
      <c r="B23" s="7">
        <v>94.14</v>
      </c>
      <c r="C23" s="7">
        <v>329.86</v>
      </c>
      <c r="D23" s="7">
        <v>0</v>
      </c>
      <c r="E23" s="7">
        <v>0</v>
      </c>
      <c r="F23" s="7">
        <v>424</v>
      </c>
      <c r="G23" s="6">
        <f>(F23-F24)/F24</f>
        <v>0.79455707453337276</v>
      </c>
      <c r="H23" s="6">
        <f>F23/$F$70</f>
        <v>4.6764157435065373E-3</v>
      </c>
      <c r="I23" s="1">
        <v>187.73</v>
      </c>
    </row>
    <row r="24" spans="1:9" x14ac:dyDescent="0.35">
      <c r="A24" s="1" t="s">
        <v>11</v>
      </c>
      <c r="B24" s="7">
        <v>83.16</v>
      </c>
      <c r="C24" s="7">
        <v>153.11000000000001</v>
      </c>
      <c r="D24" s="7">
        <v>0</v>
      </c>
      <c r="E24" s="7">
        <v>0</v>
      </c>
      <c r="F24" s="7">
        <v>236.27</v>
      </c>
      <c r="G24" s="13"/>
      <c r="H24" s="1"/>
      <c r="I24" s="1"/>
    </row>
    <row r="25" spans="1:9" x14ac:dyDescent="0.35">
      <c r="A25" s="1" t="s">
        <v>20</v>
      </c>
      <c r="B25" s="7">
        <v>57.41</v>
      </c>
      <c r="C25" s="7">
        <v>235.88</v>
      </c>
      <c r="D25" s="7">
        <v>0</v>
      </c>
      <c r="E25" s="7">
        <v>22.76</v>
      </c>
      <c r="F25" s="7">
        <v>316.05</v>
      </c>
      <c r="G25" s="6">
        <f>(F25-F26)/F26</f>
        <v>0.24713913661115944</v>
      </c>
      <c r="H25" s="6">
        <f>F25/$F$70</f>
        <v>3.4858047069227386E-3</v>
      </c>
      <c r="I25" s="1">
        <v>62.63</v>
      </c>
    </row>
    <row r="26" spans="1:9" x14ac:dyDescent="0.35">
      <c r="A26" s="1" t="s">
        <v>11</v>
      </c>
      <c r="B26" s="7">
        <v>39.67</v>
      </c>
      <c r="C26" s="7">
        <v>198.09</v>
      </c>
      <c r="D26" s="7">
        <v>0</v>
      </c>
      <c r="E26" s="7">
        <v>15.66</v>
      </c>
      <c r="F26" s="7">
        <v>253.42</v>
      </c>
      <c r="G26" s="13"/>
      <c r="H26" s="1"/>
      <c r="I26" s="1"/>
    </row>
    <row r="27" spans="1:9" x14ac:dyDescent="0.35">
      <c r="A27" s="1" t="s">
        <v>21</v>
      </c>
      <c r="B27" s="7">
        <v>43.32</v>
      </c>
      <c r="C27" s="7">
        <v>199.08</v>
      </c>
      <c r="D27" s="7">
        <v>0</v>
      </c>
      <c r="E27" s="7">
        <v>0</v>
      </c>
      <c r="F27" s="7">
        <v>242.4</v>
      </c>
      <c r="G27" s="6">
        <f>(F27-F28)/F28</f>
        <v>1.2563529740296007</v>
      </c>
      <c r="H27" s="6">
        <f>F27/$F$70</f>
        <v>2.6734980571367561E-3</v>
      </c>
      <c r="I27" s="1">
        <v>134.97</v>
      </c>
    </row>
    <row r="28" spans="1:9" x14ac:dyDescent="0.35">
      <c r="A28" s="1" t="s">
        <v>11</v>
      </c>
      <c r="B28" s="7">
        <v>31.99</v>
      </c>
      <c r="C28" s="7">
        <v>75.44</v>
      </c>
      <c r="D28" s="7">
        <v>0</v>
      </c>
      <c r="E28" s="7">
        <v>0</v>
      </c>
      <c r="F28" s="7">
        <v>107.43</v>
      </c>
      <c r="G28" s="13"/>
      <c r="H28" s="1"/>
      <c r="I28" s="1"/>
    </row>
    <row r="29" spans="1:9" x14ac:dyDescent="0.35">
      <c r="A29" s="1" t="s">
        <v>22</v>
      </c>
      <c r="B29" s="7">
        <v>2184.75</v>
      </c>
      <c r="C29" s="7">
        <v>3906.5</v>
      </c>
      <c r="D29" s="7">
        <v>870.85</v>
      </c>
      <c r="E29" s="7">
        <v>3.32</v>
      </c>
      <c r="F29" s="7">
        <v>6965.42</v>
      </c>
      <c r="G29" s="6">
        <f>(F29-F30)/F30</f>
        <v>0.19091844794982893</v>
      </c>
      <c r="H29" s="6">
        <f>F29/$F$70</f>
        <v>7.6823584311639867E-2</v>
      </c>
      <c r="I29" s="1">
        <v>1116.6400000000001</v>
      </c>
    </row>
    <row r="30" spans="1:9" x14ac:dyDescent="0.35">
      <c r="A30" s="1" t="s">
        <v>11</v>
      </c>
      <c r="B30" s="7">
        <v>2227.7800000000002</v>
      </c>
      <c r="C30" s="7">
        <v>3273.29</v>
      </c>
      <c r="D30" s="7">
        <v>345.89</v>
      </c>
      <c r="E30" s="7">
        <v>1.82</v>
      </c>
      <c r="F30" s="7">
        <v>5848.78</v>
      </c>
      <c r="G30" s="13"/>
      <c r="H30" s="1"/>
      <c r="I30" s="1"/>
    </row>
    <row r="31" spans="1:9" x14ac:dyDescent="0.35">
      <c r="A31" s="1" t="s">
        <v>23</v>
      </c>
      <c r="B31" s="7">
        <v>38.229999999999997</v>
      </c>
      <c r="C31" s="7">
        <v>5.2</v>
      </c>
      <c r="D31" s="7">
        <v>0</v>
      </c>
      <c r="E31" s="7">
        <v>0</v>
      </c>
      <c r="F31" s="7">
        <v>43.43</v>
      </c>
      <c r="G31" s="6">
        <f>(F31-F32)/F32</f>
        <v>0.14803066349458108</v>
      </c>
      <c r="H31" s="6">
        <f>F31/$F$70</f>
        <v>4.7900173523700214E-4</v>
      </c>
      <c r="I31" s="1">
        <v>5.6</v>
      </c>
    </row>
    <row r="32" spans="1:9" x14ac:dyDescent="0.35">
      <c r="A32" s="1" t="s">
        <v>11</v>
      </c>
      <c r="B32" s="7">
        <v>14.14</v>
      </c>
      <c r="C32" s="7">
        <v>23.69</v>
      </c>
      <c r="D32" s="7">
        <v>0</v>
      </c>
      <c r="E32" s="7">
        <v>0</v>
      </c>
      <c r="F32" s="7">
        <v>37.83</v>
      </c>
      <c r="G32" s="13"/>
      <c r="H32" s="1"/>
      <c r="I32" s="1"/>
    </row>
    <row r="33" spans="1:9" x14ac:dyDescent="0.35">
      <c r="A33" s="1" t="s">
        <v>24</v>
      </c>
      <c r="B33" s="7">
        <v>2.19</v>
      </c>
      <c r="C33" s="7">
        <v>11.88</v>
      </c>
      <c r="D33" s="7">
        <v>0</v>
      </c>
      <c r="E33" s="7">
        <v>0</v>
      </c>
      <c r="F33" s="7">
        <v>14.07</v>
      </c>
      <c r="G33" s="6">
        <f>(F33-F34)/F34</f>
        <v>1.9558823529411766</v>
      </c>
      <c r="H33" s="6">
        <f>F33/$F$70</f>
        <v>1.551820035640023E-4</v>
      </c>
      <c r="I33" s="1">
        <v>9.31</v>
      </c>
    </row>
    <row r="34" spans="1:9" x14ac:dyDescent="0.35">
      <c r="A34" s="1" t="s">
        <v>11</v>
      </c>
      <c r="B34" s="7">
        <v>1.8</v>
      </c>
      <c r="C34" s="7">
        <v>2.96</v>
      </c>
      <c r="D34" s="7">
        <v>0</v>
      </c>
      <c r="E34" s="7">
        <v>0</v>
      </c>
      <c r="F34" s="7">
        <v>4.76</v>
      </c>
      <c r="G34" s="13"/>
      <c r="H34" s="1"/>
      <c r="I34" s="1"/>
    </row>
    <row r="35" spans="1:9" x14ac:dyDescent="0.35">
      <c r="A35" s="1" t="s">
        <v>25</v>
      </c>
      <c r="B35" s="7">
        <v>303.45999999999998</v>
      </c>
      <c r="C35" s="7">
        <v>934.36</v>
      </c>
      <c r="D35" s="7">
        <v>74.63</v>
      </c>
      <c r="E35" s="7">
        <v>77.900000000000006</v>
      </c>
      <c r="F35" s="7">
        <v>1390.35</v>
      </c>
      <c r="G35" s="6">
        <f>(F35-F36)/F36</f>
        <v>0.35793606610214179</v>
      </c>
      <c r="H35" s="6">
        <f>F35/$F$70</f>
        <v>1.5334562804208286E-2</v>
      </c>
      <c r="I35" s="1">
        <v>366.48</v>
      </c>
    </row>
    <row r="36" spans="1:9" x14ac:dyDescent="0.35">
      <c r="A36" s="1" t="s">
        <v>11</v>
      </c>
      <c r="B36" s="7">
        <v>180.75</v>
      </c>
      <c r="C36" s="7">
        <v>657.24</v>
      </c>
      <c r="D36" s="7">
        <v>155.93</v>
      </c>
      <c r="E36" s="7">
        <v>29.95</v>
      </c>
      <c r="F36" s="7">
        <v>1023.87</v>
      </c>
      <c r="G36" s="13"/>
      <c r="H36" s="1"/>
      <c r="I36" s="1"/>
    </row>
    <row r="37" spans="1:9" x14ac:dyDescent="0.35">
      <c r="A37" s="1" t="s">
        <v>26</v>
      </c>
      <c r="B37" s="7">
        <v>204.3</v>
      </c>
      <c r="C37" s="7">
        <v>222.12</v>
      </c>
      <c r="D37" s="7">
        <v>0</v>
      </c>
      <c r="E37" s="7">
        <v>3.83</v>
      </c>
      <c r="F37" s="7">
        <v>430.25</v>
      </c>
      <c r="G37" s="6">
        <f>(F37-F38)/F38</f>
        <v>0.13280324372712671</v>
      </c>
      <c r="H37" s="6">
        <f>F37/$F$70</f>
        <v>4.7453487585936028E-3</v>
      </c>
      <c r="I37" s="1">
        <v>50.44</v>
      </c>
    </row>
    <row r="38" spans="1:9" x14ac:dyDescent="0.35">
      <c r="A38" s="1" t="s">
        <v>11</v>
      </c>
      <c r="B38" s="7">
        <v>203.69</v>
      </c>
      <c r="C38" s="7">
        <v>174.15</v>
      </c>
      <c r="D38" s="7">
        <v>0</v>
      </c>
      <c r="E38" s="7">
        <v>1.97</v>
      </c>
      <c r="F38" s="7">
        <v>379.81</v>
      </c>
      <c r="G38" s="13"/>
      <c r="H38" s="1"/>
      <c r="I38" s="1"/>
    </row>
    <row r="39" spans="1:9" x14ac:dyDescent="0.35">
      <c r="A39" s="1" t="s">
        <v>27</v>
      </c>
      <c r="B39" s="7">
        <v>576.47</v>
      </c>
      <c r="C39" s="7">
        <v>1743.69</v>
      </c>
      <c r="D39" s="7">
        <v>0</v>
      </c>
      <c r="E39" s="7">
        <v>2.4700000000000002</v>
      </c>
      <c r="F39" s="7">
        <v>2322.63</v>
      </c>
      <c r="G39" s="6">
        <f>(F39-F40)/F40</f>
        <v>0.24493077553908249</v>
      </c>
      <c r="H39" s="6">
        <f>F39/$F$70</f>
        <v>2.5616942213067425E-2</v>
      </c>
      <c r="I39" s="1">
        <v>456.96</v>
      </c>
    </row>
    <row r="40" spans="1:9" x14ac:dyDescent="0.35">
      <c r="A40" s="1" t="s">
        <v>11</v>
      </c>
      <c r="B40" s="7">
        <v>432.14</v>
      </c>
      <c r="C40" s="7">
        <v>1266.92</v>
      </c>
      <c r="D40" s="7">
        <v>165.61</v>
      </c>
      <c r="E40" s="7">
        <v>1</v>
      </c>
      <c r="F40" s="7">
        <v>1865.67</v>
      </c>
      <c r="G40" s="13"/>
      <c r="H40" s="1"/>
      <c r="I40" s="1"/>
    </row>
    <row r="41" spans="1:9" x14ac:dyDescent="0.35">
      <c r="A41" s="1" t="s">
        <v>28</v>
      </c>
      <c r="B41" s="7">
        <v>3.02</v>
      </c>
      <c r="C41" s="7">
        <v>0</v>
      </c>
      <c r="D41" s="7">
        <v>0</v>
      </c>
      <c r="E41" s="7">
        <v>0</v>
      </c>
      <c r="F41" s="7">
        <v>3.02</v>
      </c>
      <c r="G41" s="6">
        <f>(F41-F42)/F42</f>
        <v>-0.66181410974244126</v>
      </c>
      <c r="H41" s="6">
        <f>F41/$F$70</f>
        <v>3.3308432890070144E-5</v>
      </c>
      <c r="I41" s="1">
        <v>-5.91</v>
      </c>
    </row>
    <row r="42" spans="1:9" x14ac:dyDescent="0.35">
      <c r="A42" s="1" t="s">
        <v>11</v>
      </c>
      <c r="B42" s="7">
        <v>8.93</v>
      </c>
      <c r="C42" s="7">
        <v>0</v>
      </c>
      <c r="D42" s="7">
        <v>0</v>
      </c>
      <c r="E42" s="7">
        <v>0</v>
      </c>
      <c r="F42" s="7">
        <v>8.93</v>
      </c>
      <c r="G42" s="13"/>
      <c r="H42" s="1"/>
      <c r="I42" s="1"/>
    </row>
    <row r="43" spans="1:9" x14ac:dyDescent="0.35">
      <c r="A43" s="1" t="s">
        <v>29</v>
      </c>
      <c r="B43" s="7">
        <v>675.79</v>
      </c>
      <c r="C43" s="7">
        <v>1395.72</v>
      </c>
      <c r="D43" s="7">
        <v>0</v>
      </c>
      <c r="E43" s="7">
        <v>260.04000000000002</v>
      </c>
      <c r="F43" s="7">
        <v>2331.5500000000002</v>
      </c>
      <c r="G43" s="6">
        <f>(F43-F44)/F44</f>
        <v>0.49720343935219979</v>
      </c>
      <c r="H43" s="6">
        <f>F43/$F$70</f>
        <v>2.5715323412199686E-2</v>
      </c>
      <c r="I43" s="1">
        <v>774.28</v>
      </c>
    </row>
    <row r="44" spans="1:9" x14ac:dyDescent="0.35">
      <c r="A44" s="1" t="s">
        <v>11</v>
      </c>
      <c r="B44" s="7">
        <v>488.83</v>
      </c>
      <c r="C44" s="7">
        <v>943.52</v>
      </c>
      <c r="D44" s="7">
        <v>0</v>
      </c>
      <c r="E44" s="7">
        <v>124.92</v>
      </c>
      <c r="F44" s="7">
        <v>1557.27</v>
      </c>
      <c r="G44" s="13"/>
      <c r="H44" s="1"/>
      <c r="I44" s="1"/>
    </row>
    <row r="45" spans="1:9" x14ac:dyDescent="0.35">
      <c r="A45" s="1" t="s">
        <v>30</v>
      </c>
      <c r="B45" s="7">
        <v>2697.07</v>
      </c>
      <c r="C45" s="7">
        <v>11742.5</v>
      </c>
      <c r="D45" s="7">
        <v>2239.5500000000002</v>
      </c>
      <c r="E45" s="7">
        <v>3.12</v>
      </c>
      <c r="F45" s="7">
        <v>16682.240000000002</v>
      </c>
      <c r="G45" s="6">
        <f>(F45-F46)/F46</f>
        <v>0.15583368206924661</v>
      </c>
      <c r="H45" s="6">
        <f>F45/$F$70</f>
        <v>0.18399313625696817</v>
      </c>
      <c r="I45" s="1">
        <v>2249.16</v>
      </c>
    </row>
    <row r="46" spans="1:9" x14ac:dyDescent="0.35">
      <c r="A46" s="1" t="s">
        <v>11</v>
      </c>
      <c r="B46" s="7">
        <v>2683.73</v>
      </c>
      <c r="C46" s="7">
        <v>10475.200000000001</v>
      </c>
      <c r="D46" s="7">
        <v>1268.97</v>
      </c>
      <c r="E46" s="7">
        <v>5.18</v>
      </c>
      <c r="F46" s="7">
        <v>14433.08</v>
      </c>
      <c r="G46" s="13"/>
      <c r="H46" s="1"/>
      <c r="I46" s="1"/>
    </row>
    <row r="47" spans="1:9" x14ac:dyDescent="0.35">
      <c r="A47" s="1" t="s">
        <v>31</v>
      </c>
      <c r="B47" s="7">
        <v>1734.28</v>
      </c>
      <c r="C47" s="7">
        <v>4452.74</v>
      </c>
      <c r="D47" s="7">
        <v>2008.1</v>
      </c>
      <c r="E47" s="7">
        <v>4.18</v>
      </c>
      <c r="F47" s="7">
        <v>8199.2999999999993</v>
      </c>
      <c r="G47" s="6">
        <f>(F47-F48)/F48</f>
        <v>0.29049875739542513</v>
      </c>
      <c r="H47" s="6">
        <f>F47/$F$70</f>
        <v>9.0432395296540444E-2</v>
      </c>
      <c r="I47" s="1">
        <v>1845.71</v>
      </c>
    </row>
    <row r="48" spans="1:9" x14ac:dyDescent="0.35">
      <c r="A48" s="1" t="s">
        <v>11</v>
      </c>
      <c r="B48" s="7">
        <v>1741.94</v>
      </c>
      <c r="C48" s="7">
        <v>3786.66</v>
      </c>
      <c r="D48" s="7">
        <v>822.6</v>
      </c>
      <c r="E48" s="7">
        <v>2.39</v>
      </c>
      <c r="F48" s="7">
        <v>6353.59</v>
      </c>
      <c r="G48" s="13"/>
      <c r="H48" s="1"/>
      <c r="I48" s="1"/>
    </row>
    <row r="49" spans="1:9" x14ac:dyDescent="0.35">
      <c r="A49" s="1" t="s">
        <v>32</v>
      </c>
      <c r="B49" s="7">
        <v>1382.21</v>
      </c>
      <c r="C49" s="7">
        <v>3014.2</v>
      </c>
      <c r="D49" s="7">
        <v>2847.5</v>
      </c>
      <c r="E49" s="7">
        <v>4.47</v>
      </c>
      <c r="F49" s="7">
        <v>7248.38</v>
      </c>
      <c r="G49" s="6">
        <f>(F49-F50)/F50</f>
        <v>0.14701535286912873</v>
      </c>
      <c r="H49" s="6">
        <f>F49/$F$70</f>
        <v>7.9944430063485644E-2</v>
      </c>
      <c r="I49" s="1">
        <v>929.04</v>
      </c>
    </row>
    <row r="50" spans="1:9" x14ac:dyDescent="0.35">
      <c r="A50" s="1" t="s">
        <v>11</v>
      </c>
      <c r="B50" s="7">
        <v>1388.77</v>
      </c>
      <c r="C50" s="7">
        <v>2824.89</v>
      </c>
      <c r="D50" s="7">
        <v>2103.58</v>
      </c>
      <c r="E50" s="7">
        <v>2.1</v>
      </c>
      <c r="F50" s="7">
        <v>6319.34</v>
      </c>
      <c r="G50" s="13"/>
      <c r="H50" s="1"/>
      <c r="I50" s="1"/>
    </row>
    <row r="51" spans="1:9" x14ac:dyDescent="0.35">
      <c r="A51" s="1" t="s">
        <v>33</v>
      </c>
      <c r="B51" s="7">
        <v>102.9</v>
      </c>
      <c r="C51" s="7">
        <v>180.34</v>
      </c>
      <c r="D51" s="7">
        <v>0</v>
      </c>
      <c r="E51" s="7">
        <v>0.02</v>
      </c>
      <c r="F51" s="7">
        <v>283.26</v>
      </c>
      <c r="G51" s="6">
        <f>(F51-F52)/F52</f>
        <v>0.1407055412371134</v>
      </c>
      <c r="H51" s="6">
        <f>F51/$F$70</f>
        <v>3.1241545365699565E-3</v>
      </c>
      <c r="I51" s="1">
        <v>34.94</v>
      </c>
    </row>
    <row r="52" spans="1:9" x14ac:dyDescent="0.35">
      <c r="A52" s="1" t="s">
        <v>11</v>
      </c>
      <c r="B52" s="7">
        <v>116.08</v>
      </c>
      <c r="C52" s="7">
        <v>132.22999999999999</v>
      </c>
      <c r="D52" s="7">
        <v>0</v>
      </c>
      <c r="E52" s="7">
        <v>0.01</v>
      </c>
      <c r="F52" s="7">
        <v>248.32</v>
      </c>
      <c r="G52" s="13"/>
      <c r="H52" s="1"/>
      <c r="I52" s="1"/>
    </row>
    <row r="53" spans="1:9" s="5" customFormat="1" x14ac:dyDescent="0.35">
      <c r="A53" s="4" t="s">
        <v>34</v>
      </c>
      <c r="B53" s="8">
        <f>B5+B7+B9+B11+B13+B15+B17+B19+B21+B23+B25+B27+B29+B31+B33+B35+B37+B39+B41+B43+B45+B47+B49+B51</f>
        <v>16376.06</v>
      </c>
      <c r="C53" s="8">
        <f t="shared" ref="C53:F53" si="0">C5+C7+C9+C11+C13+C15+C17+C19+C21+C23+C25+C27+C29+C31+C33+C35+C37+C39+C41+C43+C45+C47+C49+C51</f>
        <v>39498.999999999993</v>
      </c>
      <c r="D53" s="8">
        <f t="shared" si="0"/>
        <v>8497.43</v>
      </c>
      <c r="E53" s="8">
        <f t="shared" si="0"/>
        <v>839.83000000000015</v>
      </c>
      <c r="F53" s="8">
        <f t="shared" si="0"/>
        <v>65212.320000000007</v>
      </c>
      <c r="G53" s="30">
        <f>(F53-F54)/F54</f>
        <v>0.21872095105068673</v>
      </c>
      <c r="H53" s="30">
        <f>F53/$F$70</f>
        <v>0.71924509414760907</v>
      </c>
      <c r="I53" s="31">
        <v>11703.5</v>
      </c>
    </row>
    <row r="54" spans="1:9" x14ac:dyDescent="0.35">
      <c r="A54" s="1" t="s">
        <v>35</v>
      </c>
      <c r="B54" s="29">
        <f>B6+B8+B10+B12+B14+B16+B18+B20+B22+B24+B26+B28+B30+B32+B34+B36+B38+B40+B42+B44+B46+B48+B50+B52</f>
        <v>15136.65</v>
      </c>
      <c r="C54" s="7">
        <v>31937.29</v>
      </c>
      <c r="D54" s="7">
        <v>6044.88</v>
      </c>
      <c r="E54" s="7">
        <v>390</v>
      </c>
      <c r="F54" s="7">
        <v>53508.82</v>
      </c>
      <c r="G54" s="13"/>
      <c r="H54" s="1"/>
      <c r="I54" s="1"/>
    </row>
    <row r="55" spans="1:9" x14ac:dyDescent="0.35">
      <c r="A55" s="1" t="s">
        <v>36</v>
      </c>
      <c r="B55" s="6">
        <f>(B53-B54)/B54</f>
        <v>8.1881393835491992E-2</v>
      </c>
      <c r="C55" s="6">
        <f t="shared" ref="C55:F55" si="1">(C53-C54)/C54</f>
        <v>0.23676742766840866</v>
      </c>
      <c r="D55" s="6">
        <f t="shared" si="1"/>
        <v>0.40572352139331136</v>
      </c>
      <c r="E55" s="6">
        <f t="shared" si="1"/>
        <v>1.1534102564102569</v>
      </c>
      <c r="F55" s="6">
        <f t="shared" si="1"/>
        <v>0.21872095105068673</v>
      </c>
      <c r="G55" s="13"/>
      <c r="H55" s="1"/>
      <c r="I55" s="1"/>
    </row>
    <row r="56" spans="1:9" s="5" customFormat="1" x14ac:dyDescent="0.35">
      <c r="A56" s="4" t="s">
        <v>73</v>
      </c>
      <c r="B56" s="4"/>
      <c r="C56" s="4"/>
      <c r="D56" s="4"/>
      <c r="E56" s="4"/>
      <c r="F56" s="4"/>
      <c r="G56" s="14"/>
      <c r="H56" s="4"/>
      <c r="I56" s="4"/>
    </row>
    <row r="57" spans="1:9" x14ac:dyDescent="0.35">
      <c r="A57" s="1" t="s">
        <v>37</v>
      </c>
      <c r="B57" s="7">
        <v>2969.74</v>
      </c>
      <c r="C57" s="7">
        <v>1017.62</v>
      </c>
      <c r="D57" s="7">
        <v>0</v>
      </c>
      <c r="E57" s="7">
        <v>5.63</v>
      </c>
      <c r="F57" s="7">
        <v>3992.99</v>
      </c>
      <c r="G57" s="6">
        <f>(F57-F58)/F58</f>
        <v>0.45240831945060783</v>
      </c>
      <c r="H57" s="6">
        <f>F57/$F$70</f>
        <v>4.4039814386000395E-2</v>
      </c>
      <c r="I57" s="1">
        <v>1243.77</v>
      </c>
    </row>
    <row r="58" spans="1:9" x14ac:dyDescent="0.35">
      <c r="A58" s="1" t="s">
        <v>11</v>
      </c>
      <c r="B58" s="7">
        <v>2157.34</v>
      </c>
      <c r="C58" s="7">
        <v>591.70000000000005</v>
      </c>
      <c r="D58" s="7">
        <v>0</v>
      </c>
      <c r="E58" s="7">
        <v>0.18</v>
      </c>
      <c r="F58" s="7">
        <v>2749.22</v>
      </c>
      <c r="G58" s="13"/>
      <c r="H58" s="1"/>
      <c r="I58" s="1"/>
    </row>
    <row r="59" spans="1:9" x14ac:dyDescent="0.35">
      <c r="A59" s="1" t="s">
        <v>38</v>
      </c>
      <c r="B59" s="7">
        <v>835.36</v>
      </c>
      <c r="C59" s="7">
        <v>1721.15</v>
      </c>
      <c r="D59" s="7">
        <v>0</v>
      </c>
      <c r="E59" s="7">
        <v>0</v>
      </c>
      <c r="F59" s="7">
        <v>2556.5100000000002</v>
      </c>
      <c r="G59" s="6">
        <f>(F59-F60)/F60</f>
        <v>0.61550856882867411</v>
      </c>
      <c r="H59" s="6">
        <f>F59/$F$70</f>
        <v>2.8196470784037496E-2</v>
      </c>
      <c r="I59" s="1">
        <v>974.03</v>
      </c>
    </row>
    <row r="60" spans="1:9" x14ac:dyDescent="0.35">
      <c r="A60" s="1" t="s">
        <v>11</v>
      </c>
      <c r="B60" s="7">
        <v>680.05</v>
      </c>
      <c r="C60" s="7">
        <v>902.43</v>
      </c>
      <c r="D60" s="7">
        <v>0</v>
      </c>
      <c r="E60" s="7">
        <v>0</v>
      </c>
      <c r="F60" s="7">
        <v>1582.48</v>
      </c>
      <c r="G60" s="13"/>
      <c r="H60" s="1"/>
      <c r="I60" s="1"/>
    </row>
    <row r="61" spans="1:9" x14ac:dyDescent="0.35">
      <c r="A61" s="1" t="s">
        <v>39</v>
      </c>
      <c r="B61" s="7">
        <v>2727.7</v>
      </c>
      <c r="C61" s="7">
        <v>1969.94</v>
      </c>
      <c r="D61" s="7">
        <v>0</v>
      </c>
      <c r="E61" s="7">
        <v>122.26</v>
      </c>
      <c r="F61" s="7">
        <v>4819.8999999999996</v>
      </c>
      <c r="G61" s="6">
        <f>(F61-F62)/F62</f>
        <v>0.38048661730799521</v>
      </c>
      <c r="H61" s="6">
        <f>F61/$F$70</f>
        <v>5.3160038306903669E-2</v>
      </c>
      <c r="I61" s="1">
        <v>1328.45</v>
      </c>
    </row>
    <row r="62" spans="1:9" x14ac:dyDescent="0.35">
      <c r="A62" s="1" t="s">
        <v>11</v>
      </c>
      <c r="B62" s="7">
        <v>2170.4</v>
      </c>
      <c r="C62" s="7">
        <v>1255.0999999999999</v>
      </c>
      <c r="D62" s="7">
        <v>0</v>
      </c>
      <c r="E62" s="7">
        <v>65.95</v>
      </c>
      <c r="F62" s="7">
        <v>3491.45</v>
      </c>
      <c r="G62" s="13"/>
      <c r="H62" s="1"/>
      <c r="I62" s="1"/>
    </row>
    <row r="63" spans="1:9" x14ac:dyDescent="0.35">
      <c r="A63" s="1" t="s">
        <v>40</v>
      </c>
      <c r="B63" s="7">
        <v>578.57000000000005</v>
      </c>
      <c r="C63" s="7">
        <v>748.78</v>
      </c>
      <c r="D63" s="7">
        <v>0</v>
      </c>
      <c r="E63" s="7">
        <v>1.59</v>
      </c>
      <c r="F63" s="7">
        <v>1328.94</v>
      </c>
      <c r="G63" s="6">
        <f>(F63-F64)/F64</f>
        <v>0.36779917454893524</v>
      </c>
      <c r="H63" s="6">
        <f>F63/$F$70</f>
        <v>1.4657254571168815E-2</v>
      </c>
      <c r="I63" s="1">
        <v>357.35</v>
      </c>
    </row>
    <row r="64" spans="1:9" x14ac:dyDescent="0.35">
      <c r="A64" s="1" t="s">
        <v>11</v>
      </c>
      <c r="B64" s="7">
        <v>463.68</v>
      </c>
      <c r="C64" s="7">
        <v>505.31</v>
      </c>
      <c r="D64" s="7">
        <v>0</v>
      </c>
      <c r="E64" s="7">
        <v>2.6</v>
      </c>
      <c r="F64" s="7">
        <v>971.59</v>
      </c>
      <c r="G64" s="13"/>
      <c r="H64" s="1"/>
      <c r="I64" s="1"/>
    </row>
    <row r="65" spans="1:9" x14ac:dyDescent="0.35">
      <c r="A65" s="1" t="s">
        <v>41</v>
      </c>
      <c r="B65" s="7">
        <v>11947.5</v>
      </c>
      <c r="C65" s="7">
        <v>807.55</v>
      </c>
      <c r="D65" s="7">
        <v>0</v>
      </c>
      <c r="E65" s="7">
        <v>2.02</v>
      </c>
      <c r="F65" s="7">
        <v>12757.07</v>
      </c>
      <c r="G65" s="6">
        <f>(F65-F66)/F66</f>
        <v>0.12948600125015713</v>
      </c>
      <c r="H65" s="6">
        <f>F65/$F$70</f>
        <v>0.14070132780428052</v>
      </c>
      <c r="I65" s="1">
        <v>1462.49</v>
      </c>
    </row>
    <row r="66" spans="1:9" x14ac:dyDescent="0.35">
      <c r="A66" s="1" t="s">
        <v>11</v>
      </c>
      <c r="B66" s="7">
        <v>10129.4</v>
      </c>
      <c r="C66" s="7">
        <v>1164.94</v>
      </c>
      <c r="D66" s="7">
        <v>0</v>
      </c>
      <c r="E66" s="7">
        <v>0.24</v>
      </c>
      <c r="F66" s="7">
        <v>11294.58</v>
      </c>
      <c r="G66" s="13"/>
      <c r="H66" s="1"/>
      <c r="I66" s="1"/>
    </row>
    <row r="67" spans="1:9" s="5" customFormat="1" x14ac:dyDescent="0.35">
      <c r="A67" s="4" t="s">
        <v>70</v>
      </c>
      <c r="B67" s="8">
        <f>B57+B59+B61+B63+B65</f>
        <v>19058.87</v>
      </c>
      <c r="C67" s="8">
        <f t="shared" ref="C67:F67" si="2">C57+C59+C61+C63+C65</f>
        <v>6265.04</v>
      </c>
      <c r="D67" s="8">
        <f t="shared" si="2"/>
        <v>0</v>
      </c>
      <c r="E67" s="8">
        <f t="shared" si="2"/>
        <v>131.5</v>
      </c>
      <c r="F67" s="8">
        <f t="shared" si="2"/>
        <v>25455.41</v>
      </c>
      <c r="G67" s="30">
        <f>(F67-F68)/F68</f>
        <v>0.26711157968512622</v>
      </c>
      <c r="H67" s="30">
        <f>F67/$F$70</f>
        <v>0.28075490585239088</v>
      </c>
      <c r="I67" s="31">
        <v>5366.09</v>
      </c>
    </row>
    <row r="68" spans="1:9" x14ac:dyDescent="0.35">
      <c r="A68" s="1" t="s">
        <v>35</v>
      </c>
      <c r="B68" s="29">
        <f>B58+B60+B62+B64+B66</f>
        <v>15600.87</v>
      </c>
      <c r="C68" s="29">
        <f t="shared" ref="C68:F68" si="3">C58+C60+C62+C64+C66</f>
        <v>4419.4799999999996</v>
      </c>
      <c r="D68" s="29">
        <f t="shared" si="3"/>
        <v>0</v>
      </c>
      <c r="E68" s="29">
        <f t="shared" si="3"/>
        <v>68.97</v>
      </c>
      <c r="F68" s="29">
        <f t="shared" si="3"/>
        <v>20089.32</v>
      </c>
      <c r="G68" s="13"/>
      <c r="H68" s="1"/>
      <c r="I68" s="1"/>
    </row>
    <row r="69" spans="1:9" x14ac:dyDescent="0.35">
      <c r="A69" s="1" t="s">
        <v>36</v>
      </c>
      <c r="B69" s="6">
        <f>(B67-B68)/B68</f>
        <v>0.22165430517657014</v>
      </c>
      <c r="C69" s="6">
        <f t="shared" ref="C69:F69" si="4">(C67-C68)/C68</f>
        <v>0.41759664032872656</v>
      </c>
      <c r="D69" s="6">
        <v>0</v>
      </c>
      <c r="E69" s="6">
        <f t="shared" si="4"/>
        <v>0.90662606930549516</v>
      </c>
      <c r="F69" s="6">
        <f t="shared" si="4"/>
        <v>0.26711157968512622</v>
      </c>
      <c r="G69" s="13"/>
      <c r="H69" s="1"/>
      <c r="I69" s="1"/>
    </row>
    <row r="70" spans="1:9" s="5" customFormat="1" x14ac:dyDescent="0.35">
      <c r="A70" s="4" t="s">
        <v>42</v>
      </c>
      <c r="B70" s="8">
        <f>B67+B53</f>
        <v>35434.93</v>
      </c>
      <c r="C70" s="8">
        <f t="shared" ref="C70:F70" si="5">C67+C53</f>
        <v>45764.039999999994</v>
      </c>
      <c r="D70" s="8">
        <f t="shared" si="5"/>
        <v>8497.43</v>
      </c>
      <c r="E70" s="8">
        <f t="shared" si="5"/>
        <v>971.33000000000015</v>
      </c>
      <c r="F70" s="8">
        <f t="shared" si="5"/>
        <v>90667.73000000001</v>
      </c>
      <c r="G70" s="6">
        <f>(F70-F71)/F71</f>
        <v>0.23192963843923245</v>
      </c>
      <c r="H70" s="6">
        <f>F70/$F$70</f>
        <v>1</v>
      </c>
      <c r="I70" s="1">
        <v>17069.59</v>
      </c>
    </row>
    <row r="71" spans="1:9" x14ac:dyDescent="0.35">
      <c r="A71" s="1" t="s">
        <v>35</v>
      </c>
      <c r="B71" s="29">
        <f>B68+B54</f>
        <v>30737.52</v>
      </c>
      <c r="C71" s="29">
        <f t="shared" ref="C71:F71" si="6">C68+C54</f>
        <v>36356.770000000004</v>
      </c>
      <c r="D71" s="29">
        <f t="shared" si="6"/>
        <v>6044.88</v>
      </c>
      <c r="E71" s="29">
        <f t="shared" si="6"/>
        <v>458.97</v>
      </c>
      <c r="F71" s="29">
        <f t="shared" si="6"/>
        <v>73598.14</v>
      </c>
      <c r="G71" s="13"/>
      <c r="H71" s="1"/>
      <c r="I71" s="1"/>
    </row>
    <row r="72" spans="1:9" x14ac:dyDescent="0.35">
      <c r="A72" s="1" t="s">
        <v>36</v>
      </c>
      <c r="B72" s="6">
        <f>(B70-B71)/B71</f>
        <v>0.15282332471845483</v>
      </c>
      <c r="C72" s="6">
        <f t="shared" ref="C72:F72" si="7">(C70-C71)/C71</f>
        <v>0.25874878323899481</v>
      </c>
      <c r="D72" s="6">
        <f t="shared" si="7"/>
        <v>0.40572352139331136</v>
      </c>
      <c r="E72" s="6">
        <f t="shared" si="7"/>
        <v>1.1163256857746695</v>
      </c>
      <c r="F72" s="6">
        <f t="shared" si="7"/>
        <v>0.23192963843923245</v>
      </c>
      <c r="G72" s="13"/>
      <c r="H72" s="1"/>
      <c r="I72" s="1"/>
    </row>
    <row r="73" spans="1:9" x14ac:dyDescent="0.35">
      <c r="A73" s="1" t="s">
        <v>43</v>
      </c>
      <c r="B73" s="6">
        <f>B70/$F$70</f>
        <v>0.39082185028785871</v>
      </c>
      <c r="C73" s="6">
        <f t="shared" ref="C73:F73" si="8">C70/$F$70</f>
        <v>0.50474452156241245</v>
      </c>
      <c r="D73" s="6">
        <f t="shared" si="8"/>
        <v>9.3720555262605545E-2</v>
      </c>
      <c r="E73" s="6">
        <f t="shared" si="8"/>
        <v>1.0713072887123126E-2</v>
      </c>
      <c r="F73" s="6">
        <f t="shared" si="8"/>
        <v>1</v>
      </c>
      <c r="G73" s="13"/>
      <c r="H73" s="1"/>
      <c r="I73" s="1"/>
    </row>
    <row r="74" spans="1:9" x14ac:dyDescent="0.35">
      <c r="A74" s="1" t="s">
        <v>44</v>
      </c>
      <c r="B74" s="6">
        <f>B71/$F$71</f>
        <v>0.41763990231274867</v>
      </c>
      <c r="C74" s="6">
        <f t="shared" ref="C74:F74" si="9">C71/$F$71</f>
        <v>0.49399033725580571</v>
      </c>
      <c r="D74" s="6">
        <f t="shared" si="9"/>
        <v>8.2133597397977723E-2</v>
      </c>
      <c r="E74" s="6">
        <f t="shared" si="9"/>
        <v>6.2361630334679657E-3</v>
      </c>
      <c r="F74" s="6">
        <f t="shared" si="9"/>
        <v>1</v>
      </c>
      <c r="G74" s="13"/>
      <c r="H74" s="1"/>
      <c r="I74" s="1"/>
    </row>
  </sheetData>
  <mergeCells count="1">
    <mergeCell ref="A2:I2"/>
  </mergeCell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5"/>
  <sheetViews>
    <sheetView topLeftCell="A55" workbookViewId="0">
      <selection activeCell="B51" sqref="B51"/>
    </sheetView>
  </sheetViews>
  <sheetFormatPr defaultRowHeight="14.5" x14ac:dyDescent="0.35"/>
  <cols>
    <col min="1" max="1" width="38.81640625" customWidth="1"/>
    <col min="2" max="2" width="12.54296875" customWidth="1"/>
  </cols>
  <sheetData>
    <row r="2" spans="1:9" ht="35" customHeight="1" x14ac:dyDescent="0.35">
      <c r="A2" s="22" t="s">
        <v>0</v>
      </c>
      <c r="B2" s="22"/>
      <c r="C2" s="22"/>
      <c r="D2" s="22"/>
      <c r="E2" s="22"/>
      <c r="F2" s="22"/>
      <c r="G2" s="22"/>
      <c r="H2" s="22"/>
      <c r="I2" s="22"/>
    </row>
    <row r="3" spans="1:9" s="3" customFormat="1" ht="58" x14ac:dyDescent="0.35">
      <c r="A3" s="2"/>
      <c r="B3" s="2" t="s">
        <v>45</v>
      </c>
      <c r="C3" s="2" t="s">
        <v>46</v>
      </c>
      <c r="D3" s="2" t="s">
        <v>47</v>
      </c>
      <c r="E3" s="2" t="s">
        <v>48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s="5" customFormat="1" x14ac:dyDescent="0.35">
      <c r="A4" s="4" t="s">
        <v>9</v>
      </c>
      <c r="B4" s="4"/>
      <c r="C4" s="4"/>
      <c r="D4" s="4"/>
      <c r="E4" s="4"/>
      <c r="F4" s="4"/>
      <c r="G4" s="4"/>
      <c r="H4" s="4"/>
      <c r="I4" s="4"/>
    </row>
    <row r="5" spans="1:9" x14ac:dyDescent="0.35">
      <c r="A5" s="1" t="s">
        <v>10</v>
      </c>
      <c r="B5" s="7">
        <v>0</v>
      </c>
      <c r="C5" s="7">
        <v>0</v>
      </c>
      <c r="D5" s="7">
        <v>0</v>
      </c>
      <c r="E5" s="7">
        <v>81.13</v>
      </c>
      <c r="F5" s="7">
        <v>81.13</v>
      </c>
      <c r="G5" s="6">
        <f>(F5-F6)/F6</f>
        <v>0.21963319302465426</v>
      </c>
      <c r="H5" s="6">
        <f>F5/$F$51</f>
        <v>1.6683529102095879E-2</v>
      </c>
      <c r="I5" s="1">
        <v>14.61</v>
      </c>
    </row>
    <row r="6" spans="1:9" x14ac:dyDescent="0.35">
      <c r="A6" s="1" t="s">
        <v>11</v>
      </c>
      <c r="B6" s="7">
        <v>0</v>
      </c>
      <c r="C6" s="7">
        <v>0</v>
      </c>
      <c r="D6" s="7">
        <v>0</v>
      </c>
      <c r="E6" s="7">
        <v>66.52</v>
      </c>
      <c r="F6" s="7">
        <v>66.52</v>
      </c>
      <c r="G6" s="1"/>
      <c r="H6" s="1"/>
      <c r="I6" s="1"/>
    </row>
    <row r="7" spans="1:9" x14ac:dyDescent="0.35">
      <c r="A7" s="1" t="s">
        <v>12</v>
      </c>
      <c r="B7" s="7">
        <v>55.67</v>
      </c>
      <c r="C7" s="7">
        <v>0.53</v>
      </c>
      <c r="D7" s="7">
        <v>92.68</v>
      </c>
      <c r="E7" s="7">
        <v>358.21</v>
      </c>
      <c r="F7" s="7">
        <v>507.09</v>
      </c>
      <c r="G7" s="6">
        <f>(F7-F8)/F8</f>
        <v>0.15969903489914464</v>
      </c>
      <c r="H7" s="6">
        <f>F7/$F$51</f>
        <v>0.10427771197315172</v>
      </c>
      <c r="I7" s="1">
        <v>69.83</v>
      </c>
    </row>
    <row r="8" spans="1:9" x14ac:dyDescent="0.35">
      <c r="A8" s="1" t="s">
        <v>11</v>
      </c>
      <c r="B8" s="7">
        <v>45.23</v>
      </c>
      <c r="C8" s="7">
        <v>0.56999999999999995</v>
      </c>
      <c r="D8" s="7">
        <v>82.25</v>
      </c>
      <c r="E8" s="7">
        <v>309.20999999999998</v>
      </c>
      <c r="F8" s="7">
        <v>437.26</v>
      </c>
      <c r="G8" s="1"/>
      <c r="H8" s="1"/>
      <c r="I8" s="1"/>
    </row>
    <row r="9" spans="1:9" x14ac:dyDescent="0.35">
      <c r="A9" s="1" t="s">
        <v>13</v>
      </c>
      <c r="B9" s="7">
        <v>12.76</v>
      </c>
      <c r="C9" s="7">
        <v>9.2200000000000006</v>
      </c>
      <c r="D9" s="7">
        <v>1.3</v>
      </c>
      <c r="E9" s="7">
        <v>0</v>
      </c>
      <c r="F9" s="7">
        <v>23.28</v>
      </c>
      <c r="G9" s="6">
        <f>(F9-F10)/F10</f>
        <v>0.10018903591682424</v>
      </c>
      <c r="H9" s="6">
        <f>F9/$F$51</f>
        <v>4.7872865462442018E-3</v>
      </c>
      <c r="I9" s="1">
        <v>2.12</v>
      </c>
    </row>
    <row r="10" spans="1:9" x14ac:dyDescent="0.35">
      <c r="A10" s="1" t="s">
        <v>11</v>
      </c>
      <c r="B10" s="7">
        <v>9.83</v>
      </c>
      <c r="C10" s="7">
        <v>10.31</v>
      </c>
      <c r="D10" s="7">
        <v>1.02</v>
      </c>
      <c r="E10" s="7">
        <v>0</v>
      </c>
      <c r="F10" s="7">
        <v>21.16</v>
      </c>
      <c r="G10" s="1"/>
      <c r="H10" s="1"/>
      <c r="I10" s="1"/>
    </row>
    <row r="11" spans="1:9" x14ac:dyDescent="0.35">
      <c r="A11" s="1" t="s">
        <v>71</v>
      </c>
      <c r="B11" s="7">
        <v>0.05</v>
      </c>
      <c r="C11" s="7">
        <v>0</v>
      </c>
      <c r="D11" s="7">
        <v>0</v>
      </c>
      <c r="E11" s="7">
        <v>0</v>
      </c>
      <c r="F11" s="7">
        <v>0.05</v>
      </c>
      <c r="G11" s="6">
        <f>(F11-F12)/F12</f>
        <v>0</v>
      </c>
      <c r="H11" s="6">
        <f>F11/$F$51</f>
        <v>1.0281972822689438E-5</v>
      </c>
      <c r="I11" s="1">
        <v>0</v>
      </c>
    </row>
    <row r="12" spans="1:9" x14ac:dyDescent="0.35">
      <c r="A12" s="1" t="s">
        <v>11</v>
      </c>
      <c r="B12" s="7">
        <v>0.05</v>
      </c>
      <c r="C12" s="7">
        <v>0</v>
      </c>
      <c r="D12" s="7">
        <v>0</v>
      </c>
      <c r="E12" s="7">
        <v>0</v>
      </c>
      <c r="F12" s="7">
        <v>0.05</v>
      </c>
      <c r="G12" s="1"/>
      <c r="H12" s="1"/>
      <c r="I12" s="1"/>
    </row>
    <row r="13" spans="1:9" x14ac:dyDescent="0.35">
      <c r="A13" s="1" t="s">
        <v>14</v>
      </c>
      <c r="B13" s="7">
        <v>37.35</v>
      </c>
      <c r="C13" s="7">
        <v>0.19</v>
      </c>
      <c r="D13" s="7">
        <v>28.59</v>
      </c>
      <c r="E13" s="7">
        <v>0</v>
      </c>
      <c r="F13" s="7">
        <v>66.13</v>
      </c>
      <c r="G13" s="6">
        <f>(F13-F14)/F14</f>
        <v>3.7658873372038264E-2</v>
      </c>
      <c r="H13" s="6">
        <f>F13/$F$51</f>
        <v>1.3598937255289049E-2</v>
      </c>
      <c r="I13" s="1">
        <v>2.4</v>
      </c>
    </row>
    <row r="14" spans="1:9" x14ac:dyDescent="0.35">
      <c r="A14" s="1" t="s">
        <v>11</v>
      </c>
      <c r="B14" s="7">
        <v>35.950000000000003</v>
      </c>
      <c r="C14" s="7">
        <v>0.19</v>
      </c>
      <c r="D14" s="7">
        <v>27.59</v>
      </c>
      <c r="E14" s="7">
        <v>0</v>
      </c>
      <c r="F14" s="7">
        <v>63.73</v>
      </c>
      <c r="G14" s="1"/>
      <c r="H14" s="1"/>
      <c r="I14" s="1"/>
    </row>
    <row r="15" spans="1:9" x14ac:dyDescent="0.35">
      <c r="A15" s="1" t="s">
        <v>15</v>
      </c>
      <c r="B15" s="7">
        <v>43.62</v>
      </c>
      <c r="C15" s="7">
        <v>0.17</v>
      </c>
      <c r="D15" s="7">
        <v>0</v>
      </c>
      <c r="E15" s="7">
        <v>609.75</v>
      </c>
      <c r="F15" s="7">
        <v>653.54</v>
      </c>
      <c r="G15" s="6">
        <f>(F15-F16)/F16</f>
        <v>-1.6108635432976103E-2</v>
      </c>
      <c r="H15" s="6">
        <f>F15/$F$51</f>
        <v>0.13439361037080907</v>
      </c>
      <c r="I15" s="1">
        <v>-10.7</v>
      </c>
    </row>
    <row r="16" spans="1:9" x14ac:dyDescent="0.35">
      <c r="A16" s="1" t="s">
        <v>11</v>
      </c>
      <c r="B16" s="7">
        <v>121.61</v>
      </c>
      <c r="C16" s="7">
        <v>0.18</v>
      </c>
      <c r="D16" s="7">
        <v>0</v>
      </c>
      <c r="E16" s="7">
        <v>542.45000000000005</v>
      </c>
      <c r="F16" s="7">
        <v>664.24</v>
      </c>
      <c r="G16" s="1"/>
      <c r="H16" s="1"/>
      <c r="I16" s="1"/>
    </row>
    <row r="17" spans="1:9" x14ac:dyDescent="0.35">
      <c r="A17" s="1" t="s">
        <v>16</v>
      </c>
      <c r="B17" s="7">
        <v>21.29</v>
      </c>
      <c r="C17" s="7">
        <v>3.43</v>
      </c>
      <c r="D17" s="7">
        <v>0.19</v>
      </c>
      <c r="E17" s="7">
        <v>511.23</v>
      </c>
      <c r="F17" s="7">
        <v>536.14</v>
      </c>
      <c r="G17" s="6">
        <f>(F17-F18)/F18</f>
        <v>0.48461772768809014</v>
      </c>
      <c r="H17" s="6">
        <f>F17/$F$51</f>
        <v>0.1102515381831343</v>
      </c>
      <c r="I17" s="1">
        <v>175.01</v>
      </c>
    </row>
    <row r="18" spans="1:9" x14ac:dyDescent="0.35">
      <c r="A18" s="1" t="s">
        <v>11</v>
      </c>
      <c r="B18" s="7">
        <v>16.75</v>
      </c>
      <c r="C18" s="7">
        <v>3.5</v>
      </c>
      <c r="D18" s="7">
        <v>0.15</v>
      </c>
      <c r="E18" s="7">
        <v>340.73</v>
      </c>
      <c r="F18" s="7">
        <v>361.13</v>
      </c>
      <c r="G18" s="1"/>
      <c r="H18" s="1"/>
      <c r="I18" s="1"/>
    </row>
    <row r="19" spans="1:9" x14ac:dyDescent="0.35">
      <c r="A19" s="1" t="s">
        <v>17</v>
      </c>
      <c r="B19" s="7">
        <v>121.03</v>
      </c>
      <c r="C19" s="7">
        <v>0.72</v>
      </c>
      <c r="D19" s="7">
        <v>0.46</v>
      </c>
      <c r="E19" s="7">
        <v>686.95</v>
      </c>
      <c r="F19" s="7">
        <v>809.16</v>
      </c>
      <c r="G19" s="6">
        <f>(F19-F20)/F20</f>
        <v>0.2733052181028513</v>
      </c>
      <c r="H19" s="6">
        <f>F19/$F$51</f>
        <v>0.16639522258414768</v>
      </c>
      <c r="I19" s="1">
        <v>173.68</v>
      </c>
    </row>
    <row r="20" spans="1:9" x14ac:dyDescent="0.35">
      <c r="A20" s="1" t="s">
        <v>11</v>
      </c>
      <c r="B20" s="7">
        <v>99.3</v>
      </c>
      <c r="C20" s="7">
        <v>0.73</v>
      </c>
      <c r="D20" s="7">
        <v>0.49</v>
      </c>
      <c r="E20" s="7">
        <v>534.96</v>
      </c>
      <c r="F20" s="7">
        <v>635.48</v>
      </c>
      <c r="G20" s="1"/>
      <c r="H20" s="1"/>
      <c r="I20" s="1"/>
    </row>
    <row r="21" spans="1:9" x14ac:dyDescent="0.35">
      <c r="A21" s="1" t="s">
        <v>18</v>
      </c>
      <c r="B21" s="7">
        <v>51.34</v>
      </c>
      <c r="C21" s="7">
        <v>64.77</v>
      </c>
      <c r="D21" s="7">
        <v>5.39</v>
      </c>
      <c r="E21" s="7">
        <v>120.17</v>
      </c>
      <c r="F21" s="7">
        <v>241.67</v>
      </c>
      <c r="G21" s="6">
        <f>(F21-F22)/F22</f>
        <v>0.24816651172399537</v>
      </c>
      <c r="H21" s="6">
        <f>F21/$F$51</f>
        <v>4.9696887441187124E-2</v>
      </c>
      <c r="I21" s="1">
        <v>48.05</v>
      </c>
    </row>
    <row r="22" spans="1:9" x14ac:dyDescent="0.35">
      <c r="A22" s="1" t="s">
        <v>11</v>
      </c>
      <c r="B22" s="7">
        <v>44.74</v>
      </c>
      <c r="C22" s="7">
        <v>53.17</v>
      </c>
      <c r="D22" s="7">
        <v>3.77</v>
      </c>
      <c r="E22" s="7">
        <v>91.94</v>
      </c>
      <c r="F22" s="7">
        <v>193.62</v>
      </c>
      <c r="G22" s="1"/>
      <c r="H22" s="1"/>
      <c r="I22" s="1"/>
    </row>
    <row r="23" spans="1:9" x14ac:dyDescent="0.35">
      <c r="A23" s="1" t="s">
        <v>19</v>
      </c>
      <c r="B23" s="7">
        <v>1.0900000000000001</v>
      </c>
      <c r="C23" s="7">
        <v>0</v>
      </c>
      <c r="D23" s="7">
        <v>0</v>
      </c>
      <c r="E23" s="7">
        <v>0.22</v>
      </c>
      <c r="F23" s="7">
        <v>1.31</v>
      </c>
      <c r="G23" s="6">
        <f>(F23-F24)/F24</f>
        <v>1.1129032258064517</v>
      </c>
      <c r="H23" s="6">
        <f>F23/$F$51</f>
        <v>2.6938768795446325E-4</v>
      </c>
      <c r="I23" s="1">
        <v>0.69</v>
      </c>
    </row>
    <row r="24" spans="1:9" x14ac:dyDescent="0.35">
      <c r="A24" s="1" t="s">
        <v>11</v>
      </c>
      <c r="B24" s="7">
        <v>0.62</v>
      </c>
      <c r="C24" s="7">
        <v>0</v>
      </c>
      <c r="D24" s="7">
        <v>0</v>
      </c>
      <c r="E24" s="7">
        <v>0</v>
      </c>
      <c r="F24" s="7">
        <v>0.62</v>
      </c>
      <c r="G24" s="1"/>
      <c r="H24" s="1"/>
      <c r="I24" s="1"/>
    </row>
    <row r="25" spans="1:9" x14ac:dyDescent="0.35">
      <c r="A25" s="1" t="s">
        <v>20</v>
      </c>
      <c r="B25" s="7">
        <v>5.29</v>
      </c>
      <c r="C25" s="7">
        <v>0.01</v>
      </c>
      <c r="D25" s="7">
        <v>0</v>
      </c>
      <c r="E25" s="7">
        <v>15.13</v>
      </c>
      <c r="F25" s="7">
        <v>20.43</v>
      </c>
      <c r="G25" s="6">
        <f>(F25-F26)/F26</f>
        <v>0.12686155543298405</v>
      </c>
      <c r="H25" s="6">
        <f>F25/$F$51</f>
        <v>4.2012140953509034E-3</v>
      </c>
      <c r="I25" s="1">
        <v>2.2999999999999998</v>
      </c>
    </row>
    <row r="26" spans="1:9" x14ac:dyDescent="0.35">
      <c r="A26" s="1" t="s">
        <v>11</v>
      </c>
      <c r="B26" s="7">
        <v>5.95</v>
      </c>
      <c r="C26" s="7">
        <v>0.02</v>
      </c>
      <c r="D26" s="7">
        <v>0</v>
      </c>
      <c r="E26" s="7">
        <v>12.16</v>
      </c>
      <c r="F26" s="7">
        <v>18.13</v>
      </c>
      <c r="G26" s="1"/>
      <c r="H26" s="1"/>
      <c r="I26" s="1"/>
    </row>
    <row r="27" spans="1:9" x14ac:dyDescent="0.35">
      <c r="A27" s="1" t="s">
        <v>21</v>
      </c>
      <c r="B27" s="7">
        <v>1.86</v>
      </c>
      <c r="C27" s="7">
        <v>0.03</v>
      </c>
      <c r="D27" s="7">
        <v>0.01</v>
      </c>
      <c r="E27" s="7">
        <v>59.63</v>
      </c>
      <c r="F27" s="7">
        <v>61.53</v>
      </c>
      <c r="G27" s="6">
        <f>(F27-F28)/F28</f>
        <v>1.0178952552947046E-2</v>
      </c>
      <c r="H27" s="6">
        <f>F27/$F$51</f>
        <v>1.2652995755601621E-2</v>
      </c>
      <c r="I27" s="1">
        <v>0.62</v>
      </c>
    </row>
    <row r="28" spans="1:9" x14ac:dyDescent="0.35">
      <c r="A28" s="1" t="s">
        <v>11</v>
      </c>
      <c r="B28" s="7">
        <v>1.45</v>
      </c>
      <c r="C28" s="7">
        <v>0.02</v>
      </c>
      <c r="D28" s="7">
        <v>0</v>
      </c>
      <c r="E28" s="7">
        <v>59.44</v>
      </c>
      <c r="F28" s="7">
        <v>60.91</v>
      </c>
      <c r="G28" s="1"/>
      <c r="H28" s="1"/>
      <c r="I28" s="1"/>
    </row>
    <row r="29" spans="1:9" x14ac:dyDescent="0.35">
      <c r="A29" s="1" t="s">
        <v>22</v>
      </c>
      <c r="B29" s="7">
        <v>44.9</v>
      </c>
      <c r="C29" s="7">
        <v>0.8</v>
      </c>
      <c r="D29" s="7">
        <v>3.7</v>
      </c>
      <c r="E29" s="7">
        <v>140.94</v>
      </c>
      <c r="F29" s="7">
        <v>190.34</v>
      </c>
      <c r="G29" s="6">
        <f>(F29-F30)/F30</f>
        <v>0.45843230403800489</v>
      </c>
      <c r="H29" s="6">
        <f>F29/$F$51</f>
        <v>3.9141414141414151E-2</v>
      </c>
      <c r="I29" s="1">
        <v>59.83</v>
      </c>
    </row>
    <row r="30" spans="1:9" x14ac:dyDescent="0.35">
      <c r="A30" s="1" t="s">
        <v>11</v>
      </c>
      <c r="B30" s="7">
        <v>42.05</v>
      </c>
      <c r="C30" s="7">
        <v>0.77</v>
      </c>
      <c r="D30" s="7">
        <v>2.66</v>
      </c>
      <c r="E30" s="7">
        <v>85.03</v>
      </c>
      <c r="F30" s="7">
        <v>130.51</v>
      </c>
      <c r="G30" s="1"/>
      <c r="H30" s="1"/>
      <c r="I30" s="1"/>
    </row>
    <row r="31" spans="1:9" x14ac:dyDescent="0.35">
      <c r="A31" s="1" t="s">
        <v>24</v>
      </c>
      <c r="B31" s="7">
        <v>2.5499999999999998</v>
      </c>
      <c r="C31" s="7">
        <v>0.03</v>
      </c>
      <c r="D31" s="7">
        <v>4.9800000000000004</v>
      </c>
      <c r="E31" s="7">
        <v>58.75</v>
      </c>
      <c r="F31" s="7">
        <v>66.31</v>
      </c>
      <c r="G31" s="6">
        <f>(F31-F32)/F32</f>
        <v>-0.10246345425013527</v>
      </c>
      <c r="H31" s="6">
        <f>F31/$F$51</f>
        <v>1.3635952357450732E-2</v>
      </c>
      <c r="I31" s="1">
        <v>-7.57</v>
      </c>
    </row>
    <row r="32" spans="1:9" x14ac:dyDescent="0.35">
      <c r="A32" s="1" t="s">
        <v>11</v>
      </c>
      <c r="B32" s="7">
        <v>2.57</v>
      </c>
      <c r="C32" s="7">
        <v>0.04</v>
      </c>
      <c r="D32" s="7">
        <v>0.25</v>
      </c>
      <c r="E32" s="7">
        <v>71.02</v>
      </c>
      <c r="F32" s="7">
        <v>73.88</v>
      </c>
      <c r="G32" s="1"/>
      <c r="H32" s="1"/>
      <c r="I32" s="1"/>
    </row>
    <row r="33" spans="1:9" x14ac:dyDescent="0.35">
      <c r="A33" s="1" t="s">
        <v>25</v>
      </c>
      <c r="B33" s="7">
        <v>30</v>
      </c>
      <c r="C33" s="7">
        <v>1.18</v>
      </c>
      <c r="D33" s="7">
        <v>0.14000000000000001</v>
      </c>
      <c r="E33" s="7">
        <v>44.12</v>
      </c>
      <c r="F33" s="7">
        <v>75.44</v>
      </c>
      <c r="G33" s="6">
        <f>(F33-F34)/F34</f>
        <v>0.21110932733986193</v>
      </c>
      <c r="H33" s="6">
        <f>F33/$F$51</f>
        <v>1.5513440594873822E-2</v>
      </c>
      <c r="I33" s="1">
        <v>13.15</v>
      </c>
    </row>
    <row r="34" spans="1:9" x14ac:dyDescent="0.35">
      <c r="A34" s="1" t="s">
        <v>11</v>
      </c>
      <c r="B34" s="7">
        <v>29.83</v>
      </c>
      <c r="C34" s="7">
        <v>1.07</v>
      </c>
      <c r="D34" s="7">
        <v>7.0000000000000007E-2</v>
      </c>
      <c r="E34" s="7">
        <v>31.32</v>
      </c>
      <c r="F34" s="7">
        <v>62.29</v>
      </c>
      <c r="G34" s="1"/>
      <c r="H34" s="1"/>
      <c r="I34" s="1"/>
    </row>
    <row r="35" spans="1:9" x14ac:dyDescent="0.35">
      <c r="A35" s="1" t="s">
        <v>26</v>
      </c>
      <c r="B35" s="7">
        <v>6.32</v>
      </c>
      <c r="C35" s="7">
        <v>6.97</v>
      </c>
      <c r="D35" s="7">
        <v>1.17</v>
      </c>
      <c r="E35" s="7">
        <v>0</v>
      </c>
      <c r="F35" s="7">
        <v>14.46</v>
      </c>
      <c r="G35" s="6">
        <f>(F35-F36)/F36</f>
        <v>-3.0181086519114639E-2</v>
      </c>
      <c r="H35" s="6">
        <f>F35/$F$51</f>
        <v>2.9735465403217852E-3</v>
      </c>
      <c r="I35" s="1">
        <v>-0.45</v>
      </c>
    </row>
    <row r="36" spans="1:9" x14ac:dyDescent="0.35">
      <c r="A36" s="1" t="s">
        <v>11</v>
      </c>
      <c r="B36" s="7">
        <v>5.79</v>
      </c>
      <c r="C36" s="7">
        <v>7.85</v>
      </c>
      <c r="D36" s="7">
        <v>1.27</v>
      </c>
      <c r="E36" s="7">
        <v>0</v>
      </c>
      <c r="F36" s="7">
        <v>14.91</v>
      </c>
      <c r="G36" s="1"/>
      <c r="H36" s="1"/>
      <c r="I36" s="1"/>
    </row>
    <row r="37" spans="1:9" x14ac:dyDescent="0.35">
      <c r="A37" s="1" t="s">
        <v>27</v>
      </c>
      <c r="B37" s="7">
        <v>6.18</v>
      </c>
      <c r="C37" s="7">
        <v>0.2</v>
      </c>
      <c r="D37" s="7">
        <v>0.77</v>
      </c>
      <c r="E37" s="7">
        <v>54.75</v>
      </c>
      <c r="F37" s="7">
        <v>61.9</v>
      </c>
      <c r="G37" s="6">
        <f>(F37-F38)/F38</f>
        <v>-4.6077978116813099E-2</v>
      </c>
      <c r="H37" s="6">
        <f>F37/$F$51</f>
        <v>1.2729082354489522E-2</v>
      </c>
      <c r="I37" s="1">
        <v>-2.99</v>
      </c>
    </row>
    <row r="38" spans="1:9" x14ac:dyDescent="0.35">
      <c r="A38" s="1" t="s">
        <v>11</v>
      </c>
      <c r="B38" s="7">
        <v>4.8499999999999996</v>
      </c>
      <c r="C38" s="7">
        <v>0.19</v>
      </c>
      <c r="D38" s="7">
        <v>3.64</v>
      </c>
      <c r="E38" s="7">
        <v>56.21</v>
      </c>
      <c r="F38" s="7">
        <v>64.89</v>
      </c>
      <c r="G38" s="1"/>
      <c r="H38" s="1"/>
      <c r="I38" s="1"/>
    </row>
    <row r="39" spans="1:9" x14ac:dyDescent="0.35">
      <c r="A39" s="1" t="s">
        <v>28</v>
      </c>
      <c r="B39" s="7">
        <v>4.6900000000000004</v>
      </c>
      <c r="C39" s="7">
        <v>0.01</v>
      </c>
      <c r="D39" s="7">
        <v>0</v>
      </c>
      <c r="E39" s="7">
        <v>1.06</v>
      </c>
      <c r="F39" s="7">
        <v>5.76</v>
      </c>
      <c r="G39" s="6">
        <f>(F39-F40)/F40</f>
        <v>0.19008264462809915</v>
      </c>
      <c r="H39" s="6">
        <f>F39/$F$51</f>
        <v>1.1844832691738231E-3</v>
      </c>
      <c r="I39" s="1">
        <v>0.92</v>
      </c>
    </row>
    <row r="40" spans="1:9" x14ac:dyDescent="0.35">
      <c r="A40" s="1" t="s">
        <v>11</v>
      </c>
      <c r="B40" s="7">
        <v>4.1500000000000004</v>
      </c>
      <c r="C40" s="7">
        <v>0.02</v>
      </c>
      <c r="D40" s="7">
        <v>0</v>
      </c>
      <c r="E40" s="7">
        <v>0.67</v>
      </c>
      <c r="F40" s="7">
        <v>4.84</v>
      </c>
      <c r="G40" s="1"/>
      <c r="H40" s="1"/>
      <c r="I40" s="1"/>
    </row>
    <row r="41" spans="1:9" x14ac:dyDescent="0.35">
      <c r="A41" s="1" t="s">
        <v>29</v>
      </c>
      <c r="B41" s="7">
        <v>70.86</v>
      </c>
      <c r="C41" s="7">
        <v>0</v>
      </c>
      <c r="D41" s="7">
        <v>9.56</v>
      </c>
      <c r="E41" s="7">
        <v>436.26</v>
      </c>
      <c r="F41" s="7">
        <v>516.67999999999995</v>
      </c>
      <c r="G41" s="6">
        <f>(F41-F42)/F42</f>
        <v>0.17347263229616156</v>
      </c>
      <c r="H41" s="6">
        <f>F41/$F$51</f>
        <v>0.10624979436054355</v>
      </c>
      <c r="I41" s="1">
        <v>76.38</v>
      </c>
    </row>
    <row r="42" spans="1:9" x14ac:dyDescent="0.35">
      <c r="A42" s="1" t="s">
        <v>11</v>
      </c>
      <c r="B42" s="7">
        <v>69.77</v>
      </c>
      <c r="C42" s="7">
        <v>0</v>
      </c>
      <c r="D42" s="7">
        <v>7.32</v>
      </c>
      <c r="E42" s="7">
        <v>363.21</v>
      </c>
      <c r="F42" s="7">
        <v>440.3</v>
      </c>
      <c r="G42" s="1"/>
      <c r="H42" s="1"/>
      <c r="I42" s="1"/>
    </row>
    <row r="43" spans="1:9" x14ac:dyDescent="0.35">
      <c r="A43" s="1" t="s">
        <v>30</v>
      </c>
      <c r="B43" s="7">
        <v>127.37</v>
      </c>
      <c r="C43" s="7">
        <v>21.4</v>
      </c>
      <c r="D43" s="7">
        <v>25.4</v>
      </c>
      <c r="E43" s="7">
        <v>347.92</v>
      </c>
      <c r="F43" s="7">
        <v>522.09</v>
      </c>
      <c r="G43" s="6">
        <f>(F43-F44)/F44</f>
        <v>2.9824249955618682E-2</v>
      </c>
      <c r="H43" s="6">
        <f>F43/$F$51</f>
        <v>0.10736230381995857</v>
      </c>
      <c r="I43" s="1">
        <v>15.12</v>
      </c>
    </row>
    <row r="44" spans="1:9" x14ac:dyDescent="0.35">
      <c r="A44" s="1" t="s">
        <v>11</v>
      </c>
      <c r="B44" s="7">
        <v>124.76</v>
      </c>
      <c r="C44" s="7">
        <v>19.71</v>
      </c>
      <c r="D44" s="7">
        <v>25.41</v>
      </c>
      <c r="E44" s="7">
        <v>337.09</v>
      </c>
      <c r="F44" s="7">
        <v>506.97</v>
      </c>
      <c r="G44" s="1"/>
      <c r="H44" s="1"/>
      <c r="I44" s="1"/>
    </row>
    <row r="45" spans="1:9" x14ac:dyDescent="0.35">
      <c r="A45" s="1" t="s">
        <v>31</v>
      </c>
      <c r="B45" s="7">
        <v>55.49</v>
      </c>
      <c r="C45" s="7">
        <v>1.1000000000000001</v>
      </c>
      <c r="D45" s="7">
        <v>8.94</v>
      </c>
      <c r="E45" s="7">
        <v>79.87</v>
      </c>
      <c r="F45" s="7">
        <v>145.4</v>
      </c>
      <c r="G45" s="6">
        <f>(F45-F46)/F46</f>
        <v>3.0986314968446463E-2</v>
      </c>
      <c r="H45" s="6">
        <f>F45/$F$51</f>
        <v>2.9899976968380884E-2</v>
      </c>
      <c r="I45" s="1">
        <v>4.37</v>
      </c>
    </row>
    <row r="46" spans="1:9" x14ac:dyDescent="0.35">
      <c r="A46" s="1" t="s">
        <v>11</v>
      </c>
      <c r="B46" s="7">
        <v>53.26</v>
      </c>
      <c r="C46" s="7">
        <v>1.1000000000000001</v>
      </c>
      <c r="D46" s="7">
        <v>5.87</v>
      </c>
      <c r="E46" s="7">
        <v>80.8</v>
      </c>
      <c r="F46" s="7">
        <v>141.03</v>
      </c>
      <c r="G46" s="1"/>
      <c r="H46" s="1"/>
      <c r="I46" s="1"/>
    </row>
    <row r="47" spans="1:9" x14ac:dyDescent="0.35">
      <c r="A47" s="1" t="s">
        <v>32</v>
      </c>
      <c r="B47" s="7">
        <v>65.72</v>
      </c>
      <c r="C47" s="7">
        <v>61.79</v>
      </c>
      <c r="D47" s="7">
        <v>21.63</v>
      </c>
      <c r="E47" s="7">
        <v>96.78</v>
      </c>
      <c r="F47" s="7">
        <v>245.92</v>
      </c>
      <c r="G47" s="6">
        <f>(F47-F48)/F48</f>
        <v>0.12384608353898179</v>
      </c>
      <c r="H47" s="6">
        <f>F47/$F$51</f>
        <v>5.057085513111572E-2</v>
      </c>
      <c r="I47" s="1">
        <v>27.1</v>
      </c>
    </row>
    <row r="48" spans="1:9" x14ac:dyDescent="0.35">
      <c r="A48" s="1" t="s">
        <v>11</v>
      </c>
      <c r="B48" s="7">
        <v>64.94</v>
      </c>
      <c r="C48" s="7">
        <v>54.2</v>
      </c>
      <c r="D48" s="7">
        <v>19.21</v>
      </c>
      <c r="E48" s="7">
        <v>80.47</v>
      </c>
      <c r="F48" s="7">
        <v>218.82</v>
      </c>
      <c r="G48" s="1"/>
      <c r="H48" s="1"/>
      <c r="I48" s="1"/>
    </row>
    <row r="49" spans="1:9" x14ac:dyDescent="0.35">
      <c r="A49" s="1" t="s">
        <v>33</v>
      </c>
      <c r="B49" s="7">
        <v>0.76</v>
      </c>
      <c r="C49" s="7">
        <v>0.03</v>
      </c>
      <c r="D49" s="7">
        <v>0.39</v>
      </c>
      <c r="E49" s="7">
        <v>15.94</v>
      </c>
      <c r="F49" s="7">
        <v>17.12</v>
      </c>
      <c r="G49" s="6">
        <f>(F49-F50)/F50</f>
        <v>0.86289445048966285</v>
      </c>
      <c r="H49" s="6">
        <f>F49/$F$51</f>
        <v>3.5205474944888632E-3</v>
      </c>
      <c r="I49" s="1">
        <v>7.93</v>
      </c>
    </row>
    <row r="50" spans="1:9" x14ac:dyDescent="0.35">
      <c r="A50" s="1" t="s">
        <v>11</v>
      </c>
      <c r="B50" s="7">
        <v>0.74</v>
      </c>
      <c r="C50" s="7">
        <v>0.04</v>
      </c>
      <c r="D50" s="7">
        <v>0.5</v>
      </c>
      <c r="E50" s="7">
        <v>7.91</v>
      </c>
      <c r="F50" s="7">
        <v>9.19</v>
      </c>
      <c r="G50" s="1"/>
      <c r="H50" s="1"/>
      <c r="I50" s="1"/>
    </row>
    <row r="51" spans="1:9" s="5" customFormat="1" x14ac:dyDescent="0.35">
      <c r="A51" s="4" t="s">
        <v>34</v>
      </c>
      <c r="B51" s="8">
        <f>B5+B7+B9+B11+B13+B15+B17+B19+B21+B23+B25+B27+B29+B31+B33+B35+B37+B39+B41+B43+B45+B47+B49</f>
        <v>766.19</v>
      </c>
      <c r="C51" s="8">
        <f t="shared" ref="C51:F51" si="0">C5+C7+C9+C11+C13+C15+C17+C19+C21+C23+C25+C27+C29+C31+C33+C35+C37+C39+C41+C43+C45+C47+C49</f>
        <v>172.58</v>
      </c>
      <c r="D51" s="8">
        <f t="shared" si="0"/>
        <v>205.29999999999993</v>
      </c>
      <c r="E51" s="8">
        <f t="shared" si="0"/>
        <v>3718.8100000000004</v>
      </c>
      <c r="F51" s="8">
        <f t="shared" si="0"/>
        <v>4862.8799999999992</v>
      </c>
      <c r="G51" s="9">
        <f>(F51-F52)/F52</f>
        <v>0.16045894503732264</v>
      </c>
      <c r="H51" s="6">
        <f>F51/$F$51</f>
        <v>1</v>
      </c>
      <c r="I51" s="1">
        <v>672.4</v>
      </c>
    </row>
    <row r="52" spans="1:9" x14ac:dyDescent="0.35">
      <c r="A52" s="1" t="s">
        <v>35</v>
      </c>
      <c r="B52" s="29">
        <f>B6+B8+B10+B12+B14+B16+B18+B20+B22+B24+B26+B28+B30+B32+B34+B36+B38+B40+B42+B44+B46+B48+B50</f>
        <v>784.19</v>
      </c>
      <c r="C52" s="29">
        <f t="shared" ref="C52:F52" si="1">C6+C8+C10+C12+C14+C16+C18+C20+C22+C24+C26+C28+C30+C32+C34+C36+C38+C40+C42+C44+C46+C48+C50</f>
        <v>153.67999999999998</v>
      </c>
      <c r="D52" s="29">
        <f t="shared" si="1"/>
        <v>181.47</v>
      </c>
      <c r="E52" s="29">
        <f t="shared" si="1"/>
        <v>3071.1400000000008</v>
      </c>
      <c r="F52" s="29">
        <f t="shared" si="1"/>
        <v>4190.4799999999996</v>
      </c>
      <c r="G52" s="1"/>
      <c r="H52" s="1"/>
      <c r="I52" s="1"/>
    </row>
    <row r="53" spans="1:9" x14ac:dyDescent="0.35">
      <c r="A53" s="1" t="s">
        <v>36</v>
      </c>
      <c r="B53" s="6">
        <f>(B51-B52)/B52</f>
        <v>-2.295362093370229E-2</v>
      </c>
      <c r="C53" s="6">
        <f t="shared" ref="C53:F53" si="2">(C51-C52)/C52</f>
        <v>0.12298282144716317</v>
      </c>
      <c r="D53" s="6">
        <f t="shared" si="2"/>
        <v>0.13131647104204511</v>
      </c>
      <c r="E53" s="6">
        <f t="shared" si="2"/>
        <v>0.21088911609369793</v>
      </c>
      <c r="F53" s="6">
        <f t="shared" si="2"/>
        <v>0.16045894503732264</v>
      </c>
      <c r="G53" s="1"/>
      <c r="H53" s="1"/>
      <c r="I53" s="1"/>
    </row>
    <row r="54" spans="1:9" x14ac:dyDescent="0.35">
      <c r="A54" s="1" t="s">
        <v>43</v>
      </c>
      <c r="B54" s="6">
        <f>B51/$F$51</f>
        <v>0.15755889514032839</v>
      </c>
      <c r="C54" s="6">
        <f t="shared" ref="C54:F54" si="3">C51/$F$51</f>
        <v>3.548925739479486E-2</v>
      </c>
      <c r="D54" s="6">
        <f t="shared" si="3"/>
        <v>4.221778040996281E-2</v>
      </c>
      <c r="E54" s="6">
        <f t="shared" si="3"/>
        <v>0.7647340670549142</v>
      </c>
      <c r="F54" s="6">
        <f t="shared" si="3"/>
        <v>1</v>
      </c>
      <c r="G54" s="1"/>
      <c r="H54" s="1"/>
      <c r="I54" s="1"/>
    </row>
    <row r="55" spans="1:9" x14ac:dyDescent="0.35">
      <c r="A55" s="1" t="s">
        <v>44</v>
      </c>
      <c r="B55" s="6">
        <f>B52/$F$52</f>
        <v>0.18713607987629105</v>
      </c>
      <c r="C55" s="6">
        <f t="shared" ref="C55:F55" si="4">C52/$F$52</f>
        <v>3.6673603023997248E-2</v>
      </c>
      <c r="D55" s="6">
        <f t="shared" si="4"/>
        <v>4.3305301540634965E-2</v>
      </c>
      <c r="E55" s="6">
        <f t="shared" si="4"/>
        <v>0.73288501555907704</v>
      </c>
      <c r="F55" s="6">
        <f t="shared" si="4"/>
        <v>1</v>
      </c>
      <c r="G55" s="1"/>
      <c r="H55" s="1"/>
      <c r="I55" s="1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7"/>
  <sheetViews>
    <sheetView topLeftCell="A55" workbookViewId="0">
      <selection activeCell="C70" sqref="C70"/>
    </sheetView>
  </sheetViews>
  <sheetFormatPr defaultRowHeight="14.5" x14ac:dyDescent="0.35"/>
  <cols>
    <col min="1" max="1" width="40.6328125" customWidth="1"/>
    <col min="2" max="2" width="10.7265625" customWidth="1"/>
    <col min="3" max="3" width="10.36328125" customWidth="1"/>
    <col min="4" max="4" width="13" customWidth="1"/>
    <col min="5" max="5" width="10.36328125" bestFit="1" customWidth="1"/>
  </cols>
  <sheetData>
    <row r="1" spans="1:8" ht="37" customHeight="1" x14ac:dyDescent="0.35">
      <c r="A1" s="22" t="s">
        <v>0</v>
      </c>
      <c r="B1" s="22"/>
      <c r="C1" s="22"/>
      <c r="D1" s="22"/>
      <c r="E1" s="22"/>
      <c r="F1" s="22"/>
      <c r="G1" s="22"/>
      <c r="H1" s="22"/>
    </row>
    <row r="2" spans="1:8" s="3" customFormat="1" ht="29" x14ac:dyDescent="0.35">
      <c r="A2" s="2"/>
      <c r="B2" s="2" t="s">
        <v>49</v>
      </c>
      <c r="C2" s="2" t="s">
        <v>50</v>
      </c>
      <c r="D2" s="2" t="s">
        <v>51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5" customFormat="1" x14ac:dyDescent="0.35">
      <c r="A3" s="4" t="s">
        <v>9</v>
      </c>
      <c r="B3" s="4"/>
      <c r="C3" s="4"/>
      <c r="D3" s="4"/>
      <c r="E3" s="4"/>
      <c r="F3" s="4"/>
      <c r="G3" s="4"/>
      <c r="H3" s="4"/>
    </row>
    <row r="4" spans="1:8" x14ac:dyDescent="0.35">
      <c r="A4" s="1" t="s">
        <v>10</v>
      </c>
      <c r="B4" s="7">
        <v>0</v>
      </c>
      <c r="C4" s="7">
        <v>0</v>
      </c>
      <c r="D4" s="7">
        <v>32.33</v>
      </c>
      <c r="E4" s="7">
        <v>32.33</v>
      </c>
      <c r="F4" s="6">
        <f>(E4-E5)/E5</f>
        <v>7.507894736842105</v>
      </c>
      <c r="G4" s="6">
        <f>E4/$E$63</f>
        <v>8.3080020218793656E-4</v>
      </c>
      <c r="H4" s="1">
        <v>28.53</v>
      </c>
    </row>
    <row r="5" spans="1:8" x14ac:dyDescent="0.35">
      <c r="A5" s="1" t="s">
        <v>11</v>
      </c>
      <c r="B5" s="7">
        <v>0</v>
      </c>
      <c r="C5" s="7">
        <v>0</v>
      </c>
      <c r="D5" s="7">
        <v>3.8</v>
      </c>
      <c r="E5" s="7">
        <v>3.8</v>
      </c>
      <c r="F5" s="1"/>
      <c r="G5" s="1"/>
      <c r="H5" s="1"/>
    </row>
    <row r="6" spans="1:8" x14ac:dyDescent="0.35">
      <c r="A6" s="1" t="s">
        <v>12</v>
      </c>
      <c r="B6" s="7">
        <v>2755.47</v>
      </c>
      <c r="C6" s="7">
        <v>16.89</v>
      </c>
      <c r="D6" s="7">
        <v>584.42999999999995</v>
      </c>
      <c r="E6" s="7">
        <v>3356.79</v>
      </c>
      <c r="F6" s="6">
        <f>(E6-E7)/E7</f>
        <v>0.2767635044158927</v>
      </c>
      <c r="G6" s="6">
        <f>E6/$E$63</f>
        <v>8.6261113847894949E-2</v>
      </c>
      <c r="H6" s="1">
        <v>727.65</v>
      </c>
    </row>
    <row r="7" spans="1:8" x14ac:dyDescent="0.35">
      <c r="A7" s="1" t="s">
        <v>11</v>
      </c>
      <c r="B7" s="7">
        <v>2081.29</v>
      </c>
      <c r="C7" s="7">
        <v>11.58</v>
      </c>
      <c r="D7" s="7">
        <v>536.27</v>
      </c>
      <c r="E7" s="7">
        <v>2629.14</v>
      </c>
      <c r="F7" s="1"/>
      <c r="G7" s="1"/>
      <c r="H7" s="1"/>
    </row>
    <row r="8" spans="1:8" x14ac:dyDescent="0.35">
      <c r="A8" s="1" t="s">
        <v>13</v>
      </c>
      <c r="B8" s="7">
        <v>-2.1</v>
      </c>
      <c r="C8" s="7">
        <v>0</v>
      </c>
      <c r="D8" s="7">
        <v>82.62</v>
      </c>
      <c r="E8" s="7">
        <v>80.52</v>
      </c>
      <c r="F8" s="6">
        <f>(E8-E9)/E9</f>
        <v>0.2445131375579597</v>
      </c>
      <c r="G8" s="6">
        <f>E8/$E$63</f>
        <v>2.0691627677133515E-3</v>
      </c>
      <c r="H8" s="1">
        <v>15.82</v>
      </c>
    </row>
    <row r="9" spans="1:8" x14ac:dyDescent="0.35">
      <c r="A9" s="1" t="s">
        <v>11</v>
      </c>
      <c r="B9" s="7">
        <v>-0.13</v>
      </c>
      <c r="C9" s="7">
        <v>0</v>
      </c>
      <c r="D9" s="7">
        <v>64.83</v>
      </c>
      <c r="E9" s="7">
        <v>64.7</v>
      </c>
      <c r="F9" s="1"/>
      <c r="G9" s="1"/>
      <c r="H9" s="1"/>
    </row>
    <row r="10" spans="1:8" x14ac:dyDescent="0.35">
      <c r="A10" s="1" t="s">
        <v>71</v>
      </c>
      <c r="B10" s="7">
        <v>0</v>
      </c>
      <c r="C10" s="7">
        <v>0</v>
      </c>
      <c r="D10" s="7">
        <v>2.74</v>
      </c>
      <c r="E10" s="7">
        <v>2.74</v>
      </c>
      <c r="F10" s="6">
        <f>(E10-E11)/E11</f>
        <v>38.142857142857146</v>
      </c>
      <c r="G10" s="6">
        <f>E10/$E$63</f>
        <v>7.0411152304204961E-5</v>
      </c>
      <c r="H10" s="1">
        <v>2.67</v>
      </c>
    </row>
    <row r="11" spans="1:8" x14ac:dyDescent="0.35">
      <c r="A11" s="1" t="s">
        <v>11</v>
      </c>
      <c r="B11" s="7">
        <v>0</v>
      </c>
      <c r="C11" s="7">
        <v>0</v>
      </c>
      <c r="D11" s="7">
        <v>7.0000000000000007E-2</v>
      </c>
      <c r="E11" s="7">
        <v>7.0000000000000007E-2</v>
      </c>
      <c r="F11" s="1"/>
      <c r="G11" s="1"/>
      <c r="H11" s="1"/>
    </row>
    <row r="12" spans="1:8" x14ac:dyDescent="0.35">
      <c r="A12" s="1" t="s">
        <v>14</v>
      </c>
      <c r="B12" s="7">
        <v>940.15</v>
      </c>
      <c r="C12" s="7">
        <v>0</v>
      </c>
      <c r="D12" s="7">
        <v>297.33</v>
      </c>
      <c r="E12" s="7">
        <v>1237.48</v>
      </c>
      <c r="F12" s="6">
        <f>(E12-E13)/E13</f>
        <v>5.2565323897659187E-2</v>
      </c>
      <c r="G12" s="6">
        <f>E12/$E$63</f>
        <v>3.1800143340659691E-2</v>
      </c>
      <c r="H12" s="1">
        <v>61.8</v>
      </c>
    </row>
    <row r="13" spans="1:8" x14ac:dyDescent="0.35">
      <c r="A13" s="1" t="s">
        <v>11</v>
      </c>
      <c r="B13" s="7">
        <v>918.3</v>
      </c>
      <c r="C13" s="7">
        <v>0</v>
      </c>
      <c r="D13" s="7">
        <v>257.38</v>
      </c>
      <c r="E13" s="7">
        <v>1175.68</v>
      </c>
      <c r="F13" s="1"/>
      <c r="G13" s="1"/>
      <c r="H13" s="1"/>
    </row>
    <row r="14" spans="1:8" x14ac:dyDescent="0.35">
      <c r="A14" s="1" t="s">
        <v>15</v>
      </c>
      <c r="B14" s="7">
        <v>0</v>
      </c>
      <c r="C14" s="7">
        <v>0</v>
      </c>
      <c r="D14" s="7">
        <v>57.36</v>
      </c>
      <c r="E14" s="7">
        <v>57.36</v>
      </c>
      <c r="F14" s="6">
        <f>(E14-E15)/E15</f>
        <v>2.2279122115925718</v>
      </c>
      <c r="G14" s="6">
        <f>E14/$E$63</f>
        <v>1.4740086482369331E-3</v>
      </c>
      <c r="H14" s="1">
        <v>39.590000000000003</v>
      </c>
    </row>
    <row r="15" spans="1:8" x14ac:dyDescent="0.35">
      <c r="A15" s="1" t="s">
        <v>11</v>
      </c>
      <c r="B15" s="7">
        <v>0</v>
      </c>
      <c r="C15" s="7">
        <v>0</v>
      </c>
      <c r="D15" s="7">
        <v>17.77</v>
      </c>
      <c r="E15" s="7">
        <v>17.77</v>
      </c>
      <c r="F15" s="1"/>
      <c r="G15" s="1"/>
      <c r="H15" s="1"/>
    </row>
    <row r="16" spans="1:8" x14ac:dyDescent="0.35">
      <c r="A16" s="1" t="s">
        <v>16</v>
      </c>
      <c r="B16" s="7">
        <v>3355.43</v>
      </c>
      <c r="C16" s="7">
        <v>80.12</v>
      </c>
      <c r="D16" s="7">
        <v>154.84</v>
      </c>
      <c r="E16" s="7">
        <v>3590.39</v>
      </c>
      <c r="F16" s="6">
        <f>(E16-E17)/E17</f>
        <v>0.22070208244793876</v>
      </c>
      <c r="G16" s="6">
        <f>E16/$E$63</f>
        <v>9.2264050044341031E-2</v>
      </c>
      <c r="H16" s="1">
        <v>649.14</v>
      </c>
    </row>
    <row r="17" spans="1:8" x14ac:dyDescent="0.35">
      <c r="A17" s="1" t="s">
        <v>11</v>
      </c>
      <c r="B17" s="7">
        <v>2711.97</v>
      </c>
      <c r="C17" s="7">
        <v>54.13</v>
      </c>
      <c r="D17" s="7">
        <v>175.15</v>
      </c>
      <c r="E17" s="7">
        <v>2941.25</v>
      </c>
      <c r="F17" s="1"/>
      <c r="G17" s="1"/>
      <c r="H17" s="1"/>
    </row>
    <row r="18" spans="1:8" x14ac:dyDescent="0.35">
      <c r="A18" s="1" t="s">
        <v>17</v>
      </c>
      <c r="B18" s="7">
        <v>877.68</v>
      </c>
      <c r="C18" s="7">
        <v>62.41</v>
      </c>
      <c r="D18" s="7">
        <v>469.84</v>
      </c>
      <c r="E18" s="7">
        <v>1409.93</v>
      </c>
      <c r="F18" s="6">
        <f>(E18-E19)/E19</f>
        <v>0.40029596376926752</v>
      </c>
      <c r="G18" s="6">
        <f>E18/$E$63</f>
        <v>3.6231677360681641E-2</v>
      </c>
      <c r="H18" s="1">
        <v>403.05</v>
      </c>
    </row>
    <row r="19" spans="1:8" x14ac:dyDescent="0.35">
      <c r="A19" s="1" t="s">
        <v>11</v>
      </c>
      <c r="B19" s="7">
        <v>666.36</v>
      </c>
      <c r="C19" s="7">
        <v>46.01</v>
      </c>
      <c r="D19" s="7">
        <v>294.51</v>
      </c>
      <c r="E19" s="7">
        <v>1006.88</v>
      </c>
      <c r="F19" s="1"/>
      <c r="G19" s="1"/>
      <c r="H19" s="1"/>
    </row>
    <row r="20" spans="1:8" x14ac:dyDescent="0.35">
      <c r="A20" s="1" t="s">
        <v>18</v>
      </c>
      <c r="B20" s="7">
        <v>1383.72</v>
      </c>
      <c r="C20" s="7">
        <v>43.57</v>
      </c>
      <c r="D20" s="7">
        <v>491.65</v>
      </c>
      <c r="E20" s="7">
        <v>1918.94</v>
      </c>
      <c r="F20" s="6">
        <f>(E20-E21)/E21</f>
        <v>0.37060289842650734</v>
      </c>
      <c r="G20" s="6">
        <f>E20/$E$63</f>
        <v>4.9311962263733966E-2</v>
      </c>
      <c r="H20" s="1">
        <v>518.87</v>
      </c>
    </row>
    <row r="21" spans="1:8" x14ac:dyDescent="0.35">
      <c r="A21" s="1" t="s">
        <v>11</v>
      </c>
      <c r="B21" s="7">
        <v>940.48</v>
      </c>
      <c r="C21" s="7">
        <v>32.380000000000003</v>
      </c>
      <c r="D21" s="7">
        <v>427.21</v>
      </c>
      <c r="E21" s="7">
        <v>1400.07</v>
      </c>
      <c r="F21" s="1"/>
      <c r="G21" s="1"/>
      <c r="H21" s="1"/>
    </row>
    <row r="22" spans="1:8" x14ac:dyDescent="0.35">
      <c r="A22" s="1" t="s">
        <v>19</v>
      </c>
      <c r="B22" s="7">
        <v>0</v>
      </c>
      <c r="C22" s="7">
        <v>0</v>
      </c>
      <c r="D22" s="7">
        <v>36.75</v>
      </c>
      <c r="E22" s="7">
        <v>36.75</v>
      </c>
      <c r="F22" s="6">
        <f>(E22-E23)/E23</f>
        <v>0.94238900634249456</v>
      </c>
      <c r="G22" s="6">
        <f>E22/$E$63</f>
        <v>9.4438315590493873E-4</v>
      </c>
      <c r="H22" s="1">
        <v>17.829999999999998</v>
      </c>
    </row>
    <row r="23" spans="1:8" x14ac:dyDescent="0.35">
      <c r="A23" s="1" t="s">
        <v>11</v>
      </c>
      <c r="B23" s="7">
        <v>0</v>
      </c>
      <c r="C23" s="7">
        <v>0</v>
      </c>
      <c r="D23" s="7">
        <v>18.920000000000002</v>
      </c>
      <c r="E23" s="7">
        <v>18.920000000000002</v>
      </c>
      <c r="F23" s="1"/>
      <c r="G23" s="1"/>
      <c r="H23" s="1"/>
    </row>
    <row r="24" spans="1:8" x14ac:dyDescent="0.35">
      <c r="A24" s="1" t="s">
        <v>20</v>
      </c>
      <c r="B24" s="7">
        <v>0</v>
      </c>
      <c r="C24" s="7">
        <v>0</v>
      </c>
      <c r="D24" s="7">
        <v>62.06</v>
      </c>
      <c r="E24" s="7">
        <v>62.06</v>
      </c>
      <c r="F24" s="6">
        <f>(E24-E25)/E25</f>
        <v>0.17738569531398218</v>
      </c>
      <c r="G24" s="6">
        <f>E24/$E$63</f>
        <v>1.5947869021894015E-3</v>
      </c>
      <c r="H24" s="1">
        <v>9.35</v>
      </c>
    </row>
    <row r="25" spans="1:8" x14ac:dyDescent="0.35">
      <c r="A25" s="1" t="s">
        <v>11</v>
      </c>
      <c r="B25" s="7">
        <v>0</v>
      </c>
      <c r="C25" s="7">
        <v>0</v>
      </c>
      <c r="D25" s="7">
        <v>52.71</v>
      </c>
      <c r="E25" s="7">
        <v>52.71</v>
      </c>
      <c r="F25" s="1"/>
      <c r="G25" s="1"/>
      <c r="H25" s="1"/>
    </row>
    <row r="26" spans="1:8" x14ac:dyDescent="0.35">
      <c r="A26" s="1" t="s">
        <v>21</v>
      </c>
      <c r="B26" s="7">
        <v>0</v>
      </c>
      <c r="C26" s="7">
        <v>0</v>
      </c>
      <c r="D26" s="7">
        <v>-0.66</v>
      </c>
      <c r="E26" s="7">
        <v>-0.66</v>
      </c>
      <c r="F26" s="6">
        <f>(E26-E27)/E27</f>
        <v>-1.1031249999999999</v>
      </c>
      <c r="G26" s="6">
        <f>E26/$E$63</f>
        <v>-1.6960350555027471E-5</v>
      </c>
      <c r="H26" s="1">
        <v>-7.06</v>
      </c>
    </row>
    <row r="27" spans="1:8" x14ac:dyDescent="0.35">
      <c r="A27" s="1" t="s">
        <v>11</v>
      </c>
      <c r="B27" s="7">
        <v>0</v>
      </c>
      <c r="C27" s="7">
        <v>0</v>
      </c>
      <c r="D27" s="7">
        <v>6.4</v>
      </c>
      <c r="E27" s="7">
        <v>6.4</v>
      </c>
      <c r="F27" s="1"/>
      <c r="G27" s="1"/>
      <c r="H27" s="1"/>
    </row>
    <row r="28" spans="1:8" x14ac:dyDescent="0.35">
      <c r="A28" s="1" t="s">
        <v>22</v>
      </c>
      <c r="B28" s="7">
        <v>143.15</v>
      </c>
      <c r="C28" s="7">
        <v>0</v>
      </c>
      <c r="D28" s="7">
        <v>398.01</v>
      </c>
      <c r="E28" s="7">
        <v>541.16</v>
      </c>
      <c r="F28" s="6">
        <f>(E28-E29)/E29</f>
        <v>0.29293991159956984</v>
      </c>
      <c r="G28" s="6">
        <f>E28/$E$63</f>
        <v>1.3906459555088888E-2</v>
      </c>
      <c r="H28" s="1">
        <v>122.61</v>
      </c>
    </row>
    <row r="29" spans="1:8" x14ac:dyDescent="0.35">
      <c r="A29" s="1" t="s">
        <v>11</v>
      </c>
      <c r="B29" s="7">
        <v>89.74</v>
      </c>
      <c r="C29" s="7">
        <v>0</v>
      </c>
      <c r="D29" s="7">
        <v>328.81</v>
      </c>
      <c r="E29" s="7">
        <v>418.55</v>
      </c>
      <c r="F29" s="1"/>
      <c r="G29" s="1"/>
      <c r="H29" s="1"/>
    </row>
    <row r="30" spans="1:8" x14ac:dyDescent="0.35">
      <c r="A30" s="1" t="s">
        <v>23</v>
      </c>
      <c r="B30" s="7">
        <v>0</v>
      </c>
      <c r="C30" s="7">
        <v>0</v>
      </c>
      <c r="D30" s="7">
        <v>0.02</v>
      </c>
      <c r="E30" s="7">
        <v>0.02</v>
      </c>
      <c r="F30" s="6">
        <f>(E30-E31)/E31</f>
        <v>-0.9920948616600791</v>
      </c>
      <c r="G30" s="6">
        <f>E30/$E$63</f>
        <v>5.1395001681901429E-7</v>
      </c>
      <c r="H30" s="1">
        <v>-2.5099999999999998</v>
      </c>
    </row>
    <row r="31" spans="1:8" x14ac:dyDescent="0.35">
      <c r="A31" s="1" t="s">
        <v>11</v>
      </c>
      <c r="B31" s="7">
        <v>0</v>
      </c>
      <c r="C31" s="7">
        <v>0</v>
      </c>
      <c r="D31" s="7">
        <v>2.5299999999999998</v>
      </c>
      <c r="E31" s="7">
        <v>2.5299999999999998</v>
      </c>
      <c r="F31" s="1"/>
      <c r="G31" s="1"/>
      <c r="H31" s="1"/>
    </row>
    <row r="32" spans="1:8" x14ac:dyDescent="0.35">
      <c r="A32" s="1" t="s">
        <v>24</v>
      </c>
      <c r="B32" s="7">
        <v>0</v>
      </c>
      <c r="C32" s="7">
        <v>0</v>
      </c>
      <c r="D32" s="7">
        <v>0.38</v>
      </c>
      <c r="E32" s="7">
        <v>0.38</v>
      </c>
      <c r="F32" s="6">
        <f>(E32-E33)/E33</f>
        <v>2.7027027027027053E-2</v>
      </c>
      <c r="G32" s="6">
        <f>E32/$E$63</f>
        <v>9.7650503195612709E-6</v>
      </c>
      <c r="H32" s="1">
        <v>0.01</v>
      </c>
    </row>
    <row r="33" spans="1:8" x14ac:dyDescent="0.35">
      <c r="A33" s="1" t="s">
        <v>11</v>
      </c>
      <c r="B33" s="7">
        <v>0</v>
      </c>
      <c r="C33" s="7">
        <v>0</v>
      </c>
      <c r="D33" s="7">
        <v>0.37</v>
      </c>
      <c r="E33" s="7">
        <v>0.37</v>
      </c>
      <c r="F33" s="1"/>
      <c r="G33" s="1"/>
      <c r="H33" s="1"/>
    </row>
    <row r="34" spans="1:8" x14ac:dyDescent="0.35">
      <c r="A34" s="1" t="s">
        <v>25</v>
      </c>
      <c r="B34" s="7">
        <v>3242.06</v>
      </c>
      <c r="C34" s="7">
        <v>0</v>
      </c>
      <c r="D34" s="7">
        <v>70.150000000000006</v>
      </c>
      <c r="E34" s="7">
        <v>3312.21</v>
      </c>
      <c r="F34" s="6">
        <f>(E34-E35)/E35</f>
        <v>5.7143404283840314E-2</v>
      </c>
      <c r="G34" s="6">
        <f>E34/$E$63</f>
        <v>8.5115519260405365E-2</v>
      </c>
      <c r="H34" s="1">
        <v>179.04</v>
      </c>
    </row>
    <row r="35" spans="1:8" x14ac:dyDescent="0.35">
      <c r="A35" s="1" t="s">
        <v>11</v>
      </c>
      <c r="B35" s="7">
        <v>3078.46</v>
      </c>
      <c r="C35" s="7">
        <v>0</v>
      </c>
      <c r="D35" s="7">
        <v>54.71</v>
      </c>
      <c r="E35" s="7">
        <v>3133.17</v>
      </c>
      <c r="F35" s="1"/>
      <c r="G35" s="1"/>
      <c r="H35" s="1"/>
    </row>
    <row r="36" spans="1:8" x14ac:dyDescent="0.35">
      <c r="A36" s="1" t="s">
        <v>26</v>
      </c>
      <c r="B36" s="7">
        <v>0</v>
      </c>
      <c r="C36" s="7">
        <v>0</v>
      </c>
      <c r="D36" s="7">
        <v>12.3</v>
      </c>
      <c r="E36" s="7">
        <v>12.3</v>
      </c>
      <c r="F36" s="6">
        <f>(E36-E37)/E37</f>
        <v>0.43023255813953504</v>
      </c>
      <c r="G36" s="6">
        <f>E36/$E$63</f>
        <v>3.1607926034369379E-4</v>
      </c>
      <c r="H36" s="1">
        <v>3.7</v>
      </c>
    </row>
    <row r="37" spans="1:8" x14ac:dyDescent="0.35">
      <c r="A37" s="1" t="s">
        <v>11</v>
      </c>
      <c r="B37" s="7">
        <v>0</v>
      </c>
      <c r="C37" s="7">
        <v>0</v>
      </c>
      <c r="D37" s="7">
        <v>8.6</v>
      </c>
      <c r="E37" s="7">
        <v>8.6</v>
      </c>
      <c r="F37" s="1"/>
      <c r="G37" s="1"/>
      <c r="H37" s="1"/>
    </row>
    <row r="38" spans="1:8" x14ac:dyDescent="0.35">
      <c r="A38" s="1" t="s">
        <v>27</v>
      </c>
      <c r="B38" s="7">
        <v>2779.57</v>
      </c>
      <c r="C38" s="7">
        <v>31.28</v>
      </c>
      <c r="D38" s="7">
        <v>174.98</v>
      </c>
      <c r="E38" s="7">
        <v>2985.83</v>
      </c>
      <c r="F38" s="6">
        <f>(E38-E39)/E39</f>
        <v>0.25652495938996561</v>
      </c>
      <c r="G38" s="6">
        <f>E38/$E$63</f>
        <v>7.6728368935935876E-2</v>
      </c>
      <c r="H38" s="1">
        <v>610.89</v>
      </c>
    </row>
    <row r="39" spans="1:8" x14ac:dyDescent="0.35">
      <c r="A39" s="1" t="s">
        <v>11</v>
      </c>
      <c r="B39" s="7">
        <v>2209.19</v>
      </c>
      <c r="C39" s="7">
        <v>34.17</v>
      </c>
      <c r="D39" s="7">
        <v>132.9</v>
      </c>
      <c r="E39" s="7">
        <v>2376.2600000000002</v>
      </c>
      <c r="F39" s="1"/>
      <c r="G39" s="1"/>
      <c r="H39" s="1"/>
    </row>
    <row r="40" spans="1:8" x14ac:dyDescent="0.35">
      <c r="A40" s="1" t="s">
        <v>28</v>
      </c>
      <c r="B40" s="7">
        <v>0</v>
      </c>
      <c r="C40" s="7">
        <v>0</v>
      </c>
      <c r="D40" s="7">
        <v>15.16</v>
      </c>
      <c r="E40" s="7">
        <v>15.16</v>
      </c>
      <c r="F40" s="6">
        <f>(E40-E41)/E41</f>
        <v>0.12047302291204737</v>
      </c>
      <c r="G40" s="6">
        <f>E40/$E$63</f>
        <v>3.8957411274881284E-4</v>
      </c>
      <c r="H40" s="1">
        <v>1.63</v>
      </c>
    </row>
    <row r="41" spans="1:8" x14ac:dyDescent="0.35">
      <c r="A41" s="1" t="s">
        <v>11</v>
      </c>
      <c r="B41" s="7">
        <v>0</v>
      </c>
      <c r="C41" s="7">
        <v>0</v>
      </c>
      <c r="D41" s="7">
        <v>13.53</v>
      </c>
      <c r="E41" s="7">
        <v>13.53</v>
      </c>
      <c r="F41" s="1"/>
      <c r="G41" s="1"/>
      <c r="H41" s="1"/>
    </row>
    <row r="42" spans="1:8" x14ac:dyDescent="0.35">
      <c r="A42" s="1" t="s">
        <v>29</v>
      </c>
      <c r="B42" s="7">
        <v>-0.03</v>
      </c>
      <c r="C42" s="7">
        <v>102.17</v>
      </c>
      <c r="D42" s="7">
        <v>262.5</v>
      </c>
      <c r="E42" s="7">
        <v>364.64</v>
      </c>
      <c r="F42" s="6">
        <f>(E42-E43)/E43</f>
        <v>0.76171610783650601</v>
      </c>
      <c r="G42" s="6">
        <f>E42/$E$63</f>
        <v>9.3703367066442673E-3</v>
      </c>
      <c r="H42" s="1">
        <v>157.66</v>
      </c>
    </row>
    <row r="43" spans="1:8" x14ac:dyDescent="0.35">
      <c r="A43" s="1" t="s">
        <v>11</v>
      </c>
      <c r="B43" s="7">
        <v>4.1399999999999997</v>
      </c>
      <c r="C43" s="7">
        <v>74.42</v>
      </c>
      <c r="D43" s="7">
        <v>128.41999999999999</v>
      </c>
      <c r="E43" s="7">
        <v>206.98</v>
      </c>
      <c r="F43" s="1"/>
      <c r="G43" s="1"/>
      <c r="H43" s="1"/>
    </row>
    <row r="44" spans="1:8" x14ac:dyDescent="0.35">
      <c r="A44" s="1" t="s">
        <v>30</v>
      </c>
      <c r="B44" s="7">
        <v>15.19</v>
      </c>
      <c r="C44" s="7">
        <v>138.32</v>
      </c>
      <c r="D44" s="7">
        <v>1054.53</v>
      </c>
      <c r="E44" s="7">
        <v>1208.04</v>
      </c>
      <c r="F44" s="6">
        <f>(E44-E45)/E45</f>
        <v>-0.4345017413773733</v>
      </c>
      <c r="G44" s="6">
        <f>E44/$E$63</f>
        <v>3.1043608915902101E-2</v>
      </c>
      <c r="H44" s="1">
        <v>-928.2</v>
      </c>
    </row>
    <row r="45" spans="1:8" x14ac:dyDescent="0.35">
      <c r="A45" s="1" t="s">
        <v>11</v>
      </c>
      <c r="B45" s="7">
        <v>951.37</v>
      </c>
      <c r="C45" s="7">
        <v>117.87</v>
      </c>
      <c r="D45" s="7">
        <v>1067</v>
      </c>
      <c r="E45" s="7">
        <v>2136.2399999999998</v>
      </c>
      <c r="F45" s="1"/>
      <c r="G45" s="1"/>
      <c r="H45" s="1"/>
    </row>
    <row r="46" spans="1:8" x14ac:dyDescent="0.35">
      <c r="A46" s="1" t="s">
        <v>31</v>
      </c>
      <c r="B46" s="7">
        <v>5.64</v>
      </c>
      <c r="C46" s="7">
        <v>0</v>
      </c>
      <c r="D46" s="7">
        <v>469.29</v>
      </c>
      <c r="E46" s="7">
        <v>474.93</v>
      </c>
      <c r="F46" s="6">
        <f>(E46-E47)/E47</f>
        <v>-0.54618163054695557</v>
      </c>
      <c r="G46" s="6">
        <f>E46/$E$63</f>
        <v>1.2204514074392723E-2</v>
      </c>
      <c r="H46" s="1">
        <v>-571.59</v>
      </c>
    </row>
    <row r="47" spans="1:8" x14ac:dyDescent="0.35">
      <c r="A47" s="1" t="s">
        <v>11</v>
      </c>
      <c r="B47" s="7">
        <v>606.07000000000005</v>
      </c>
      <c r="C47" s="7">
        <v>0</v>
      </c>
      <c r="D47" s="7">
        <v>440.45</v>
      </c>
      <c r="E47" s="7">
        <v>1046.52</v>
      </c>
      <c r="F47" s="1"/>
      <c r="G47" s="1"/>
      <c r="H47" s="1"/>
    </row>
    <row r="48" spans="1:8" x14ac:dyDescent="0.35">
      <c r="A48" s="1" t="s">
        <v>32</v>
      </c>
      <c r="B48" s="7">
        <v>433.75</v>
      </c>
      <c r="C48" s="7">
        <v>0</v>
      </c>
      <c r="D48" s="7">
        <v>441.56</v>
      </c>
      <c r="E48" s="7">
        <v>875.31</v>
      </c>
      <c r="F48" s="6">
        <f>(E48-E49)/E49</f>
        <v>0.9013598053697105</v>
      </c>
      <c r="G48" s="6">
        <f>E48/$E$63</f>
        <v>2.2493279461092568E-2</v>
      </c>
      <c r="H48" s="1">
        <v>414.95</v>
      </c>
    </row>
    <row r="49" spans="1:8" x14ac:dyDescent="0.35">
      <c r="A49" s="1" t="s">
        <v>11</v>
      </c>
      <c r="B49" s="7">
        <v>40.5</v>
      </c>
      <c r="C49" s="7">
        <v>0</v>
      </c>
      <c r="D49" s="7">
        <v>419.86</v>
      </c>
      <c r="E49" s="7">
        <v>460.36</v>
      </c>
      <c r="F49" s="1"/>
      <c r="G49" s="1"/>
      <c r="H49" s="1"/>
    </row>
    <row r="50" spans="1:8" x14ac:dyDescent="0.35">
      <c r="A50" s="1" t="s">
        <v>33</v>
      </c>
      <c r="B50" s="7">
        <v>1443.04</v>
      </c>
      <c r="C50" s="7">
        <v>15.12</v>
      </c>
      <c r="D50" s="7">
        <v>40.25</v>
      </c>
      <c r="E50" s="7">
        <v>1498.41</v>
      </c>
      <c r="F50" s="6">
        <f>(E50-E51)/E51</f>
        <v>0.17462470113275583</v>
      </c>
      <c r="G50" s="6">
        <f>E50/$E$63</f>
        <v>3.8505392235088962E-2</v>
      </c>
      <c r="H50" s="1">
        <v>222.76</v>
      </c>
    </row>
    <row r="51" spans="1:8" x14ac:dyDescent="0.35">
      <c r="A51" s="1" t="s">
        <v>11</v>
      </c>
      <c r="B51" s="7">
        <v>1227.33</v>
      </c>
      <c r="C51" s="7">
        <v>15.13</v>
      </c>
      <c r="D51" s="7">
        <v>33.19</v>
      </c>
      <c r="E51" s="7">
        <v>1275.6500000000001</v>
      </c>
      <c r="F51" s="1"/>
      <c r="G51" s="1"/>
      <c r="H51" s="1"/>
    </row>
    <row r="52" spans="1:8" x14ac:dyDescent="0.35">
      <c r="A52" s="4" t="s">
        <v>34</v>
      </c>
      <c r="B52" s="8">
        <f>B4+B6+B8+B10+B12+B14+B16+B18+B20+B22+B24+B26+B28+B30+B32+B34+B36+B38+B40+B42+B44+B46+B48+B50</f>
        <v>17372.719999999998</v>
      </c>
      <c r="C52" s="8">
        <f t="shared" ref="C52:E52" si="0">C4+C6+C8+C10+C12+C14+C16+C18+C20+C22+C24+C26+C28+C30+C32+C34+C36+C38+C40+C42+C44+C46+C48+C50</f>
        <v>489.88</v>
      </c>
      <c r="D52" s="8">
        <f t="shared" si="0"/>
        <v>5210.420000000001</v>
      </c>
      <c r="E52" s="8">
        <f t="shared" si="0"/>
        <v>23073.02</v>
      </c>
      <c r="F52" s="9">
        <f>(E52-E53)/E53</f>
        <v>0.13124388671391388</v>
      </c>
      <c r="G52" s="30">
        <f>E52/$E$63</f>
        <v>0.59291895085327262</v>
      </c>
      <c r="H52" s="1">
        <v>2678.19</v>
      </c>
    </row>
    <row r="53" spans="1:8" x14ac:dyDescent="0.35">
      <c r="A53" s="1" t="s">
        <v>35</v>
      </c>
      <c r="B53" s="29">
        <f>B5+B7+B9+B11+B13+B15+B17+B19+B21+B23+B25+B27+B29+B31+B33+B35+B37+B39+B41+B43+B45+B47+B49+B51</f>
        <v>15525.070000000002</v>
      </c>
      <c r="C53" s="29">
        <f t="shared" ref="C53:E53" si="1">C5+C7+C9+C11+C13+C15+C17+C19+C21+C23+C25+C27+C29+C31+C33+C35+C37+C39+C41+C43+C45+C47+C49+C51</f>
        <v>385.69</v>
      </c>
      <c r="D53" s="29">
        <f t="shared" si="1"/>
        <v>4485.3900000000003</v>
      </c>
      <c r="E53" s="29">
        <f t="shared" si="1"/>
        <v>20396.150000000005</v>
      </c>
      <c r="F53" s="1"/>
      <c r="G53" s="1"/>
      <c r="H53" s="1"/>
    </row>
    <row r="54" spans="1:8" x14ac:dyDescent="0.35">
      <c r="A54" s="1" t="s">
        <v>36</v>
      </c>
      <c r="B54" s="6">
        <f>(B52-B53)/B53</f>
        <v>0.1190107355393564</v>
      </c>
      <c r="C54" s="6">
        <f t="shared" ref="C54:E54" si="2">(C52-C53)/C53</f>
        <v>0.27013923098861781</v>
      </c>
      <c r="D54" s="6">
        <f t="shared" si="2"/>
        <v>0.16164257734555984</v>
      </c>
      <c r="E54" s="6">
        <f t="shared" si="2"/>
        <v>0.13124388671391388</v>
      </c>
      <c r="F54" s="6"/>
      <c r="G54" s="6"/>
      <c r="H54" s="1"/>
    </row>
    <row r="55" spans="1:8" s="5" customFormat="1" x14ac:dyDescent="0.35">
      <c r="A55" s="4" t="s">
        <v>52</v>
      </c>
      <c r="B55" s="4"/>
      <c r="C55" s="4"/>
      <c r="D55" s="4"/>
      <c r="E55" s="4"/>
      <c r="F55" s="4"/>
      <c r="G55" s="4"/>
      <c r="H55" s="4"/>
    </row>
    <row r="56" spans="1:8" x14ac:dyDescent="0.35">
      <c r="A56" s="1" t="s">
        <v>53</v>
      </c>
      <c r="B56" s="7">
        <v>14642.9</v>
      </c>
      <c r="C56" s="7">
        <v>0</v>
      </c>
      <c r="D56" s="7">
        <v>0.84</v>
      </c>
      <c r="E56" s="7">
        <v>14643.74</v>
      </c>
      <c r="F56" s="6">
        <f>(E56-E57)/E57</f>
        <v>5.0468429434297857E-2</v>
      </c>
      <c r="G56" s="6">
        <f>E56/$E$63</f>
        <v>0.37630752096466363</v>
      </c>
      <c r="H56" s="1">
        <v>703.54</v>
      </c>
    </row>
    <row r="57" spans="1:8" x14ac:dyDescent="0.35">
      <c r="A57" s="1" t="s">
        <v>11</v>
      </c>
      <c r="B57" s="7">
        <v>13940.2</v>
      </c>
      <c r="C57" s="7">
        <v>0</v>
      </c>
      <c r="D57" s="7">
        <v>0</v>
      </c>
      <c r="E57" s="7">
        <v>13940.2</v>
      </c>
      <c r="F57" s="1"/>
      <c r="G57" s="1"/>
      <c r="H57" s="1"/>
    </row>
    <row r="58" spans="1:8" x14ac:dyDescent="0.35">
      <c r="A58" s="1" t="s">
        <v>54</v>
      </c>
      <c r="B58" s="7">
        <v>0</v>
      </c>
      <c r="C58" s="7">
        <v>1197.53</v>
      </c>
      <c r="D58" s="7">
        <v>0</v>
      </c>
      <c r="E58" s="7">
        <v>1197.53</v>
      </c>
      <c r="F58" s="6">
        <f>(E58-E59)/E59</f>
        <v>8.2131497144509388E-2</v>
      </c>
      <c r="G58" s="6">
        <f>E58/$E$63</f>
        <v>3.0773528182063709E-2</v>
      </c>
      <c r="H58" s="1">
        <v>90.89</v>
      </c>
    </row>
    <row r="59" spans="1:8" x14ac:dyDescent="0.35">
      <c r="A59" s="1" t="s">
        <v>11</v>
      </c>
      <c r="B59" s="7">
        <v>0</v>
      </c>
      <c r="C59" s="7">
        <v>1106.6400000000001</v>
      </c>
      <c r="D59" s="7">
        <v>0</v>
      </c>
      <c r="E59" s="7">
        <v>1106.6400000000001</v>
      </c>
      <c r="F59" s="1"/>
      <c r="G59" s="1"/>
      <c r="H59" s="1"/>
    </row>
    <row r="60" spans="1:8" x14ac:dyDescent="0.35">
      <c r="A60" s="4" t="s">
        <v>55</v>
      </c>
      <c r="B60" s="8">
        <f>B56+B58</f>
        <v>14642.9</v>
      </c>
      <c r="C60" s="8">
        <f t="shared" ref="C60:E60" si="3">C56+C58</f>
        <v>1197.53</v>
      </c>
      <c r="D60" s="8">
        <f t="shared" si="3"/>
        <v>0.84</v>
      </c>
      <c r="E60" s="8">
        <f t="shared" si="3"/>
        <v>15841.27</v>
      </c>
      <c r="F60" s="9">
        <f>(E60-E61)/E61</f>
        <v>5.2797132155322994E-2</v>
      </c>
      <c r="G60" s="30">
        <f>E60/$E$63</f>
        <v>0.40708104914672733</v>
      </c>
      <c r="H60" s="1">
        <v>794.43</v>
      </c>
    </row>
    <row r="61" spans="1:8" x14ac:dyDescent="0.35">
      <c r="A61" s="1" t="s">
        <v>35</v>
      </c>
      <c r="B61" s="29">
        <f>B57+B59</f>
        <v>13940.2</v>
      </c>
      <c r="C61" s="29">
        <f t="shared" ref="C61:E61" si="4">C57+C59</f>
        <v>1106.6400000000001</v>
      </c>
      <c r="D61" s="29">
        <f t="shared" si="4"/>
        <v>0</v>
      </c>
      <c r="E61" s="29">
        <f t="shared" si="4"/>
        <v>15046.84</v>
      </c>
      <c r="F61" s="1"/>
      <c r="G61" s="1"/>
      <c r="H61" s="1"/>
    </row>
    <row r="62" spans="1:8" x14ac:dyDescent="0.35">
      <c r="A62" s="1" t="s">
        <v>36</v>
      </c>
      <c r="B62" s="6">
        <f>(B60-B61)/B61</f>
        <v>5.0408172049181424E-2</v>
      </c>
      <c r="C62" s="6">
        <f t="shared" ref="C62:E62" si="5">(C60-C61)/C61</f>
        <v>8.2131497144509388E-2</v>
      </c>
      <c r="D62" s="6">
        <v>0</v>
      </c>
      <c r="E62" s="6">
        <f t="shared" si="5"/>
        <v>5.2797132155322994E-2</v>
      </c>
      <c r="F62" s="1"/>
      <c r="G62" s="1"/>
      <c r="H62" s="1"/>
    </row>
    <row r="63" spans="1:8" x14ac:dyDescent="0.35">
      <c r="A63" s="4" t="s">
        <v>42</v>
      </c>
      <c r="B63" s="8">
        <f>B52+B60</f>
        <v>32015.619999999995</v>
      </c>
      <c r="C63" s="8">
        <f>C52+C60</f>
        <v>1687.4099999999999</v>
      </c>
      <c r="D63" s="8">
        <f>D52+D60</f>
        <v>5211.2600000000011</v>
      </c>
      <c r="E63" s="8">
        <f>E52+E60</f>
        <v>38914.29</v>
      </c>
      <c r="F63" s="9">
        <f>(E63-E64)/E64</f>
        <v>9.7940382569303416E-2</v>
      </c>
      <c r="G63" s="30">
        <f>E63/$E$63</f>
        <v>1</v>
      </c>
      <c r="H63" s="1">
        <v>3472.62</v>
      </c>
    </row>
    <row r="64" spans="1:8" x14ac:dyDescent="0.35">
      <c r="A64" s="1" t="s">
        <v>35</v>
      </c>
      <c r="B64" s="29">
        <f>B53+B61</f>
        <v>29465.270000000004</v>
      </c>
      <c r="C64" s="29">
        <f t="shared" ref="C64:E64" si="6">C53+C61</f>
        <v>1492.3300000000002</v>
      </c>
      <c r="D64" s="29">
        <f t="shared" si="6"/>
        <v>4485.3900000000003</v>
      </c>
      <c r="E64" s="29">
        <f t="shared" si="6"/>
        <v>35442.990000000005</v>
      </c>
      <c r="F64" s="1"/>
      <c r="G64" s="1"/>
      <c r="H64" s="1"/>
    </row>
    <row r="65" spans="1:8" x14ac:dyDescent="0.35">
      <c r="A65" s="1" t="s">
        <v>36</v>
      </c>
      <c r="B65" s="6">
        <f>(B63-B64)/B64</f>
        <v>8.6554441890401512E-2</v>
      </c>
      <c r="C65" s="6">
        <f t="shared" ref="C65:E65" si="7">(C63-C64)/C64</f>
        <v>0.1307217572520821</v>
      </c>
      <c r="D65" s="6">
        <f t="shared" si="7"/>
        <v>0.1618298520307043</v>
      </c>
      <c r="E65" s="6">
        <f t="shared" si="7"/>
        <v>9.7940382569303416E-2</v>
      </c>
      <c r="F65" s="1"/>
      <c r="G65" s="1"/>
      <c r="H65" s="1"/>
    </row>
    <row r="66" spans="1:8" x14ac:dyDescent="0.35">
      <c r="A66" s="1" t="s">
        <v>43</v>
      </c>
      <c r="B66" s="6">
        <f>B63/$E$63</f>
        <v>0.82272142187355835</v>
      </c>
      <c r="C66" s="6">
        <f t="shared" ref="C66:E66" si="8">C63/$E$63</f>
        <v>4.3362219894028643E-2</v>
      </c>
      <c r="D66" s="6">
        <f t="shared" si="8"/>
        <v>0.13391635823241285</v>
      </c>
      <c r="E66" s="6">
        <f t="shared" si="8"/>
        <v>1</v>
      </c>
      <c r="F66" s="1"/>
      <c r="G66" s="1"/>
      <c r="H66" s="1"/>
    </row>
    <row r="67" spans="1:8" x14ac:dyDescent="0.35">
      <c r="A67" s="1" t="s">
        <v>44</v>
      </c>
      <c r="B67" s="6">
        <f>B64/$E$64</f>
        <v>0.83134267171025922</v>
      </c>
      <c r="C67" s="6">
        <f t="shared" ref="C67:E67" si="9">C64/$E$64</f>
        <v>4.2105081992235983E-2</v>
      </c>
      <c r="D67" s="6">
        <f t="shared" si="9"/>
        <v>0.12655224629750481</v>
      </c>
      <c r="E67" s="6">
        <f t="shared" si="9"/>
        <v>1</v>
      </c>
      <c r="F67" s="1"/>
      <c r="G67" s="1"/>
      <c r="H67" s="1"/>
    </row>
  </sheetData>
  <mergeCells count="1">
    <mergeCell ref="A1:H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2"/>
  <sheetViews>
    <sheetView tabSelected="1" topLeftCell="C61" workbookViewId="0">
      <selection sqref="A1:R78"/>
    </sheetView>
  </sheetViews>
  <sheetFormatPr defaultRowHeight="14.5" x14ac:dyDescent="0.35"/>
  <cols>
    <col min="1" max="1" width="40.90625" customWidth="1"/>
    <col min="2" max="2" width="9.36328125" bestFit="1" customWidth="1"/>
    <col min="3" max="6" width="8.81640625" bestFit="1" customWidth="1"/>
    <col min="7" max="10" width="9.36328125" bestFit="1" customWidth="1"/>
    <col min="11" max="13" width="8.81640625" bestFit="1" customWidth="1"/>
    <col min="14" max="14" width="9.36328125" bestFit="1" customWidth="1"/>
    <col min="15" max="15" width="10.36328125" bestFit="1" customWidth="1"/>
  </cols>
  <sheetData>
    <row r="1" spans="1:18" ht="24" customHeight="1" x14ac:dyDescent="0.3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s="11" customFormat="1" ht="130.5" x14ac:dyDescent="0.35">
      <c r="A2" s="15"/>
      <c r="B2" s="10" t="s">
        <v>56</v>
      </c>
      <c r="C2" s="10" t="s">
        <v>57</v>
      </c>
      <c r="D2" s="10" t="s">
        <v>58</v>
      </c>
      <c r="E2" s="10" t="s">
        <v>59</v>
      </c>
      <c r="F2" s="10" t="s">
        <v>60</v>
      </c>
      <c r="G2" s="10" t="s">
        <v>61</v>
      </c>
      <c r="H2" s="10" t="s">
        <v>62</v>
      </c>
      <c r="I2" s="10" t="s">
        <v>63</v>
      </c>
      <c r="J2" s="10" t="s">
        <v>64</v>
      </c>
      <c r="K2" s="10" t="s">
        <v>65</v>
      </c>
      <c r="L2" s="10" t="s">
        <v>66</v>
      </c>
      <c r="M2" s="10" t="s">
        <v>67</v>
      </c>
      <c r="N2" s="10" t="s">
        <v>68</v>
      </c>
      <c r="O2" s="10" t="s">
        <v>5</v>
      </c>
      <c r="P2" s="10" t="s">
        <v>6</v>
      </c>
      <c r="Q2" s="10" t="s">
        <v>7</v>
      </c>
      <c r="R2" s="16" t="s">
        <v>8</v>
      </c>
    </row>
    <row r="3" spans="1:18" s="5" customFormat="1" x14ac:dyDescent="0.35">
      <c r="A3" s="17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8"/>
    </row>
    <row r="4" spans="1:18" x14ac:dyDescent="0.35">
      <c r="A4" s="19" t="s">
        <v>10</v>
      </c>
      <c r="B4" s="7">
        <v>-0.02</v>
      </c>
      <c r="C4" s="7">
        <v>0</v>
      </c>
      <c r="D4" s="7">
        <v>0</v>
      </c>
      <c r="E4" s="7">
        <v>0</v>
      </c>
      <c r="F4" s="7">
        <v>0</v>
      </c>
      <c r="G4" s="7">
        <v>659.96</v>
      </c>
      <c r="H4" s="7">
        <v>215.66</v>
      </c>
      <c r="I4" s="7">
        <v>444.3</v>
      </c>
      <c r="J4" s="7">
        <v>729.6</v>
      </c>
      <c r="K4" s="7">
        <v>0</v>
      </c>
      <c r="L4" s="7">
        <v>81.13</v>
      </c>
      <c r="M4" s="7">
        <v>6.39</v>
      </c>
      <c r="N4" s="7">
        <v>32.33</v>
      </c>
      <c r="O4" s="7">
        <v>1509.39</v>
      </c>
      <c r="P4" s="6">
        <f>(O4-O5)/O5</f>
        <v>0.52741347905282332</v>
      </c>
      <c r="Q4" s="6">
        <f>O4/$O$77</f>
        <v>5.8751213547168319E-3</v>
      </c>
      <c r="R4" s="20">
        <v>521.19000000000005</v>
      </c>
    </row>
    <row r="5" spans="1:18" x14ac:dyDescent="0.35">
      <c r="A5" s="19" t="s">
        <v>11</v>
      </c>
      <c r="B5" s="7">
        <v>0.02</v>
      </c>
      <c r="C5" s="7">
        <v>0</v>
      </c>
      <c r="D5" s="7">
        <v>0</v>
      </c>
      <c r="E5" s="7">
        <v>0</v>
      </c>
      <c r="F5" s="7">
        <v>0</v>
      </c>
      <c r="G5" s="7">
        <v>510.75</v>
      </c>
      <c r="H5" s="7">
        <v>146.94</v>
      </c>
      <c r="I5" s="7">
        <v>363.8</v>
      </c>
      <c r="J5" s="7">
        <v>401.54</v>
      </c>
      <c r="K5" s="7">
        <v>0</v>
      </c>
      <c r="L5" s="7">
        <v>66.52</v>
      </c>
      <c r="M5" s="7">
        <v>5.58</v>
      </c>
      <c r="N5" s="7">
        <v>3.8</v>
      </c>
      <c r="O5" s="7">
        <v>988.2</v>
      </c>
      <c r="P5" s="1"/>
      <c r="Q5" s="1"/>
      <c r="R5" s="20"/>
    </row>
    <row r="6" spans="1:18" x14ac:dyDescent="0.35">
      <c r="A6" s="19" t="s">
        <v>12</v>
      </c>
      <c r="B6" s="7">
        <v>2154.2800000000002</v>
      </c>
      <c r="C6" s="7">
        <v>286.60000000000002</v>
      </c>
      <c r="D6" s="7">
        <v>256.85000000000002</v>
      </c>
      <c r="E6" s="7">
        <v>29.75</v>
      </c>
      <c r="F6" s="7">
        <v>298.54000000000002</v>
      </c>
      <c r="G6" s="7">
        <v>5348.55</v>
      </c>
      <c r="H6" s="7">
        <v>2351.4299999999998</v>
      </c>
      <c r="I6" s="7">
        <v>2997.12</v>
      </c>
      <c r="J6" s="7">
        <v>3141.77</v>
      </c>
      <c r="K6" s="7">
        <v>12.02</v>
      </c>
      <c r="L6" s="7">
        <v>507.09</v>
      </c>
      <c r="M6" s="7">
        <v>231.01</v>
      </c>
      <c r="N6" s="7">
        <v>3356.79</v>
      </c>
      <c r="O6" s="7">
        <v>15336.65</v>
      </c>
      <c r="P6" s="6">
        <f>(O6-O7)/O7</f>
        <v>0.12039662229637965</v>
      </c>
      <c r="Q6" s="6">
        <f>O6/$O$77</f>
        <v>5.9696089098786854E-2</v>
      </c>
      <c r="R6" s="20">
        <v>1648.06</v>
      </c>
    </row>
    <row r="7" spans="1:18" x14ac:dyDescent="0.35">
      <c r="A7" s="19" t="s">
        <v>11</v>
      </c>
      <c r="B7" s="7">
        <v>1913.35</v>
      </c>
      <c r="C7" s="7">
        <v>211.75</v>
      </c>
      <c r="D7" s="7">
        <v>191.36</v>
      </c>
      <c r="E7" s="7">
        <v>20.39</v>
      </c>
      <c r="F7" s="7">
        <v>256.86</v>
      </c>
      <c r="G7" s="7">
        <v>4844.5200000000004</v>
      </c>
      <c r="H7" s="7">
        <v>2018.79</v>
      </c>
      <c r="I7" s="7">
        <v>2825.72</v>
      </c>
      <c r="J7" s="7">
        <v>3180.51</v>
      </c>
      <c r="K7" s="7">
        <v>14.46</v>
      </c>
      <c r="L7" s="7">
        <v>437.26</v>
      </c>
      <c r="M7" s="7">
        <v>200.75</v>
      </c>
      <c r="N7" s="7">
        <v>2629.14</v>
      </c>
      <c r="O7" s="7">
        <v>13688.59</v>
      </c>
      <c r="P7" s="1"/>
      <c r="Q7" s="1"/>
      <c r="R7" s="20"/>
    </row>
    <row r="8" spans="1:18" x14ac:dyDescent="0.35">
      <c r="A8" s="19" t="s">
        <v>13</v>
      </c>
      <c r="B8" s="7">
        <v>660.56</v>
      </c>
      <c r="C8" s="7">
        <v>123.04</v>
      </c>
      <c r="D8" s="7">
        <v>110</v>
      </c>
      <c r="E8" s="7">
        <v>13.04</v>
      </c>
      <c r="F8" s="7">
        <v>30.18</v>
      </c>
      <c r="G8" s="7">
        <v>4345.12</v>
      </c>
      <c r="H8" s="7">
        <v>1675.2</v>
      </c>
      <c r="I8" s="7">
        <v>2669.92</v>
      </c>
      <c r="J8" s="7">
        <v>588.05999999999995</v>
      </c>
      <c r="K8" s="7">
        <v>0</v>
      </c>
      <c r="L8" s="7">
        <v>23.28</v>
      </c>
      <c r="M8" s="7">
        <v>305.22000000000003</v>
      </c>
      <c r="N8" s="7">
        <v>80.52</v>
      </c>
      <c r="O8" s="7">
        <v>6155.98</v>
      </c>
      <c r="P8" s="6">
        <f>(O8-O9)/O9</f>
        <v>0.27608615889770338</v>
      </c>
      <c r="Q8" s="6">
        <f>O8/$O$77</f>
        <v>2.3961421208044124E-2</v>
      </c>
      <c r="R8" s="20">
        <v>1331.87</v>
      </c>
    </row>
    <row r="9" spans="1:18" x14ac:dyDescent="0.35">
      <c r="A9" s="19" t="s">
        <v>11</v>
      </c>
      <c r="B9" s="7">
        <v>495.11</v>
      </c>
      <c r="C9" s="7">
        <v>94.52</v>
      </c>
      <c r="D9" s="7">
        <v>90.03</v>
      </c>
      <c r="E9" s="7">
        <v>4.49</v>
      </c>
      <c r="F9" s="7">
        <v>30.33</v>
      </c>
      <c r="G9" s="7">
        <v>3427.13</v>
      </c>
      <c r="H9" s="7">
        <v>1231.31</v>
      </c>
      <c r="I9" s="7">
        <v>2195.81</v>
      </c>
      <c r="J9" s="7">
        <v>429.61</v>
      </c>
      <c r="K9" s="7">
        <v>0</v>
      </c>
      <c r="L9" s="7">
        <v>21.16</v>
      </c>
      <c r="M9" s="7">
        <v>261.56</v>
      </c>
      <c r="N9" s="7">
        <v>64.7</v>
      </c>
      <c r="O9" s="7">
        <v>4824.1099999999997</v>
      </c>
      <c r="P9" s="1"/>
      <c r="Q9" s="1"/>
      <c r="R9" s="20"/>
    </row>
    <row r="10" spans="1:18" x14ac:dyDescent="0.35">
      <c r="A10" s="19" t="s">
        <v>71</v>
      </c>
      <c r="B10" s="7">
        <v>27.2</v>
      </c>
      <c r="C10" s="7">
        <v>1.1200000000000001</v>
      </c>
      <c r="D10" s="7">
        <v>1.1200000000000001</v>
      </c>
      <c r="E10" s="7">
        <v>0</v>
      </c>
      <c r="F10" s="7">
        <v>5.39</v>
      </c>
      <c r="G10" s="7">
        <v>299.63</v>
      </c>
      <c r="H10" s="7">
        <v>154.16999999999999</v>
      </c>
      <c r="I10" s="7">
        <v>145.46</v>
      </c>
      <c r="J10" s="7">
        <v>169.32</v>
      </c>
      <c r="K10" s="7">
        <v>0</v>
      </c>
      <c r="L10" s="7">
        <v>0.05</v>
      </c>
      <c r="M10" s="7">
        <v>28.06</v>
      </c>
      <c r="N10" s="7">
        <v>2.74</v>
      </c>
      <c r="O10" s="7">
        <v>533.51</v>
      </c>
      <c r="P10" s="6">
        <f>(O10-O11)/O11</f>
        <v>0.5291639198601279</v>
      </c>
      <c r="Q10" s="6">
        <f>O10/$O$77</f>
        <v>2.0766243276787158E-3</v>
      </c>
      <c r="R10" s="20">
        <v>184.62</v>
      </c>
    </row>
    <row r="11" spans="1:18" x14ac:dyDescent="0.35">
      <c r="A11" s="19" t="s">
        <v>11</v>
      </c>
      <c r="B11" s="7">
        <v>17.2</v>
      </c>
      <c r="C11" s="7">
        <v>2.91</v>
      </c>
      <c r="D11" s="7">
        <v>2.91</v>
      </c>
      <c r="E11" s="7">
        <v>0</v>
      </c>
      <c r="F11" s="7">
        <v>4.78</v>
      </c>
      <c r="G11" s="7">
        <v>197.48</v>
      </c>
      <c r="H11" s="7">
        <v>113.27</v>
      </c>
      <c r="I11" s="7">
        <v>84.21</v>
      </c>
      <c r="J11" s="7">
        <v>119.39</v>
      </c>
      <c r="K11" s="7">
        <v>0</v>
      </c>
      <c r="L11" s="7">
        <v>0.05</v>
      </c>
      <c r="M11" s="7">
        <v>7.01</v>
      </c>
      <c r="N11" s="7">
        <v>7.0000000000000007E-2</v>
      </c>
      <c r="O11" s="7">
        <v>348.89</v>
      </c>
      <c r="P11" s="1"/>
      <c r="Q11" s="1"/>
      <c r="R11" s="20"/>
    </row>
    <row r="12" spans="1:18" x14ac:dyDescent="0.35">
      <c r="A12" s="19" t="s">
        <v>14</v>
      </c>
      <c r="B12" s="7">
        <v>481.78</v>
      </c>
      <c r="C12" s="7">
        <v>109.39</v>
      </c>
      <c r="D12" s="7">
        <v>106.93</v>
      </c>
      <c r="E12" s="7">
        <v>2.46</v>
      </c>
      <c r="F12" s="7">
        <v>70.42</v>
      </c>
      <c r="G12" s="7">
        <v>1701.06</v>
      </c>
      <c r="H12" s="7">
        <v>792.54</v>
      </c>
      <c r="I12" s="7">
        <v>908.52</v>
      </c>
      <c r="J12" s="7">
        <v>770.93</v>
      </c>
      <c r="K12" s="7">
        <v>0.37</v>
      </c>
      <c r="L12" s="7">
        <v>66.13</v>
      </c>
      <c r="M12" s="7">
        <v>108.67</v>
      </c>
      <c r="N12" s="7">
        <v>1237.48</v>
      </c>
      <c r="O12" s="7">
        <v>4546.2299999999996</v>
      </c>
      <c r="P12" s="6">
        <f>(O12-O13)/O13</f>
        <v>9.8661904267067974E-2</v>
      </c>
      <c r="Q12" s="6">
        <f>O12/$O$77</f>
        <v>1.7695660469762155E-2</v>
      </c>
      <c r="R12" s="20">
        <v>408.26</v>
      </c>
    </row>
    <row r="13" spans="1:18" x14ac:dyDescent="0.35">
      <c r="A13" s="19" t="s">
        <v>11</v>
      </c>
      <c r="B13" s="7">
        <v>456.44</v>
      </c>
      <c r="C13" s="7">
        <v>84.44</v>
      </c>
      <c r="D13" s="7">
        <v>82.76</v>
      </c>
      <c r="E13" s="7">
        <v>1.68</v>
      </c>
      <c r="F13" s="7">
        <v>64.14</v>
      </c>
      <c r="G13" s="7">
        <v>1617</v>
      </c>
      <c r="H13" s="7">
        <v>705.45</v>
      </c>
      <c r="I13" s="7">
        <v>911.55</v>
      </c>
      <c r="J13" s="7">
        <v>575.66999999999996</v>
      </c>
      <c r="K13" s="7">
        <v>6.93</v>
      </c>
      <c r="L13" s="7">
        <v>63.73</v>
      </c>
      <c r="M13" s="7">
        <v>93.94</v>
      </c>
      <c r="N13" s="7">
        <v>1175.68</v>
      </c>
      <c r="O13" s="7">
        <v>4137.97</v>
      </c>
      <c r="P13" s="1"/>
      <c r="Q13" s="1"/>
      <c r="R13" s="20"/>
    </row>
    <row r="14" spans="1:18" x14ac:dyDescent="0.35">
      <c r="A14" s="19" t="s">
        <v>15</v>
      </c>
      <c r="B14" s="7">
        <v>417.36</v>
      </c>
      <c r="C14" s="7">
        <v>34.659999999999997</v>
      </c>
      <c r="D14" s="7">
        <v>34.659999999999997</v>
      </c>
      <c r="E14" s="7">
        <v>0</v>
      </c>
      <c r="F14" s="7">
        <v>63.54</v>
      </c>
      <c r="G14" s="7">
        <v>4000.27</v>
      </c>
      <c r="H14" s="7">
        <v>1339.67</v>
      </c>
      <c r="I14" s="7">
        <v>2660.6</v>
      </c>
      <c r="J14" s="7">
        <v>759.38</v>
      </c>
      <c r="K14" s="7">
        <v>0</v>
      </c>
      <c r="L14" s="7">
        <v>653.54</v>
      </c>
      <c r="M14" s="7">
        <v>173.96</v>
      </c>
      <c r="N14" s="7">
        <v>57.36</v>
      </c>
      <c r="O14" s="7">
        <v>6160.07</v>
      </c>
      <c r="P14" s="6">
        <f>(O14-O15)/O15</f>
        <v>0.31795804405267492</v>
      </c>
      <c r="Q14" s="6">
        <f>O14/$O$77</f>
        <v>2.3977341047410217E-2</v>
      </c>
      <c r="R14" s="20">
        <v>1486.12</v>
      </c>
    </row>
    <row r="15" spans="1:18" x14ac:dyDescent="0.35">
      <c r="A15" s="19" t="s">
        <v>11</v>
      </c>
      <c r="B15" s="7">
        <v>260.36</v>
      </c>
      <c r="C15" s="7">
        <v>13.97</v>
      </c>
      <c r="D15" s="7">
        <v>13.97</v>
      </c>
      <c r="E15" s="7">
        <v>0</v>
      </c>
      <c r="F15" s="7">
        <v>32.89</v>
      </c>
      <c r="G15" s="7">
        <v>3008.77</v>
      </c>
      <c r="H15" s="7">
        <v>806.55</v>
      </c>
      <c r="I15" s="7">
        <v>2202.2199999999998</v>
      </c>
      <c r="J15" s="7">
        <v>432.67</v>
      </c>
      <c r="K15" s="7">
        <v>0</v>
      </c>
      <c r="L15" s="7">
        <v>664.24</v>
      </c>
      <c r="M15" s="7">
        <v>243.28</v>
      </c>
      <c r="N15" s="7">
        <v>17.77</v>
      </c>
      <c r="O15" s="7">
        <v>4673.95</v>
      </c>
      <c r="P15" s="1"/>
      <c r="Q15" s="1"/>
      <c r="R15" s="20"/>
    </row>
    <row r="16" spans="1:18" x14ac:dyDescent="0.35">
      <c r="A16" s="19" t="s">
        <v>16</v>
      </c>
      <c r="B16" s="7">
        <v>1710.01</v>
      </c>
      <c r="C16" s="7">
        <v>219.85</v>
      </c>
      <c r="D16" s="7">
        <v>200.11</v>
      </c>
      <c r="E16" s="7">
        <v>19.739999999999998</v>
      </c>
      <c r="F16" s="7">
        <v>200.16</v>
      </c>
      <c r="G16" s="7">
        <v>4644.38</v>
      </c>
      <c r="H16" s="7">
        <v>2089.62</v>
      </c>
      <c r="I16" s="7">
        <v>2554.77</v>
      </c>
      <c r="J16" s="7">
        <v>5120.24</v>
      </c>
      <c r="K16" s="7">
        <v>18.45</v>
      </c>
      <c r="L16" s="7">
        <v>536.14</v>
      </c>
      <c r="M16" s="7">
        <v>596.19000000000005</v>
      </c>
      <c r="N16" s="7">
        <v>3590.39</v>
      </c>
      <c r="O16" s="7">
        <v>16635.82</v>
      </c>
      <c r="P16" s="6">
        <f>(O16-O17)/O17</f>
        <v>0.23250572696102112</v>
      </c>
      <c r="Q16" s="6">
        <f>O16/$O$77</f>
        <v>6.4752954064373924E-2</v>
      </c>
      <c r="R16" s="20">
        <v>3138.26</v>
      </c>
    </row>
    <row r="17" spans="1:18" x14ac:dyDescent="0.35">
      <c r="A17" s="19" t="s">
        <v>11</v>
      </c>
      <c r="B17" s="7">
        <v>1330.35</v>
      </c>
      <c r="C17" s="7">
        <v>173.44</v>
      </c>
      <c r="D17" s="7">
        <v>153.69999999999999</v>
      </c>
      <c r="E17" s="7">
        <v>19.739999999999998</v>
      </c>
      <c r="F17" s="7">
        <v>183.59</v>
      </c>
      <c r="G17" s="7">
        <v>3549</v>
      </c>
      <c r="H17" s="7">
        <v>1537.09</v>
      </c>
      <c r="I17" s="7">
        <v>2011.91</v>
      </c>
      <c r="J17" s="7">
        <v>4341.87</v>
      </c>
      <c r="K17" s="7">
        <v>18.14</v>
      </c>
      <c r="L17" s="7">
        <v>361.13</v>
      </c>
      <c r="M17" s="7">
        <v>598.79</v>
      </c>
      <c r="N17" s="7">
        <v>2941.25</v>
      </c>
      <c r="O17" s="7">
        <v>13497.56</v>
      </c>
      <c r="P17" s="1"/>
      <c r="Q17" s="1"/>
      <c r="R17" s="20"/>
    </row>
    <row r="18" spans="1:18" x14ac:dyDescent="0.35">
      <c r="A18" s="19" t="s">
        <v>17</v>
      </c>
      <c r="B18" s="7">
        <v>3052.48</v>
      </c>
      <c r="C18" s="7">
        <v>744.29</v>
      </c>
      <c r="D18" s="7">
        <v>667.51</v>
      </c>
      <c r="E18" s="7">
        <v>76.78</v>
      </c>
      <c r="F18" s="7">
        <v>657.75</v>
      </c>
      <c r="G18" s="7">
        <v>8582.27</v>
      </c>
      <c r="H18" s="7">
        <v>4151.38</v>
      </c>
      <c r="I18" s="7">
        <v>4430.8900000000003</v>
      </c>
      <c r="J18" s="7">
        <v>4995.28</v>
      </c>
      <c r="K18" s="7">
        <v>176.93</v>
      </c>
      <c r="L18" s="7">
        <v>809.16</v>
      </c>
      <c r="M18" s="7">
        <v>597.01</v>
      </c>
      <c r="N18" s="7">
        <v>1409.93</v>
      </c>
      <c r="O18" s="7">
        <v>21025.1</v>
      </c>
      <c r="P18" s="6">
        <f>(O18-O19)/O19</f>
        <v>0.16956465144635927</v>
      </c>
      <c r="Q18" s="6">
        <f>O18/$O$77</f>
        <v>8.1837705294891872E-2</v>
      </c>
      <c r="R18" s="20">
        <v>3048.24</v>
      </c>
    </row>
    <row r="19" spans="1:18" x14ac:dyDescent="0.35">
      <c r="A19" s="19" t="s">
        <v>11</v>
      </c>
      <c r="B19" s="7">
        <v>2749.52</v>
      </c>
      <c r="C19" s="7">
        <v>625.04</v>
      </c>
      <c r="D19" s="7">
        <v>563.62</v>
      </c>
      <c r="E19" s="7">
        <v>61.42</v>
      </c>
      <c r="F19" s="7">
        <v>541.76</v>
      </c>
      <c r="G19" s="7">
        <v>8280.09</v>
      </c>
      <c r="H19" s="7">
        <v>4068.16</v>
      </c>
      <c r="I19" s="7">
        <v>4211.93</v>
      </c>
      <c r="J19" s="7">
        <v>3595.26</v>
      </c>
      <c r="K19" s="7">
        <v>131.18</v>
      </c>
      <c r="L19" s="7">
        <v>635.48</v>
      </c>
      <c r="M19" s="7">
        <v>411.65</v>
      </c>
      <c r="N19" s="7">
        <v>1006.88</v>
      </c>
      <c r="O19" s="7">
        <v>17976.86</v>
      </c>
      <c r="P19" s="1"/>
      <c r="Q19" s="1"/>
      <c r="R19" s="20"/>
    </row>
    <row r="20" spans="1:18" x14ac:dyDescent="0.35">
      <c r="A20" s="19" t="s">
        <v>18</v>
      </c>
      <c r="B20" s="7">
        <v>944.74</v>
      </c>
      <c r="C20" s="7">
        <v>302.13</v>
      </c>
      <c r="D20" s="7">
        <v>289.25</v>
      </c>
      <c r="E20" s="7">
        <v>12.88</v>
      </c>
      <c r="F20" s="7">
        <v>160.38999999999999</v>
      </c>
      <c r="G20" s="7">
        <v>4133.5600000000004</v>
      </c>
      <c r="H20" s="7">
        <v>1916.79</v>
      </c>
      <c r="I20" s="7">
        <v>2216.7800000000002</v>
      </c>
      <c r="J20" s="7">
        <v>2041.39</v>
      </c>
      <c r="K20" s="7">
        <v>0</v>
      </c>
      <c r="L20" s="7">
        <v>241.67</v>
      </c>
      <c r="M20" s="7">
        <v>128.13</v>
      </c>
      <c r="N20" s="7">
        <v>1918.94</v>
      </c>
      <c r="O20" s="7">
        <v>9870.9599999999991</v>
      </c>
      <c r="P20" s="6">
        <f>(O20-O21)/O21</f>
        <v>0.16776017698068113</v>
      </c>
      <c r="Q20" s="6">
        <f>O20/$O$77</f>
        <v>3.8421539752850918E-2</v>
      </c>
      <c r="R20" s="20">
        <v>1418.06</v>
      </c>
    </row>
    <row r="21" spans="1:18" x14ac:dyDescent="0.35">
      <c r="A21" s="19" t="s">
        <v>11</v>
      </c>
      <c r="B21" s="7">
        <v>924.72</v>
      </c>
      <c r="C21" s="7">
        <v>252.19</v>
      </c>
      <c r="D21" s="7">
        <v>232.29</v>
      </c>
      <c r="E21" s="7">
        <v>19.899999999999999</v>
      </c>
      <c r="F21" s="7">
        <v>120.1</v>
      </c>
      <c r="G21" s="7">
        <v>3702.65</v>
      </c>
      <c r="H21" s="7">
        <v>1649.92</v>
      </c>
      <c r="I21" s="7">
        <v>2052.7199999999998</v>
      </c>
      <c r="J21" s="7">
        <v>1753.93</v>
      </c>
      <c r="K21" s="7">
        <v>0</v>
      </c>
      <c r="L21" s="7">
        <v>193.62</v>
      </c>
      <c r="M21" s="7">
        <v>105.63</v>
      </c>
      <c r="N21" s="7">
        <v>1400.07</v>
      </c>
      <c r="O21" s="7">
        <v>8452.9</v>
      </c>
      <c r="P21" s="1"/>
      <c r="Q21" s="1"/>
      <c r="R21" s="20"/>
    </row>
    <row r="22" spans="1:18" x14ac:dyDescent="0.35">
      <c r="A22" s="19" t="s">
        <v>19</v>
      </c>
      <c r="B22" s="7">
        <v>70.42</v>
      </c>
      <c r="C22" s="7">
        <v>17.59</v>
      </c>
      <c r="D22" s="7">
        <v>17.59</v>
      </c>
      <c r="E22" s="7">
        <v>0</v>
      </c>
      <c r="F22" s="7">
        <v>8.77</v>
      </c>
      <c r="G22" s="7">
        <v>515.89</v>
      </c>
      <c r="H22" s="7">
        <v>264.12</v>
      </c>
      <c r="I22" s="7">
        <v>251.76</v>
      </c>
      <c r="J22" s="7">
        <v>424</v>
      </c>
      <c r="K22" s="7">
        <v>0</v>
      </c>
      <c r="L22" s="7">
        <v>1.31</v>
      </c>
      <c r="M22" s="7">
        <v>59.38</v>
      </c>
      <c r="N22" s="7">
        <v>36.75</v>
      </c>
      <c r="O22" s="7">
        <v>1134.0999999999999</v>
      </c>
      <c r="P22" s="6">
        <f>(O22-O23)/O23</f>
        <v>0.52748969641462151</v>
      </c>
      <c r="Q22" s="6">
        <f>O22/$O$77</f>
        <v>4.4143495904864598E-3</v>
      </c>
      <c r="R22" s="20">
        <v>391.64</v>
      </c>
    </row>
    <row r="23" spans="1:18" x14ac:dyDescent="0.35">
      <c r="A23" s="19" t="s">
        <v>11</v>
      </c>
      <c r="B23" s="7">
        <v>50.95</v>
      </c>
      <c r="C23" s="7">
        <v>4.9000000000000004</v>
      </c>
      <c r="D23" s="7">
        <v>4.9000000000000004</v>
      </c>
      <c r="E23" s="7">
        <v>0</v>
      </c>
      <c r="F23" s="7">
        <v>3.52</v>
      </c>
      <c r="G23" s="7">
        <v>388.03</v>
      </c>
      <c r="H23" s="7">
        <v>235.21</v>
      </c>
      <c r="I23" s="7">
        <v>152.81</v>
      </c>
      <c r="J23" s="7">
        <v>236.27</v>
      </c>
      <c r="K23" s="7">
        <v>0</v>
      </c>
      <c r="L23" s="7">
        <v>0.62</v>
      </c>
      <c r="M23" s="7">
        <v>39.26</v>
      </c>
      <c r="N23" s="7">
        <v>18.920000000000002</v>
      </c>
      <c r="O23" s="7">
        <v>742.46</v>
      </c>
      <c r="P23" s="1"/>
      <c r="Q23" s="1"/>
      <c r="R23" s="20"/>
    </row>
    <row r="24" spans="1:18" x14ac:dyDescent="0.35">
      <c r="A24" s="19" t="s">
        <v>20</v>
      </c>
      <c r="B24" s="7">
        <v>82.93</v>
      </c>
      <c r="C24" s="7">
        <v>38.840000000000003</v>
      </c>
      <c r="D24" s="7">
        <v>38.840000000000003</v>
      </c>
      <c r="E24" s="7">
        <v>0</v>
      </c>
      <c r="F24" s="7">
        <v>34.659999999999997</v>
      </c>
      <c r="G24" s="7">
        <v>1382.55</v>
      </c>
      <c r="H24" s="7">
        <v>707.22</v>
      </c>
      <c r="I24" s="7">
        <v>675.33</v>
      </c>
      <c r="J24" s="7">
        <v>316.05</v>
      </c>
      <c r="K24" s="7">
        <v>0</v>
      </c>
      <c r="L24" s="7">
        <v>20.43</v>
      </c>
      <c r="M24" s="7">
        <v>19.809999999999999</v>
      </c>
      <c r="N24" s="7">
        <v>62.06</v>
      </c>
      <c r="O24" s="7">
        <v>1957.33</v>
      </c>
      <c r="P24" s="6">
        <f>(O24-O25)/O25</f>
        <v>0.29929967805104707</v>
      </c>
      <c r="Q24" s="6">
        <f>O24/$O$77</f>
        <v>7.6186746177117218E-3</v>
      </c>
      <c r="R24" s="20">
        <v>450.88</v>
      </c>
    </row>
    <row r="25" spans="1:18" x14ac:dyDescent="0.35">
      <c r="A25" s="19" t="s">
        <v>11</v>
      </c>
      <c r="B25" s="7">
        <v>92.13</v>
      </c>
      <c r="C25" s="7">
        <v>39.119999999999997</v>
      </c>
      <c r="D25" s="7">
        <v>39.119999999999997</v>
      </c>
      <c r="E25" s="7">
        <v>0</v>
      </c>
      <c r="F25" s="7">
        <v>34.770000000000003</v>
      </c>
      <c r="G25" s="7">
        <v>994.97</v>
      </c>
      <c r="H25" s="7">
        <v>513.9</v>
      </c>
      <c r="I25" s="7">
        <v>481.07</v>
      </c>
      <c r="J25" s="7">
        <v>253.42</v>
      </c>
      <c r="K25" s="7">
        <v>0</v>
      </c>
      <c r="L25" s="7">
        <v>18.13</v>
      </c>
      <c r="M25" s="7">
        <v>21.2</v>
      </c>
      <c r="N25" s="7">
        <v>52.71</v>
      </c>
      <c r="O25" s="7">
        <v>1506.45</v>
      </c>
      <c r="P25" s="1"/>
      <c r="Q25" s="1"/>
      <c r="R25" s="20"/>
    </row>
    <row r="26" spans="1:18" x14ac:dyDescent="0.35">
      <c r="A26" s="19" t="s">
        <v>21</v>
      </c>
      <c r="B26" s="7">
        <v>317.68</v>
      </c>
      <c r="C26" s="7">
        <v>33.26</v>
      </c>
      <c r="D26" s="7">
        <v>33.26</v>
      </c>
      <c r="E26" s="7">
        <v>0</v>
      </c>
      <c r="F26" s="7">
        <v>9.82</v>
      </c>
      <c r="G26" s="7">
        <v>1860.5</v>
      </c>
      <c r="H26" s="7">
        <v>587.17999999999995</v>
      </c>
      <c r="I26" s="7">
        <v>1273.33</v>
      </c>
      <c r="J26" s="7">
        <v>242.4</v>
      </c>
      <c r="K26" s="7">
        <v>0</v>
      </c>
      <c r="L26" s="7">
        <v>61.53</v>
      </c>
      <c r="M26" s="7">
        <v>9.58</v>
      </c>
      <c r="N26" s="7">
        <v>-0.66</v>
      </c>
      <c r="O26" s="7">
        <v>2534.12</v>
      </c>
      <c r="P26" s="6">
        <f>(O26-O27)/O27</f>
        <v>0.4421680438890026</v>
      </c>
      <c r="Q26" s="6">
        <f>O26/$O$77</f>
        <v>9.8637612064575858E-3</v>
      </c>
      <c r="R26" s="20">
        <v>776.96</v>
      </c>
    </row>
    <row r="27" spans="1:18" x14ac:dyDescent="0.35">
      <c r="A27" s="19" t="s">
        <v>11</v>
      </c>
      <c r="B27" s="7">
        <v>229.78</v>
      </c>
      <c r="C27" s="7">
        <v>23.91</v>
      </c>
      <c r="D27" s="7">
        <v>23.91</v>
      </c>
      <c r="E27" s="7">
        <v>0</v>
      </c>
      <c r="F27" s="7">
        <v>7.26</v>
      </c>
      <c r="G27" s="7">
        <v>1316.02</v>
      </c>
      <c r="H27" s="7">
        <v>431.6</v>
      </c>
      <c r="I27" s="7">
        <v>884.41</v>
      </c>
      <c r="J27" s="7">
        <v>107.43</v>
      </c>
      <c r="K27" s="7">
        <v>0</v>
      </c>
      <c r="L27" s="7">
        <v>60.91</v>
      </c>
      <c r="M27" s="7">
        <v>5.46</v>
      </c>
      <c r="N27" s="7">
        <v>6.4</v>
      </c>
      <c r="O27" s="7">
        <v>1757.16</v>
      </c>
      <c r="P27" s="1"/>
      <c r="Q27" s="1"/>
      <c r="R27" s="20"/>
    </row>
    <row r="28" spans="1:18" x14ac:dyDescent="0.35">
      <c r="A28" s="19" t="s">
        <v>22</v>
      </c>
      <c r="B28" s="7">
        <v>1179.92</v>
      </c>
      <c r="C28" s="7">
        <v>275.36</v>
      </c>
      <c r="D28" s="7">
        <v>141.13999999999999</v>
      </c>
      <c r="E28" s="7">
        <v>134.22</v>
      </c>
      <c r="F28" s="7">
        <v>393.39</v>
      </c>
      <c r="G28" s="7">
        <v>5097.4399999999996</v>
      </c>
      <c r="H28" s="7">
        <v>1694.3</v>
      </c>
      <c r="I28" s="7">
        <v>3403.15</v>
      </c>
      <c r="J28" s="7">
        <v>6965.42</v>
      </c>
      <c r="K28" s="7">
        <v>51.81</v>
      </c>
      <c r="L28" s="7">
        <v>190.34</v>
      </c>
      <c r="M28" s="7">
        <v>464.16</v>
      </c>
      <c r="N28" s="7">
        <v>541.16</v>
      </c>
      <c r="O28" s="7">
        <v>15159.01</v>
      </c>
      <c r="P28" s="6">
        <f>(O28-O29)/O29</f>
        <v>0.16377610126434577</v>
      </c>
      <c r="Q28" s="6">
        <f>O28/$O$77</f>
        <v>5.9004646491209026E-2</v>
      </c>
      <c r="R28" s="20">
        <v>2133.3000000000002</v>
      </c>
    </row>
    <row r="29" spans="1:18" x14ac:dyDescent="0.35">
      <c r="A29" s="19" t="s">
        <v>11</v>
      </c>
      <c r="B29" s="7">
        <v>1104.0999999999999</v>
      </c>
      <c r="C29" s="7">
        <v>224.37</v>
      </c>
      <c r="D29" s="7">
        <v>123.84</v>
      </c>
      <c r="E29" s="7">
        <v>100.53</v>
      </c>
      <c r="F29" s="7">
        <v>314.5</v>
      </c>
      <c r="G29" s="7">
        <v>4645.95</v>
      </c>
      <c r="H29" s="7">
        <v>1447.74</v>
      </c>
      <c r="I29" s="7">
        <v>3198.21</v>
      </c>
      <c r="J29" s="7">
        <v>5848.78</v>
      </c>
      <c r="K29" s="7">
        <v>112.6</v>
      </c>
      <c r="L29" s="7">
        <v>130.51</v>
      </c>
      <c r="M29" s="7">
        <v>226.35</v>
      </c>
      <c r="N29" s="7">
        <v>418.55</v>
      </c>
      <c r="O29" s="7">
        <v>13025.71</v>
      </c>
      <c r="P29" s="1"/>
      <c r="Q29" s="1"/>
      <c r="R29" s="20"/>
    </row>
    <row r="30" spans="1:18" x14ac:dyDescent="0.35">
      <c r="A30" s="19" t="s">
        <v>23</v>
      </c>
      <c r="B30" s="7">
        <v>-0.69</v>
      </c>
      <c r="C30" s="7">
        <v>0</v>
      </c>
      <c r="D30" s="7">
        <v>0</v>
      </c>
      <c r="E30" s="7">
        <v>0</v>
      </c>
      <c r="F30" s="7">
        <v>0</v>
      </c>
      <c r="G30" s="7">
        <v>27.71</v>
      </c>
      <c r="H30" s="7">
        <v>2.61</v>
      </c>
      <c r="I30" s="7">
        <v>25.1</v>
      </c>
      <c r="J30" s="7">
        <v>43.43</v>
      </c>
      <c r="K30" s="7">
        <v>0</v>
      </c>
      <c r="L30" s="7">
        <v>0</v>
      </c>
      <c r="M30" s="7">
        <v>0.12</v>
      </c>
      <c r="N30" s="7">
        <v>0.02</v>
      </c>
      <c r="O30" s="7">
        <v>70.59</v>
      </c>
      <c r="P30" s="6">
        <f>(O30-O31)/O31</f>
        <v>-0.33768061550009376</v>
      </c>
      <c r="Q30" s="6">
        <f>O30/$O$77</f>
        <v>2.7476319336252469E-4</v>
      </c>
      <c r="R30" s="20">
        <v>-35.99</v>
      </c>
    </row>
    <row r="31" spans="1:18" x14ac:dyDescent="0.35">
      <c r="A31" s="19" t="s">
        <v>11</v>
      </c>
      <c r="B31" s="7">
        <v>18.59</v>
      </c>
      <c r="C31" s="7">
        <v>0</v>
      </c>
      <c r="D31" s="7">
        <v>0</v>
      </c>
      <c r="E31" s="7">
        <v>0</v>
      </c>
      <c r="F31" s="7">
        <v>0</v>
      </c>
      <c r="G31" s="7">
        <v>43</v>
      </c>
      <c r="H31" s="7">
        <v>8.81</v>
      </c>
      <c r="I31" s="7">
        <v>34.19</v>
      </c>
      <c r="J31" s="7">
        <v>37.83</v>
      </c>
      <c r="K31" s="7">
        <v>0</v>
      </c>
      <c r="L31" s="7">
        <v>0</v>
      </c>
      <c r="M31" s="7">
        <v>4.63</v>
      </c>
      <c r="N31" s="7">
        <v>2.5299999999999998</v>
      </c>
      <c r="O31" s="7">
        <v>106.58</v>
      </c>
      <c r="P31" s="1"/>
      <c r="Q31" s="1"/>
      <c r="R31" s="20"/>
    </row>
    <row r="32" spans="1:18" x14ac:dyDescent="0.35">
      <c r="A32" s="19" t="s">
        <v>24</v>
      </c>
      <c r="B32" s="7">
        <v>22.29</v>
      </c>
      <c r="C32" s="7">
        <v>0.01</v>
      </c>
      <c r="D32" s="7">
        <v>0.01</v>
      </c>
      <c r="E32" s="7">
        <v>0</v>
      </c>
      <c r="F32" s="7">
        <v>2.73</v>
      </c>
      <c r="G32" s="7">
        <v>273.66000000000003</v>
      </c>
      <c r="H32" s="7">
        <v>190.41</v>
      </c>
      <c r="I32" s="7">
        <v>83.25</v>
      </c>
      <c r="J32" s="7">
        <v>14.07</v>
      </c>
      <c r="K32" s="7">
        <v>0</v>
      </c>
      <c r="L32" s="7">
        <v>66.31</v>
      </c>
      <c r="M32" s="7">
        <v>0.49</v>
      </c>
      <c r="N32" s="7">
        <v>0.38</v>
      </c>
      <c r="O32" s="7">
        <v>379.94</v>
      </c>
      <c r="P32" s="6">
        <f>(O32-O33)/O33</f>
        <v>1.0962694907136408E-2</v>
      </c>
      <c r="Q32" s="6">
        <f>O32/$O$77</f>
        <v>1.4788713371038055E-3</v>
      </c>
      <c r="R32" s="20">
        <v>4.12</v>
      </c>
    </row>
    <row r="33" spans="1:18" x14ac:dyDescent="0.35">
      <c r="A33" s="19" t="s">
        <v>11</v>
      </c>
      <c r="B33" s="7">
        <v>15.08</v>
      </c>
      <c r="C33" s="7">
        <v>0.01</v>
      </c>
      <c r="D33" s="7">
        <v>0.01</v>
      </c>
      <c r="E33" s="7">
        <v>0</v>
      </c>
      <c r="F33" s="7">
        <v>4.07</v>
      </c>
      <c r="G33" s="7">
        <v>277.36</v>
      </c>
      <c r="H33" s="7">
        <v>193.6</v>
      </c>
      <c r="I33" s="7">
        <v>83.75</v>
      </c>
      <c r="J33" s="7">
        <v>4.76</v>
      </c>
      <c r="K33" s="7">
        <v>0</v>
      </c>
      <c r="L33" s="7">
        <v>73.88</v>
      </c>
      <c r="M33" s="7">
        <v>0.3</v>
      </c>
      <c r="N33" s="7">
        <v>0.37</v>
      </c>
      <c r="O33" s="7">
        <v>375.82</v>
      </c>
      <c r="P33" s="1"/>
      <c r="Q33" s="1"/>
      <c r="R33" s="20"/>
    </row>
    <row r="34" spans="1:18" x14ac:dyDescent="0.35">
      <c r="A34" s="19" t="s">
        <v>25</v>
      </c>
      <c r="B34" s="7">
        <v>1004.32</v>
      </c>
      <c r="C34" s="7">
        <v>128.47</v>
      </c>
      <c r="D34" s="7">
        <v>114.42</v>
      </c>
      <c r="E34" s="7">
        <v>14.04</v>
      </c>
      <c r="F34" s="7">
        <v>199.6</v>
      </c>
      <c r="G34" s="7">
        <v>4036.22</v>
      </c>
      <c r="H34" s="7">
        <v>1590.02</v>
      </c>
      <c r="I34" s="7">
        <v>2446.21</v>
      </c>
      <c r="J34" s="7">
        <v>1390.35</v>
      </c>
      <c r="K34" s="7">
        <v>21.67</v>
      </c>
      <c r="L34" s="7">
        <v>75.44</v>
      </c>
      <c r="M34" s="7">
        <v>170.71</v>
      </c>
      <c r="N34" s="7">
        <v>3312.21</v>
      </c>
      <c r="O34" s="7">
        <v>10338.99</v>
      </c>
      <c r="P34" s="6">
        <f>(O34-O35)/O35</f>
        <v>9.8846311224950606E-2</v>
      </c>
      <c r="Q34" s="6">
        <f>O34/$O$77</f>
        <v>4.0243290955421576E-2</v>
      </c>
      <c r="R34" s="20">
        <v>930.04</v>
      </c>
    </row>
    <row r="35" spans="1:18" x14ac:dyDescent="0.35">
      <c r="A35" s="19" t="s">
        <v>11</v>
      </c>
      <c r="B35" s="7">
        <v>938.13</v>
      </c>
      <c r="C35" s="7">
        <v>108.2</v>
      </c>
      <c r="D35" s="7">
        <v>91.86</v>
      </c>
      <c r="E35" s="7">
        <v>16.329999999999998</v>
      </c>
      <c r="F35" s="7">
        <v>167.86</v>
      </c>
      <c r="G35" s="7">
        <v>3844.5</v>
      </c>
      <c r="H35" s="7">
        <v>1625.52</v>
      </c>
      <c r="I35" s="7">
        <v>2218.9899999999998</v>
      </c>
      <c r="J35" s="7">
        <v>1023.87</v>
      </c>
      <c r="K35" s="7">
        <v>33.869999999999997</v>
      </c>
      <c r="L35" s="7">
        <v>62.29</v>
      </c>
      <c r="M35" s="7">
        <v>97.06</v>
      </c>
      <c r="N35" s="7">
        <v>3133.17</v>
      </c>
      <c r="O35" s="7">
        <v>9408.9500000000007</v>
      </c>
      <c r="P35" s="1"/>
      <c r="Q35" s="1"/>
      <c r="R35" s="20"/>
    </row>
    <row r="36" spans="1:18" x14ac:dyDescent="0.35">
      <c r="A36" s="19" t="s">
        <v>26</v>
      </c>
      <c r="B36" s="7">
        <v>294.89</v>
      </c>
      <c r="C36" s="7">
        <v>51.66</v>
      </c>
      <c r="D36" s="7">
        <v>51.64</v>
      </c>
      <c r="E36" s="7">
        <v>0.02</v>
      </c>
      <c r="F36" s="7">
        <v>59.51</v>
      </c>
      <c r="G36" s="7">
        <v>2470.81</v>
      </c>
      <c r="H36" s="7">
        <v>1032.71</v>
      </c>
      <c r="I36" s="7">
        <v>1438.1</v>
      </c>
      <c r="J36" s="7">
        <v>430.25</v>
      </c>
      <c r="K36" s="7">
        <v>0</v>
      </c>
      <c r="L36" s="7">
        <v>14.46</v>
      </c>
      <c r="M36" s="7">
        <v>45.54</v>
      </c>
      <c r="N36" s="7">
        <v>12.3</v>
      </c>
      <c r="O36" s="7">
        <v>3379.42</v>
      </c>
      <c r="P36" s="6">
        <f>(O36-O37)/O37</f>
        <v>0.17889485801995403</v>
      </c>
      <c r="Q36" s="6">
        <f>O36/$O$77</f>
        <v>1.3153991088159558E-2</v>
      </c>
      <c r="R36" s="20">
        <v>512.82000000000005</v>
      </c>
    </row>
    <row r="37" spans="1:18" x14ac:dyDescent="0.35">
      <c r="A37" s="19" t="s">
        <v>11</v>
      </c>
      <c r="B37" s="7">
        <v>290.45999999999998</v>
      </c>
      <c r="C37" s="7">
        <v>45.97</v>
      </c>
      <c r="D37" s="7">
        <v>45.97</v>
      </c>
      <c r="E37" s="7">
        <v>0</v>
      </c>
      <c r="F37" s="7">
        <v>54.97</v>
      </c>
      <c r="G37" s="7">
        <v>2025.96</v>
      </c>
      <c r="H37" s="7">
        <v>992.58</v>
      </c>
      <c r="I37" s="7">
        <v>1033.3800000000001</v>
      </c>
      <c r="J37" s="7">
        <v>379.81</v>
      </c>
      <c r="K37" s="7">
        <v>0</v>
      </c>
      <c r="L37" s="7">
        <v>14.91</v>
      </c>
      <c r="M37" s="7">
        <v>45.92</v>
      </c>
      <c r="N37" s="7">
        <v>8.6</v>
      </c>
      <c r="O37" s="7">
        <v>2866.6</v>
      </c>
      <c r="P37" s="1"/>
      <c r="Q37" s="1"/>
      <c r="R37" s="20"/>
    </row>
    <row r="38" spans="1:18" x14ac:dyDescent="0.35">
      <c r="A38" s="19" t="s">
        <v>27</v>
      </c>
      <c r="B38" s="7">
        <v>1618.94</v>
      </c>
      <c r="C38" s="7">
        <v>84.02</v>
      </c>
      <c r="D38" s="7">
        <v>84.02</v>
      </c>
      <c r="E38" s="7">
        <v>0</v>
      </c>
      <c r="F38" s="7">
        <v>73.27</v>
      </c>
      <c r="G38" s="7">
        <v>2710.68</v>
      </c>
      <c r="H38" s="7">
        <v>1001.37</v>
      </c>
      <c r="I38" s="7">
        <v>1709.31</v>
      </c>
      <c r="J38" s="7">
        <v>2322.63</v>
      </c>
      <c r="K38" s="7">
        <v>-0.09</v>
      </c>
      <c r="L38" s="7">
        <v>61.9</v>
      </c>
      <c r="M38" s="7">
        <v>971.22</v>
      </c>
      <c r="N38" s="7">
        <v>2985.83</v>
      </c>
      <c r="O38" s="7">
        <v>10828.4</v>
      </c>
      <c r="P38" s="6">
        <f>(O38-O39)/O39</f>
        <v>0.181336274564352</v>
      </c>
      <c r="Q38" s="6">
        <f>O38/$O$77</f>
        <v>4.2148261269397393E-2</v>
      </c>
      <c r="R38" s="20">
        <v>1662.17</v>
      </c>
    </row>
    <row r="39" spans="1:18" x14ac:dyDescent="0.35">
      <c r="A39" s="19" t="s">
        <v>11</v>
      </c>
      <c r="B39" s="7">
        <v>1350.94</v>
      </c>
      <c r="C39" s="7">
        <v>62.24</v>
      </c>
      <c r="D39" s="7">
        <v>62.24</v>
      </c>
      <c r="E39" s="7">
        <v>0</v>
      </c>
      <c r="F39" s="7">
        <v>59.6</v>
      </c>
      <c r="G39" s="7">
        <v>2517.0700000000002</v>
      </c>
      <c r="H39" s="7">
        <v>1173.3900000000001</v>
      </c>
      <c r="I39" s="7">
        <v>1343.68</v>
      </c>
      <c r="J39" s="7">
        <v>1865.67</v>
      </c>
      <c r="K39" s="7">
        <v>0.14000000000000001</v>
      </c>
      <c r="L39" s="7">
        <v>64.89</v>
      </c>
      <c r="M39" s="7">
        <v>869.42</v>
      </c>
      <c r="N39" s="7">
        <v>2376.2600000000002</v>
      </c>
      <c r="O39" s="7">
        <v>9166.23</v>
      </c>
      <c r="P39" s="1"/>
      <c r="Q39" s="1"/>
      <c r="R39" s="20"/>
    </row>
    <row r="40" spans="1:18" x14ac:dyDescent="0.35">
      <c r="A40" s="19" t="s">
        <v>28</v>
      </c>
      <c r="B40" s="7">
        <v>79.599999999999994</v>
      </c>
      <c r="C40" s="7">
        <v>2.0099999999999998</v>
      </c>
      <c r="D40" s="7">
        <v>2.0099999999999998</v>
      </c>
      <c r="E40" s="7">
        <v>0</v>
      </c>
      <c r="F40" s="7">
        <v>17.260000000000002</v>
      </c>
      <c r="G40" s="7">
        <v>2085.21</v>
      </c>
      <c r="H40" s="7">
        <v>424.87</v>
      </c>
      <c r="I40" s="7">
        <v>1660.35</v>
      </c>
      <c r="J40" s="7">
        <v>3.02</v>
      </c>
      <c r="K40" s="7">
        <v>0</v>
      </c>
      <c r="L40" s="7">
        <v>5.76</v>
      </c>
      <c r="M40" s="7">
        <v>57.76</v>
      </c>
      <c r="N40" s="7">
        <v>15.16</v>
      </c>
      <c r="O40" s="7">
        <v>2265.79</v>
      </c>
      <c r="P40" s="6">
        <f>(O40-O41)/O41</f>
        <v>0.2925582589349382</v>
      </c>
      <c r="Q40" s="6">
        <f>O40/$O$77</f>
        <v>8.8193185421288397E-3</v>
      </c>
      <c r="R40" s="20">
        <v>512.84</v>
      </c>
    </row>
    <row r="41" spans="1:18" x14ac:dyDescent="0.35">
      <c r="A41" s="19" t="s">
        <v>11</v>
      </c>
      <c r="B41" s="7">
        <v>55.55</v>
      </c>
      <c r="C41" s="7">
        <v>1.64</v>
      </c>
      <c r="D41" s="7">
        <v>1.64</v>
      </c>
      <c r="E41" s="7">
        <v>0</v>
      </c>
      <c r="F41" s="7">
        <v>14.54</v>
      </c>
      <c r="G41" s="7">
        <v>1631.15</v>
      </c>
      <c r="H41" s="7">
        <v>349.8</v>
      </c>
      <c r="I41" s="7">
        <v>1281.3499999999999</v>
      </c>
      <c r="J41" s="7">
        <v>8.93</v>
      </c>
      <c r="K41" s="7">
        <v>0</v>
      </c>
      <c r="L41" s="7">
        <v>4.84</v>
      </c>
      <c r="M41" s="7">
        <v>22.77</v>
      </c>
      <c r="N41" s="7">
        <v>13.53</v>
      </c>
      <c r="O41" s="7">
        <v>1752.95</v>
      </c>
      <c r="P41" s="1"/>
      <c r="Q41" s="1"/>
      <c r="R41" s="20"/>
    </row>
    <row r="42" spans="1:18" x14ac:dyDescent="0.35">
      <c r="A42" s="19" t="s">
        <v>29</v>
      </c>
      <c r="B42" s="7">
        <v>1880.38</v>
      </c>
      <c r="C42" s="7">
        <v>679.75</v>
      </c>
      <c r="D42" s="7">
        <v>653.9</v>
      </c>
      <c r="E42" s="7">
        <v>25.85</v>
      </c>
      <c r="F42" s="7">
        <v>180.17</v>
      </c>
      <c r="G42" s="7">
        <v>6692.85</v>
      </c>
      <c r="H42" s="7">
        <v>2854.56</v>
      </c>
      <c r="I42" s="7">
        <v>3838.3</v>
      </c>
      <c r="J42" s="7">
        <v>2331.5500000000002</v>
      </c>
      <c r="K42" s="7">
        <v>91.32</v>
      </c>
      <c r="L42" s="7">
        <v>516.67999999999995</v>
      </c>
      <c r="M42" s="7">
        <v>438.66</v>
      </c>
      <c r="N42" s="7">
        <v>364.64</v>
      </c>
      <c r="O42" s="7">
        <v>13176.01</v>
      </c>
      <c r="P42" s="6">
        <f>(O42-O43)/O43</f>
        <v>0.31431914509469866</v>
      </c>
      <c r="Q42" s="6">
        <f>O42/$O$77</f>
        <v>5.1286054446473425E-2</v>
      </c>
      <c r="R42" s="20">
        <v>3151.04</v>
      </c>
    </row>
    <row r="43" spans="1:18" x14ac:dyDescent="0.35">
      <c r="A43" s="19" t="s">
        <v>11</v>
      </c>
      <c r="B43" s="7">
        <v>1633.08</v>
      </c>
      <c r="C43" s="7">
        <v>543.29999999999995</v>
      </c>
      <c r="D43" s="7">
        <v>519.94000000000005</v>
      </c>
      <c r="E43" s="7">
        <v>23.35</v>
      </c>
      <c r="F43" s="7">
        <v>139.66</v>
      </c>
      <c r="G43" s="7">
        <v>5131.6099999999997</v>
      </c>
      <c r="H43" s="7">
        <v>2318.2199999999998</v>
      </c>
      <c r="I43" s="7">
        <v>2813.4</v>
      </c>
      <c r="J43" s="7">
        <v>1557.27</v>
      </c>
      <c r="K43" s="7">
        <v>0</v>
      </c>
      <c r="L43" s="7">
        <v>440.3</v>
      </c>
      <c r="M43" s="7">
        <v>372.77</v>
      </c>
      <c r="N43" s="7">
        <v>206.98</v>
      </c>
      <c r="O43" s="7">
        <v>10024.969999999999</v>
      </c>
      <c r="P43" s="1"/>
      <c r="Q43" s="1"/>
      <c r="R43" s="20"/>
    </row>
    <row r="44" spans="1:18" x14ac:dyDescent="0.35">
      <c r="A44" s="19" t="s">
        <v>30</v>
      </c>
      <c r="B44" s="7">
        <v>4237.38</v>
      </c>
      <c r="C44" s="7">
        <v>977.82</v>
      </c>
      <c r="D44" s="7">
        <v>487.09</v>
      </c>
      <c r="E44" s="7">
        <v>490.74</v>
      </c>
      <c r="F44" s="7">
        <v>923.33</v>
      </c>
      <c r="G44" s="7">
        <v>8975.06</v>
      </c>
      <c r="H44" s="7">
        <v>3153.31</v>
      </c>
      <c r="I44" s="7">
        <v>5821.75</v>
      </c>
      <c r="J44" s="7">
        <v>16682.240000000002</v>
      </c>
      <c r="K44" s="7">
        <v>309.45999999999998</v>
      </c>
      <c r="L44" s="7">
        <v>522.09</v>
      </c>
      <c r="M44" s="7">
        <v>651.75</v>
      </c>
      <c r="N44" s="7">
        <v>1208.04</v>
      </c>
      <c r="O44" s="7">
        <v>34487.18</v>
      </c>
      <c r="P44" s="6">
        <f>(O44-O45)/O45</f>
        <v>5.8737245916052963E-2</v>
      </c>
      <c r="Q44" s="6">
        <f>O44/$O$77</f>
        <v>0.13423725324930152</v>
      </c>
      <c r="R44" s="20">
        <v>1913.3</v>
      </c>
    </row>
    <row r="45" spans="1:18" x14ac:dyDescent="0.35">
      <c r="A45" s="19" t="s">
        <v>11</v>
      </c>
      <c r="B45" s="7">
        <v>3959.27</v>
      </c>
      <c r="C45" s="7">
        <v>848.96</v>
      </c>
      <c r="D45" s="7">
        <v>446.7</v>
      </c>
      <c r="E45" s="7">
        <v>402.26</v>
      </c>
      <c r="F45" s="7">
        <v>765.2</v>
      </c>
      <c r="G45" s="7">
        <v>8240.52</v>
      </c>
      <c r="H45" s="7">
        <v>2610.9499999999998</v>
      </c>
      <c r="I45" s="7">
        <v>5629.57</v>
      </c>
      <c r="J45" s="7">
        <v>14433.08</v>
      </c>
      <c r="K45" s="7">
        <v>286.44</v>
      </c>
      <c r="L45" s="7">
        <v>506.97</v>
      </c>
      <c r="M45" s="7">
        <v>1397.2</v>
      </c>
      <c r="N45" s="7">
        <v>2136.2399999999998</v>
      </c>
      <c r="O45" s="7">
        <v>32573.88</v>
      </c>
      <c r="P45" s="1"/>
      <c r="Q45" s="1"/>
      <c r="R45" s="20"/>
    </row>
    <row r="46" spans="1:18" x14ac:dyDescent="0.35">
      <c r="A46" s="19" t="s">
        <v>31</v>
      </c>
      <c r="B46" s="7">
        <v>1592.3</v>
      </c>
      <c r="C46" s="7">
        <v>464.61</v>
      </c>
      <c r="D46" s="7">
        <v>256.07</v>
      </c>
      <c r="E46" s="7">
        <v>208.53</v>
      </c>
      <c r="F46" s="7">
        <v>421.7</v>
      </c>
      <c r="G46" s="7">
        <v>3642.04</v>
      </c>
      <c r="H46" s="7">
        <v>977.31</v>
      </c>
      <c r="I46" s="7">
        <v>2664.73</v>
      </c>
      <c r="J46" s="7">
        <v>8199.2999999999993</v>
      </c>
      <c r="K46" s="7">
        <v>121.64</v>
      </c>
      <c r="L46" s="7">
        <v>145.4</v>
      </c>
      <c r="M46" s="7">
        <v>535.67999999999995</v>
      </c>
      <c r="N46" s="7">
        <v>474.93</v>
      </c>
      <c r="O46" s="7">
        <v>15597.59</v>
      </c>
      <c r="P46" s="6">
        <f>(O46-O47)/O47</f>
        <v>0.13759847946682152</v>
      </c>
      <c r="Q46" s="6">
        <f>O46/$O$77</f>
        <v>6.0711767065581262E-2</v>
      </c>
      <c r="R46" s="20">
        <v>1886.61</v>
      </c>
    </row>
    <row r="47" spans="1:18" x14ac:dyDescent="0.35">
      <c r="A47" s="19" t="s">
        <v>11</v>
      </c>
      <c r="B47" s="7">
        <v>1608.11</v>
      </c>
      <c r="C47" s="7">
        <v>386.31</v>
      </c>
      <c r="D47" s="7">
        <v>231.37</v>
      </c>
      <c r="E47" s="7">
        <v>154.94</v>
      </c>
      <c r="F47" s="7">
        <v>353.6</v>
      </c>
      <c r="G47" s="7">
        <v>3405.74</v>
      </c>
      <c r="H47" s="7">
        <v>875.05</v>
      </c>
      <c r="I47" s="7">
        <v>2530.6999999999998</v>
      </c>
      <c r="J47" s="7">
        <v>6353.59</v>
      </c>
      <c r="K47" s="7">
        <v>127.46</v>
      </c>
      <c r="L47" s="7">
        <v>141.03</v>
      </c>
      <c r="M47" s="7">
        <v>288.61</v>
      </c>
      <c r="N47" s="7">
        <v>1046.52</v>
      </c>
      <c r="O47" s="7">
        <v>13710.98</v>
      </c>
      <c r="P47" s="1"/>
      <c r="Q47" s="1"/>
      <c r="R47" s="20"/>
    </row>
    <row r="48" spans="1:18" x14ac:dyDescent="0.35">
      <c r="A48" s="19" t="s">
        <v>32</v>
      </c>
      <c r="B48" s="7">
        <v>1881.84</v>
      </c>
      <c r="C48" s="7">
        <v>436.87</v>
      </c>
      <c r="D48" s="7">
        <v>187.98</v>
      </c>
      <c r="E48" s="7">
        <v>248.89</v>
      </c>
      <c r="F48" s="7">
        <v>460.64</v>
      </c>
      <c r="G48" s="7">
        <v>5987.14</v>
      </c>
      <c r="H48" s="7">
        <v>1679.21</v>
      </c>
      <c r="I48" s="7">
        <v>4307.93</v>
      </c>
      <c r="J48" s="7">
        <v>7248.38</v>
      </c>
      <c r="K48" s="7">
        <v>85.77</v>
      </c>
      <c r="L48" s="7">
        <v>245.92</v>
      </c>
      <c r="M48" s="7">
        <v>421.45</v>
      </c>
      <c r="N48" s="7">
        <v>875.31</v>
      </c>
      <c r="O48" s="7">
        <v>17643.32</v>
      </c>
      <c r="P48" s="6">
        <f>(O48-O49)/O49</f>
        <v>0.12218798200003178</v>
      </c>
      <c r="Q48" s="6">
        <f>O48/$O$77</f>
        <v>6.8674528186951397E-2</v>
      </c>
      <c r="R48" s="20">
        <v>1921.07</v>
      </c>
    </row>
    <row r="49" spans="1:18" x14ac:dyDescent="0.35">
      <c r="A49" s="19" t="s">
        <v>11</v>
      </c>
      <c r="B49" s="7">
        <v>1843.48</v>
      </c>
      <c r="C49" s="7">
        <v>374.79</v>
      </c>
      <c r="D49" s="7">
        <v>199.56</v>
      </c>
      <c r="E49" s="7">
        <v>175.23</v>
      </c>
      <c r="F49" s="7">
        <v>400.46</v>
      </c>
      <c r="G49" s="7">
        <v>5476.75</v>
      </c>
      <c r="H49" s="7">
        <v>1412.65</v>
      </c>
      <c r="I49" s="7">
        <v>4064.1</v>
      </c>
      <c r="J49" s="7">
        <v>6319.34</v>
      </c>
      <c r="K49" s="7">
        <v>120.94</v>
      </c>
      <c r="L49" s="7">
        <v>218.82</v>
      </c>
      <c r="M49" s="7">
        <v>507.31</v>
      </c>
      <c r="N49" s="7">
        <v>460.36</v>
      </c>
      <c r="O49" s="7">
        <v>15722.25</v>
      </c>
      <c r="P49" s="1"/>
      <c r="Q49" s="1"/>
      <c r="R49" s="20"/>
    </row>
    <row r="50" spans="1:18" x14ac:dyDescent="0.35">
      <c r="A50" s="19" t="s">
        <v>33</v>
      </c>
      <c r="B50" s="7">
        <v>222.87</v>
      </c>
      <c r="C50" s="7">
        <v>46.49</v>
      </c>
      <c r="D50" s="7">
        <v>24.36</v>
      </c>
      <c r="E50" s="7">
        <v>22.13</v>
      </c>
      <c r="F50" s="7">
        <v>10.199999999999999</v>
      </c>
      <c r="G50" s="7">
        <v>1819.12</v>
      </c>
      <c r="H50" s="7">
        <v>937.88</v>
      </c>
      <c r="I50" s="7">
        <v>881.23</v>
      </c>
      <c r="J50" s="7">
        <v>283.26</v>
      </c>
      <c r="K50" s="7">
        <v>0</v>
      </c>
      <c r="L50" s="7">
        <v>17.12</v>
      </c>
      <c r="M50" s="7">
        <v>205.62</v>
      </c>
      <c r="N50" s="7">
        <v>1498.41</v>
      </c>
      <c r="O50" s="7">
        <v>4103.08</v>
      </c>
      <c r="P50" s="6">
        <f>(O50-O51)/O51</f>
        <v>0.18719257433190978</v>
      </c>
      <c r="Q50" s="6">
        <f>O50/$O$77</f>
        <v>1.5970751713017536E-2</v>
      </c>
      <c r="R50" s="20">
        <v>646.96</v>
      </c>
    </row>
    <row r="51" spans="1:18" x14ac:dyDescent="0.35">
      <c r="A51" s="19" t="s">
        <v>11</v>
      </c>
      <c r="B51" s="7">
        <v>211.19</v>
      </c>
      <c r="C51" s="7">
        <v>45.62</v>
      </c>
      <c r="D51" s="7">
        <v>19.670000000000002</v>
      </c>
      <c r="E51" s="7">
        <v>25.95</v>
      </c>
      <c r="F51" s="7">
        <v>8.86</v>
      </c>
      <c r="G51" s="7">
        <v>1357.46</v>
      </c>
      <c r="H51" s="7">
        <v>706.23</v>
      </c>
      <c r="I51" s="7">
        <v>651.23</v>
      </c>
      <c r="J51" s="7">
        <v>248.32</v>
      </c>
      <c r="K51" s="7">
        <v>0</v>
      </c>
      <c r="L51" s="7">
        <v>9.19</v>
      </c>
      <c r="M51" s="7">
        <v>299.83</v>
      </c>
      <c r="N51" s="7">
        <v>1275.6500000000001</v>
      </c>
      <c r="O51" s="7">
        <v>3456.12</v>
      </c>
      <c r="P51" s="1"/>
      <c r="Q51" s="6"/>
      <c r="R51" s="20"/>
    </row>
    <row r="52" spans="1:18" s="5" customFormat="1" x14ac:dyDescent="0.35">
      <c r="A52" s="17" t="s">
        <v>34</v>
      </c>
      <c r="B52" s="8">
        <f>B4+B6+B8+B10+B12+B14+B16+B18+B20+B22+B24+B26+B28+B30+B32+B34+B36+B38+B40+B42+B44+B46+B48+B50</f>
        <v>23933.46</v>
      </c>
      <c r="C52" s="8">
        <f t="shared" ref="C52:O52" si="0">C4+C6+C8+C10+C12+C14+C16+C18+C20+C22+C24+C26+C28+C30+C32+C34+C36+C38+C40+C42+C44+C46+C48+C50</f>
        <v>5057.8399999999992</v>
      </c>
      <c r="D52" s="8">
        <f t="shared" si="0"/>
        <v>3758.7600000000007</v>
      </c>
      <c r="E52" s="8">
        <f t="shared" si="0"/>
        <v>1299.0700000000002</v>
      </c>
      <c r="F52" s="8">
        <f t="shared" si="0"/>
        <v>4281.42</v>
      </c>
      <c r="G52" s="8">
        <f t="shared" si="0"/>
        <v>81291.679999999993</v>
      </c>
      <c r="H52" s="8">
        <f t="shared" si="0"/>
        <v>31783.540000000005</v>
      </c>
      <c r="I52" s="8">
        <f t="shared" si="0"/>
        <v>49508.19</v>
      </c>
      <c r="J52" s="8">
        <f t="shared" si="0"/>
        <v>65212.320000000007</v>
      </c>
      <c r="K52" s="8">
        <f t="shared" si="0"/>
        <v>889.35</v>
      </c>
      <c r="L52" s="8">
        <f t="shared" si="0"/>
        <v>4862.8799999999992</v>
      </c>
      <c r="M52" s="8">
        <f t="shared" si="0"/>
        <v>6226.57</v>
      </c>
      <c r="N52" s="8">
        <f t="shared" si="0"/>
        <v>23073.02</v>
      </c>
      <c r="O52" s="8">
        <f t="shared" si="0"/>
        <v>214828.57999999996</v>
      </c>
      <c r="P52" s="6">
        <f>(O52-O53)/O53</f>
        <v>0.16257950948052674</v>
      </c>
      <c r="Q52" s="6">
        <f>O52/$O$77</f>
        <v>0.8361947395712791</v>
      </c>
      <c r="R52" s="20">
        <v>30042.44</v>
      </c>
    </row>
    <row r="53" spans="1:18" x14ac:dyDescent="0.35">
      <c r="A53" s="19" t="s">
        <v>35</v>
      </c>
      <c r="B53" s="29">
        <f>B5+B7+B9+B11+B13+B15+B17+B19+B21+B23+B25+B27+B29+B31+B33+B35+B37+B39+B41+B43+B45+B47+B49+B51</f>
        <v>21547.909999999996</v>
      </c>
      <c r="C53" s="29">
        <f t="shared" ref="C53:O53" si="1">C5+C7+C9+C11+C13+C15+C17+C19+C21+C23+C25+C27+C29+C31+C33+C35+C37+C39+C41+C43+C45+C47+C49+C51</f>
        <v>4167.6000000000004</v>
      </c>
      <c r="D53" s="29">
        <f t="shared" si="1"/>
        <v>3141.3699999999994</v>
      </c>
      <c r="E53" s="29">
        <f t="shared" si="1"/>
        <v>1026.21</v>
      </c>
      <c r="F53" s="29">
        <f t="shared" si="1"/>
        <v>3563.3199999999997</v>
      </c>
      <c r="G53" s="29">
        <f t="shared" si="1"/>
        <v>70433.48</v>
      </c>
      <c r="H53" s="29">
        <f t="shared" si="1"/>
        <v>27172.730000000003</v>
      </c>
      <c r="I53" s="29">
        <f t="shared" si="1"/>
        <v>43260.709999999992</v>
      </c>
      <c r="J53" s="29">
        <f t="shared" si="1"/>
        <v>53508.82</v>
      </c>
      <c r="K53" s="29">
        <f t="shared" si="1"/>
        <v>852.16000000000008</v>
      </c>
      <c r="L53" s="29">
        <f t="shared" si="1"/>
        <v>4190.4799999999996</v>
      </c>
      <c r="M53" s="29">
        <f t="shared" si="1"/>
        <v>6126.2800000000007</v>
      </c>
      <c r="N53" s="29">
        <f t="shared" si="1"/>
        <v>20396.150000000005</v>
      </c>
      <c r="O53" s="29">
        <f t="shared" si="1"/>
        <v>184786.14</v>
      </c>
      <c r="P53" s="1"/>
      <c r="Q53" s="1"/>
      <c r="R53" s="20"/>
    </row>
    <row r="54" spans="1:18" x14ac:dyDescent="0.35">
      <c r="A54" s="19" t="s">
        <v>36</v>
      </c>
      <c r="B54" s="6">
        <f>(B52-B53)/B53</f>
        <v>0.11070911285595696</v>
      </c>
      <c r="C54" s="6">
        <f t="shared" ref="C54:O54" si="2">(C52-C53)/C53</f>
        <v>0.21360975141568259</v>
      </c>
      <c r="D54" s="6">
        <f t="shared" si="2"/>
        <v>0.19653526964349993</v>
      </c>
      <c r="E54" s="6">
        <f t="shared" si="2"/>
        <v>0.2658909969694313</v>
      </c>
      <c r="F54" s="6">
        <f t="shared" si="2"/>
        <v>0.20152554359417635</v>
      </c>
      <c r="G54" s="6">
        <f t="shared" si="2"/>
        <v>0.15416248068390201</v>
      </c>
      <c r="H54" s="6">
        <f t="shared" si="2"/>
        <v>0.16968519541466759</v>
      </c>
      <c r="I54" s="6">
        <f t="shared" si="2"/>
        <v>0.14441464321783004</v>
      </c>
      <c r="J54" s="6">
        <f t="shared" si="2"/>
        <v>0.21872095105068673</v>
      </c>
      <c r="K54" s="6">
        <f t="shared" si="2"/>
        <v>4.3642039053698761E-2</v>
      </c>
      <c r="L54" s="6">
        <f t="shared" si="2"/>
        <v>0.16045894503732264</v>
      </c>
      <c r="M54" s="6">
        <f t="shared" si="2"/>
        <v>1.6370456459711122E-2</v>
      </c>
      <c r="N54" s="6">
        <f t="shared" si="2"/>
        <v>0.13124388671391388</v>
      </c>
      <c r="O54" s="6">
        <f t="shared" si="2"/>
        <v>0.16257950948052674</v>
      </c>
      <c r="P54" s="1"/>
      <c r="Q54" s="1"/>
      <c r="R54" s="20"/>
    </row>
    <row r="55" spans="1:18" s="5" customFormat="1" x14ac:dyDescent="0.35">
      <c r="A55" s="17" t="s">
        <v>69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0"/>
    </row>
    <row r="56" spans="1:18" x14ac:dyDescent="0.35">
      <c r="A56" s="19" t="s">
        <v>37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3992.99</v>
      </c>
      <c r="K56" s="7">
        <v>0</v>
      </c>
      <c r="L56" s="7">
        <v>0</v>
      </c>
      <c r="M56" s="7">
        <v>80.040000000000006</v>
      </c>
      <c r="N56" s="7">
        <v>0</v>
      </c>
      <c r="O56" s="7">
        <v>4073.03</v>
      </c>
      <c r="P56" s="6">
        <f>(O56-O57)/O57</f>
        <v>0.44948718496217061</v>
      </c>
      <c r="Q56" s="6">
        <f>O56/$O$77</f>
        <v>1.5853785656061256E-2</v>
      </c>
      <c r="R56" s="20">
        <v>1263.05</v>
      </c>
    </row>
    <row r="57" spans="1:18" x14ac:dyDescent="0.35">
      <c r="A57" s="19" t="s">
        <v>11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2749.22</v>
      </c>
      <c r="K57" s="7">
        <v>0</v>
      </c>
      <c r="L57" s="7">
        <v>0</v>
      </c>
      <c r="M57" s="7">
        <v>60.76</v>
      </c>
      <c r="N57" s="7">
        <v>0</v>
      </c>
      <c r="O57" s="7">
        <v>2809.98</v>
      </c>
      <c r="P57" s="1"/>
      <c r="Q57" s="1"/>
      <c r="R57" s="20"/>
    </row>
    <row r="58" spans="1:18" x14ac:dyDescent="0.35">
      <c r="A58" s="19" t="s">
        <v>38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2556.5100000000002</v>
      </c>
      <c r="K58" s="7">
        <v>0</v>
      </c>
      <c r="L58" s="7">
        <v>0</v>
      </c>
      <c r="M58" s="7">
        <v>160.52000000000001</v>
      </c>
      <c r="N58" s="7">
        <v>0</v>
      </c>
      <c r="O58" s="7">
        <v>2717.03</v>
      </c>
      <c r="P58" s="6">
        <f>(O58-O59)/O59</f>
        <v>0.57356646029640879</v>
      </c>
      <c r="Q58" s="6">
        <f>O58/$O$77</f>
        <v>1.0575716663291974E-2</v>
      </c>
      <c r="R58" s="20">
        <v>990.36</v>
      </c>
    </row>
    <row r="59" spans="1:18" x14ac:dyDescent="0.35">
      <c r="A59" s="19" t="s">
        <v>11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1582.48</v>
      </c>
      <c r="K59" s="7">
        <v>0</v>
      </c>
      <c r="L59" s="7">
        <v>0</v>
      </c>
      <c r="M59" s="7">
        <v>144.19</v>
      </c>
      <c r="N59" s="7">
        <v>0</v>
      </c>
      <c r="O59" s="7">
        <v>1726.67</v>
      </c>
      <c r="P59" s="1"/>
      <c r="Q59" s="1"/>
      <c r="R59" s="20"/>
    </row>
    <row r="60" spans="1:18" x14ac:dyDescent="0.35">
      <c r="A60" s="19" t="s">
        <v>39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4819.8999999999996</v>
      </c>
      <c r="K60" s="7">
        <v>0</v>
      </c>
      <c r="L60" s="7">
        <v>0</v>
      </c>
      <c r="M60" s="7">
        <v>321.62</v>
      </c>
      <c r="N60" s="7">
        <v>0</v>
      </c>
      <c r="O60" s="7">
        <v>5141.5200000000004</v>
      </c>
      <c r="P60" s="6">
        <f>(O60-O61)/O61</f>
        <v>0.32482330175139351</v>
      </c>
      <c r="Q60" s="6">
        <f>O60/$O$77</f>
        <v>2.0012756111875449E-2</v>
      </c>
      <c r="R60" s="20">
        <v>1260.6099999999999</v>
      </c>
    </row>
    <row r="61" spans="1:18" x14ac:dyDescent="0.35">
      <c r="A61" s="19" t="s">
        <v>11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3491.45</v>
      </c>
      <c r="K61" s="7">
        <v>0</v>
      </c>
      <c r="L61" s="7">
        <v>0</v>
      </c>
      <c r="M61" s="7">
        <v>389.46</v>
      </c>
      <c r="N61" s="7">
        <v>0</v>
      </c>
      <c r="O61" s="7">
        <v>3880.91</v>
      </c>
      <c r="P61" s="1"/>
      <c r="Q61" s="1"/>
      <c r="R61" s="20"/>
    </row>
    <row r="62" spans="1:18" x14ac:dyDescent="0.35">
      <c r="A62" s="19" t="s">
        <v>40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1328.94</v>
      </c>
      <c r="K62" s="7">
        <v>0</v>
      </c>
      <c r="L62" s="7">
        <v>0</v>
      </c>
      <c r="M62" s="7">
        <v>30.84</v>
      </c>
      <c r="N62" s="7">
        <v>0</v>
      </c>
      <c r="O62" s="7">
        <v>1359.78</v>
      </c>
      <c r="P62" s="6">
        <f>(O62-O63)/O63</f>
        <v>0.37884948842491661</v>
      </c>
      <c r="Q62" s="6">
        <f>O62/$O$77</f>
        <v>5.2927821939438135E-3</v>
      </c>
      <c r="R62" s="20">
        <v>373.61</v>
      </c>
    </row>
    <row r="63" spans="1:18" x14ac:dyDescent="0.35">
      <c r="A63" s="19" t="s">
        <v>11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971.59</v>
      </c>
      <c r="K63" s="7">
        <v>0</v>
      </c>
      <c r="L63" s="7">
        <v>0</v>
      </c>
      <c r="M63" s="7">
        <v>14.58</v>
      </c>
      <c r="N63" s="7">
        <v>0</v>
      </c>
      <c r="O63" s="7">
        <v>986.17</v>
      </c>
      <c r="P63" s="1"/>
      <c r="Q63" s="1"/>
      <c r="R63" s="20"/>
    </row>
    <row r="64" spans="1:18" x14ac:dyDescent="0.35">
      <c r="A64" s="19" t="s">
        <v>41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12757.07</v>
      </c>
      <c r="K64" s="7">
        <v>0</v>
      </c>
      <c r="L64" s="7">
        <v>0</v>
      </c>
      <c r="M64" s="7">
        <v>193.86</v>
      </c>
      <c r="N64" s="7">
        <v>0</v>
      </c>
      <c r="O64" s="7">
        <v>12950.93</v>
      </c>
      <c r="P64" s="6">
        <f>(O64-O65)/O65</f>
        <v>0.12975258014342902</v>
      </c>
      <c r="Q64" s="6">
        <f>O64/$O$77</f>
        <v>5.0409957271773935E-2</v>
      </c>
      <c r="R64" s="20">
        <v>1487.42</v>
      </c>
    </row>
    <row r="65" spans="1:18" x14ac:dyDescent="0.35">
      <c r="A65" s="19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11294.58</v>
      </c>
      <c r="K65" s="7">
        <v>0</v>
      </c>
      <c r="L65" s="7">
        <v>0</v>
      </c>
      <c r="M65" s="7">
        <v>168.93</v>
      </c>
      <c r="N65" s="7">
        <v>0</v>
      </c>
      <c r="O65" s="7">
        <v>11463.51</v>
      </c>
      <c r="P65" s="1"/>
      <c r="Q65" s="1"/>
      <c r="R65" s="20"/>
    </row>
    <row r="66" spans="1:18" s="5" customFormat="1" x14ac:dyDescent="0.35">
      <c r="A66" s="17" t="s">
        <v>70</v>
      </c>
      <c r="B66" s="8">
        <f>B56+B58+B60+B62+B64</f>
        <v>0</v>
      </c>
      <c r="C66" s="8">
        <f t="shared" ref="C66:O66" si="3">C56+C58+C60+C62+C64</f>
        <v>0</v>
      </c>
      <c r="D66" s="8">
        <f t="shared" si="3"/>
        <v>0</v>
      </c>
      <c r="E66" s="8">
        <f t="shared" si="3"/>
        <v>0</v>
      </c>
      <c r="F66" s="8">
        <f t="shared" si="3"/>
        <v>0</v>
      </c>
      <c r="G66" s="8">
        <f t="shared" si="3"/>
        <v>0</v>
      </c>
      <c r="H66" s="8">
        <f t="shared" si="3"/>
        <v>0</v>
      </c>
      <c r="I66" s="8">
        <f t="shared" si="3"/>
        <v>0</v>
      </c>
      <c r="J66" s="8">
        <f t="shared" si="3"/>
        <v>25455.41</v>
      </c>
      <c r="K66" s="8">
        <f t="shared" si="3"/>
        <v>0</v>
      </c>
      <c r="L66" s="8">
        <f t="shared" si="3"/>
        <v>0</v>
      </c>
      <c r="M66" s="8">
        <f t="shared" si="3"/>
        <v>786.88000000000011</v>
      </c>
      <c r="N66" s="8">
        <f t="shared" si="3"/>
        <v>0</v>
      </c>
      <c r="O66" s="8">
        <f t="shared" si="3"/>
        <v>26242.29</v>
      </c>
      <c r="P66" s="6">
        <f>(O66-O67)/O67</f>
        <v>0.25758317822577415</v>
      </c>
      <c r="Q66" s="6">
        <f>O66/$O$77</f>
        <v>0.10214499789694642</v>
      </c>
      <c r="R66" s="20">
        <v>5375.05</v>
      </c>
    </row>
    <row r="67" spans="1:18" x14ac:dyDescent="0.35">
      <c r="A67" s="19" t="s">
        <v>35</v>
      </c>
      <c r="B67" s="29">
        <f>B57+B59+B61+B63+B65</f>
        <v>0</v>
      </c>
      <c r="C67" s="29">
        <f t="shared" ref="C67:O67" si="4">C57+C59+C61+C63+C65</f>
        <v>0</v>
      </c>
      <c r="D67" s="29">
        <f t="shared" si="4"/>
        <v>0</v>
      </c>
      <c r="E67" s="29">
        <f t="shared" si="4"/>
        <v>0</v>
      </c>
      <c r="F67" s="29">
        <f t="shared" si="4"/>
        <v>0</v>
      </c>
      <c r="G67" s="29">
        <f t="shared" si="4"/>
        <v>0</v>
      </c>
      <c r="H67" s="29">
        <f t="shared" si="4"/>
        <v>0</v>
      </c>
      <c r="I67" s="29">
        <f t="shared" si="4"/>
        <v>0</v>
      </c>
      <c r="J67" s="29">
        <f t="shared" si="4"/>
        <v>20089.32</v>
      </c>
      <c r="K67" s="29">
        <f t="shared" si="4"/>
        <v>0</v>
      </c>
      <c r="L67" s="29">
        <f t="shared" si="4"/>
        <v>0</v>
      </c>
      <c r="M67" s="29">
        <f t="shared" si="4"/>
        <v>777.92000000000007</v>
      </c>
      <c r="N67" s="29">
        <f t="shared" si="4"/>
        <v>0</v>
      </c>
      <c r="O67" s="29">
        <f t="shared" si="4"/>
        <v>20867.239999999998</v>
      </c>
      <c r="P67" s="1"/>
      <c r="Q67" s="1"/>
      <c r="R67" s="20"/>
    </row>
    <row r="68" spans="1:18" x14ac:dyDescent="0.35">
      <c r="A68" s="19" t="s">
        <v>36</v>
      </c>
      <c r="B68" s="1"/>
      <c r="C68" s="1"/>
      <c r="D68" s="1"/>
      <c r="E68" s="1"/>
      <c r="F68" s="1"/>
      <c r="G68" s="1"/>
      <c r="H68" s="1"/>
      <c r="I68" s="1"/>
      <c r="J68" s="6">
        <f>(J66-J67)/J67</f>
        <v>0.26711157968512622</v>
      </c>
      <c r="K68" s="6"/>
      <c r="L68" s="6"/>
      <c r="M68" s="6">
        <f t="shared" ref="M68:O68" si="5">(M66-M67)/M67</f>
        <v>1.1517893870835093E-2</v>
      </c>
      <c r="N68" s="6"/>
      <c r="O68" s="6">
        <f t="shared" si="5"/>
        <v>0.25758317822577415</v>
      </c>
      <c r="P68" s="1"/>
      <c r="Q68" s="1"/>
      <c r="R68" s="20"/>
    </row>
    <row r="69" spans="1:18" s="5" customFormat="1" x14ac:dyDescent="0.35">
      <c r="A69" s="17" t="s">
        <v>52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20"/>
    </row>
    <row r="70" spans="1:18" x14ac:dyDescent="0.35">
      <c r="A70" s="19" t="s">
        <v>53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14643.74</v>
      </c>
      <c r="O70" s="7">
        <v>14643.74</v>
      </c>
      <c r="P70" s="6">
        <f>(O70-O71)/O71</f>
        <v>5.0468429434297857E-2</v>
      </c>
      <c r="Q70" s="6">
        <f>O70/$O$77</f>
        <v>5.6999019197769334E-2</v>
      </c>
      <c r="R70" s="20">
        <v>703.54</v>
      </c>
    </row>
    <row r="71" spans="1:18" x14ac:dyDescent="0.35">
      <c r="A71" s="19" t="s">
        <v>11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13940.2</v>
      </c>
      <c r="O71" s="7">
        <v>13940.2</v>
      </c>
      <c r="P71" s="1"/>
      <c r="Q71" s="1"/>
      <c r="R71" s="20"/>
    </row>
    <row r="72" spans="1:18" x14ac:dyDescent="0.35">
      <c r="A72" s="19" t="s">
        <v>54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1197.53</v>
      </c>
      <c r="O72" s="7">
        <v>1197.53</v>
      </c>
      <c r="P72" s="6">
        <f>(O72-O73)/O73</f>
        <v>8.2131497144509388E-2</v>
      </c>
      <c r="Q72" s="6">
        <f>O72/$O$77</f>
        <v>4.6612433340051593E-3</v>
      </c>
      <c r="R72" s="20">
        <v>90.89</v>
      </c>
    </row>
    <row r="73" spans="1:18" x14ac:dyDescent="0.35">
      <c r="A73" s="19" t="s">
        <v>11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1106.6400000000001</v>
      </c>
      <c r="O73" s="7">
        <v>1106.6400000000001</v>
      </c>
      <c r="P73" s="1"/>
      <c r="Q73" s="1"/>
      <c r="R73" s="20"/>
    </row>
    <row r="74" spans="1:18" s="5" customFormat="1" x14ac:dyDescent="0.35">
      <c r="A74" s="17" t="s">
        <v>55</v>
      </c>
      <c r="B74" s="8">
        <f>B70+B72</f>
        <v>0</v>
      </c>
      <c r="C74" s="8">
        <f t="shared" ref="C74:O74" si="6">C70+C72</f>
        <v>0</v>
      </c>
      <c r="D74" s="8">
        <f t="shared" si="6"/>
        <v>0</v>
      </c>
      <c r="E74" s="8">
        <f t="shared" si="6"/>
        <v>0</v>
      </c>
      <c r="F74" s="8">
        <f t="shared" si="6"/>
        <v>0</v>
      </c>
      <c r="G74" s="8">
        <f t="shared" si="6"/>
        <v>0</v>
      </c>
      <c r="H74" s="8">
        <f t="shared" si="6"/>
        <v>0</v>
      </c>
      <c r="I74" s="8">
        <f t="shared" si="6"/>
        <v>0</v>
      </c>
      <c r="J74" s="8">
        <f t="shared" si="6"/>
        <v>0</v>
      </c>
      <c r="K74" s="8">
        <f t="shared" si="6"/>
        <v>0</v>
      </c>
      <c r="L74" s="8">
        <f t="shared" si="6"/>
        <v>0</v>
      </c>
      <c r="M74" s="8">
        <f t="shared" si="6"/>
        <v>0</v>
      </c>
      <c r="N74" s="8">
        <f t="shared" si="6"/>
        <v>15841.27</v>
      </c>
      <c r="O74" s="8">
        <f t="shared" si="6"/>
        <v>15841.27</v>
      </c>
      <c r="P74" s="6">
        <f>(O74-O75)/O75</f>
        <v>5.2797132155322994E-2</v>
      </c>
      <c r="Q74" s="6">
        <f>O74/$O$77</f>
        <v>6.1660262531774493E-2</v>
      </c>
      <c r="R74" s="20">
        <v>794.43</v>
      </c>
    </row>
    <row r="75" spans="1:18" x14ac:dyDescent="0.35">
      <c r="A75" s="19" t="s">
        <v>35</v>
      </c>
      <c r="B75" s="29">
        <f>B71+B73</f>
        <v>0</v>
      </c>
      <c r="C75" s="29">
        <f t="shared" ref="C75:O75" si="7">C71+C73</f>
        <v>0</v>
      </c>
      <c r="D75" s="29">
        <f t="shared" si="7"/>
        <v>0</v>
      </c>
      <c r="E75" s="29">
        <f t="shared" si="7"/>
        <v>0</v>
      </c>
      <c r="F75" s="29">
        <f t="shared" si="7"/>
        <v>0</v>
      </c>
      <c r="G75" s="29">
        <f t="shared" si="7"/>
        <v>0</v>
      </c>
      <c r="H75" s="29">
        <f t="shared" si="7"/>
        <v>0</v>
      </c>
      <c r="I75" s="29">
        <f t="shared" si="7"/>
        <v>0</v>
      </c>
      <c r="J75" s="29">
        <f t="shared" si="7"/>
        <v>0</v>
      </c>
      <c r="K75" s="29">
        <f t="shared" si="7"/>
        <v>0</v>
      </c>
      <c r="L75" s="29">
        <f t="shared" si="7"/>
        <v>0</v>
      </c>
      <c r="M75" s="29">
        <f t="shared" si="7"/>
        <v>0</v>
      </c>
      <c r="N75" s="29">
        <f t="shared" si="7"/>
        <v>15046.84</v>
      </c>
      <c r="O75" s="29">
        <f t="shared" si="7"/>
        <v>15046.84</v>
      </c>
      <c r="P75" s="1"/>
      <c r="Q75" s="1"/>
      <c r="R75" s="20"/>
    </row>
    <row r="76" spans="1:18" x14ac:dyDescent="0.35">
      <c r="A76" s="19" t="s">
        <v>36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6">
        <f>(N74-N75)/N75</f>
        <v>5.2797132155322994E-2</v>
      </c>
      <c r="O76" s="6">
        <f>(O74-O75)/O75</f>
        <v>5.2797132155322994E-2</v>
      </c>
      <c r="P76" s="1"/>
      <c r="Q76" s="1"/>
      <c r="R76" s="20"/>
    </row>
    <row r="77" spans="1:18" s="5" customFormat="1" x14ac:dyDescent="0.35">
      <c r="A77" s="17" t="s">
        <v>42</v>
      </c>
      <c r="B77" s="8">
        <f>B52+B66+B74</f>
        <v>23933.46</v>
      </c>
      <c r="C77" s="8">
        <f t="shared" ref="C77:O77" si="8">C52+C66+C74</f>
        <v>5057.8399999999992</v>
      </c>
      <c r="D77" s="8">
        <f t="shared" si="8"/>
        <v>3758.7600000000007</v>
      </c>
      <c r="E77" s="8">
        <f t="shared" si="8"/>
        <v>1299.0700000000002</v>
      </c>
      <c r="F77" s="8">
        <f t="shared" si="8"/>
        <v>4281.42</v>
      </c>
      <c r="G77" s="8">
        <f t="shared" si="8"/>
        <v>81291.679999999993</v>
      </c>
      <c r="H77" s="8">
        <f t="shared" si="8"/>
        <v>31783.540000000005</v>
      </c>
      <c r="I77" s="8">
        <f t="shared" si="8"/>
        <v>49508.19</v>
      </c>
      <c r="J77" s="8">
        <f t="shared" si="8"/>
        <v>90667.73000000001</v>
      </c>
      <c r="K77" s="8">
        <f t="shared" si="8"/>
        <v>889.35</v>
      </c>
      <c r="L77" s="8">
        <f t="shared" si="8"/>
        <v>4862.8799999999992</v>
      </c>
      <c r="M77" s="8">
        <f t="shared" si="8"/>
        <v>7013.45</v>
      </c>
      <c r="N77" s="8">
        <f t="shared" si="8"/>
        <v>38914.29</v>
      </c>
      <c r="O77" s="8">
        <f t="shared" si="8"/>
        <v>256912.13999999996</v>
      </c>
      <c r="P77" s="9">
        <f>(O77-O78)/O78</f>
        <v>0.16407740780684293</v>
      </c>
      <c r="Q77" s="9">
        <f t="shared" ref="Q77" si="9">O77/$O$77</f>
        <v>1</v>
      </c>
      <c r="R77" s="20">
        <v>36211.919999999998</v>
      </c>
    </row>
    <row r="78" spans="1:18" x14ac:dyDescent="0.35">
      <c r="A78" s="19" t="s">
        <v>35</v>
      </c>
      <c r="B78" s="29">
        <f>B53+B67+B75</f>
        <v>21547.909999999996</v>
      </c>
      <c r="C78" s="29">
        <f t="shared" ref="C78:O78" si="10">C53+C67+C75</f>
        <v>4167.6000000000004</v>
      </c>
      <c r="D78" s="29">
        <f t="shared" si="10"/>
        <v>3141.3699999999994</v>
      </c>
      <c r="E78" s="29">
        <f t="shared" si="10"/>
        <v>1026.21</v>
      </c>
      <c r="F78" s="29">
        <f t="shared" si="10"/>
        <v>3563.3199999999997</v>
      </c>
      <c r="G78" s="29">
        <f t="shared" si="10"/>
        <v>70433.48</v>
      </c>
      <c r="H78" s="29">
        <f t="shared" si="10"/>
        <v>27172.730000000003</v>
      </c>
      <c r="I78" s="29">
        <f t="shared" si="10"/>
        <v>43260.709999999992</v>
      </c>
      <c r="J78" s="29">
        <f t="shared" si="10"/>
        <v>73598.14</v>
      </c>
      <c r="K78" s="29">
        <f t="shared" si="10"/>
        <v>852.16000000000008</v>
      </c>
      <c r="L78" s="29">
        <f t="shared" si="10"/>
        <v>4190.4799999999996</v>
      </c>
      <c r="M78" s="29">
        <f t="shared" si="10"/>
        <v>6904.2000000000007</v>
      </c>
      <c r="N78" s="29">
        <f t="shared" si="10"/>
        <v>35442.990000000005</v>
      </c>
      <c r="O78" s="29">
        <f t="shared" si="10"/>
        <v>220700.22</v>
      </c>
      <c r="P78" s="1"/>
      <c r="Q78" s="1"/>
      <c r="R78" s="20"/>
    </row>
    <row r="79" spans="1:18" x14ac:dyDescent="0.35">
      <c r="A79" s="19" t="s">
        <v>36</v>
      </c>
      <c r="B79" s="6">
        <f>(B77-B78)/B78</f>
        <v>0.11070911285595696</v>
      </c>
      <c r="C79" s="6">
        <f t="shared" ref="C79:O79" si="11">(C77-C78)/C78</f>
        <v>0.21360975141568259</v>
      </c>
      <c r="D79" s="6">
        <f t="shared" si="11"/>
        <v>0.19653526964349993</v>
      </c>
      <c r="E79" s="6">
        <f t="shared" si="11"/>
        <v>0.2658909969694313</v>
      </c>
      <c r="F79" s="6">
        <f t="shared" si="11"/>
        <v>0.20152554359417635</v>
      </c>
      <c r="G79" s="6">
        <f t="shared" si="11"/>
        <v>0.15416248068390201</v>
      </c>
      <c r="H79" s="6">
        <f t="shared" si="11"/>
        <v>0.16968519541466759</v>
      </c>
      <c r="I79" s="6">
        <f t="shared" si="11"/>
        <v>0.14441464321783004</v>
      </c>
      <c r="J79" s="6">
        <f t="shared" si="11"/>
        <v>0.23192963843923245</v>
      </c>
      <c r="K79" s="6">
        <f t="shared" si="11"/>
        <v>4.3642039053698761E-2</v>
      </c>
      <c r="L79" s="6">
        <f t="shared" si="11"/>
        <v>0.16045894503732264</v>
      </c>
      <c r="M79" s="6">
        <f t="shared" si="11"/>
        <v>1.582370151501971E-2</v>
      </c>
      <c r="N79" s="6">
        <f t="shared" si="11"/>
        <v>9.7940382569303416E-2</v>
      </c>
      <c r="O79" s="6">
        <f t="shared" si="11"/>
        <v>0.16407740780684293</v>
      </c>
      <c r="P79" s="1"/>
      <c r="Q79" s="1"/>
      <c r="R79" s="20"/>
    </row>
    <row r="80" spans="1:18" x14ac:dyDescent="0.35">
      <c r="A80" s="19" t="s">
        <v>43</v>
      </c>
      <c r="B80" s="6">
        <f>B77/$O$77</f>
        <v>9.3158151265253578E-2</v>
      </c>
      <c r="C80" s="6">
        <f t="shared" ref="C80:O80" si="12">C77/$O$77</f>
        <v>1.9687041647778888E-2</v>
      </c>
      <c r="D80" s="6">
        <f t="shared" si="12"/>
        <v>1.4630526996505503E-2</v>
      </c>
      <c r="E80" s="6">
        <f t="shared" si="12"/>
        <v>5.0564757274607587E-3</v>
      </c>
      <c r="F80" s="6">
        <f t="shared" si="12"/>
        <v>1.6664918987479536E-2</v>
      </c>
      <c r="G80" s="6">
        <f t="shared" si="12"/>
        <v>0.31641821207826148</v>
      </c>
      <c r="H80" s="6">
        <f t="shared" si="12"/>
        <v>0.12371365557112253</v>
      </c>
      <c r="I80" s="6">
        <f t="shared" si="12"/>
        <v>0.19270475112620217</v>
      </c>
      <c r="J80" s="6">
        <f t="shared" si="12"/>
        <v>0.35291337342018958</v>
      </c>
      <c r="K80" s="6">
        <f t="shared" si="12"/>
        <v>3.4616892763417104E-3</v>
      </c>
      <c r="L80" s="6">
        <f t="shared" si="12"/>
        <v>1.8928182996724094E-2</v>
      </c>
      <c r="M80" s="6">
        <f t="shared" si="12"/>
        <v>2.7299021369718072E-2</v>
      </c>
      <c r="N80" s="6">
        <f t="shared" si="12"/>
        <v>0.1514692532630027</v>
      </c>
      <c r="O80" s="6">
        <f t="shared" si="12"/>
        <v>1</v>
      </c>
      <c r="P80" s="1"/>
      <c r="Q80" s="1"/>
      <c r="R80" s="20"/>
    </row>
    <row r="81" spans="1:18" x14ac:dyDescent="0.35">
      <c r="A81" s="19" t="s">
        <v>44</v>
      </c>
      <c r="B81" s="6">
        <f>B78/$O$78</f>
        <v>9.7634293250817766E-2</v>
      </c>
      <c r="C81" s="6">
        <f t="shared" ref="C81:O81" si="13">C78/$O$78</f>
        <v>1.8883533509844262E-2</v>
      </c>
      <c r="D81" s="6">
        <f t="shared" si="13"/>
        <v>1.4233651420918382E-2</v>
      </c>
      <c r="E81" s="6">
        <f t="shared" si="13"/>
        <v>4.6497914682640555E-3</v>
      </c>
      <c r="F81" s="6">
        <f t="shared" si="13"/>
        <v>1.6145520833644841E-2</v>
      </c>
      <c r="G81" s="6">
        <f t="shared" si="13"/>
        <v>0.31913642859078256</v>
      </c>
      <c r="H81" s="6">
        <f t="shared" si="13"/>
        <v>0.12312053880145658</v>
      </c>
      <c r="I81" s="6">
        <f t="shared" si="13"/>
        <v>0.19601570854800232</v>
      </c>
      <c r="J81" s="6">
        <f t="shared" si="13"/>
        <v>0.33347560777238916</v>
      </c>
      <c r="K81" s="6">
        <f t="shared" si="13"/>
        <v>3.8611651587841648E-3</v>
      </c>
      <c r="L81" s="6">
        <f t="shared" si="13"/>
        <v>1.8987203546965196E-2</v>
      </c>
      <c r="M81" s="6">
        <f t="shared" si="13"/>
        <v>3.1283158666538712E-2</v>
      </c>
      <c r="N81" s="6">
        <f t="shared" si="13"/>
        <v>0.16059336053221879</v>
      </c>
      <c r="O81" s="6">
        <f t="shared" si="13"/>
        <v>1</v>
      </c>
      <c r="P81" s="1"/>
      <c r="Q81" s="1"/>
      <c r="R81" s="20"/>
    </row>
    <row r="82" spans="1:18" ht="53" customHeight="1" thickBot="1" x14ac:dyDescent="0.4">
      <c r="A82" s="26" t="s">
        <v>72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8"/>
    </row>
  </sheetData>
  <mergeCells count="2">
    <mergeCell ref="A1:R1"/>
    <mergeCell ref="A82:R8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Priyanka Bangera</cp:lastModifiedBy>
  <dcterms:created xsi:type="dcterms:W3CDTF">2023-04-13T18:05:35Z</dcterms:created>
  <dcterms:modified xsi:type="dcterms:W3CDTF">2023-04-14T04:35:17Z</dcterms:modified>
</cp:coreProperties>
</file>