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gicouncil-my.sharepoint.com/personal/priyanka_gicouncil_in/Documents/Desktop/Portal contact list/Segment wise report/"/>
    </mc:Choice>
  </mc:AlternateContent>
  <xr:revisionPtr revIDLastSave="371" documentId="8_{CEF35B74-7795-4D7C-9574-29D14A805E20}" xr6:coauthVersionLast="47" xr6:coauthVersionMax="47" xr10:uidLastSave="{169BBC66-FDA8-4E0D-A193-EDDC17AED5D1}"/>
  <bookViews>
    <workbookView xWindow="-110" yWindow="-110" windowWidth="19420" windowHeight="10300" firstSheet="1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4" l="1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B78" i="4"/>
  <c r="B79" i="4" s="1"/>
  <c r="E77" i="4"/>
  <c r="F77" i="4"/>
  <c r="G77" i="4"/>
  <c r="H77" i="4"/>
  <c r="I77" i="4"/>
  <c r="J77" i="4"/>
  <c r="K77" i="4"/>
  <c r="L77" i="4"/>
  <c r="M77" i="4"/>
  <c r="N77" i="4"/>
  <c r="O77" i="4"/>
  <c r="C77" i="4"/>
  <c r="C80" i="4" s="1"/>
  <c r="D77" i="4"/>
  <c r="D79" i="4" s="1"/>
  <c r="B77" i="4"/>
  <c r="B80" i="4" s="1"/>
  <c r="O74" i="4"/>
  <c r="O76" i="4" s="1"/>
  <c r="N75" i="4"/>
  <c r="N74" i="4"/>
  <c r="K67" i="4"/>
  <c r="L67" i="4"/>
  <c r="M67" i="4"/>
  <c r="N67" i="4"/>
  <c r="O67" i="4"/>
  <c r="K66" i="4"/>
  <c r="L66" i="4"/>
  <c r="M66" i="4"/>
  <c r="M68" i="4" s="1"/>
  <c r="N66" i="4"/>
  <c r="O66" i="4"/>
  <c r="J67" i="4"/>
  <c r="J66" i="4"/>
  <c r="G53" i="4"/>
  <c r="H53" i="4"/>
  <c r="I53" i="4"/>
  <c r="J53" i="4"/>
  <c r="K53" i="4"/>
  <c r="L53" i="4"/>
  <c r="L54" i="4" s="1"/>
  <c r="M53" i="4"/>
  <c r="N53" i="4"/>
  <c r="O53" i="4"/>
  <c r="O54" i="4" s="1"/>
  <c r="F53" i="4"/>
  <c r="F54" i="4" s="1"/>
  <c r="C53" i="4"/>
  <c r="D53" i="4"/>
  <c r="E53" i="4"/>
  <c r="B53" i="4"/>
  <c r="C52" i="4"/>
  <c r="D52" i="4"/>
  <c r="E52" i="4"/>
  <c r="F52" i="4"/>
  <c r="G52" i="4"/>
  <c r="H52" i="4"/>
  <c r="I52" i="4"/>
  <c r="J52" i="4"/>
  <c r="K52" i="4"/>
  <c r="L52" i="4"/>
  <c r="M52" i="4"/>
  <c r="M54" i="4" s="1"/>
  <c r="N52" i="4"/>
  <c r="O52" i="4"/>
  <c r="B52" i="4"/>
  <c r="C71" i="1"/>
  <c r="C74" i="1" s="1"/>
  <c r="D71" i="1"/>
  <c r="E71" i="1"/>
  <c r="F71" i="1"/>
  <c r="B71" i="1"/>
  <c r="B72" i="1" s="1"/>
  <c r="C70" i="1"/>
  <c r="D70" i="1"/>
  <c r="E70" i="1"/>
  <c r="F70" i="1"/>
  <c r="H63" i="1" s="1"/>
  <c r="B70" i="1"/>
  <c r="C68" i="1"/>
  <c r="C69" i="1" s="1"/>
  <c r="D68" i="1"/>
  <c r="E68" i="1"/>
  <c r="E69" i="1" s="1"/>
  <c r="F68" i="1"/>
  <c r="B68" i="1"/>
  <c r="C67" i="1"/>
  <c r="D67" i="1"/>
  <c r="E67" i="1"/>
  <c r="F67" i="1"/>
  <c r="B67" i="1"/>
  <c r="B69" i="1" s="1"/>
  <c r="C54" i="1"/>
  <c r="D54" i="1"/>
  <c r="E54" i="1"/>
  <c r="F54" i="1"/>
  <c r="B54" i="1"/>
  <c r="C53" i="1"/>
  <c r="C55" i="1" s="1"/>
  <c r="D53" i="1"/>
  <c r="E53" i="1"/>
  <c r="E55" i="1" s="1"/>
  <c r="F53" i="1"/>
  <c r="D55" i="1"/>
  <c r="B53" i="1"/>
  <c r="C52" i="2"/>
  <c r="D52" i="2"/>
  <c r="E52" i="2"/>
  <c r="F52" i="2"/>
  <c r="E55" i="2" s="1"/>
  <c r="B52" i="2"/>
  <c r="B55" i="2" s="1"/>
  <c r="C51" i="2"/>
  <c r="C53" i="2" s="1"/>
  <c r="D51" i="2"/>
  <c r="E51" i="2"/>
  <c r="E53" i="2" s="1"/>
  <c r="F51" i="2"/>
  <c r="H27" i="2" s="1"/>
  <c r="B51" i="2"/>
  <c r="C62" i="3"/>
  <c r="C65" i="3" s="1"/>
  <c r="D62" i="3"/>
  <c r="D65" i="3" s="1"/>
  <c r="E62" i="3"/>
  <c r="F61" i="3" s="1"/>
  <c r="C61" i="3"/>
  <c r="C64" i="3" s="1"/>
  <c r="D61" i="3"/>
  <c r="D64" i="3" s="1"/>
  <c r="E61" i="3"/>
  <c r="B62" i="3"/>
  <c r="B65" i="3" s="1"/>
  <c r="B61" i="3"/>
  <c r="B64" i="3" s="1"/>
  <c r="C54" i="3"/>
  <c r="D54" i="3"/>
  <c r="E54" i="3"/>
  <c r="B54" i="3"/>
  <c r="C53" i="3"/>
  <c r="D53" i="3"/>
  <c r="E53" i="3"/>
  <c r="E64" i="3" s="1"/>
  <c r="B53" i="3"/>
  <c r="E63" i="3"/>
  <c r="F59" i="3"/>
  <c r="F57" i="3"/>
  <c r="F51" i="3"/>
  <c r="F49" i="3"/>
  <c r="F47" i="3"/>
  <c r="F45" i="3"/>
  <c r="F43" i="3"/>
  <c r="F41" i="3"/>
  <c r="F39" i="3"/>
  <c r="F37" i="3"/>
  <c r="F35" i="3"/>
  <c r="F33" i="3"/>
  <c r="F31" i="3"/>
  <c r="F29" i="3"/>
  <c r="F27" i="3"/>
  <c r="F25" i="3"/>
  <c r="F23" i="3"/>
  <c r="F21" i="3"/>
  <c r="F19" i="3"/>
  <c r="F17" i="3"/>
  <c r="F15" i="3"/>
  <c r="F13" i="3"/>
  <c r="F11" i="3"/>
  <c r="F9" i="3"/>
  <c r="F7" i="3"/>
  <c r="F5" i="3"/>
  <c r="D55" i="3"/>
  <c r="E55" i="3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C55" i="2"/>
  <c r="D55" i="2"/>
  <c r="F69" i="1"/>
  <c r="H70" i="1"/>
  <c r="H67" i="1"/>
  <c r="H65" i="1"/>
  <c r="H61" i="1"/>
  <c r="H59" i="1"/>
  <c r="H57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G70" i="1"/>
  <c r="G67" i="1"/>
  <c r="G65" i="1"/>
  <c r="G63" i="1"/>
  <c r="G61" i="1"/>
  <c r="G59" i="1"/>
  <c r="G57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G5" i="1"/>
  <c r="D74" i="1"/>
  <c r="E74" i="1"/>
  <c r="F74" i="1"/>
  <c r="C73" i="1"/>
  <c r="D73" i="1"/>
  <c r="E73" i="1"/>
  <c r="F73" i="1"/>
  <c r="B73" i="1"/>
  <c r="D72" i="1"/>
  <c r="E72" i="1"/>
  <c r="F72" i="1"/>
  <c r="Q77" i="4"/>
  <c r="Q72" i="4"/>
  <c r="Q70" i="4"/>
  <c r="Q66" i="4"/>
  <c r="Q64" i="4"/>
  <c r="Q62" i="4"/>
  <c r="Q60" i="4"/>
  <c r="Q58" i="4"/>
  <c r="Q56" i="4"/>
  <c r="Q52" i="4"/>
  <c r="Q50" i="4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Q6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B81" i="4"/>
  <c r="E80" i="4"/>
  <c r="F80" i="4"/>
  <c r="G80" i="4"/>
  <c r="H80" i="4"/>
  <c r="I80" i="4"/>
  <c r="J80" i="4"/>
  <c r="K80" i="4"/>
  <c r="L80" i="4"/>
  <c r="M80" i="4"/>
  <c r="N80" i="4"/>
  <c r="O80" i="4"/>
  <c r="N76" i="4"/>
  <c r="O68" i="4"/>
  <c r="D54" i="4"/>
  <c r="G54" i="4"/>
  <c r="H54" i="4"/>
  <c r="I54" i="4"/>
  <c r="J54" i="4"/>
  <c r="N54" i="4"/>
  <c r="P77" i="4"/>
  <c r="P72" i="4"/>
  <c r="P70" i="4"/>
  <c r="P66" i="4"/>
  <c r="P64" i="4"/>
  <c r="P62" i="4"/>
  <c r="P60" i="4"/>
  <c r="P58" i="4"/>
  <c r="P56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6" i="4"/>
  <c r="P4" i="4"/>
  <c r="F79" i="4"/>
  <c r="G79" i="4"/>
  <c r="H79" i="4"/>
  <c r="I79" i="4"/>
  <c r="K79" i="4"/>
  <c r="N79" i="4"/>
  <c r="O79" i="4"/>
  <c r="M79" i="4" l="1"/>
  <c r="E79" i="4"/>
  <c r="L79" i="4"/>
  <c r="J79" i="4"/>
  <c r="D80" i="4"/>
  <c r="C79" i="4"/>
  <c r="Q74" i="4"/>
  <c r="P74" i="4"/>
  <c r="J68" i="4"/>
  <c r="K54" i="4"/>
  <c r="E54" i="4"/>
  <c r="C54" i="4"/>
  <c r="B54" i="4"/>
  <c r="C67" i="3"/>
  <c r="C66" i="3"/>
  <c r="G47" i="3"/>
  <c r="G31" i="3"/>
  <c r="G15" i="3"/>
  <c r="G64" i="3"/>
  <c r="G45" i="3"/>
  <c r="G61" i="3"/>
  <c r="G43" i="3"/>
  <c r="G27" i="3"/>
  <c r="G11" i="3"/>
  <c r="G59" i="3"/>
  <c r="G41" i="3"/>
  <c r="G25" i="3"/>
  <c r="G9" i="3"/>
  <c r="G57" i="3"/>
  <c r="G39" i="3"/>
  <c r="G23" i="3"/>
  <c r="G7" i="3"/>
  <c r="G33" i="3"/>
  <c r="G13" i="3"/>
  <c r="G37" i="3"/>
  <c r="G21" i="3"/>
  <c r="G5" i="3"/>
  <c r="G17" i="3"/>
  <c r="G29" i="3"/>
  <c r="G49" i="3"/>
  <c r="G35" i="3"/>
  <c r="G19" i="3"/>
  <c r="E67" i="3"/>
  <c r="G51" i="3"/>
  <c r="B67" i="3"/>
  <c r="F53" i="3"/>
  <c r="G53" i="3"/>
  <c r="E65" i="3"/>
  <c r="E66" i="3" s="1"/>
  <c r="C72" i="1"/>
  <c r="B74" i="1"/>
  <c r="H51" i="1"/>
  <c r="F55" i="1"/>
  <c r="B55" i="1"/>
  <c r="G53" i="1"/>
  <c r="H53" i="1"/>
  <c r="D53" i="2"/>
  <c r="F55" i="2"/>
  <c r="H11" i="2"/>
  <c r="H43" i="2"/>
  <c r="H29" i="2"/>
  <c r="H15" i="2"/>
  <c r="H31" i="2"/>
  <c r="H47" i="2"/>
  <c r="H5" i="2"/>
  <c r="H7" i="2"/>
  <c r="H25" i="2"/>
  <c r="H45" i="2"/>
  <c r="H17" i="2"/>
  <c r="H33" i="2"/>
  <c r="H49" i="2"/>
  <c r="H21" i="2"/>
  <c r="C54" i="2"/>
  <c r="H9" i="2"/>
  <c r="H41" i="2"/>
  <c r="F53" i="2"/>
  <c r="H13" i="2"/>
  <c r="F54" i="2"/>
  <c r="G51" i="2"/>
  <c r="H19" i="2"/>
  <c r="H35" i="2"/>
  <c r="H51" i="2"/>
  <c r="B54" i="2"/>
  <c r="E54" i="2"/>
  <c r="D54" i="2"/>
  <c r="H39" i="2"/>
  <c r="H37" i="2"/>
  <c r="H23" i="2"/>
  <c r="B53" i="2"/>
  <c r="E68" i="3"/>
  <c r="D68" i="3"/>
  <c r="F64" i="3"/>
  <c r="C68" i="3"/>
  <c r="D66" i="3"/>
  <c r="B68" i="3"/>
  <c r="B66" i="3"/>
  <c r="D67" i="3"/>
  <c r="C63" i="3"/>
  <c r="B63" i="3"/>
  <c r="C55" i="3"/>
  <c r="B55" i="3"/>
</calcChain>
</file>

<file path=xl/sharedStrings.xml><?xml version="1.0" encoding="utf-8"?>
<sst xmlns="http://schemas.openxmlformats.org/spreadsheetml/2006/main" count="315" uniqueCount="76">
  <si>
    <t>GROSS DIRECT PREMIUM INCOME UNDERWRITTEN BY NON-LIFE INSURERS WITHIN INDIA  (SEGMENT WISE) : FOR THE PERIOD UPTO February 2023 (PROVISIONAL &amp; UNAUDITED ) IN FY 2022-23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</si>
  <si>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</si>
  <si>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</si>
  <si>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</si>
  <si>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</si>
  <si>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</si>
  <si>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</si>
  <si>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</si>
  <si>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</si>
  <si>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</si>
  <si>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</si>
  <si>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</si>
  <si>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</si>
  <si>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</si>
  <si>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</si>
  <si>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</si>
  <si>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</si>
  <si>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</si>
  <si>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</si>
  <si>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</si>
  <si>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</si>
  <si>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</si>
  <si>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</si>
  <si>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</si>
  <si>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</si>
  <si>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</si>
  <si>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</si>
  <si>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</si>
  <si>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</si>
  <si>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</si>
  <si>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</si>
  <si>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</si>
  <si>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</si>
  <si>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</si>
  <si>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</si>
  <si>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</si>
  <si>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</si>
  <si>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Aditya Birla Health Insurance Co Ltd</t>
  </si>
  <si>
    <t>Care Health Insurance Ltd</t>
  </si>
  <si>
    <t>ManipalCigna Health Insurance Co Ltd</t>
  </si>
  <si>
    <t>Star Health &amp; Allied Insurance Co Ltd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</si>
  <si>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</si>
  <si>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</si>
  <si>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</si>
  <si>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</si>
  <si>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</si>
  <si>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</si>
  <si>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</si>
  <si>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</si>
  <si>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</si>
  <si>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</si>
  <si>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</si>
  <si>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</si>
  <si>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</si>
  <si>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</si>
  <si>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</si>
  <si>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</si>
  <si>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</si>
  <si>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</si>
  <si>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</si>
  <si>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</si>
  <si>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</si>
  <si>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</si>
  <si>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</si>
  <si>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</si>
  <si>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</si>
  <si>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</si>
  <si>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</si>
  <si>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Health Insurers</t>
  </si>
  <si>
    <t>Health sub Total</t>
  </si>
  <si>
    <t xml:space="preserve"> Health Insurers</t>
  </si>
  <si>
    <t xml:space="preserve"> Niva Bupa Health Insurance Co Ltd</t>
  </si>
  <si>
    <r>
      <t xml:space="preserve">Note: Compiled on the basis of data uploaded by member insurers on Online portal.
</t>
    </r>
    <r>
      <rPr>
        <b/>
        <sz val="11"/>
        <color theme="1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 xml:space="preserve"> Zuno General Insurance Limited (Formerly known as Edelweiss General Insurance Company Limited).</t>
    </r>
  </si>
  <si>
    <r>
      <t xml:space="preserve">Zuno General Insurance Limited </t>
    </r>
    <r>
      <rPr>
        <b/>
        <sz val="11"/>
        <color theme="1"/>
        <rFont val="Calibri"/>
        <family val="2"/>
        <scheme val="minor"/>
      </rPr>
      <t>$</t>
    </r>
  </si>
  <si>
    <t>Note: Compiled on the basis of data uploaded by member insurers on Online portal.
$ Zuno General Insurance Limited (Formerly known as Edelweiss General Insurance Company Limited).</t>
  </si>
  <si>
    <t>GROSS DIRECT PREMIUM INCOME UNDERWRITTEN BY NON-LIFE INSURERS WITHIN INDIA  (SEGMENT WISE) : FOR THE PERIOD UPTO FEBRUARY 2023 (PROVISIONAL &amp; UNAUDITED ) IN FY 2022-23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</si>
</sst>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1" xfId="0" applyNumberFormat="1" applyBorder="1"/>
    <xf numFmtId="2" fontId="2" fillId="0" borderId="1" xfId="0" applyNumberFormat="1" applyFont="1" applyBorder="1"/>
    <xf numFmtId="10" fontId="0" fillId="0" borderId="1" xfId="1" applyNumberFormat="1" applyFont="1" applyBorder="1"/>
    <xf numFmtId="0" fontId="2" fillId="0" borderId="2" xfId="0" applyFont="1" applyBorder="1" applyAlignment="1">
      <alignment horizontal="center" vertical="center" wrapText="1"/>
    </xf>
    <xf numFmtId="10" fontId="2" fillId="0" borderId="1" xfId="1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9" xfId="0" applyBorder="1"/>
    <xf numFmtId="0" fontId="0" fillId="0" borderId="10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0" fillId="0" borderId="10" xfId="0" applyNumberFormat="1" applyBorder="1"/>
    <xf numFmtId="0" fontId="0" fillId="0" borderId="16" xfId="0" applyBorder="1"/>
    <xf numFmtId="10" fontId="0" fillId="0" borderId="17" xfId="1" applyNumberFormat="1" applyFont="1" applyBorder="1"/>
    <xf numFmtId="0" fontId="0" fillId="0" borderId="17" xfId="0" applyBorder="1"/>
    <xf numFmtId="2" fontId="0" fillId="0" borderId="18" xfId="0" applyNumberForma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9" xfId="0" applyBorder="1"/>
    <xf numFmtId="10" fontId="0" fillId="0" borderId="19" xfId="1" applyNumberFormat="1" applyFont="1" applyBorder="1"/>
    <xf numFmtId="2" fontId="0" fillId="0" borderId="19" xfId="0" applyNumberForma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opLeftCell="A61" workbookViewId="0">
      <selection activeCell="B7" sqref="B7"/>
    </sheetView>
  </sheetViews>
  <sheetFormatPr defaultRowHeight="14.5" x14ac:dyDescent="0.35"/>
  <cols>
    <col min="1" max="1" width="40.7265625" customWidth="1"/>
    <col min="2" max="2" width="8.81640625" bestFit="1" customWidth="1"/>
    <col min="3" max="3" width="9.36328125" bestFit="1" customWidth="1"/>
    <col min="4" max="4" width="11.54296875" customWidth="1"/>
    <col min="5" max="5" width="8.81640625" bestFit="1" customWidth="1"/>
    <col min="6" max="6" width="9.36328125" bestFit="1" customWidth="1"/>
  </cols>
  <sheetData>
    <row r="1" spans="1:9" ht="15" thickBot="1" x14ac:dyDescent="0.4"/>
    <row r="2" spans="1:9" ht="28" customHeight="1" x14ac:dyDescent="0.3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s="5" customFormat="1" ht="43.5" x14ac:dyDescent="0.35">
      <c r="A3" s="22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23" t="s">
        <v>8</v>
      </c>
    </row>
    <row r="4" spans="1:9" s="3" customFormat="1" x14ac:dyDescent="0.35">
      <c r="A4" s="11" t="s">
        <v>9</v>
      </c>
      <c r="B4" s="2"/>
      <c r="C4" s="2"/>
      <c r="D4" s="2"/>
      <c r="E4" s="2"/>
      <c r="F4" s="2"/>
      <c r="G4" s="2"/>
      <c r="H4" s="2"/>
      <c r="I4" s="12"/>
    </row>
    <row r="5" spans="1:9" x14ac:dyDescent="0.35">
      <c r="A5" s="13" t="s">
        <v>10</v>
      </c>
      <c r="B5" s="6">
        <v>6.31</v>
      </c>
      <c r="C5" s="6">
        <v>621.44000000000005</v>
      </c>
      <c r="D5" s="6">
        <v>0</v>
      </c>
      <c r="E5" s="6">
        <v>2.69</v>
      </c>
      <c r="F5" s="6">
        <v>630.44000000000005</v>
      </c>
      <c r="G5" s="8">
        <f>(F5-F6)/F6</f>
        <v>0.8408619733115309</v>
      </c>
      <c r="H5" s="8">
        <f>F5/$F$70</f>
        <v>7.6886836806213197E-3</v>
      </c>
      <c r="I5" s="14">
        <v>287.97000000000003</v>
      </c>
    </row>
    <row r="6" spans="1:9" x14ac:dyDescent="0.35">
      <c r="A6" s="13" t="s">
        <v>11</v>
      </c>
      <c r="B6" s="6">
        <v>1.84</v>
      </c>
      <c r="C6" s="6">
        <v>339.7</v>
      </c>
      <c r="D6" s="6">
        <v>0</v>
      </c>
      <c r="E6" s="6">
        <v>0.93</v>
      </c>
      <c r="F6" s="6">
        <v>342.47</v>
      </c>
      <c r="G6" s="1"/>
      <c r="H6" s="1"/>
      <c r="I6" s="14"/>
    </row>
    <row r="7" spans="1:9" x14ac:dyDescent="0.35">
      <c r="A7" s="13" t="s">
        <v>12</v>
      </c>
      <c r="B7" s="6">
        <v>770.12</v>
      </c>
      <c r="C7" s="6">
        <v>1804.4</v>
      </c>
      <c r="D7" s="6">
        <v>192.8</v>
      </c>
      <c r="E7" s="6">
        <v>149.52000000000001</v>
      </c>
      <c r="F7" s="6">
        <v>2916.84</v>
      </c>
      <c r="G7" s="8">
        <f>(F7-F8)/F8</f>
        <v>-2.963585836315744E-3</v>
      </c>
      <c r="H7" s="8">
        <f>F7/$F$70</f>
        <v>3.5573028530841141E-2</v>
      </c>
      <c r="I7" s="14">
        <v>-8.67</v>
      </c>
    </row>
    <row r="8" spans="1:9" x14ac:dyDescent="0.35">
      <c r="A8" s="13" t="s">
        <v>11</v>
      </c>
      <c r="B8" s="6">
        <v>726.31</v>
      </c>
      <c r="C8" s="6">
        <v>1349.3</v>
      </c>
      <c r="D8" s="6">
        <v>789.05</v>
      </c>
      <c r="E8" s="6">
        <v>60.85</v>
      </c>
      <c r="F8" s="6">
        <v>2925.51</v>
      </c>
      <c r="G8" s="1"/>
      <c r="H8" s="1"/>
      <c r="I8" s="14"/>
    </row>
    <row r="9" spans="1:9" x14ac:dyDescent="0.35">
      <c r="A9" s="13" t="s">
        <v>13</v>
      </c>
      <c r="B9" s="6">
        <v>440.7</v>
      </c>
      <c r="C9" s="6">
        <v>104.94</v>
      </c>
      <c r="D9" s="6">
        <v>-11.68</v>
      </c>
      <c r="E9" s="6">
        <v>0.93</v>
      </c>
      <c r="F9" s="6">
        <v>534.89</v>
      </c>
      <c r="G9" s="8">
        <f>(F9-F10)/F10</f>
        <v>0.38368212742840879</v>
      </c>
      <c r="H9" s="8">
        <f>F9/$F$70</f>
        <v>6.5233805182531839E-3</v>
      </c>
      <c r="I9" s="14">
        <v>148.32</v>
      </c>
    </row>
    <row r="10" spans="1:9" x14ac:dyDescent="0.35">
      <c r="A10" s="13" t="s">
        <v>11</v>
      </c>
      <c r="B10" s="6">
        <v>287.89999999999998</v>
      </c>
      <c r="C10" s="6">
        <v>98.55</v>
      </c>
      <c r="D10" s="6">
        <v>0</v>
      </c>
      <c r="E10" s="6">
        <v>0.12</v>
      </c>
      <c r="F10" s="6">
        <v>386.57</v>
      </c>
      <c r="G10" s="1"/>
      <c r="H10" s="8"/>
      <c r="I10" s="14"/>
    </row>
    <row r="11" spans="1:9" x14ac:dyDescent="0.35">
      <c r="A11" s="1" t="s">
        <v>73</v>
      </c>
      <c r="B11" s="6">
        <v>7.39</v>
      </c>
      <c r="C11" s="6">
        <v>118.9</v>
      </c>
      <c r="D11" s="6">
        <v>0</v>
      </c>
      <c r="E11" s="6">
        <v>29.27</v>
      </c>
      <c r="F11" s="6">
        <v>155.56</v>
      </c>
      <c r="G11" s="8">
        <f>(F11-F12)/F12</f>
        <v>0.35552457302195883</v>
      </c>
      <c r="H11" s="8">
        <f>F11/$F$70</f>
        <v>1.8971696487492108E-3</v>
      </c>
      <c r="I11" s="14">
        <v>40.799999999999997</v>
      </c>
    </row>
    <row r="12" spans="1:9" x14ac:dyDescent="0.35">
      <c r="A12" s="13" t="s">
        <v>11</v>
      </c>
      <c r="B12" s="6">
        <v>8.06</v>
      </c>
      <c r="C12" s="6">
        <v>103.04</v>
      </c>
      <c r="D12" s="6">
        <v>0</v>
      </c>
      <c r="E12" s="6">
        <v>3.66</v>
      </c>
      <c r="F12" s="6">
        <v>114.76</v>
      </c>
      <c r="G12" s="1"/>
      <c r="H12" s="1"/>
      <c r="I12" s="14"/>
    </row>
    <row r="13" spans="1:9" x14ac:dyDescent="0.35">
      <c r="A13" s="13" t="s">
        <v>14</v>
      </c>
      <c r="B13" s="6">
        <v>147.11000000000001</v>
      </c>
      <c r="C13" s="6">
        <v>574.34</v>
      </c>
      <c r="D13" s="6">
        <v>0</v>
      </c>
      <c r="E13" s="6">
        <v>4.5599999999999996</v>
      </c>
      <c r="F13" s="6">
        <v>726.01</v>
      </c>
      <c r="G13" s="8">
        <f>(F13-F14)/F14</f>
        <v>0.32946950136424391</v>
      </c>
      <c r="H13" s="8">
        <f>F13/$F$70</f>
        <v>8.8542307578324403E-3</v>
      </c>
      <c r="I13" s="14">
        <v>179.92</v>
      </c>
    </row>
    <row r="14" spans="1:9" x14ac:dyDescent="0.35">
      <c r="A14" s="13" t="s">
        <v>11</v>
      </c>
      <c r="B14" s="6">
        <v>128.77000000000001</v>
      </c>
      <c r="C14" s="6">
        <v>415.66</v>
      </c>
      <c r="D14" s="6">
        <v>0</v>
      </c>
      <c r="E14" s="6">
        <v>1.66</v>
      </c>
      <c r="F14" s="6">
        <v>546.09</v>
      </c>
      <c r="G14" s="1"/>
      <c r="H14" s="1"/>
      <c r="I14" s="14"/>
    </row>
    <row r="15" spans="1:9" x14ac:dyDescent="0.35">
      <c r="A15" s="13" t="s">
        <v>15</v>
      </c>
      <c r="B15" s="6">
        <v>43.85</v>
      </c>
      <c r="C15" s="6">
        <v>650.55999999999995</v>
      </c>
      <c r="D15" s="6">
        <v>0</v>
      </c>
      <c r="E15" s="6">
        <v>6.95</v>
      </c>
      <c r="F15" s="6">
        <v>701.36</v>
      </c>
      <c r="G15" s="8">
        <f>(F15-F16)/F16</f>
        <v>0.73094104000592319</v>
      </c>
      <c r="H15" s="8">
        <f>F15/$F$70</f>
        <v>8.5536057138515462E-3</v>
      </c>
      <c r="I15" s="14">
        <v>296.17</v>
      </c>
    </row>
    <row r="16" spans="1:9" x14ac:dyDescent="0.35">
      <c r="A16" s="13" t="s">
        <v>11</v>
      </c>
      <c r="B16" s="6">
        <v>23.58</v>
      </c>
      <c r="C16" s="6">
        <v>379.56</v>
      </c>
      <c r="D16" s="6">
        <v>0</v>
      </c>
      <c r="E16" s="6">
        <v>2.0499999999999998</v>
      </c>
      <c r="F16" s="6">
        <v>405.19</v>
      </c>
      <c r="G16" s="1"/>
      <c r="H16" s="1"/>
      <c r="I16" s="14"/>
    </row>
    <row r="17" spans="1:9" x14ac:dyDescent="0.35">
      <c r="A17" s="13" t="s">
        <v>16</v>
      </c>
      <c r="B17" s="6">
        <v>2916.26</v>
      </c>
      <c r="C17" s="6">
        <v>1335.22</v>
      </c>
      <c r="D17" s="6">
        <v>0</v>
      </c>
      <c r="E17" s="6">
        <v>28.28</v>
      </c>
      <c r="F17" s="6">
        <v>4279.76</v>
      </c>
      <c r="G17" s="8">
        <f>(F17-F18)/F18</f>
        <v>0.17961467434745468</v>
      </c>
      <c r="H17" s="8">
        <f>F17/$F$70</f>
        <v>5.2194849421001048E-2</v>
      </c>
      <c r="I17" s="14">
        <v>651.66</v>
      </c>
    </row>
    <row r="18" spans="1:9" x14ac:dyDescent="0.35">
      <c r="A18" s="13" t="s">
        <v>11</v>
      </c>
      <c r="B18" s="6">
        <v>2628.29</v>
      </c>
      <c r="C18" s="6">
        <v>986.88</v>
      </c>
      <c r="D18" s="6">
        <v>0</v>
      </c>
      <c r="E18" s="6">
        <v>12.93</v>
      </c>
      <c r="F18" s="6">
        <v>3628.1</v>
      </c>
      <c r="G18" s="1"/>
      <c r="H18" s="1"/>
      <c r="I18" s="14"/>
    </row>
    <row r="19" spans="1:9" x14ac:dyDescent="0.35">
      <c r="A19" s="13" t="s">
        <v>17</v>
      </c>
      <c r="B19" s="6">
        <v>897.01</v>
      </c>
      <c r="C19" s="6">
        <v>3537.29</v>
      </c>
      <c r="D19" s="6">
        <v>0</v>
      </c>
      <c r="E19" s="6">
        <v>199.59</v>
      </c>
      <c r="F19" s="6">
        <v>4633.8900000000003</v>
      </c>
      <c r="G19" s="8">
        <f>(F19-F20)/F20</f>
        <v>0.39415428124435886</v>
      </c>
      <c r="H19" s="8">
        <f>F19/$F$70</f>
        <v>5.6513727588341993E-2</v>
      </c>
      <c r="I19" s="14">
        <v>1310.0899999999999</v>
      </c>
    </row>
    <row r="20" spans="1:9" x14ac:dyDescent="0.35">
      <c r="A20" s="13" t="s">
        <v>11</v>
      </c>
      <c r="B20" s="6">
        <v>775.62</v>
      </c>
      <c r="C20" s="6">
        <v>2453.6999999999998</v>
      </c>
      <c r="D20" s="6">
        <v>0</v>
      </c>
      <c r="E20" s="6">
        <v>94.48</v>
      </c>
      <c r="F20" s="6">
        <v>3323.8</v>
      </c>
      <c r="G20" s="1"/>
      <c r="H20" s="1"/>
      <c r="I20" s="14"/>
    </row>
    <row r="21" spans="1:9" x14ac:dyDescent="0.35">
      <c r="A21" s="13" t="s">
        <v>18</v>
      </c>
      <c r="B21" s="6">
        <v>168.1</v>
      </c>
      <c r="C21" s="6">
        <v>1518.97</v>
      </c>
      <c r="D21" s="6">
        <v>258.42</v>
      </c>
      <c r="E21" s="6">
        <v>2.36</v>
      </c>
      <c r="F21" s="6">
        <v>1947.85</v>
      </c>
      <c r="G21" s="8">
        <f>(F21-F22)/F22</f>
        <v>0.34876780434436377</v>
      </c>
      <c r="H21" s="8">
        <f>F21/$F$70</f>
        <v>2.3755476345565376E-2</v>
      </c>
      <c r="I21" s="14">
        <v>503.68</v>
      </c>
    </row>
    <row r="22" spans="1:9" x14ac:dyDescent="0.35">
      <c r="A22" s="13" t="s">
        <v>11</v>
      </c>
      <c r="B22" s="6">
        <v>169.02</v>
      </c>
      <c r="C22" s="6">
        <v>1147.5899999999999</v>
      </c>
      <c r="D22" s="6">
        <v>126.13</v>
      </c>
      <c r="E22" s="6">
        <v>1.43</v>
      </c>
      <c r="F22" s="6">
        <v>1444.17</v>
      </c>
      <c r="G22" s="1"/>
      <c r="H22" s="1"/>
      <c r="I22" s="14"/>
    </row>
    <row r="23" spans="1:9" x14ac:dyDescent="0.35">
      <c r="A23" s="13" t="s">
        <v>19</v>
      </c>
      <c r="B23" s="6">
        <v>82.22</v>
      </c>
      <c r="C23" s="6">
        <v>282.39</v>
      </c>
      <c r="D23" s="6">
        <v>0</v>
      </c>
      <c r="E23" s="6">
        <v>0</v>
      </c>
      <c r="F23" s="6">
        <v>364.61</v>
      </c>
      <c r="G23" s="8">
        <f>(F23-F24)/F24</f>
        <v>0.786515752854133</v>
      </c>
      <c r="H23" s="8">
        <f>F23/$F$70</f>
        <v>4.4466895450658893E-3</v>
      </c>
      <c r="I23" s="14">
        <v>160.52000000000001</v>
      </c>
    </row>
    <row r="24" spans="1:9" x14ac:dyDescent="0.35">
      <c r="A24" s="13" t="s">
        <v>11</v>
      </c>
      <c r="B24" s="6">
        <v>74.62</v>
      </c>
      <c r="C24" s="6">
        <v>129.47</v>
      </c>
      <c r="D24" s="6">
        <v>0</v>
      </c>
      <c r="E24" s="6">
        <v>0</v>
      </c>
      <c r="F24" s="6">
        <v>204.09</v>
      </c>
      <c r="G24" s="1"/>
      <c r="H24" s="1"/>
      <c r="I24" s="14"/>
    </row>
    <row r="25" spans="1:9" x14ac:dyDescent="0.35">
      <c r="A25" s="13" t="s">
        <v>20</v>
      </c>
      <c r="B25" s="6">
        <v>48.34</v>
      </c>
      <c r="C25" s="6">
        <v>223.7</v>
      </c>
      <c r="D25" s="6">
        <v>0</v>
      </c>
      <c r="E25" s="6">
        <v>22.51</v>
      </c>
      <c r="F25" s="6">
        <v>294.55</v>
      </c>
      <c r="G25" s="8">
        <f>(F25-F26)/F26</f>
        <v>0.32841744463987743</v>
      </c>
      <c r="H25" s="8">
        <f>F25/$F$70</f>
        <v>3.5922558500840838E-3</v>
      </c>
      <c r="I25" s="14">
        <v>72.819999999999993</v>
      </c>
    </row>
    <row r="26" spans="1:9" x14ac:dyDescent="0.35">
      <c r="A26" s="13" t="s">
        <v>11</v>
      </c>
      <c r="B26" s="6">
        <v>35.15</v>
      </c>
      <c r="C26" s="6">
        <v>171.38</v>
      </c>
      <c r="D26" s="6">
        <v>0</v>
      </c>
      <c r="E26" s="6">
        <v>15.2</v>
      </c>
      <c r="F26" s="6">
        <v>221.73</v>
      </c>
      <c r="G26" s="1"/>
      <c r="H26" s="1"/>
      <c r="I26" s="14"/>
    </row>
    <row r="27" spans="1:9" x14ac:dyDescent="0.35">
      <c r="A27" s="13" t="s">
        <v>21</v>
      </c>
      <c r="B27" s="6">
        <v>37.61</v>
      </c>
      <c r="C27" s="6">
        <v>181.57</v>
      </c>
      <c r="D27" s="6">
        <v>0</v>
      </c>
      <c r="E27" s="6">
        <v>0</v>
      </c>
      <c r="F27" s="6">
        <v>219.18</v>
      </c>
      <c r="G27" s="8">
        <f>(F27-F28)/F28</f>
        <v>1.2637884734558977</v>
      </c>
      <c r="H27" s="8">
        <f>F27/$F$70</f>
        <v>2.6730627642893548E-3</v>
      </c>
      <c r="I27" s="14">
        <v>122.36</v>
      </c>
    </row>
    <row r="28" spans="1:9" x14ac:dyDescent="0.35">
      <c r="A28" s="13" t="s">
        <v>11</v>
      </c>
      <c r="B28" s="6">
        <v>27.52</v>
      </c>
      <c r="C28" s="6">
        <v>69.3</v>
      </c>
      <c r="D28" s="6">
        <v>0</v>
      </c>
      <c r="E28" s="6">
        <v>0</v>
      </c>
      <c r="F28" s="6">
        <v>96.82</v>
      </c>
      <c r="G28" s="1"/>
      <c r="H28" s="1"/>
      <c r="I28" s="14"/>
    </row>
    <row r="29" spans="1:9" x14ac:dyDescent="0.35">
      <c r="A29" s="13" t="s">
        <v>22</v>
      </c>
      <c r="B29" s="6">
        <v>1940.25</v>
      </c>
      <c r="C29" s="6">
        <v>3736.29</v>
      </c>
      <c r="D29" s="6">
        <v>743.43</v>
      </c>
      <c r="E29" s="6">
        <v>3.14</v>
      </c>
      <c r="F29" s="6">
        <v>6423.11</v>
      </c>
      <c r="G29" s="8">
        <f>(F29-F30)/F30</f>
        <v>0.19607200516929624</v>
      </c>
      <c r="H29" s="8">
        <f>F29/$F$70</f>
        <v>7.8334593356759727E-2</v>
      </c>
      <c r="I29" s="14">
        <v>1052.94</v>
      </c>
    </row>
    <row r="30" spans="1:9" x14ac:dyDescent="0.35">
      <c r="A30" s="13" t="s">
        <v>11</v>
      </c>
      <c r="B30" s="6">
        <v>1979.57</v>
      </c>
      <c r="C30" s="6">
        <v>3097.3</v>
      </c>
      <c r="D30" s="6">
        <v>291.68</v>
      </c>
      <c r="E30" s="6">
        <v>1.62</v>
      </c>
      <c r="F30" s="6">
        <v>5370.17</v>
      </c>
      <c r="G30" s="1"/>
      <c r="H30" s="1"/>
      <c r="I30" s="14"/>
    </row>
    <row r="31" spans="1:9" x14ac:dyDescent="0.35">
      <c r="A31" s="13" t="s">
        <v>23</v>
      </c>
      <c r="B31" s="6">
        <v>34.03</v>
      </c>
      <c r="C31" s="6">
        <v>4.46</v>
      </c>
      <c r="D31" s="6">
        <v>0</v>
      </c>
      <c r="E31" s="6">
        <v>0</v>
      </c>
      <c r="F31" s="6">
        <v>38.49</v>
      </c>
      <c r="G31" s="8">
        <f>(F31-F32)/F32</f>
        <v>0.30386178861788626</v>
      </c>
      <c r="H31" s="8">
        <f>F31/$F$70</f>
        <v>4.6941411532757217E-4</v>
      </c>
      <c r="I31" s="14">
        <v>8.9700000000000006</v>
      </c>
    </row>
    <row r="32" spans="1:9" x14ac:dyDescent="0.35">
      <c r="A32" s="13" t="s">
        <v>11</v>
      </c>
      <c r="B32" s="6">
        <v>11.27</v>
      </c>
      <c r="C32" s="6">
        <v>18.25</v>
      </c>
      <c r="D32" s="6">
        <v>0</v>
      </c>
      <c r="E32" s="6">
        <v>0</v>
      </c>
      <c r="F32" s="6">
        <v>29.52</v>
      </c>
      <c r="G32" s="1"/>
      <c r="H32" s="1"/>
      <c r="I32" s="14"/>
    </row>
    <row r="33" spans="1:9" x14ac:dyDescent="0.35">
      <c r="A33" s="13" t="s">
        <v>24</v>
      </c>
      <c r="B33" s="6">
        <v>1.92</v>
      </c>
      <c r="C33" s="6">
        <v>10.61</v>
      </c>
      <c r="D33" s="6">
        <v>0</v>
      </c>
      <c r="E33" s="6">
        <v>0</v>
      </c>
      <c r="F33" s="6">
        <v>12.53</v>
      </c>
      <c r="G33" s="8">
        <f>(F33-F34)/F34</f>
        <v>2.0265700483091789</v>
      </c>
      <c r="H33" s="8">
        <f>F33/$F$70</f>
        <v>1.5281264913105945E-4</v>
      </c>
      <c r="I33" s="14">
        <v>8.39</v>
      </c>
    </row>
    <row r="34" spans="1:9" x14ac:dyDescent="0.35">
      <c r="A34" s="13" t="s">
        <v>11</v>
      </c>
      <c r="B34" s="6">
        <v>1.65</v>
      </c>
      <c r="C34" s="6">
        <v>2.4900000000000002</v>
      </c>
      <c r="D34" s="6">
        <v>0</v>
      </c>
      <c r="E34" s="6">
        <v>0</v>
      </c>
      <c r="F34" s="6">
        <v>4.1399999999999997</v>
      </c>
      <c r="G34" s="1"/>
      <c r="H34" s="1"/>
      <c r="I34" s="14"/>
    </row>
    <row r="35" spans="1:9" x14ac:dyDescent="0.35">
      <c r="A35" s="13" t="s">
        <v>25</v>
      </c>
      <c r="B35" s="6">
        <v>258.17</v>
      </c>
      <c r="C35" s="6">
        <v>898.93</v>
      </c>
      <c r="D35" s="6">
        <v>74.63</v>
      </c>
      <c r="E35" s="6">
        <v>71.27</v>
      </c>
      <c r="F35" s="6">
        <v>1303</v>
      </c>
      <c r="G35" s="8">
        <f>(F35-F36)/F36</f>
        <v>0.36828067080406185</v>
      </c>
      <c r="H35" s="8">
        <f>F35/$F$70</f>
        <v>1.5891052020572265E-2</v>
      </c>
      <c r="I35" s="14">
        <v>350.71</v>
      </c>
    </row>
    <row r="36" spans="1:9" x14ac:dyDescent="0.35">
      <c r="A36" s="13" t="s">
        <v>11</v>
      </c>
      <c r="B36" s="6">
        <v>156.28</v>
      </c>
      <c r="C36" s="6">
        <v>614.04</v>
      </c>
      <c r="D36" s="6">
        <v>155.93</v>
      </c>
      <c r="E36" s="6">
        <v>26.04</v>
      </c>
      <c r="F36" s="6">
        <v>952.29</v>
      </c>
      <c r="G36" s="1"/>
      <c r="H36" s="1"/>
      <c r="I36" s="14"/>
    </row>
    <row r="37" spans="1:9" x14ac:dyDescent="0.35">
      <c r="A37" s="13" t="s">
        <v>26</v>
      </c>
      <c r="B37" s="6">
        <v>180.85</v>
      </c>
      <c r="C37" s="6">
        <v>209.85</v>
      </c>
      <c r="D37" s="6">
        <v>0</v>
      </c>
      <c r="E37" s="6">
        <v>3.54</v>
      </c>
      <c r="F37" s="6">
        <v>394.24</v>
      </c>
      <c r="G37" s="8">
        <f>(F37-F38)/F38</f>
        <v>0.14021286441462291</v>
      </c>
      <c r="H37" s="8">
        <f>F37/$F$70</f>
        <v>4.80804938495043E-3</v>
      </c>
      <c r="I37" s="14">
        <v>48.48</v>
      </c>
    </row>
    <row r="38" spans="1:9" x14ac:dyDescent="0.35">
      <c r="A38" s="13" t="s">
        <v>11</v>
      </c>
      <c r="B38" s="6">
        <v>182.34</v>
      </c>
      <c r="C38" s="6">
        <v>161.71</v>
      </c>
      <c r="D38" s="6">
        <v>0</v>
      </c>
      <c r="E38" s="6">
        <v>1.71</v>
      </c>
      <c r="F38" s="6">
        <v>345.76</v>
      </c>
      <c r="G38" s="1"/>
      <c r="H38" s="1"/>
      <c r="I38" s="14"/>
    </row>
    <row r="39" spans="1:9" x14ac:dyDescent="0.35">
      <c r="A39" s="13" t="s">
        <v>27</v>
      </c>
      <c r="B39" s="6">
        <v>500.87</v>
      </c>
      <c r="C39" s="6">
        <v>1530.33</v>
      </c>
      <c r="D39" s="6">
        <v>0</v>
      </c>
      <c r="E39" s="6">
        <v>2.39</v>
      </c>
      <c r="F39" s="6">
        <v>2033.59</v>
      </c>
      <c r="G39" s="8">
        <f>(F39-F40)/F40</f>
        <v>0.3038006334389064</v>
      </c>
      <c r="H39" s="8">
        <f>F39/$F$70</f>
        <v>2.4801139277448619E-2</v>
      </c>
      <c r="I39" s="14">
        <v>473.85</v>
      </c>
    </row>
    <row r="40" spans="1:9" x14ac:dyDescent="0.35">
      <c r="A40" s="13" t="s">
        <v>11</v>
      </c>
      <c r="B40" s="6">
        <v>366.71</v>
      </c>
      <c r="C40" s="6">
        <v>1048.8800000000001</v>
      </c>
      <c r="D40" s="6">
        <v>143.34</v>
      </c>
      <c r="E40" s="6">
        <v>0.81</v>
      </c>
      <c r="F40" s="6">
        <v>1559.74</v>
      </c>
      <c r="G40" s="1"/>
      <c r="H40" s="1"/>
      <c r="I40" s="14"/>
    </row>
    <row r="41" spans="1:9" x14ac:dyDescent="0.35">
      <c r="A41" s="13" t="s">
        <v>28</v>
      </c>
      <c r="B41" s="6">
        <v>2.4300000000000002</v>
      </c>
      <c r="C41" s="6">
        <v>0</v>
      </c>
      <c r="D41" s="6">
        <v>0</v>
      </c>
      <c r="E41" s="6">
        <v>0</v>
      </c>
      <c r="F41" s="6">
        <v>2.4300000000000002</v>
      </c>
      <c r="G41" s="8">
        <f>(F41-F42)/F42</f>
        <v>-0.72196796338672775</v>
      </c>
      <c r="H41" s="8">
        <f>F41/$F$70</f>
        <v>2.9635653422863092E-5</v>
      </c>
      <c r="I41" s="14">
        <v>-6.31</v>
      </c>
    </row>
    <row r="42" spans="1:9" x14ac:dyDescent="0.35">
      <c r="A42" s="13" t="s">
        <v>11</v>
      </c>
      <c r="B42" s="6">
        <v>8.74</v>
      </c>
      <c r="C42" s="6">
        <v>0</v>
      </c>
      <c r="D42" s="6">
        <v>0</v>
      </c>
      <c r="E42" s="6">
        <v>0</v>
      </c>
      <c r="F42" s="6">
        <v>8.74</v>
      </c>
      <c r="G42" s="1"/>
      <c r="H42" s="1"/>
      <c r="I42" s="14"/>
    </row>
    <row r="43" spans="1:9" x14ac:dyDescent="0.35">
      <c r="A43" s="13" t="s">
        <v>29</v>
      </c>
      <c r="B43" s="6">
        <v>571.75</v>
      </c>
      <c r="C43" s="6">
        <v>1251.07</v>
      </c>
      <c r="D43" s="6">
        <v>0</v>
      </c>
      <c r="E43" s="6">
        <v>239.16</v>
      </c>
      <c r="F43" s="6">
        <v>2061.98</v>
      </c>
      <c r="G43" s="8">
        <f>(F43-F44)/F44</f>
        <v>0.51794758539458174</v>
      </c>
      <c r="H43" s="8">
        <f>F43/$F$70</f>
        <v>2.5147376397067996E-2</v>
      </c>
      <c r="I43" s="14">
        <v>703.58</v>
      </c>
    </row>
    <row r="44" spans="1:9" x14ac:dyDescent="0.35">
      <c r="A44" s="13" t="s">
        <v>11</v>
      </c>
      <c r="B44" s="6">
        <v>415.09</v>
      </c>
      <c r="C44" s="6">
        <v>832.98</v>
      </c>
      <c r="D44" s="6">
        <v>0</v>
      </c>
      <c r="E44" s="6">
        <v>110.33</v>
      </c>
      <c r="F44" s="6">
        <v>1358.4</v>
      </c>
      <c r="G44" s="1"/>
      <c r="H44" s="1"/>
      <c r="I44" s="14"/>
    </row>
    <row r="45" spans="1:9" x14ac:dyDescent="0.35">
      <c r="A45" s="13" t="s">
        <v>30</v>
      </c>
      <c r="B45" s="6">
        <v>2385.42</v>
      </c>
      <c r="C45" s="6">
        <v>10968.8</v>
      </c>
      <c r="D45" s="6">
        <v>2239.5500000000002</v>
      </c>
      <c r="E45" s="6">
        <v>3.06</v>
      </c>
      <c r="F45" s="6">
        <v>15596.83</v>
      </c>
      <c r="G45" s="8">
        <f>(F45-F46)/F46</f>
        <v>0.13376740250526295</v>
      </c>
      <c r="H45" s="8">
        <f>F45/$F$70</f>
        <v>0.19021491702687807</v>
      </c>
      <c r="I45" s="14">
        <v>1840.19</v>
      </c>
    </row>
    <row r="46" spans="1:9" x14ac:dyDescent="0.35">
      <c r="A46" s="13" t="s">
        <v>11</v>
      </c>
      <c r="B46" s="6">
        <v>2377.06</v>
      </c>
      <c r="C46" s="6">
        <v>9717.82</v>
      </c>
      <c r="D46" s="6">
        <v>1657.46</v>
      </c>
      <c r="E46" s="6">
        <v>4.3</v>
      </c>
      <c r="F46" s="6">
        <v>13756.64</v>
      </c>
      <c r="G46" s="1"/>
      <c r="H46" s="1"/>
      <c r="I46" s="14"/>
    </row>
    <row r="47" spans="1:9" x14ac:dyDescent="0.35">
      <c r="A47" s="13" t="s">
        <v>31</v>
      </c>
      <c r="B47" s="6">
        <v>1534.42</v>
      </c>
      <c r="C47" s="6">
        <v>4310.62</v>
      </c>
      <c r="D47" s="6">
        <v>1903.19</v>
      </c>
      <c r="E47" s="6">
        <v>3.91</v>
      </c>
      <c r="F47" s="6">
        <v>7752.14</v>
      </c>
      <c r="G47" s="8">
        <f>(F47-F48)/F48</f>
        <v>0.30130161384001264</v>
      </c>
      <c r="H47" s="8">
        <f>F47/$F$70</f>
        <v>9.4543100545478959E-2</v>
      </c>
      <c r="I47" s="14">
        <v>1794.92</v>
      </c>
    </row>
    <row r="48" spans="1:9" x14ac:dyDescent="0.35">
      <c r="A48" s="13" t="s">
        <v>11</v>
      </c>
      <c r="B48" s="6">
        <v>1548.51</v>
      </c>
      <c r="C48" s="6">
        <v>3600.97</v>
      </c>
      <c r="D48" s="6">
        <v>805.71</v>
      </c>
      <c r="E48" s="6">
        <v>2.0299999999999998</v>
      </c>
      <c r="F48" s="6">
        <v>5957.22</v>
      </c>
      <c r="G48" s="1"/>
      <c r="H48" s="1"/>
      <c r="I48" s="14"/>
    </row>
    <row r="49" spans="1:9" x14ac:dyDescent="0.35">
      <c r="A49" s="13" t="s">
        <v>32</v>
      </c>
      <c r="B49" s="6">
        <v>1218.9000000000001</v>
      </c>
      <c r="C49" s="6">
        <v>2633.24</v>
      </c>
      <c r="D49" s="6">
        <v>2747.91</v>
      </c>
      <c r="E49" s="6">
        <v>4.2</v>
      </c>
      <c r="F49" s="6">
        <v>6604.25</v>
      </c>
      <c r="G49" s="8">
        <f>(F49-F50)/F50</f>
        <v>0.18545449976395922</v>
      </c>
      <c r="H49" s="8">
        <f>F49/$F$70</f>
        <v>8.0543730089688709E-2</v>
      </c>
      <c r="I49" s="14">
        <v>1033.18</v>
      </c>
    </row>
    <row r="50" spans="1:9" x14ac:dyDescent="0.35">
      <c r="A50" s="13" t="s">
        <v>11</v>
      </c>
      <c r="B50" s="6">
        <v>1227.3699999999999</v>
      </c>
      <c r="C50" s="6">
        <v>2480.8000000000002</v>
      </c>
      <c r="D50" s="6">
        <v>1861.08</v>
      </c>
      <c r="E50" s="6">
        <v>1.82</v>
      </c>
      <c r="F50" s="6">
        <v>5571.07</v>
      </c>
      <c r="G50" s="1"/>
      <c r="H50" s="1"/>
      <c r="I50" s="14"/>
    </row>
    <row r="51" spans="1:9" x14ac:dyDescent="0.35">
      <c r="A51" s="13" t="s">
        <v>33</v>
      </c>
      <c r="B51" s="6">
        <v>92.89</v>
      </c>
      <c r="C51" s="6">
        <v>171.81</v>
      </c>
      <c r="D51" s="6">
        <v>0</v>
      </c>
      <c r="E51" s="6">
        <v>0.05</v>
      </c>
      <c r="F51" s="6">
        <v>264.75</v>
      </c>
      <c r="G51" s="8">
        <f>(F51-F52)/F52</f>
        <v>0.12611654615057424</v>
      </c>
      <c r="H51" s="8">
        <f>F51/$F$70</f>
        <v>3.2288227340341574E-3</v>
      </c>
      <c r="I51" s="14">
        <v>29.65</v>
      </c>
    </row>
    <row r="52" spans="1:9" x14ac:dyDescent="0.35">
      <c r="A52" s="13" t="s">
        <v>11</v>
      </c>
      <c r="B52" s="6">
        <v>105.79</v>
      </c>
      <c r="C52" s="6">
        <v>129.30000000000001</v>
      </c>
      <c r="D52" s="6">
        <v>0</v>
      </c>
      <c r="E52" s="6">
        <v>0.01</v>
      </c>
      <c r="F52" s="6">
        <v>235.1</v>
      </c>
      <c r="G52" s="1"/>
      <c r="H52" s="1"/>
      <c r="I52" s="14"/>
    </row>
    <row r="53" spans="1:9" s="3" customFormat="1" x14ac:dyDescent="0.35">
      <c r="A53" s="11" t="s">
        <v>34</v>
      </c>
      <c r="B53" s="7">
        <f>B5+B7+B9+B11+B13+B15+B17+B19+B21+B23+B25+B27+B29+B31+B33+B35+B37+B39+B41+B43+B45+B47+B49+B51</f>
        <v>14286.92</v>
      </c>
      <c r="C53" s="7">
        <f t="shared" ref="C53:F53" si="0">C5+C7+C9+C11+C13+C15+C17+C19+C21+C23+C25+C27+C29+C31+C33+C35+C37+C39+C41+C43+C45+C47+C49+C51</f>
        <v>36679.729999999996</v>
      </c>
      <c r="D53" s="7">
        <f t="shared" si="0"/>
        <v>8148.25</v>
      </c>
      <c r="E53" s="7">
        <f t="shared" si="0"/>
        <v>777.37999999999988</v>
      </c>
      <c r="F53" s="7">
        <f t="shared" si="0"/>
        <v>59892.28</v>
      </c>
      <c r="G53" s="10">
        <f>(F53-F54)/F54</f>
        <v>0.22760042461182625</v>
      </c>
      <c r="H53" s="10">
        <f>F53/$F$70</f>
        <v>0.73043080361525703</v>
      </c>
      <c r="I53" s="12">
        <v>11104.19</v>
      </c>
    </row>
    <row r="54" spans="1:9" x14ac:dyDescent="0.35">
      <c r="A54" s="13" t="s">
        <v>35</v>
      </c>
      <c r="B54" s="6">
        <f>B6+B8+B10+B12+B14+B16+B18+B20+B22+B24+B26+B28+B30+B32+B34+B36+B38+B40+B42+B44+B46+B48+B50+B52</f>
        <v>13267.060000000001</v>
      </c>
      <c r="C54" s="6">
        <f t="shared" ref="C54:F54" si="1">C6+C8+C10+C12+C14+C16+C18+C20+C22+C24+C26+C28+C30+C32+C34+C36+C38+C40+C42+C44+C46+C48+C50+C52</f>
        <v>29348.67</v>
      </c>
      <c r="D54" s="6">
        <f t="shared" si="1"/>
        <v>5830.38</v>
      </c>
      <c r="E54" s="6">
        <f t="shared" si="1"/>
        <v>341.97999999999996</v>
      </c>
      <c r="F54" s="6">
        <f t="shared" si="1"/>
        <v>48788.090000000004</v>
      </c>
      <c r="G54" s="1"/>
      <c r="H54" s="1"/>
      <c r="I54" s="14"/>
    </row>
    <row r="55" spans="1:9" x14ac:dyDescent="0.35">
      <c r="A55" s="13" t="s">
        <v>36</v>
      </c>
      <c r="B55" s="8">
        <f>(B53-B54)/B54</f>
        <v>7.6871590239284263E-2</v>
      </c>
      <c r="C55" s="8">
        <f t="shared" ref="C55:F55" si="2">(C53-C54)/C54</f>
        <v>0.24979189857666456</v>
      </c>
      <c r="D55" s="8">
        <f t="shared" si="2"/>
        <v>0.39755041695395493</v>
      </c>
      <c r="E55" s="8">
        <f t="shared" si="2"/>
        <v>1.2731738698169484</v>
      </c>
      <c r="F55" s="8">
        <f t="shared" si="2"/>
        <v>0.22760042461182625</v>
      </c>
      <c r="G55" s="8"/>
      <c r="H55" s="1"/>
      <c r="I55" s="14"/>
    </row>
    <row r="56" spans="1:9" s="3" customFormat="1" x14ac:dyDescent="0.35">
      <c r="A56" s="11" t="s">
        <v>70</v>
      </c>
      <c r="B56" s="2"/>
      <c r="C56" s="2"/>
      <c r="D56" s="2"/>
      <c r="E56" s="2"/>
      <c r="F56" s="2"/>
      <c r="G56" s="2"/>
      <c r="H56" s="2"/>
      <c r="I56" s="12"/>
    </row>
    <row r="57" spans="1:9" x14ac:dyDescent="0.35">
      <c r="A57" s="1" t="s">
        <v>71</v>
      </c>
      <c r="B57" s="6">
        <v>2569.38</v>
      </c>
      <c r="C57" s="6">
        <v>878.48</v>
      </c>
      <c r="D57" s="6">
        <v>0</v>
      </c>
      <c r="E57" s="6">
        <v>4.93</v>
      </c>
      <c r="F57" s="6">
        <v>3452.79</v>
      </c>
      <c r="G57" s="8">
        <f>(F57-F58)/F58</f>
        <v>0.45066676750107143</v>
      </c>
      <c r="H57" s="8">
        <f>F57/$F$70</f>
        <v>4.2109336535772611E-2</v>
      </c>
      <c r="I57" s="14">
        <v>1072.6500000000001</v>
      </c>
    </row>
    <row r="58" spans="1:9" x14ac:dyDescent="0.35">
      <c r="A58" s="13" t="s">
        <v>11</v>
      </c>
      <c r="B58" s="6">
        <v>1859.77</v>
      </c>
      <c r="C58" s="6">
        <v>520.37</v>
      </c>
      <c r="D58" s="6">
        <v>0</v>
      </c>
      <c r="E58" s="6">
        <v>0</v>
      </c>
      <c r="F58" s="6">
        <v>2380.14</v>
      </c>
      <c r="G58" s="1"/>
      <c r="H58" s="1"/>
      <c r="I58" s="14"/>
    </row>
    <row r="59" spans="1:9" x14ac:dyDescent="0.35">
      <c r="A59" s="13" t="s">
        <v>37</v>
      </c>
      <c r="B59" s="6">
        <v>727.19</v>
      </c>
      <c r="C59" s="6">
        <v>1497.66</v>
      </c>
      <c r="D59" s="6">
        <v>0</v>
      </c>
      <c r="E59" s="6">
        <v>0</v>
      </c>
      <c r="F59" s="6">
        <v>2224.85</v>
      </c>
      <c r="G59" s="8">
        <f>(F59-F60)/F60</f>
        <v>0.6014064535632796</v>
      </c>
      <c r="H59" s="8">
        <f>F59/$F$70</f>
        <v>2.7133696920928783E-2</v>
      </c>
      <c r="I59" s="14">
        <v>835.54</v>
      </c>
    </row>
    <row r="60" spans="1:9" x14ac:dyDescent="0.35">
      <c r="A60" s="13" t="s">
        <v>11</v>
      </c>
      <c r="B60" s="6">
        <v>591.13</v>
      </c>
      <c r="C60" s="6">
        <v>798.18</v>
      </c>
      <c r="D60" s="6">
        <v>0</v>
      </c>
      <c r="E60" s="6">
        <v>0</v>
      </c>
      <c r="F60" s="6">
        <v>1389.31</v>
      </c>
      <c r="G60" s="1"/>
      <c r="H60" s="1"/>
      <c r="I60" s="14"/>
    </row>
    <row r="61" spans="1:9" x14ac:dyDescent="0.35">
      <c r="A61" s="13" t="s">
        <v>38</v>
      </c>
      <c r="B61" s="6">
        <v>2351.36</v>
      </c>
      <c r="C61" s="6">
        <v>1827.84</v>
      </c>
      <c r="D61" s="6">
        <v>0</v>
      </c>
      <c r="E61" s="6">
        <v>113.68</v>
      </c>
      <c r="F61" s="6">
        <v>4292.88</v>
      </c>
      <c r="G61" s="8">
        <f>(F61-F62)/F62</f>
        <v>0.40190321927515704</v>
      </c>
      <c r="H61" s="8">
        <f>F61/$F$70</f>
        <v>5.2354857558000206E-2</v>
      </c>
      <c r="I61" s="14">
        <v>1230.7</v>
      </c>
    </row>
    <row r="62" spans="1:9" x14ac:dyDescent="0.35">
      <c r="A62" s="13" t="s">
        <v>11</v>
      </c>
      <c r="B62" s="6">
        <v>1891.01</v>
      </c>
      <c r="C62" s="6">
        <v>1114.57</v>
      </c>
      <c r="D62" s="6">
        <v>0</v>
      </c>
      <c r="E62" s="6">
        <v>56.6</v>
      </c>
      <c r="F62" s="6">
        <v>3062.18</v>
      </c>
      <c r="G62" s="1"/>
      <c r="H62" s="1"/>
      <c r="I62" s="14"/>
    </row>
    <row r="63" spans="1:9" x14ac:dyDescent="0.35">
      <c r="A63" s="13" t="s">
        <v>39</v>
      </c>
      <c r="B63" s="6">
        <v>494.76</v>
      </c>
      <c r="C63" s="6">
        <v>670.94</v>
      </c>
      <c r="D63" s="6">
        <v>0</v>
      </c>
      <c r="E63" s="6">
        <v>1.41</v>
      </c>
      <c r="F63" s="6">
        <v>1167.1099999999999</v>
      </c>
      <c r="G63" s="8">
        <f>(F63-F64)/F64</f>
        <v>0.37489839433599947</v>
      </c>
      <c r="H63" s="8">
        <f>F63/$F$70</f>
        <v>1.4233772619900303E-2</v>
      </c>
      <c r="I63" s="14">
        <v>318.24</v>
      </c>
    </row>
    <row r="64" spans="1:9" x14ac:dyDescent="0.35">
      <c r="A64" s="13" t="s">
        <v>11</v>
      </c>
      <c r="B64" s="6">
        <v>399.97</v>
      </c>
      <c r="C64" s="6">
        <v>446.47</v>
      </c>
      <c r="D64" s="6">
        <v>0</v>
      </c>
      <c r="E64" s="6">
        <v>2.4300000000000002</v>
      </c>
      <c r="F64" s="6">
        <v>848.87</v>
      </c>
      <c r="G64" s="1"/>
      <c r="H64" s="1"/>
      <c r="I64" s="14"/>
    </row>
    <row r="65" spans="1:9" x14ac:dyDescent="0.35">
      <c r="A65" s="13" t="s">
        <v>40</v>
      </c>
      <c r="B65" s="6">
        <v>10253.200000000001</v>
      </c>
      <c r="C65" s="6">
        <v>711.01</v>
      </c>
      <c r="D65" s="6">
        <v>0</v>
      </c>
      <c r="E65" s="6">
        <v>1.71</v>
      </c>
      <c r="F65" s="6">
        <v>10965.92</v>
      </c>
      <c r="G65" s="8">
        <f>(F65-F66)/F66</f>
        <v>0.1316750584881925</v>
      </c>
      <c r="H65" s="8">
        <f>F65/$F$70</f>
        <v>0.13373753275014108</v>
      </c>
      <c r="I65" s="14">
        <v>1275.93</v>
      </c>
    </row>
    <row r="66" spans="1:9" x14ac:dyDescent="0.35">
      <c r="A66" s="13" t="s">
        <v>11</v>
      </c>
      <c r="B66" s="6">
        <v>8608.94</v>
      </c>
      <c r="C66" s="6">
        <v>1080.8499999999999</v>
      </c>
      <c r="D66" s="6">
        <v>0</v>
      </c>
      <c r="E66" s="6">
        <v>0.2</v>
      </c>
      <c r="F66" s="6">
        <v>9689.99</v>
      </c>
      <c r="G66" s="1"/>
      <c r="H66" s="1"/>
      <c r="I66" s="14"/>
    </row>
    <row r="67" spans="1:9" s="3" customFormat="1" x14ac:dyDescent="0.35">
      <c r="A67" s="11" t="s">
        <v>69</v>
      </c>
      <c r="B67" s="7">
        <f>B57+B59+B61+B63+B65</f>
        <v>16395.89</v>
      </c>
      <c r="C67" s="7">
        <f t="shared" ref="C67:F67" si="3">C57+C59+C61+C63+C65</f>
        <v>5585.93</v>
      </c>
      <c r="D67" s="7">
        <f t="shared" si="3"/>
        <v>0</v>
      </c>
      <c r="E67" s="7">
        <f t="shared" si="3"/>
        <v>121.73</v>
      </c>
      <c r="F67" s="7">
        <f t="shared" si="3"/>
        <v>22103.550000000003</v>
      </c>
      <c r="G67" s="10">
        <f>(F67-F68)/F68</f>
        <v>0.27247705735416822</v>
      </c>
      <c r="H67" s="10">
        <f>F67/$F$70</f>
        <v>0.26956919638474303</v>
      </c>
      <c r="I67" s="12">
        <v>4733.0600000000004</v>
      </c>
    </row>
    <row r="68" spans="1:9" x14ac:dyDescent="0.35">
      <c r="A68" s="13" t="s">
        <v>35</v>
      </c>
      <c r="B68" s="6">
        <f>B58+B60+B62+B64+B66</f>
        <v>13350.82</v>
      </c>
      <c r="C68" s="6">
        <f t="shared" ref="C68:F68" si="4">C58+C60+C62+C64+C66</f>
        <v>3960.44</v>
      </c>
      <c r="D68" s="6">
        <f t="shared" si="4"/>
        <v>0</v>
      </c>
      <c r="E68" s="6">
        <f t="shared" si="4"/>
        <v>59.230000000000004</v>
      </c>
      <c r="F68" s="6">
        <f t="shared" si="4"/>
        <v>17370.489999999998</v>
      </c>
      <c r="G68" s="1"/>
      <c r="H68" s="1"/>
      <c r="I68" s="14"/>
    </row>
    <row r="69" spans="1:9" x14ac:dyDescent="0.35">
      <c r="A69" s="13" t="s">
        <v>36</v>
      </c>
      <c r="B69" s="8">
        <f>(B67-B68)/B68</f>
        <v>0.22808112160900976</v>
      </c>
      <c r="C69" s="8">
        <f t="shared" ref="C69:F69" si="5">(C67-C68)/C68</f>
        <v>0.41043166920847185</v>
      </c>
      <c r="D69" s="8">
        <v>0</v>
      </c>
      <c r="E69" s="8">
        <f t="shared" si="5"/>
        <v>1.0552085092014181</v>
      </c>
      <c r="F69" s="8">
        <f t="shared" si="5"/>
        <v>0.27247705735416822</v>
      </c>
      <c r="G69" s="1"/>
      <c r="H69" s="1"/>
      <c r="I69" s="14"/>
    </row>
    <row r="70" spans="1:9" s="3" customFormat="1" x14ac:dyDescent="0.35">
      <c r="A70" s="11" t="s">
        <v>41</v>
      </c>
      <c r="B70" s="7">
        <f>B67+B53</f>
        <v>30682.809999999998</v>
      </c>
      <c r="C70" s="7">
        <f t="shared" ref="C70:F70" si="6">C67+C53</f>
        <v>42265.659999999996</v>
      </c>
      <c r="D70" s="7">
        <f t="shared" si="6"/>
        <v>8148.25</v>
      </c>
      <c r="E70" s="7">
        <f t="shared" si="6"/>
        <v>899.1099999999999</v>
      </c>
      <c r="F70" s="7">
        <f t="shared" si="6"/>
        <v>81995.83</v>
      </c>
      <c r="G70" s="10">
        <f>(F70-F71)/F71</f>
        <v>0.23938316088404557</v>
      </c>
      <c r="H70" s="10">
        <f>F70/$F$70</f>
        <v>1</v>
      </c>
      <c r="I70" s="12">
        <v>15837.25</v>
      </c>
    </row>
    <row r="71" spans="1:9" x14ac:dyDescent="0.35">
      <c r="A71" s="13" t="s">
        <v>35</v>
      </c>
      <c r="B71" s="6">
        <f>B68+B54</f>
        <v>26617.88</v>
      </c>
      <c r="C71" s="6">
        <f t="shared" ref="C71:F71" si="7">C68+C54</f>
        <v>33309.11</v>
      </c>
      <c r="D71" s="6">
        <f t="shared" si="7"/>
        <v>5830.38</v>
      </c>
      <c r="E71" s="6">
        <f t="shared" si="7"/>
        <v>401.21</v>
      </c>
      <c r="F71" s="6">
        <f t="shared" si="7"/>
        <v>66158.58</v>
      </c>
      <c r="G71" s="1"/>
      <c r="H71" s="1"/>
      <c r="I71" s="14"/>
    </row>
    <row r="72" spans="1:9" x14ac:dyDescent="0.35">
      <c r="A72" s="13" t="s">
        <v>36</v>
      </c>
      <c r="B72" s="8">
        <f>(B70-B71)/B71</f>
        <v>0.15271426574918801</v>
      </c>
      <c r="C72" s="8">
        <f t="shared" ref="C72:F72" si="8">(C70-C71)/C71</f>
        <v>0.26889190374645239</v>
      </c>
      <c r="D72" s="8">
        <f t="shared" si="8"/>
        <v>0.39755041695395493</v>
      </c>
      <c r="E72" s="8">
        <f t="shared" si="8"/>
        <v>1.2409959871389047</v>
      </c>
      <c r="F72" s="8">
        <f t="shared" si="8"/>
        <v>0.23938316088404557</v>
      </c>
      <c r="G72" s="1"/>
      <c r="H72" s="1"/>
      <c r="I72" s="14"/>
    </row>
    <row r="73" spans="1:9" x14ac:dyDescent="0.35">
      <c r="A73" s="13" t="s">
        <v>42</v>
      </c>
      <c r="B73" s="8">
        <f>B70/$F$70</f>
        <v>0.37419963917677274</v>
      </c>
      <c r="C73" s="8">
        <f t="shared" ref="C73:F73" si="9">C70/$F$70</f>
        <v>0.51546109113109773</v>
      </c>
      <c r="D73" s="8">
        <f t="shared" si="9"/>
        <v>9.9373955968248634E-2</v>
      </c>
      <c r="E73" s="8">
        <f t="shared" si="9"/>
        <v>1.0965313723880835E-2</v>
      </c>
      <c r="F73" s="8">
        <f t="shared" si="9"/>
        <v>1</v>
      </c>
      <c r="G73" s="1"/>
      <c r="H73" s="1"/>
      <c r="I73" s="14"/>
    </row>
    <row r="74" spans="1:9" x14ac:dyDescent="0.35">
      <c r="A74" s="13" t="s">
        <v>43</v>
      </c>
      <c r="B74" s="8">
        <f>B71/$F$71</f>
        <v>0.40233451201643083</v>
      </c>
      <c r="C74" s="8">
        <f t="shared" ref="C74:F74" si="10">C71/$F$71</f>
        <v>0.50347377467896071</v>
      </c>
      <c r="D74" s="8">
        <f t="shared" si="10"/>
        <v>8.812734493394507E-2</v>
      </c>
      <c r="E74" s="8">
        <f t="shared" si="10"/>
        <v>6.0643683706633356E-3</v>
      </c>
      <c r="F74" s="8">
        <f t="shared" si="10"/>
        <v>1</v>
      </c>
      <c r="G74" s="1"/>
      <c r="H74" s="1"/>
      <c r="I74" s="14"/>
    </row>
    <row r="75" spans="1:9" ht="30" customHeight="1" thickBot="1" x14ac:dyDescent="0.4">
      <c r="A75" s="30" t="s">
        <v>74</v>
      </c>
      <c r="B75" s="31"/>
      <c r="C75" s="31"/>
      <c r="D75" s="31"/>
      <c r="E75" s="31"/>
      <c r="F75" s="31"/>
      <c r="G75" s="31"/>
      <c r="H75" s="31"/>
      <c r="I75" s="32"/>
    </row>
  </sheetData>
  <mergeCells count="2">
    <mergeCell ref="A2:I2"/>
    <mergeCell ref="A75:I75"/>
  </mergeCells>
  <pageMargins left="0.74803149606299213" right="0.74803149606299213" top="0.98425196850393704" bottom="0.98425196850393704" header="0.51181102362204722" footer="0.51181102362204722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6"/>
  <sheetViews>
    <sheetView topLeftCell="A40" workbookViewId="0">
      <selection activeCell="A56" sqref="A56:I56"/>
    </sheetView>
  </sheetViews>
  <sheetFormatPr defaultRowHeight="14.5" x14ac:dyDescent="0.35"/>
  <cols>
    <col min="1" max="1" width="38.90625" customWidth="1"/>
    <col min="2" max="2" width="13.36328125" customWidth="1"/>
  </cols>
  <sheetData>
    <row r="1" spans="1:9" ht="15" thickBot="1" x14ac:dyDescent="0.4"/>
    <row r="2" spans="1:9" ht="40" customHeight="1" thickBot="1" x14ac:dyDescent="0.4">
      <c r="A2" s="33" t="s">
        <v>0</v>
      </c>
      <c r="B2" s="34"/>
      <c r="C2" s="34"/>
      <c r="D2" s="34"/>
      <c r="E2" s="34"/>
      <c r="F2" s="34"/>
      <c r="G2" s="34"/>
      <c r="H2" s="34"/>
      <c r="I2" s="35"/>
    </row>
    <row r="3" spans="1:9" s="5" customFormat="1" ht="67.5" customHeight="1" x14ac:dyDescent="0.35">
      <c r="A3" s="15"/>
      <c r="B3" s="9" t="s">
        <v>44</v>
      </c>
      <c r="C3" s="9" t="s">
        <v>45</v>
      </c>
      <c r="D3" s="9" t="s">
        <v>46</v>
      </c>
      <c r="E3" s="9" t="s">
        <v>47</v>
      </c>
      <c r="F3" s="9" t="s">
        <v>5</v>
      </c>
      <c r="G3" s="9" t="s">
        <v>6</v>
      </c>
      <c r="H3" s="9" t="s">
        <v>7</v>
      </c>
      <c r="I3" s="16" t="s">
        <v>8</v>
      </c>
    </row>
    <row r="4" spans="1:9" s="3" customFormat="1" x14ac:dyDescent="0.35">
      <c r="A4" s="11" t="s">
        <v>9</v>
      </c>
      <c r="B4" s="2"/>
      <c r="C4" s="2"/>
      <c r="D4" s="2"/>
      <c r="E4" s="2"/>
      <c r="F4" s="2"/>
      <c r="G4" s="2"/>
      <c r="H4" s="2"/>
      <c r="I4" s="12"/>
    </row>
    <row r="5" spans="1:9" x14ac:dyDescent="0.35">
      <c r="A5" s="13" t="s">
        <v>10</v>
      </c>
      <c r="B5" s="6">
        <v>0</v>
      </c>
      <c r="C5" s="6">
        <v>0</v>
      </c>
      <c r="D5" s="6">
        <v>0</v>
      </c>
      <c r="E5" s="6">
        <v>73.290000000000006</v>
      </c>
      <c r="F5" s="6">
        <v>73.290000000000006</v>
      </c>
      <c r="G5" s="8">
        <f>(F5-F6)/F6</f>
        <v>0.18611425797054551</v>
      </c>
      <c r="H5" s="8">
        <f>F5/$F$51</f>
        <v>1.6145483384184964E-2</v>
      </c>
      <c r="I5" s="17">
        <v>11.5</v>
      </c>
    </row>
    <row r="6" spans="1:9" x14ac:dyDescent="0.35">
      <c r="A6" s="13" t="s">
        <v>11</v>
      </c>
      <c r="B6" s="6">
        <v>0</v>
      </c>
      <c r="C6" s="6">
        <v>0</v>
      </c>
      <c r="D6" s="6">
        <v>0</v>
      </c>
      <c r="E6" s="6">
        <v>61.79</v>
      </c>
      <c r="F6" s="6">
        <v>61.79</v>
      </c>
      <c r="G6" s="1"/>
      <c r="H6" s="1"/>
      <c r="I6" s="17"/>
    </row>
    <row r="7" spans="1:9" x14ac:dyDescent="0.35">
      <c r="A7" s="13" t="s">
        <v>12</v>
      </c>
      <c r="B7" s="6">
        <v>49.8</v>
      </c>
      <c r="C7" s="6">
        <v>0.49</v>
      </c>
      <c r="D7" s="6">
        <v>78.67</v>
      </c>
      <c r="E7" s="6">
        <v>346.7</v>
      </c>
      <c r="F7" s="6">
        <v>475.66</v>
      </c>
      <c r="G7" s="8">
        <f>(F7-F8)/F8</f>
        <v>0.16531922191190165</v>
      </c>
      <c r="H7" s="8">
        <f>F7/$F$51</f>
        <v>0.10478592750063337</v>
      </c>
      <c r="I7" s="17">
        <v>67.48</v>
      </c>
    </row>
    <row r="8" spans="1:9" x14ac:dyDescent="0.35">
      <c r="A8" s="13" t="s">
        <v>11</v>
      </c>
      <c r="B8" s="6">
        <v>40.24</v>
      </c>
      <c r="C8" s="6">
        <v>0.54</v>
      </c>
      <c r="D8" s="6">
        <v>69.63</v>
      </c>
      <c r="E8" s="6">
        <v>297.77</v>
      </c>
      <c r="F8" s="6">
        <v>408.18</v>
      </c>
      <c r="G8" s="1"/>
      <c r="H8" s="1"/>
      <c r="I8" s="17"/>
    </row>
    <row r="9" spans="1:9" x14ac:dyDescent="0.35">
      <c r="A9" s="13" t="s">
        <v>13</v>
      </c>
      <c r="B9" s="6">
        <v>11.96</v>
      </c>
      <c r="C9" s="6">
        <v>8.9499999999999993</v>
      </c>
      <c r="D9" s="6">
        <v>1.17</v>
      </c>
      <c r="E9" s="6">
        <v>0</v>
      </c>
      <c r="F9" s="6">
        <v>22.08</v>
      </c>
      <c r="G9" s="8">
        <f>(F9-F10)/F10</f>
        <v>0.37228091982597877</v>
      </c>
      <c r="H9" s="8">
        <f>F9/$F$51</f>
        <v>4.8641325299877735E-3</v>
      </c>
      <c r="I9" s="17">
        <v>5.99</v>
      </c>
    </row>
    <row r="10" spans="1:9" x14ac:dyDescent="0.35">
      <c r="A10" s="13" t="s">
        <v>11</v>
      </c>
      <c r="B10" s="6">
        <v>5.74</v>
      </c>
      <c r="C10" s="6">
        <v>9.4600000000000009</v>
      </c>
      <c r="D10" s="6">
        <v>0.89</v>
      </c>
      <c r="E10" s="6">
        <v>0</v>
      </c>
      <c r="F10" s="6">
        <v>16.09</v>
      </c>
      <c r="G10" s="1"/>
      <c r="H10" s="1"/>
      <c r="I10" s="17"/>
    </row>
    <row r="11" spans="1:9" x14ac:dyDescent="0.35">
      <c r="A11" s="1" t="s">
        <v>73</v>
      </c>
      <c r="B11" s="6">
        <v>0.05</v>
      </c>
      <c r="C11" s="6">
        <v>0</v>
      </c>
      <c r="D11" s="6">
        <v>0</v>
      </c>
      <c r="E11" s="6">
        <v>0</v>
      </c>
      <c r="F11" s="6">
        <v>0.05</v>
      </c>
      <c r="G11" s="8">
        <f>(F11-F12)/F12</f>
        <v>0</v>
      </c>
      <c r="H11" s="8">
        <f>F11/$F$51</f>
        <v>1.1014792866820141E-5</v>
      </c>
      <c r="I11" s="17">
        <v>0</v>
      </c>
    </row>
    <row r="12" spans="1:9" x14ac:dyDescent="0.35">
      <c r="A12" s="13" t="s">
        <v>11</v>
      </c>
      <c r="B12" s="6">
        <v>0.05</v>
      </c>
      <c r="C12" s="6">
        <v>0</v>
      </c>
      <c r="D12" s="6">
        <v>0</v>
      </c>
      <c r="E12" s="6">
        <v>0</v>
      </c>
      <c r="F12" s="6">
        <v>0.05</v>
      </c>
      <c r="G12" s="1"/>
      <c r="H12" s="1"/>
      <c r="I12" s="17"/>
    </row>
    <row r="13" spans="1:9" x14ac:dyDescent="0.35">
      <c r="A13" s="13" t="s">
        <v>14</v>
      </c>
      <c r="B13" s="6">
        <v>33.71</v>
      </c>
      <c r="C13" s="6">
        <v>0.18</v>
      </c>
      <c r="D13" s="6">
        <v>26.51</v>
      </c>
      <c r="E13" s="6">
        <v>0</v>
      </c>
      <c r="F13" s="6">
        <v>60.4</v>
      </c>
      <c r="G13" s="8">
        <f>(F13-F14)/F14</f>
        <v>3.4600890715998561E-2</v>
      </c>
      <c r="H13" s="8">
        <f>F13/$F$51</f>
        <v>1.3305869783118729E-2</v>
      </c>
      <c r="I13" s="17">
        <v>2.02</v>
      </c>
    </row>
    <row r="14" spans="1:9" x14ac:dyDescent="0.35">
      <c r="A14" s="13" t="s">
        <v>11</v>
      </c>
      <c r="B14" s="6">
        <v>32.57</v>
      </c>
      <c r="C14" s="6">
        <v>0.18</v>
      </c>
      <c r="D14" s="6">
        <v>25.63</v>
      </c>
      <c r="E14" s="6">
        <v>0</v>
      </c>
      <c r="F14" s="6">
        <v>58.38</v>
      </c>
      <c r="G14" s="1"/>
      <c r="H14" s="1"/>
      <c r="I14" s="17"/>
    </row>
    <row r="15" spans="1:9" x14ac:dyDescent="0.35">
      <c r="A15" s="13" t="s">
        <v>15</v>
      </c>
      <c r="B15" s="6">
        <v>40.04</v>
      </c>
      <c r="C15" s="6">
        <v>0.17</v>
      </c>
      <c r="D15" s="6">
        <v>0</v>
      </c>
      <c r="E15" s="6">
        <v>601.32000000000005</v>
      </c>
      <c r="F15" s="6">
        <v>641.53</v>
      </c>
      <c r="G15" s="8">
        <f>(F15-F16)/F16</f>
        <v>8.9018655892987381E-2</v>
      </c>
      <c r="H15" s="8">
        <f>F15/$F$51</f>
        <v>0.14132640135702249</v>
      </c>
      <c r="I15" s="17">
        <v>52.44</v>
      </c>
    </row>
    <row r="16" spans="1:9" x14ac:dyDescent="0.35">
      <c r="A16" s="13" t="s">
        <v>11</v>
      </c>
      <c r="B16" s="6">
        <v>118.72</v>
      </c>
      <c r="C16" s="6">
        <v>0.16</v>
      </c>
      <c r="D16" s="6">
        <v>0</v>
      </c>
      <c r="E16" s="6">
        <v>470.21</v>
      </c>
      <c r="F16" s="6">
        <v>589.09</v>
      </c>
      <c r="G16" s="1"/>
      <c r="H16" s="1"/>
      <c r="I16" s="17"/>
    </row>
    <row r="17" spans="1:9" x14ac:dyDescent="0.35">
      <c r="A17" s="13" t="s">
        <v>16</v>
      </c>
      <c r="B17" s="6">
        <v>19.45</v>
      </c>
      <c r="C17" s="6">
        <v>3.27</v>
      </c>
      <c r="D17" s="6">
        <v>0.14000000000000001</v>
      </c>
      <c r="E17" s="6">
        <v>487.65</v>
      </c>
      <c r="F17" s="6">
        <v>510.51</v>
      </c>
      <c r="G17" s="8">
        <f>(F17-F18)/F18</f>
        <v>0.47078651685393247</v>
      </c>
      <c r="H17" s="8">
        <f>F17/$F$51</f>
        <v>0.112463238128807</v>
      </c>
      <c r="I17" s="17">
        <v>163.41</v>
      </c>
    </row>
    <row r="18" spans="1:9" x14ac:dyDescent="0.35">
      <c r="A18" s="13" t="s">
        <v>11</v>
      </c>
      <c r="B18" s="6">
        <v>15.23</v>
      </c>
      <c r="C18" s="6">
        <v>3.25</v>
      </c>
      <c r="D18" s="6">
        <v>0.12</v>
      </c>
      <c r="E18" s="6">
        <v>328.5</v>
      </c>
      <c r="F18" s="6">
        <v>347.1</v>
      </c>
      <c r="G18" s="1"/>
      <c r="H18" s="1"/>
      <c r="I18" s="17"/>
    </row>
    <row r="19" spans="1:9" x14ac:dyDescent="0.35">
      <c r="A19" s="13" t="s">
        <v>17</v>
      </c>
      <c r="B19" s="6">
        <v>111.61</v>
      </c>
      <c r="C19" s="6">
        <v>0.68</v>
      </c>
      <c r="D19" s="6">
        <v>0.46</v>
      </c>
      <c r="E19" s="6">
        <v>656.72</v>
      </c>
      <c r="F19" s="6">
        <v>769.47</v>
      </c>
      <c r="G19" s="8">
        <f>(F19-F20)/F20</f>
        <v>0.27940076151838134</v>
      </c>
      <c r="H19" s="8">
        <f>F19/$F$51</f>
        <v>0.16951105334464189</v>
      </c>
      <c r="I19" s="17">
        <v>168.04</v>
      </c>
    </row>
    <row r="20" spans="1:9" x14ac:dyDescent="0.35">
      <c r="A20" s="13" t="s">
        <v>11</v>
      </c>
      <c r="B20" s="6">
        <v>92.18</v>
      </c>
      <c r="C20" s="6">
        <v>0.69</v>
      </c>
      <c r="D20" s="6">
        <v>0.49</v>
      </c>
      <c r="E20" s="6">
        <v>508.07</v>
      </c>
      <c r="F20" s="6">
        <v>601.42999999999995</v>
      </c>
      <c r="G20" s="1"/>
      <c r="H20" s="1"/>
      <c r="I20" s="17"/>
    </row>
    <row r="21" spans="1:9" x14ac:dyDescent="0.35">
      <c r="A21" s="13" t="s">
        <v>18</v>
      </c>
      <c r="B21" s="6">
        <v>47.21</v>
      </c>
      <c r="C21" s="6">
        <v>58.41</v>
      </c>
      <c r="D21" s="6">
        <v>5.18</v>
      </c>
      <c r="E21" s="6">
        <v>104.47</v>
      </c>
      <c r="F21" s="6">
        <v>215.27</v>
      </c>
      <c r="G21" s="8">
        <f>(F21-F22)/F22</f>
        <v>0.19190521012125572</v>
      </c>
      <c r="H21" s="8">
        <f>F21/$F$51</f>
        <v>4.7423089208807438E-2</v>
      </c>
      <c r="I21" s="17">
        <v>34.659999999999997</v>
      </c>
    </row>
    <row r="22" spans="1:9" x14ac:dyDescent="0.35">
      <c r="A22" s="13" t="s">
        <v>11</v>
      </c>
      <c r="B22" s="6">
        <v>40.85</v>
      </c>
      <c r="C22" s="6">
        <v>49.7</v>
      </c>
      <c r="D22" s="6">
        <v>3.63</v>
      </c>
      <c r="E22" s="6">
        <v>86.43</v>
      </c>
      <c r="F22" s="6">
        <v>180.61</v>
      </c>
      <c r="G22" s="1"/>
      <c r="H22" s="1"/>
      <c r="I22" s="17"/>
    </row>
    <row r="23" spans="1:9" x14ac:dyDescent="0.35">
      <c r="A23" s="13" t="s">
        <v>19</v>
      </c>
      <c r="B23" s="6">
        <v>0.94</v>
      </c>
      <c r="C23" s="6">
        <v>0</v>
      </c>
      <c r="D23" s="6">
        <v>0</v>
      </c>
      <c r="E23" s="6">
        <v>0.15</v>
      </c>
      <c r="F23" s="6">
        <v>1.0900000000000001</v>
      </c>
      <c r="G23" s="8">
        <f>(F23-F24)/F24</f>
        <v>1.0566037735849056</v>
      </c>
      <c r="H23" s="8">
        <f>F23/$F$51</f>
        <v>2.4012248449667908E-4</v>
      </c>
      <c r="I23" s="17">
        <v>0.56000000000000005</v>
      </c>
    </row>
    <row r="24" spans="1:9" x14ac:dyDescent="0.35">
      <c r="A24" s="13" t="s">
        <v>11</v>
      </c>
      <c r="B24" s="6">
        <v>0.53</v>
      </c>
      <c r="C24" s="6">
        <v>0</v>
      </c>
      <c r="D24" s="6">
        <v>0</v>
      </c>
      <c r="E24" s="6">
        <v>0</v>
      </c>
      <c r="F24" s="6">
        <v>0.53</v>
      </c>
      <c r="G24" s="1"/>
      <c r="H24" s="1"/>
      <c r="I24" s="17"/>
    </row>
    <row r="25" spans="1:9" x14ac:dyDescent="0.35">
      <c r="A25" s="13" t="s">
        <v>20</v>
      </c>
      <c r="B25" s="6">
        <v>4.83</v>
      </c>
      <c r="C25" s="6">
        <v>0.01</v>
      </c>
      <c r="D25" s="6">
        <v>0</v>
      </c>
      <c r="E25" s="6">
        <v>13.9</v>
      </c>
      <c r="F25" s="6">
        <v>18.739999999999998</v>
      </c>
      <c r="G25" s="8">
        <f>(F25-F26)/F26</f>
        <v>0.10953226761397264</v>
      </c>
      <c r="H25" s="8">
        <f>F25/$F$51</f>
        <v>4.1283443664841884E-3</v>
      </c>
      <c r="I25" s="17">
        <v>1.85</v>
      </c>
    </row>
    <row r="26" spans="1:9" x14ac:dyDescent="0.35">
      <c r="A26" s="13" t="s">
        <v>11</v>
      </c>
      <c r="B26" s="6">
        <v>5.54</v>
      </c>
      <c r="C26" s="6">
        <v>0.02</v>
      </c>
      <c r="D26" s="6">
        <v>0</v>
      </c>
      <c r="E26" s="6">
        <v>11.33</v>
      </c>
      <c r="F26" s="6">
        <v>16.89</v>
      </c>
      <c r="G26" s="1"/>
      <c r="H26" s="1"/>
      <c r="I26" s="17"/>
    </row>
    <row r="27" spans="1:9" x14ac:dyDescent="0.35">
      <c r="A27" s="13" t="s">
        <v>21</v>
      </c>
      <c r="B27" s="6">
        <v>1.59</v>
      </c>
      <c r="C27" s="6">
        <v>0.03</v>
      </c>
      <c r="D27" s="6">
        <v>0.01</v>
      </c>
      <c r="E27" s="6">
        <v>57.76</v>
      </c>
      <c r="F27" s="6">
        <v>59.39</v>
      </c>
      <c r="G27" s="8">
        <f>(F27-F28)/F28</f>
        <v>1.141008174386924E-2</v>
      </c>
      <c r="H27" s="8">
        <f>F27/$F$51</f>
        <v>1.3083370967208963E-2</v>
      </c>
      <c r="I27" s="17">
        <v>0.67</v>
      </c>
    </row>
    <row r="28" spans="1:9" x14ac:dyDescent="0.35">
      <c r="A28" s="13" t="s">
        <v>11</v>
      </c>
      <c r="B28" s="6">
        <v>1.37</v>
      </c>
      <c r="C28" s="6">
        <v>0.02</v>
      </c>
      <c r="D28" s="6">
        <v>0</v>
      </c>
      <c r="E28" s="6">
        <v>57.33</v>
      </c>
      <c r="F28" s="6">
        <v>58.72</v>
      </c>
      <c r="G28" s="1"/>
      <c r="H28" s="1"/>
      <c r="I28" s="17"/>
    </row>
    <row r="29" spans="1:9" x14ac:dyDescent="0.35">
      <c r="A29" s="13" t="s">
        <v>22</v>
      </c>
      <c r="B29" s="6">
        <v>41.66</v>
      </c>
      <c r="C29" s="6">
        <v>0.71</v>
      </c>
      <c r="D29" s="6">
        <v>3.62</v>
      </c>
      <c r="E29" s="6">
        <v>112.1</v>
      </c>
      <c r="F29" s="6">
        <v>158.09</v>
      </c>
      <c r="G29" s="8">
        <f>(F29-F30)/F30</f>
        <v>0.36484503151169823</v>
      </c>
      <c r="H29" s="8">
        <f>F29/$F$51</f>
        <v>3.4826572086311923E-2</v>
      </c>
      <c r="I29" s="17">
        <v>42.26</v>
      </c>
    </row>
    <row r="30" spans="1:9" x14ac:dyDescent="0.35">
      <c r="A30" s="13" t="s">
        <v>11</v>
      </c>
      <c r="B30" s="6">
        <v>38.69</v>
      </c>
      <c r="C30" s="6">
        <v>0.68</v>
      </c>
      <c r="D30" s="6">
        <v>2.54</v>
      </c>
      <c r="E30" s="6">
        <v>73.92</v>
      </c>
      <c r="F30" s="6">
        <v>115.83</v>
      </c>
      <c r="G30" s="1"/>
      <c r="H30" s="1"/>
      <c r="I30" s="17"/>
    </row>
    <row r="31" spans="1:9" x14ac:dyDescent="0.35">
      <c r="A31" s="13" t="s">
        <v>24</v>
      </c>
      <c r="B31" s="6">
        <v>2.4</v>
      </c>
      <c r="C31" s="6">
        <v>0.03</v>
      </c>
      <c r="D31" s="6">
        <v>4.47</v>
      </c>
      <c r="E31" s="6">
        <v>55.06</v>
      </c>
      <c r="F31" s="6">
        <v>61.96</v>
      </c>
      <c r="G31" s="8">
        <f>(F31-F32)/F32</f>
        <v>-0.10501227791419909</v>
      </c>
      <c r="H31" s="8">
        <f>F31/$F$51</f>
        <v>1.3649531320563518E-2</v>
      </c>
      <c r="I31" s="17">
        <v>-7.27</v>
      </c>
    </row>
    <row r="32" spans="1:9" x14ac:dyDescent="0.35">
      <c r="A32" s="13" t="s">
        <v>11</v>
      </c>
      <c r="B32" s="6">
        <v>2.33</v>
      </c>
      <c r="C32" s="6">
        <v>0.03</v>
      </c>
      <c r="D32" s="6">
        <v>0.25</v>
      </c>
      <c r="E32" s="6">
        <v>66.62</v>
      </c>
      <c r="F32" s="6">
        <v>69.23</v>
      </c>
      <c r="G32" s="1"/>
      <c r="H32" s="1"/>
      <c r="I32" s="17"/>
    </row>
    <row r="33" spans="1:9" x14ac:dyDescent="0.35">
      <c r="A33" s="13" t="s">
        <v>25</v>
      </c>
      <c r="B33" s="6">
        <v>28.3</v>
      </c>
      <c r="C33" s="6">
        <v>1.1200000000000001</v>
      </c>
      <c r="D33" s="6">
        <v>0.13</v>
      </c>
      <c r="E33" s="6">
        <v>42.65</v>
      </c>
      <c r="F33" s="6">
        <v>72.2</v>
      </c>
      <c r="G33" s="8">
        <f>(F33-F34)/F34</f>
        <v>0.19635459817729911</v>
      </c>
      <c r="H33" s="8">
        <f>F33/$F$51</f>
        <v>1.5905360899688283E-2</v>
      </c>
      <c r="I33" s="17">
        <v>11.85</v>
      </c>
    </row>
    <row r="34" spans="1:9" x14ac:dyDescent="0.35">
      <c r="A34" s="13" t="s">
        <v>11</v>
      </c>
      <c r="B34" s="6">
        <v>27.63</v>
      </c>
      <c r="C34" s="6">
        <v>1.02</v>
      </c>
      <c r="D34" s="6">
        <v>0.06</v>
      </c>
      <c r="E34" s="6">
        <v>31.64</v>
      </c>
      <c r="F34" s="6">
        <v>60.35</v>
      </c>
      <c r="G34" s="1"/>
      <c r="H34" s="1"/>
      <c r="I34" s="17"/>
    </row>
    <row r="35" spans="1:9" x14ac:dyDescent="0.35">
      <c r="A35" s="13" t="s">
        <v>26</v>
      </c>
      <c r="B35" s="6">
        <v>5.79</v>
      </c>
      <c r="C35" s="6">
        <v>5.83</v>
      </c>
      <c r="D35" s="6">
        <v>1.1100000000000001</v>
      </c>
      <c r="E35" s="6">
        <v>0</v>
      </c>
      <c r="F35" s="6">
        <v>12.73</v>
      </c>
      <c r="G35" s="8">
        <f>(F35-F36)/F36</f>
        <v>-7.8492935635791103E-4</v>
      </c>
      <c r="H35" s="8">
        <f>F35/$F$51</f>
        <v>2.8043662638924079E-3</v>
      </c>
      <c r="I35" s="17">
        <v>-0.01</v>
      </c>
    </row>
    <row r="36" spans="1:9" x14ac:dyDescent="0.35">
      <c r="A36" s="13" t="s">
        <v>11</v>
      </c>
      <c r="B36" s="6">
        <v>5.38</v>
      </c>
      <c r="C36" s="6">
        <v>6.12</v>
      </c>
      <c r="D36" s="6">
        <v>1.24</v>
      </c>
      <c r="E36" s="6">
        <v>0</v>
      </c>
      <c r="F36" s="6">
        <v>12.74</v>
      </c>
      <c r="G36" s="1"/>
      <c r="H36" s="1"/>
      <c r="I36" s="17"/>
    </row>
    <row r="37" spans="1:9" x14ac:dyDescent="0.35">
      <c r="A37" s="13" t="s">
        <v>27</v>
      </c>
      <c r="B37" s="6">
        <v>5.41</v>
      </c>
      <c r="C37" s="6">
        <v>0.18</v>
      </c>
      <c r="D37" s="6">
        <v>0.68</v>
      </c>
      <c r="E37" s="6">
        <v>50.04</v>
      </c>
      <c r="F37" s="6">
        <v>56.31</v>
      </c>
      <c r="G37" s="8">
        <f>(F37-F38)/F38</f>
        <v>-1.4353229476632246E-2</v>
      </c>
      <c r="H37" s="8">
        <f>F37/$F$51</f>
        <v>1.2404859726612844E-2</v>
      </c>
      <c r="I37" s="17">
        <v>-0.82</v>
      </c>
    </row>
    <row r="38" spans="1:9" x14ac:dyDescent="0.35">
      <c r="A38" s="13" t="s">
        <v>11</v>
      </c>
      <c r="B38" s="6">
        <v>4.26</v>
      </c>
      <c r="C38" s="6">
        <v>0.17</v>
      </c>
      <c r="D38" s="6">
        <v>3.57</v>
      </c>
      <c r="E38" s="6">
        <v>49.13</v>
      </c>
      <c r="F38" s="6">
        <v>57.13</v>
      </c>
      <c r="G38" s="1"/>
      <c r="H38" s="1"/>
      <c r="I38" s="17"/>
    </row>
    <row r="39" spans="1:9" x14ac:dyDescent="0.35">
      <c r="A39" s="13" t="s">
        <v>28</v>
      </c>
      <c r="B39" s="6">
        <v>4.3600000000000003</v>
      </c>
      <c r="C39" s="6">
        <v>0.01</v>
      </c>
      <c r="D39" s="6">
        <v>0</v>
      </c>
      <c r="E39" s="6">
        <v>0.97</v>
      </c>
      <c r="F39" s="6">
        <v>5.34</v>
      </c>
      <c r="G39" s="8">
        <f>(F39-F40)/F40</f>
        <v>0.21088435374149653</v>
      </c>
      <c r="H39" s="8">
        <f>F39/$F$51</f>
        <v>1.1763798781763909E-3</v>
      </c>
      <c r="I39" s="17">
        <v>0.93</v>
      </c>
    </row>
    <row r="40" spans="1:9" x14ac:dyDescent="0.35">
      <c r="A40" s="13" t="s">
        <v>11</v>
      </c>
      <c r="B40" s="6">
        <v>3.79</v>
      </c>
      <c r="C40" s="6">
        <v>0.02</v>
      </c>
      <c r="D40" s="6">
        <v>0</v>
      </c>
      <c r="E40" s="6">
        <v>0.6</v>
      </c>
      <c r="F40" s="6">
        <v>4.41</v>
      </c>
      <c r="G40" s="1"/>
      <c r="H40" s="1"/>
      <c r="I40" s="17"/>
    </row>
    <row r="41" spans="1:9" x14ac:dyDescent="0.35">
      <c r="A41" s="13" t="s">
        <v>29</v>
      </c>
      <c r="B41" s="6">
        <v>64.83</v>
      </c>
      <c r="C41" s="6">
        <v>0</v>
      </c>
      <c r="D41" s="6">
        <v>9.51</v>
      </c>
      <c r="E41" s="6">
        <v>417.02</v>
      </c>
      <c r="F41" s="6">
        <v>491.36</v>
      </c>
      <c r="G41" s="8">
        <f>(F41-F42)/F42</f>
        <v>0.17149464749779464</v>
      </c>
      <c r="H41" s="8">
        <f>F41/$F$51</f>
        <v>0.10824457246081488</v>
      </c>
      <c r="I41" s="17">
        <v>71.930000000000007</v>
      </c>
    </row>
    <row r="42" spans="1:9" x14ac:dyDescent="0.35">
      <c r="A42" s="13" t="s">
        <v>11</v>
      </c>
      <c r="B42" s="6">
        <v>63.71</v>
      </c>
      <c r="C42" s="6">
        <v>0</v>
      </c>
      <c r="D42" s="6">
        <v>7.26</v>
      </c>
      <c r="E42" s="6">
        <v>348.46</v>
      </c>
      <c r="F42" s="6">
        <v>419.43</v>
      </c>
      <c r="G42" s="1"/>
      <c r="H42" s="1"/>
      <c r="I42" s="17"/>
    </row>
    <row r="43" spans="1:9" x14ac:dyDescent="0.35">
      <c r="A43" s="13" t="s">
        <v>30</v>
      </c>
      <c r="B43" s="6">
        <v>116.64</v>
      </c>
      <c r="C43" s="6">
        <v>19.98</v>
      </c>
      <c r="D43" s="6">
        <v>23.75</v>
      </c>
      <c r="E43" s="6">
        <v>302.08</v>
      </c>
      <c r="F43" s="6">
        <v>462.45</v>
      </c>
      <c r="G43" s="8">
        <f>(F43-F44)/F44</f>
        <v>1.1257116879180434E-3</v>
      </c>
      <c r="H43" s="8">
        <f>F43/$F$51</f>
        <v>0.10187581922521947</v>
      </c>
      <c r="I43" s="17">
        <v>0.52</v>
      </c>
    </row>
    <row r="44" spans="1:9" x14ac:dyDescent="0.35">
      <c r="A44" s="13" t="s">
        <v>11</v>
      </c>
      <c r="B44" s="6">
        <v>114.33</v>
      </c>
      <c r="C44" s="6">
        <v>18.57</v>
      </c>
      <c r="D44" s="6">
        <v>24.02</v>
      </c>
      <c r="E44" s="6">
        <v>305.01</v>
      </c>
      <c r="F44" s="6">
        <v>461.93</v>
      </c>
      <c r="G44" s="1"/>
      <c r="H44" s="1"/>
      <c r="I44" s="17"/>
    </row>
    <row r="45" spans="1:9" x14ac:dyDescent="0.35">
      <c r="A45" s="13" t="s">
        <v>31</v>
      </c>
      <c r="B45" s="6">
        <v>51.04</v>
      </c>
      <c r="C45" s="6">
        <v>0.93</v>
      </c>
      <c r="D45" s="6">
        <v>8.11</v>
      </c>
      <c r="E45" s="6">
        <v>69.12</v>
      </c>
      <c r="F45" s="6">
        <v>129.19999999999999</v>
      </c>
      <c r="G45" s="8">
        <f>(F45-F46)/F46</f>
        <v>2.4421186171899652E-2</v>
      </c>
      <c r="H45" s="8">
        <f>F45/$F$51</f>
        <v>2.846222476786324E-2</v>
      </c>
      <c r="I45" s="17">
        <v>3.08</v>
      </c>
    </row>
    <row r="46" spans="1:9" x14ac:dyDescent="0.35">
      <c r="A46" s="13" t="s">
        <v>11</v>
      </c>
      <c r="B46" s="6">
        <v>49.07</v>
      </c>
      <c r="C46" s="6">
        <v>0.93</v>
      </c>
      <c r="D46" s="6">
        <v>5.0599999999999996</v>
      </c>
      <c r="E46" s="6">
        <v>71.06</v>
      </c>
      <c r="F46" s="6">
        <v>126.12</v>
      </c>
      <c r="G46" s="1"/>
      <c r="H46" s="1"/>
      <c r="I46" s="17"/>
    </row>
    <row r="47" spans="1:9" x14ac:dyDescent="0.35">
      <c r="A47" s="13" t="s">
        <v>32</v>
      </c>
      <c r="B47" s="6">
        <v>59.73</v>
      </c>
      <c r="C47" s="6">
        <v>59.18</v>
      </c>
      <c r="D47" s="6">
        <v>21.51</v>
      </c>
      <c r="E47" s="6">
        <v>85.27</v>
      </c>
      <c r="F47" s="6">
        <v>225.69</v>
      </c>
      <c r="G47" s="8">
        <f>(F47-F48)/F48</f>
        <v>8.9868649797179762E-2</v>
      </c>
      <c r="H47" s="8">
        <f>F47/$F$51</f>
        <v>4.9718572042252752E-2</v>
      </c>
      <c r="I47" s="17">
        <v>18.61</v>
      </c>
    </row>
    <row r="48" spans="1:9" x14ac:dyDescent="0.35">
      <c r="A48" s="13" t="s">
        <v>11</v>
      </c>
      <c r="B48" s="6">
        <v>59.14</v>
      </c>
      <c r="C48" s="6">
        <v>49.98</v>
      </c>
      <c r="D48" s="6">
        <v>18.079999999999998</v>
      </c>
      <c r="E48" s="6">
        <v>79.88</v>
      </c>
      <c r="F48" s="6">
        <v>207.08</v>
      </c>
      <c r="G48" s="1"/>
      <c r="H48" s="1"/>
      <c r="I48" s="17"/>
    </row>
    <row r="49" spans="1:9" x14ac:dyDescent="0.35">
      <c r="A49" s="13" t="s">
        <v>33</v>
      </c>
      <c r="B49" s="6">
        <v>0.72</v>
      </c>
      <c r="C49" s="6">
        <v>0.03</v>
      </c>
      <c r="D49" s="6">
        <v>0.35</v>
      </c>
      <c r="E49" s="6">
        <v>15.44</v>
      </c>
      <c r="F49" s="6">
        <v>16.54</v>
      </c>
      <c r="G49" s="8">
        <f>(F49-F50)/F50</f>
        <v>1.0170731707317073</v>
      </c>
      <c r="H49" s="8">
        <f>F49/$F$51</f>
        <v>3.6436934803441025E-3</v>
      </c>
      <c r="I49" s="17">
        <v>8.34</v>
      </c>
    </row>
    <row r="50" spans="1:9" x14ac:dyDescent="0.35">
      <c r="A50" s="13" t="s">
        <v>11</v>
      </c>
      <c r="B50" s="6">
        <v>0.72</v>
      </c>
      <c r="C50" s="6">
        <v>0.03</v>
      </c>
      <c r="D50" s="6">
        <v>0.46</v>
      </c>
      <c r="E50" s="6">
        <v>6.99</v>
      </c>
      <c r="F50" s="6">
        <v>8.1999999999999993</v>
      </c>
      <c r="G50" s="1"/>
      <c r="H50" s="1"/>
      <c r="I50" s="17"/>
    </row>
    <row r="51" spans="1:9" s="3" customFormat="1" x14ac:dyDescent="0.35">
      <c r="A51" s="11" t="s">
        <v>34</v>
      </c>
      <c r="B51" s="7">
        <f>B5+B7+B9+B11+B13+B15+B17+B19+B21+B23+B25+B27+B29+B31+B33+B35+B37+B39+B41+B43+B45+B47+B49</f>
        <v>702.06999999999994</v>
      </c>
      <c r="C51" s="7">
        <f t="shared" ref="C51:F51" si="0">C5+C7+C9+C11+C13+C15+C17+C19+C21+C23+C25+C27+C29+C31+C33+C35+C37+C39+C41+C43+C45+C47+C49</f>
        <v>160.19000000000003</v>
      </c>
      <c r="D51" s="7">
        <f t="shared" si="0"/>
        <v>185.37999999999997</v>
      </c>
      <c r="E51" s="7">
        <f t="shared" si="0"/>
        <v>3491.71</v>
      </c>
      <c r="F51" s="7">
        <f t="shared" si="0"/>
        <v>4539.3499999999995</v>
      </c>
      <c r="G51" s="10">
        <f>(F51-F52)/F52</f>
        <v>0.16954069631129726</v>
      </c>
      <c r="H51" s="8">
        <f>F51/$F$51</f>
        <v>1</v>
      </c>
      <c r="I51" s="17">
        <v>658.04</v>
      </c>
    </row>
    <row r="52" spans="1:9" x14ac:dyDescent="0.35">
      <c r="A52" s="13" t="s">
        <v>35</v>
      </c>
      <c r="B52" s="6">
        <f>B6+B8+B10+B12+B14+B16+B18+B20+B22+B24+B26+B28+B30+B32+B34+B36+B38+B40+B42+B44+B46+B48+B50</f>
        <v>722.07</v>
      </c>
      <c r="C52" s="6">
        <f t="shared" ref="C52:F52" si="1">C6+C8+C10+C12+C14+C16+C18+C20+C22+C24+C26+C28+C30+C32+C34+C36+C38+C40+C42+C44+C46+C48+C50</f>
        <v>141.57</v>
      </c>
      <c r="D52" s="6">
        <f t="shared" si="1"/>
        <v>162.92999999999998</v>
      </c>
      <c r="E52" s="6">
        <f t="shared" si="1"/>
        <v>2854.7399999999993</v>
      </c>
      <c r="F52" s="6">
        <f t="shared" si="1"/>
        <v>3881.3099999999986</v>
      </c>
      <c r="G52" s="1"/>
      <c r="H52" s="1"/>
      <c r="I52" s="17"/>
    </row>
    <row r="53" spans="1:9" x14ac:dyDescent="0.35">
      <c r="A53" s="13" t="s">
        <v>36</v>
      </c>
      <c r="B53" s="8">
        <f>(B51-B52)/B52</f>
        <v>-2.7698145609151622E-2</v>
      </c>
      <c r="C53" s="8">
        <f t="shared" ref="C53:F53" si="2">(C51-C52)/C52</f>
        <v>0.13152504061594994</v>
      </c>
      <c r="D53" s="8">
        <f t="shared" si="2"/>
        <v>0.13778923464064316</v>
      </c>
      <c r="E53" s="8">
        <f t="shared" si="2"/>
        <v>0.22312714993309404</v>
      </c>
      <c r="F53" s="8">
        <f t="shared" si="2"/>
        <v>0.16954069631129726</v>
      </c>
      <c r="G53" s="1"/>
      <c r="H53" s="1"/>
      <c r="I53" s="17"/>
    </row>
    <row r="54" spans="1:9" x14ac:dyDescent="0.35">
      <c r="A54" s="13" t="s">
        <v>42</v>
      </c>
      <c r="B54" s="8">
        <f>B51/$F$51</f>
        <v>0.15466311256016832</v>
      </c>
      <c r="C54" s="8">
        <f t="shared" ref="C54:F54" si="3">C51/$F$51</f>
        <v>3.5289193386718376E-2</v>
      </c>
      <c r="D54" s="8">
        <f t="shared" si="3"/>
        <v>4.0838446033022349E-2</v>
      </c>
      <c r="E54" s="8">
        <f t="shared" si="3"/>
        <v>0.76920924802009105</v>
      </c>
      <c r="F54" s="8">
        <f t="shared" si="3"/>
        <v>1</v>
      </c>
      <c r="G54" s="1"/>
      <c r="H54" s="1"/>
      <c r="I54" s="17"/>
    </row>
    <row r="55" spans="1:9" ht="15" thickBot="1" x14ac:dyDescent="0.4">
      <c r="A55" s="18" t="s">
        <v>43</v>
      </c>
      <c r="B55" s="19">
        <f>B52/$F$52</f>
        <v>0.18603770376496603</v>
      </c>
      <c r="C55" s="19">
        <f t="shared" ref="C55:F55" si="4">C52/$F$52</f>
        <v>3.647479845722193E-2</v>
      </c>
      <c r="D55" s="19">
        <f t="shared" si="4"/>
        <v>4.1978095024617988E-2</v>
      </c>
      <c r="E55" s="19">
        <f t="shared" si="4"/>
        <v>0.73550940275319421</v>
      </c>
      <c r="F55" s="19">
        <f t="shared" si="4"/>
        <v>1</v>
      </c>
      <c r="G55" s="20"/>
      <c r="H55" s="20"/>
      <c r="I55" s="21"/>
    </row>
    <row r="56" spans="1:9" ht="31" customHeight="1" thickBot="1" x14ac:dyDescent="0.4">
      <c r="A56" s="36" t="s">
        <v>74</v>
      </c>
      <c r="B56" s="37"/>
      <c r="C56" s="37"/>
      <c r="D56" s="37"/>
      <c r="E56" s="37"/>
      <c r="F56" s="37"/>
      <c r="G56" s="37"/>
      <c r="H56" s="37"/>
      <c r="I56" s="38"/>
    </row>
  </sheetData>
  <mergeCells count="2">
    <mergeCell ref="A2:I2"/>
    <mergeCell ref="A56:I56"/>
  </mergeCells>
  <pageMargins left="0.74803149606299213" right="0.74803149606299213" top="0.98425196850393704" bottom="0.98425196850393704" header="0.51181102362204722" footer="0.51181102362204722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9"/>
  <sheetViews>
    <sheetView topLeftCell="A57" workbookViewId="0">
      <selection activeCell="K12" sqref="K12"/>
    </sheetView>
  </sheetViews>
  <sheetFormatPr defaultRowHeight="14.5" x14ac:dyDescent="0.35"/>
  <cols>
    <col min="1" max="1" width="40.54296875" customWidth="1"/>
    <col min="2" max="2" width="11.1796875" customWidth="1"/>
    <col min="3" max="3" width="10.90625" customWidth="1"/>
    <col min="4" max="4" width="16.453125" customWidth="1"/>
    <col min="5" max="5" width="10.36328125" bestFit="1" customWidth="1"/>
    <col min="8" max="8" width="9.6328125" customWidth="1"/>
  </cols>
  <sheetData>
    <row r="1" spans="1:8" ht="15" thickBot="1" x14ac:dyDescent="0.4"/>
    <row r="2" spans="1:8" ht="45" customHeight="1" x14ac:dyDescent="0.35">
      <c r="A2" s="27" t="s">
        <v>0</v>
      </c>
      <c r="B2" s="28"/>
      <c r="C2" s="28"/>
      <c r="D2" s="28"/>
      <c r="E2" s="28"/>
      <c r="F2" s="28"/>
      <c r="G2" s="28"/>
      <c r="H2" s="29"/>
    </row>
    <row r="3" spans="1:8" s="5" customFormat="1" ht="29" x14ac:dyDescent="0.35">
      <c r="A3" s="22"/>
      <c r="B3" s="4" t="s">
        <v>48</v>
      </c>
      <c r="C3" s="4" t="s">
        <v>49</v>
      </c>
      <c r="D3" s="4" t="s">
        <v>50</v>
      </c>
      <c r="E3" s="4" t="s">
        <v>5</v>
      </c>
      <c r="F3" s="4" t="s">
        <v>6</v>
      </c>
      <c r="G3" s="4" t="s">
        <v>7</v>
      </c>
      <c r="H3" s="23" t="s">
        <v>8</v>
      </c>
    </row>
    <row r="4" spans="1:8" s="3" customFormat="1" x14ac:dyDescent="0.35">
      <c r="A4" s="11" t="s">
        <v>9</v>
      </c>
      <c r="B4" s="2"/>
      <c r="C4" s="2"/>
      <c r="D4" s="2"/>
      <c r="E4" s="2"/>
      <c r="F4" s="2"/>
      <c r="G4" s="2"/>
      <c r="H4" s="12"/>
    </row>
    <row r="5" spans="1:8" x14ac:dyDescent="0.35">
      <c r="A5" s="13" t="s">
        <v>10</v>
      </c>
      <c r="B5" s="6">
        <v>0</v>
      </c>
      <c r="C5" s="6">
        <v>0</v>
      </c>
      <c r="D5" s="6">
        <v>28.85</v>
      </c>
      <c r="E5" s="6">
        <v>28.85</v>
      </c>
      <c r="F5" s="8">
        <f>(E5-E6)/E6</f>
        <v>15.871345029239766</v>
      </c>
      <c r="G5" s="8">
        <f>E5/$E$64</f>
        <v>8.1398829719008978E-4</v>
      </c>
      <c r="H5" s="14">
        <v>27.14</v>
      </c>
    </row>
    <row r="6" spans="1:8" x14ac:dyDescent="0.35">
      <c r="A6" s="13" t="s">
        <v>11</v>
      </c>
      <c r="B6" s="6">
        <v>0</v>
      </c>
      <c r="C6" s="6">
        <v>0</v>
      </c>
      <c r="D6" s="6">
        <v>1.71</v>
      </c>
      <c r="E6" s="6">
        <v>1.71</v>
      </c>
      <c r="F6" s="1"/>
      <c r="G6" s="1"/>
      <c r="H6" s="14"/>
    </row>
    <row r="7" spans="1:8" x14ac:dyDescent="0.35">
      <c r="A7" s="13" t="s">
        <v>12</v>
      </c>
      <c r="B7" s="6">
        <v>2757.18</v>
      </c>
      <c r="C7" s="6">
        <v>16.03</v>
      </c>
      <c r="D7" s="6">
        <v>524.08000000000004</v>
      </c>
      <c r="E7" s="6">
        <v>3297.29</v>
      </c>
      <c r="F7" s="8">
        <f>(E7-E8)/E8</f>
        <v>0.26991261212338297</v>
      </c>
      <c r="G7" s="8">
        <f>E7/$E$64</f>
        <v>9.3031385526582702E-2</v>
      </c>
      <c r="H7" s="14">
        <v>700.82</v>
      </c>
    </row>
    <row r="8" spans="1:8" x14ac:dyDescent="0.35">
      <c r="A8" s="13" t="s">
        <v>11</v>
      </c>
      <c r="B8" s="6">
        <v>2098.66</v>
      </c>
      <c r="C8" s="6">
        <v>11.41</v>
      </c>
      <c r="D8" s="6">
        <v>486.4</v>
      </c>
      <c r="E8" s="6">
        <v>2596.4699999999998</v>
      </c>
      <c r="F8" s="1"/>
      <c r="G8" s="1"/>
      <c r="H8" s="14"/>
    </row>
    <row r="9" spans="1:8" x14ac:dyDescent="0.35">
      <c r="A9" s="13" t="s">
        <v>13</v>
      </c>
      <c r="B9" s="6">
        <v>0</v>
      </c>
      <c r="C9" s="6">
        <v>0</v>
      </c>
      <c r="D9" s="6">
        <v>72.05</v>
      </c>
      <c r="E9" s="6">
        <v>72.05</v>
      </c>
      <c r="F9" s="8">
        <f>(E9-E10)/E10</f>
        <v>0.30148121387283233</v>
      </c>
      <c r="G9" s="8">
        <f>E9/$E$64</f>
        <v>2.0328546555475205E-3</v>
      </c>
      <c r="H9" s="14">
        <v>16.690000000000001</v>
      </c>
    </row>
    <row r="10" spans="1:8" x14ac:dyDescent="0.35">
      <c r="A10" s="13" t="s">
        <v>11</v>
      </c>
      <c r="B10" s="6">
        <v>0</v>
      </c>
      <c r="C10" s="6">
        <v>0</v>
      </c>
      <c r="D10" s="6">
        <v>55.36</v>
      </c>
      <c r="E10" s="6">
        <v>55.36</v>
      </c>
      <c r="F10" s="1"/>
      <c r="G10" s="1"/>
      <c r="H10" s="14"/>
    </row>
    <row r="11" spans="1:8" x14ac:dyDescent="0.35">
      <c r="A11" s="1" t="s">
        <v>73</v>
      </c>
      <c r="B11" s="6">
        <v>0</v>
      </c>
      <c r="C11" s="6">
        <v>0</v>
      </c>
      <c r="D11" s="6">
        <v>2.74</v>
      </c>
      <c r="E11" s="6">
        <v>2.74</v>
      </c>
      <c r="F11" s="8">
        <f>(E11-E12)/E12</f>
        <v>38.142857142857146</v>
      </c>
      <c r="G11" s="8">
        <f>E11/$E$64</f>
        <v>7.7307727358781492E-5</v>
      </c>
      <c r="H11" s="14">
        <v>2.67</v>
      </c>
    </row>
    <row r="12" spans="1:8" x14ac:dyDescent="0.35">
      <c r="A12" s="13" t="s">
        <v>11</v>
      </c>
      <c r="B12" s="6">
        <v>0</v>
      </c>
      <c r="C12" s="6">
        <v>0</v>
      </c>
      <c r="D12" s="6">
        <v>7.0000000000000007E-2</v>
      </c>
      <c r="E12" s="6">
        <v>7.0000000000000007E-2</v>
      </c>
      <c r="F12" s="1"/>
      <c r="G12" s="1"/>
      <c r="H12" s="14"/>
    </row>
    <row r="13" spans="1:8" x14ac:dyDescent="0.35">
      <c r="A13" s="13" t="s">
        <v>14</v>
      </c>
      <c r="B13" s="6">
        <v>764.38</v>
      </c>
      <c r="C13" s="6">
        <v>0</v>
      </c>
      <c r="D13" s="6">
        <v>269.35000000000002</v>
      </c>
      <c r="E13" s="6">
        <v>1033.73</v>
      </c>
      <c r="F13" s="8">
        <f>(E13-E14)/E14</f>
        <v>9.0812202559962918E-2</v>
      </c>
      <c r="G13" s="8">
        <f>E13/$E$64</f>
        <v>2.9166174088537659E-2</v>
      </c>
      <c r="H13" s="14">
        <v>86.06</v>
      </c>
    </row>
    <row r="14" spans="1:8" x14ac:dyDescent="0.35">
      <c r="A14" s="13" t="s">
        <v>11</v>
      </c>
      <c r="B14" s="6">
        <v>710.56</v>
      </c>
      <c r="C14" s="6">
        <v>0</v>
      </c>
      <c r="D14" s="6">
        <v>237.11</v>
      </c>
      <c r="E14" s="6">
        <v>947.67</v>
      </c>
      <c r="F14" s="1"/>
      <c r="G14" s="1"/>
      <c r="H14" s="14"/>
    </row>
    <row r="15" spans="1:8" x14ac:dyDescent="0.35">
      <c r="A15" s="13" t="s">
        <v>15</v>
      </c>
      <c r="B15" s="6">
        <v>0</v>
      </c>
      <c r="C15" s="6">
        <v>0</v>
      </c>
      <c r="D15" s="6">
        <v>50.83</v>
      </c>
      <c r="E15" s="6">
        <v>50.83</v>
      </c>
      <c r="F15" s="8">
        <f>(E15-E16)/E16</f>
        <v>2.4815068493150685</v>
      </c>
      <c r="G15" s="8">
        <f>E15/$E$64</f>
        <v>1.4341429860025047E-3</v>
      </c>
      <c r="H15" s="14">
        <v>36.229999999999997</v>
      </c>
    </row>
    <row r="16" spans="1:8" x14ac:dyDescent="0.35">
      <c r="A16" s="13" t="s">
        <v>11</v>
      </c>
      <c r="B16" s="6">
        <v>0</v>
      </c>
      <c r="C16" s="6">
        <v>0</v>
      </c>
      <c r="D16" s="6">
        <v>14.6</v>
      </c>
      <c r="E16" s="6">
        <v>14.6</v>
      </c>
      <c r="F16" s="1"/>
      <c r="G16" s="1"/>
      <c r="H16" s="14"/>
    </row>
    <row r="17" spans="1:8" x14ac:dyDescent="0.35">
      <c r="A17" s="13" t="s">
        <v>16</v>
      </c>
      <c r="B17" s="6">
        <v>2899.93</v>
      </c>
      <c r="C17" s="6">
        <v>78.81</v>
      </c>
      <c r="D17" s="6">
        <v>131.34</v>
      </c>
      <c r="E17" s="6">
        <v>3110.08</v>
      </c>
      <c r="F17" s="8">
        <f>(E17-E18)/E18</f>
        <v>0.30013000965666575</v>
      </c>
      <c r="G17" s="8">
        <f>E17/$E$64</f>
        <v>8.774934916204348E-2</v>
      </c>
      <c r="H17" s="14">
        <v>717.95</v>
      </c>
    </row>
    <row r="18" spans="1:8" x14ac:dyDescent="0.35">
      <c r="A18" s="13" t="s">
        <v>11</v>
      </c>
      <c r="B18" s="6">
        <v>2189.73</v>
      </c>
      <c r="C18" s="6">
        <v>52.02</v>
      </c>
      <c r="D18" s="6">
        <v>150.38</v>
      </c>
      <c r="E18" s="6">
        <v>2392.13</v>
      </c>
      <c r="F18" s="1"/>
      <c r="G18" s="1"/>
      <c r="H18" s="14"/>
    </row>
    <row r="19" spans="1:8" x14ac:dyDescent="0.35">
      <c r="A19" s="13" t="s">
        <v>17</v>
      </c>
      <c r="B19" s="6">
        <v>879.87</v>
      </c>
      <c r="C19" s="6">
        <v>59.02</v>
      </c>
      <c r="D19" s="6">
        <v>418.88</v>
      </c>
      <c r="E19" s="6">
        <v>1357.77</v>
      </c>
      <c r="F19" s="8">
        <f>(E19-E20)/E20</f>
        <v>0.38600287863785304</v>
      </c>
      <c r="G19" s="8">
        <f>E19/$E$64</f>
        <v>3.8308800356179833E-2</v>
      </c>
      <c r="H19" s="14">
        <v>378.14</v>
      </c>
    </row>
    <row r="20" spans="1:8" x14ac:dyDescent="0.35">
      <c r="A20" s="13" t="s">
        <v>11</v>
      </c>
      <c r="B20" s="6">
        <v>665.31</v>
      </c>
      <c r="C20" s="6">
        <v>44.54</v>
      </c>
      <c r="D20" s="6">
        <v>269.77999999999997</v>
      </c>
      <c r="E20" s="6">
        <v>979.63</v>
      </c>
      <c r="F20" s="1"/>
      <c r="G20" s="1"/>
      <c r="H20" s="14"/>
    </row>
    <row r="21" spans="1:8" x14ac:dyDescent="0.35">
      <c r="A21" s="13" t="s">
        <v>18</v>
      </c>
      <c r="B21" s="6">
        <v>1084.8399999999999</v>
      </c>
      <c r="C21" s="6">
        <v>38.799999999999997</v>
      </c>
      <c r="D21" s="6">
        <v>444.55</v>
      </c>
      <c r="E21" s="6">
        <v>1568.19</v>
      </c>
      <c r="F21" s="8">
        <f>(E21-E22)/E22</f>
        <v>0.16331117770986031</v>
      </c>
      <c r="G21" s="8">
        <f>E21/$E$64</f>
        <v>4.4245695243345817E-2</v>
      </c>
      <c r="H21" s="14">
        <v>220.15</v>
      </c>
    </row>
    <row r="22" spans="1:8" x14ac:dyDescent="0.35">
      <c r="A22" s="13" t="s">
        <v>11</v>
      </c>
      <c r="B22" s="6">
        <v>931.43</v>
      </c>
      <c r="C22" s="6">
        <v>30.02</v>
      </c>
      <c r="D22" s="6">
        <v>386.59</v>
      </c>
      <c r="E22" s="6">
        <v>1348.04</v>
      </c>
      <c r="F22" s="1"/>
      <c r="G22" s="1"/>
      <c r="H22" s="14"/>
    </row>
    <row r="23" spans="1:8" x14ac:dyDescent="0.35">
      <c r="A23" s="13" t="s">
        <v>19</v>
      </c>
      <c r="B23" s="6">
        <v>0</v>
      </c>
      <c r="C23" s="6">
        <v>0</v>
      </c>
      <c r="D23" s="6">
        <v>31.78</v>
      </c>
      <c r="E23" s="6">
        <v>31.78</v>
      </c>
      <c r="F23" s="8">
        <f>(E23-E24)/E24</f>
        <v>1.3912716328066217</v>
      </c>
      <c r="G23" s="8">
        <f>E23/$E$64</f>
        <v>8.9665677936572106E-4</v>
      </c>
      <c r="H23" s="14">
        <v>18.489999999999998</v>
      </c>
    </row>
    <row r="24" spans="1:8" x14ac:dyDescent="0.35">
      <c r="A24" s="13" t="s">
        <v>11</v>
      </c>
      <c r="B24" s="6">
        <v>0</v>
      </c>
      <c r="C24" s="6">
        <v>0</v>
      </c>
      <c r="D24" s="6">
        <v>13.29</v>
      </c>
      <c r="E24" s="6">
        <v>13.29</v>
      </c>
      <c r="F24" s="1"/>
      <c r="G24" s="1"/>
      <c r="H24" s="14"/>
    </row>
    <row r="25" spans="1:8" x14ac:dyDescent="0.35">
      <c r="A25" s="13" t="s">
        <v>20</v>
      </c>
      <c r="B25" s="6">
        <v>0</v>
      </c>
      <c r="C25" s="6">
        <v>0</v>
      </c>
      <c r="D25" s="6">
        <v>58.92</v>
      </c>
      <c r="E25" s="6">
        <v>58.92</v>
      </c>
      <c r="F25" s="8">
        <f>(E25-E26)/E26</f>
        <v>0.19683120048750774</v>
      </c>
      <c r="G25" s="8">
        <f>E25/$E$64</f>
        <v>1.6623982832041624E-3</v>
      </c>
      <c r="H25" s="14">
        <v>9.69</v>
      </c>
    </row>
    <row r="26" spans="1:8" x14ac:dyDescent="0.35">
      <c r="A26" s="13" t="s">
        <v>11</v>
      </c>
      <c r="B26" s="6">
        <v>0</v>
      </c>
      <c r="C26" s="6">
        <v>0</v>
      </c>
      <c r="D26" s="6">
        <v>49.23</v>
      </c>
      <c r="E26" s="6">
        <v>49.23</v>
      </c>
      <c r="F26" s="1"/>
      <c r="G26" s="1"/>
      <c r="H26" s="14"/>
    </row>
    <row r="27" spans="1:8" x14ac:dyDescent="0.35">
      <c r="A27" s="13" t="s">
        <v>21</v>
      </c>
      <c r="B27" s="6">
        <v>0</v>
      </c>
      <c r="C27" s="6">
        <v>0</v>
      </c>
      <c r="D27" s="6">
        <v>-0.67</v>
      </c>
      <c r="E27" s="6">
        <v>-0.67</v>
      </c>
      <c r="F27" s="8">
        <f>(E27-E28)/E28</f>
        <v>-1.1048513302034428</v>
      </c>
      <c r="G27" s="8">
        <f>E27/$E$64</f>
        <v>-1.8903714354154597E-5</v>
      </c>
      <c r="H27" s="14">
        <v>-7.06</v>
      </c>
    </row>
    <row r="28" spans="1:8" x14ac:dyDescent="0.35">
      <c r="A28" s="13" t="s">
        <v>11</v>
      </c>
      <c r="B28" s="6">
        <v>0</v>
      </c>
      <c r="C28" s="6">
        <v>0</v>
      </c>
      <c r="D28" s="6">
        <v>6.39</v>
      </c>
      <c r="E28" s="6">
        <v>6.39</v>
      </c>
      <c r="F28" s="1"/>
      <c r="G28" s="1"/>
      <c r="H28" s="14"/>
    </row>
    <row r="29" spans="1:8" x14ac:dyDescent="0.35">
      <c r="A29" s="13" t="s">
        <v>22</v>
      </c>
      <c r="B29" s="6">
        <v>130.37</v>
      </c>
      <c r="C29" s="6">
        <v>0</v>
      </c>
      <c r="D29" s="6">
        <v>347.98</v>
      </c>
      <c r="E29" s="6">
        <v>478.35</v>
      </c>
      <c r="F29" s="8">
        <f>(E29-E30)/E30</f>
        <v>0.435925914808033</v>
      </c>
      <c r="G29" s="8">
        <f>E29/$E$64</f>
        <v>1.34964056138953E-2</v>
      </c>
      <c r="H29" s="14">
        <v>145.22</v>
      </c>
    </row>
    <row r="30" spans="1:8" x14ac:dyDescent="0.35">
      <c r="A30" s="13" t="s">
        <v>11</v>
      </c>
      <c r="B30" s="6">
        <v>37.880000000000003</v>
      </c>
      <c r="C30" s="6">
        <v>0</v>
      </c>
      <c r="D30" s="6">
        <v>295.25</v>
      </c>
      <c r="E30" s="6">
        <v>333.13</v>
      </c>
      <c r="F30" s="1"/>
      <c r="G30" s="1"/>
      <c r="H30" s="14"/>
    </row>
    <row r="31" spans="1:8" x14ac:dyDescent="0.35">
      <c r="A31" s="13" t="s">
        <v>23</v>
      </c>
      <c r="B31" s="6">
        <v>0</v>
      </c>
      <c r="C31" s="6">
        <v>0</v>
      </c>
      <c r="D31" s="6">
        <v>0.02</v>
      </c>
      <c r="E31" s="6">
        <v>0.02</v>
      </c>
      <c r="F31" s="8">
        <f>(E31-E32)/E32</f>
        <v>-0.99180327868852458</v>
      </c>
      <c r="G31" s="8">
        <f>E31/$E$64</f>
        <v>5.6428998072103279E-7</v>
      </c>
      <c r="H31" s="14">
        <v>-2.42</v>
      </c>
    </row>
    <row r="32" spans="1:8" x14ac:dyDescent="0.35">
      <c r="A32" s="13" t="s">
        <v>11</v>
      </c>
      <c r="B32" s="6">
        <v>0</v>
      </c>
      <c r="C32" s="6">
        <v>0</v>
      </c>
      <c r="D32" s="6">
        <v>2.44</v>
      </c>
      <c r="E32" s="6">
        <v>2.44</v>
      </c>
      <c r="F32" s="1"/>
      <c r="G32" s="1"/>
      <c r="H32" s="14"/>
    </row>
    <row r="33" spans="1:8" x14ac:dyDescent="0.35">
      <c r="A33" s="13" t="s">
        <v>24</v>
      </c>
      <c r="B33" s="6">
        <v>0</v>
      </c>
      <c r="C33" s="6">
        <v>0</v>
      </c>
      <c r="D33" s="6">
        <v>0.34</v>
      </c>
      <c r="E33" s="6">
        <v>0.34</v>
      </c>
      <c r="F33" s="8">
        <f>(E33-E34)/E34</f>
        <v>6.2500000000000056E-2</v>
      </c>
      <c r="G33" s="8">
        <f>E33/$E$64</f>
        <v>9.5929296722575566E-6</v>
      </c>
      <c r="H33" s="14">
        <v>0.02</v>
      </c>
    </row>
    <row r="34" spans="1:8" x14ac:dyDescent="0.35">
      <c r="A34" s="13" t="s">
        <v>11</v>
      </c>
      <c r="B34" s="6">
        <v>0</v>
      </c>
      <c r="C34" s="6">
        <v>0</v>
      </c>
      <c r="D34" s="6">
        <v>0.32</v>
      </c>
      <c r="E34" s="6">
        <v>0.32</v>
      </c>
      <c r="F34" s="1"/>
      <c r="G34" s="1"/>
      <c r="H34" s="14"/>
    </row>
    <row r="35" spans="1:8" x14ac:dyDescent="0.35">
      <c r="A35" s="13" t="s">
        <v>25</v>
      </c>
      <c r="B35" s="6">
        <v>2935.25</v>
      </c>
      <c r="C35" s="6">
        <v>0</v>
      </c>
      <c r="D35" s="6">
        <v>64.739999999999995</v>
      </c>
      <c r="E35" s="6">
        <v>2999.99</v>
      </c>
      <c r="F35" s="8">
        <f>(E35-E36)/E36</f>
        <v>6.2970587505801992E-2</v>
      </c>
      <c r="G35" s="8">
        <f>E35/$E$64</f>
        <v>8.4643214963164543E-2</v>
      </c>
      <c r="H35" s="14">
        <v>177.72</v>
      </c>
    </row>
    <row r="36" spans="1:8" x14ac:dyDescent="0.35">
      <c r="A36" s="13" t="s">
        <v>11</v>
      </c>
      <c r="B36" s="6">
        <v>2772.95</v>
      </c>
      <c r="C36" s="6">
        <v>0</v>
      </c>
      <c r="D36" s="6">
        <v>49.32</v>
      </c>
      <c r="E36" s="6">
        <v>2822.27</v>
      </c>
      <c r="F36" s="1"/>
      <c r="G36" s="1"/>
      <c r="H36" s="14"/>
    </row>
    <row r="37" spans="1:8" x14ac:dyDescent="0.35">
      <c r="A37" s="13" t="s">
        <v>26</v>
      </c>
      <c r="B37" s="6">
        <v>0</v>
      </c>
      <c r="C37" s="6">
        <v>0</v>
      </c>
      <c r="D37" s="6">
        <v>9.91</v>
      </c>
      <c r="E37" s="6">
        <v>9.91</v>
      </c>
      <c r="F37" s="8">
        <f>(E37-E38)/E38</f>
        <v>0.2512626262626263</v>
      </c>
      <c r="G37" s="8">
        <f>E37/$E$64</f>
        <v>2.7960568544727174E-4</v>
      </c>
      <c r="H37" s="14">
        <v>1.99</v>
      </c>
    </row>
    <row r="38" spans="1:8" x14ac:dyDescent="0.35">
      <c r="A38" s="13" t="s">
        <v>11</v>
      </c>
      <c r="B38" s="6">
        <v>0</v>
      </c>
      <c r="C38" s="6">
        <v>0</v>
      </c>
      <c r="D38" s="6">
        <v>7.92</v>
      </c>
      <c r="E38" s="6">
        <v>7.92</v>
      </c>
      <c r="F38" s="1"/>
      <c r="G38" s="1"/>
      <c r="H38" s="14"/>
    </row>
    <row r="39" spans="1:8" x14ac:dyDescent="0.35">
      <c r="A39" s="13" t="s">
        <v>27</v>
      </c>
      <c r="B39" s="6">
        <v>2369.14</v>
      </c>
      <c r="C39" s="6">
        <v>27.77</v>
      </c>
      <c r="D39" s="6">
        <v>125.81</v>
      </c>
      <c r="E39" s="6">
        <v>2522.7199999999998</v>
      </c>
      <c r="F39" s="8">
        <f>(E39-E40)/E40</f>
        <v>0.15604965653769826</v>
      </c>
      <c r="G39" s="8">
        <f>E39/$E$64</f>
        <v>7.1177281008228177E-2</v>
      </c>
      <c r="H39" s="14">
        <v>340.53</v>
      </c>
    </row>
    <row r="40" spans="1:8" x14ac:dyDescent="0.35">
      <c r="A40" s="13" t="s">
        <v>11</v>
      </c>
      <c r="B40" s="6">
        <v>2031.52</v>
      </c>
      <c r="C40" s="6">
        <v>30.23</v>
      </c>
      <c r="D40" s="6">
        <v>120.44</v>
      </c>
      <c r="E40" s="6">
        <v>2182.19</v>
      </c>
      <c r="F40" s="1"/>
      <c r="G40" s="1"/>
      <c r="H40" s="14"/>
    </row>
    <row r="41" spans="1:8" x14ac:dyDescent="0.35">
      <c r="A41" s="13" t="s">
        <v>28</v>
      </c>
      <c r="B41" s="6">
        <v>0</v>
      </c>
      <c r="C41" s="6">
        <v>0</v>
      </c>
      <c r="D41" s="6">
        <v>13.21</v>
      </c>
      <c r="E41" s="6">
        <v>13.21</v>
      </c>
      <c r="F41" s="8">
        <f>(E41-E42)/E42</f>
        <v>0.11854360711261645</v>
      </c>
      <c r="G41" s="8">
        <f>E41/$E$64</f>
        <v>3.7271353226624214E-4</v>
      </c>
      <c r="H41" s="14">
        <v>1.4</v>
      </c>
    </row>
    <row r="42" spans="1:8" x14ac:dyDescent="0.35">
      <c r="A42" s="13" t="s">
        <v>11</v>
      </c>
      <c r="B42" s="6">
        <v>0</v>
      </c>
      <c r="C42" s="6">
        <v>0</v>
      </c>
      <c r="D42" s="6">
        <v>11.81</v>
      </c>
      <c r="E42" s="6">
        <v>11.81</v>
      </c>
      <c r="F42" s="1"/>
      <c r="G42" s="1"/>
      <c r="H42" s="14"/>
    </row>
    <row r="43" spans="1:8" x14ac:dyDescent="0.35">
      <c r="A43" s="13" t="s">
        <v>29</v>
      </c>
      <c r="B43" s="6">
        <v>-0.03</v>
      </c>
      <c r="C43" s="6">
        <v>87.99</v>
      </c>
      <c r="D43" s="6">
        <v>242.97</v>
      </c>
      <c r="E43" s="6">
        <v>330.93</v>
      </c>
      <c r="F43" s="8">
        <f>(E43-E44)/E44</f>
        <v>0.8931922196796338</v>
      </c>
      <c r="G43" s="8">
        <f>E43/$E$64</f>
        <v>9.3370241660005685E-3</v>
      </c>
      <c r="H43" s="14">
        <v>156.13</v>
      </c>
    </row>
    <row r="44" spans="1:8" x14ac:dyDescent="0.35">
      <c r="A44" s="13" t="s">
        <v>11</v>
      </c>
      <c r="B44" s="6">
        <v>4.13</v>
      </c>
      <c r="C44" s="6">
        <v>68.44</v>
      </c>
      <c r="D44" s="6">
        <v>102.23</v>
      </c>
      <c r="E44" s="6">
        <v>174.8</v>
      </c>
      <c r="F44" s="1"/>
      <c r="G44" s="1"/>
      <c r="H44" s="14"/>
    </row>
    <row r="45" spans="1:8" x14ac:dyDescent="0.35">
      <c r="A45" s="13" t="s">
        <v>30</v>
      </c>
      <c r="B45" s="6">
        <v>16.920000000000002</v>
      </c>
      <c r="C45" s="6">
        <v>124.82</v>
      </c>
      <c r="D45" s="6">
        <v>925.45</v>
      </c>
      <c r="E45" s="6">
        <v>1067.19</v>
      </c>
      <c r="F45" s="8">
        <f>(E45-E46)/E46</f>
        <v>-0.35472772786088297</v>
      </c>
      <c r="G45" s="8">
        <f>E45/$E$64</f>
        <v>3.0110231226283948E-2</v>
      </c>
      <c r="H45" s="14">
        <v>-586.66999999999996</v>
      </c>
    </row>
    <row r="46" spans="1:8" x14ac:dyDescent="0.35">
      <c r="A46" s="13" t="s">
        <v>11</v>
      </c>
      <c r="B46" s="6">
        <v>651</v>
      </c>
      <c r="C46" s="6">
        <v>105.71</v>
      </c>
      <c r="D46" s="6">
        <v>897.15</v>
      </c>
      <c r="E46" s="6">
        <v>1653.86</v>
      </c>
      <c r="F46" s="1"/>
      <c r="G46" s="1"/>
      <c r="H46" s="14"/>
    </row>
    <row r="47" spans="1:8" x14ac:dyDescent="0.35">
      <c r="A47" s="13" t="s">
        <v>31</v>
      </c>
      <c r="B47" s="6">
        <v>5.65</v>
      </c>
      <c r="C47" s="6">
        <v>0</v>
      </c>
      <c r="D47" s="6">
        <v>419.8</v>
      </c>
      <c r="E47" s="6">
        <v>425.45</v>
      </c>
      <c r="F47" s="8">
        <f>(E47-E48)/E48</f>
        <v>-0.47697433123524791</v>
      </c>
      <c r="G47" s="8">
        <f>E47/$E$64</f>
        <v>1.2003858614888169E-2</v>
      </c>
      <c r="H47" s="14">
        <v>-387.99</v>
      </c>
    </row>
    <row r="48" spans="1:8" x14ac:dyDescent="0.35">
      <c r="A48" s="13" t="s">
        <v>11</v>
      </c>
      <c r="B48" s="6">
        <v>423.92</v>
      </c>
      <c r="C48" s="6">
        <v>0</v>
      </c>
      <c r="D48" s="6">
        <v>389.52</v>
      </c>
      <c r="E48" s="6">
        <v>813.44</v>
      </c>
      <c r="F48" s="1"/>
      <c r="G48" s="1"/>
      <c r="H48" s="14"/>
    </row>
    <row r="49" spans="1:8" x14ac:dyDescent="0.35">
      <c r="A49" s="13" t="s">
        <v>32</v>
      </c>
      <c r="B49" s="6">
        <v>571.92999999999995</v>
      </c>
      <c r="C49" s="6">
        <v>0</v>
      </c>
      <c r="D49" s="6">
        <v>378.67</v>
      </c>
      <c r="E49" s="6">
        <v>950.6</v>
      </c>
      <c r="F49" s="8">
        <f>(E49-E50)/E50</f>
        <v>1.3472184498382676</v>
      </c>
      <c r="G49" s="8">
        <f>E49/$E$64</f>
        <v>2.6820702783670686E-2</v>
      </c>
      <c r="H49" s="14">
        <v>545.61</v>
      </c>
    </row>
    <row r="50" spans="1:8" x14ac:dyDescent="0.35">
      <c r="A50" s="13" t="s">
        <v>11</v>
      </c>
      <c r="B50" s="6">
        <v>39.64</v>
      </c>
      <c r="C50" s="6">
        <v>0</v>
      </c>
      <c r="D50" s="6">
        <v>365.35</v>
      </c>
      <c r="E50" s="6">
        <v>404.99</v>
      </c>
      <c r="F50" s="1"/>
      <c r="G50" s="1"/>
      <c r="H50" s="14"/>
    </row>
    <row r="51" spans="1:8" x14ac:dyDescent="0.35">
      <c r="A51" s="13" t="s">
        <v>33</v>
      </c>
      <c r="B51" s="6">
        <v>1440.91</v>
      </c>
      <c r="C51" s="6">
        <v>15.12</v>
      </c>
      <c r="D51" s="6">
        <v>36.11</v>
      </c>
      <c r="E51" s="6">
        <v>1492.14</v>
      </c>
      <c r="F51" s="8">
        <f>(E51-E52)/E52</f>
        <v>0.30102014125032694</v>
      </c>
      <c r="G51" s="8">
        <f>E51/$E$64</f>
        <v>4.2099982591654095E-2</v>
      </c>
      <c r="H51" s="14">
        <v>345.24</v>
      </c>
    </row>
    <row r="52" spans="1:8" x14ac:dyDescent="0.35">
      <c r="A52" s="13" t="s">
        <v>11</v>
      </c>
      <c r="B52" s="6">
        <v>1101.9100000000001</v>
      </c>
      <c r="C52" s="6">
        <v>15.13</v>
      </c>
      <c r="D52" s="6">
        <v>29.86</v>
      </c>
      <c r="E52" s="6">
        <v>1146.9000000000001</v>
      </c>
      <c r="F52" s="1"/>
      <c r="G52" s="1"/>
      <c r="H52" s="14"/>
    </row>
    <row r="53" spans="1:8" s="3" customFormat="1" x14ac:dyDescent="0.35">
      <c r="A53" s="11" t="s">
        <v>34</v>
      </c>
      <c r="B53" s="7">
        <f>B5+B7+B9+B11+B13+B15+B17+B19+B21+B23+B25+B27+B29+B31+B33+B35+B37+B39+B41+B43+B45+B47+B49+B51</f>
        <v>15856.339999999998</v>
      </c>
      <c r="C53" s="7">
        <f t="shared" ref="C53:E53" si="0">C5+C7+C9+C11+C13+C15+C17+C19+C21+C23+C25+C27+C29+C31+C33+C35+C37+C39+C41+C43+C45+C47+C49+C51</f>
        <v>448.36</v>
      </c>
      <c r="D53" s="7">
        <f t="shared" si="0"/>
        <v>4597.7099999999991</v>
      </c>
      <c r="E53" s="7">
        <f t="shared" si="0"/>
        <v>20902.41</v>
      </c>
      <c r="F53" s="8">
        <f>(E53-E54)/E54</f>
        <v>0.16391813197643898</v>
      </c>
      <c r="G53" s="8">
        <f>E53/$E$64</f>
        <v>0.5897510267961561</v>
      </c>
      <c r="H53" s="14">
        <v>2943.75</v>
      </c>
    </row>
    <row r="54" spans="1:8" x14ac:dyDescent="0.35">
      <c r="A54" s="13" t="s">
        <v>35</v>
      </c>
      <c r="B54" s="6">
        <f>B6+B8+B10+B12+B14+B16+B18+B20+B22+B24+B26+B28+B30+B32+B34+B36+B38+B40+B42+B44+B46+B48+B50+B52</f>
        <v>13658.64</v>
      </c>
      <c r="C54" s="6">
        <f t="shared" ref="C54:E54" si="1">C6+C8+C10+C12+C14+C16+C18+C20+C22+C24+C26+C28+C30+C32+C34+C36+C38+C40+C42+C44+C46+C48+C50+C52</f>
        <v>357.5</v>
      </c>
      <c r="D54" s="6">
        <f t="shared" si="1"/>
        <v>3942.52</v>
      </c>
      <c r="E54" s="6">
        <f t="shared" si="1"/>
        <v>17958.660000000003</v>
      </c>
      <c r="F54" s="1"/>
      <c r="G54" s="1"/>
      <c r="H54" s="14"/>
    </row>
    <row r="55" spans="1:8" x14ac:dyDescent="0.35">
      <c r="A55" s="13" t="s">
        <v>36</v>
      </c>
      <c r="B55" s="8">
        <f>(B53-B54)/B54</f>
        <v>0.16090181745766774</v>
      </c>
      <c r="C55" s="8">
        <f t="shared" ref="C55:E55" si="2">(C53-C54)/C54</f>
        <v>0.25415384615384617</v>
      </c>
      <c r="D55" s="8">
        <f t="shared" si="2"/>
        <v>0.16618558688351592</v>
      </c>
      <c r="E55" s="8">
        <f t="shared" si="2"/>
        <v>0.16391813197643898</v>
      </c>
      <c r="F55" s="1"/>
      <c r="G55" s="1"/>
      <c r="H55" s="14"/>
    </row>
    <row r="56" spans="1:8" s="3" customFormat="1" x14ac:dyDescent="0.35">
      <c r="A56" s="11" t="s">
        <v>51</v>
      </c>
      <c r="B56" s="7"/>
      <c r="C56" s="7"/>
      <c r="D56" s="7"/>
      <c r="E56" s="7"/>
      <c r="F56" s="2"/>
      <c r="G56" s="2"/>
      <c r="H56" s="14"/>
    </row>
    <row r="57" spans="1:8" x14ac:dyDescent="0.35">
      <c r="A57" s="13" t="s">
        <v>52</v>
      </c>
      <c r="B57" s="6">
        <v>13516</v>
      </c>
      <c r="C57" s="6">
        <v>0</v>
      </c>
      <c r="D57" s="6">
        <v>0.16</v>
      </c>
      <c r="E57" s="6">
        <v>13516.16</v>
      </c>
      <c r="F57" s="8">
        <f>(E57-E58)/E58</f>
        <v>4.0088648116227463E-2</v>
      </c>
      <c r="G57" s="8">
        <f>E57/$E$64</f>
        <v>0.38135168329111968</v>
      </c>
      <c r="H57" s="14">
        <v>520.96</v>
      </c>
    </row>
    <row r="58" spans="1:8" x14ac:dyDescent="0.35">
      <c r="A58" s="13" t="s">
        <v>11</v>
      </c>
      <c r="B58" s="6">
        <v>12995.2</v>
      </c>
      <c r="C58" s="6">
        <v>0</v>
      </c>
      <c r="D58" s="6">
        <v>0</v>
      </c>
      <c r="E58" s="6">
        <v>12995.2</v>
      </c>
      <c r="F58" s="1"/>
      <c r="G58" s="1"/>
      <c r="H58" s="14"/>
    </row>
    <row r="59" spans="1:8" x14ac:dyDescent="0.35">
      <c r="A59" s="13" t="s">
        <v>53</v>
      </c>
      <c r="B59" s="6">
        <v>0</v>
      </c>
      <c r="C59" s="6">
        <v>1024.2</v>
      </c>
      <c r="D59" s="6">
        <v>0</v>
      </c>
      <c r="E59" s="6">
        <v>1024.2</v>
      </c>
      <c r="F59" s="8">
        <f>(E59-E60)/E60</f>
        <v>9.8432037064842118E-2</v>
      </c>
      <c r="G59" s="8">
        <f>E59/$E$64</f>
        <v>2.8897289912724087E-2</v>
      </c>
      <c r="H59" s="14">
        <v>91.78</v>
      </c>
    </row>
    <row r="60" spans="1:8" x14ac:dyDescent="0.35">
      <c r="A60" s="13" t="s">
        <v>11</v>
      </c>
      <c r="B60" s="6">
        <v>0</v>
      </c>
      <c r="C60" s="6">
        <v>932.42</v>
      </c>
      <c r="D60" s="6">
        <v>0</v>
      </c>
      <c r="E60" s="6">
        <v>932.42</v>
      </c>
      <c r="F60" s="1"/>
      <c r="G60" s="1"/>
      <c r="H60" s="14"/>
    </row>
    <row r="61" spans="1:8" s="3" customFormat="1" x14ac:dyDescent="0.35">
      <c r="A61" s="11" t="s">
        <v>54</v>
      </c>
      <c r="B61" s="7">
        <f>B57+B59</f>
        <v>13516</v>
      </c>
      <c r="C61" s="7">
        <f t="shared" ref="C61:E61" si="3">C57+C59</f>
        <v>1024.2</v>
      </c>
      <c r="D61" s="7">
        <f t="shared" si="3"/>
        <v>0.16</v>
      </c>
      <c r="E61" s="7">
        <f t="shared" si="3"/>
        <v>14540.36</v>
      </c>
      <c r="F61" s="8">
        <f>(E61-E62)/E62</f>
        <v>4.399459491284223E-2</v>
      </c>
      <c r="G61" s="8">
        <f>E61/$E$64</f>
        <v>0.41024897320384379</v>
      </c>
      <c r="H61" s="14">
        <v>612.74</v>
      </c>
    </row>
    <row r="62" spans="1:8" x14ac:dyDescent="0.35">
      <c r="A62" s="13" t="s">
        <v>35</v>
      </c>
      <c r="B62" s="6">
        <f>B58+B60</f>
        <v>12995.2</v>
      </c>
      <c r="C62" s="6">
        <f t="shared" ref="C62:E62" si="4">C58+C60</f>
        <v>932.42</v>
      </c>
      <c r="D62" s="6">
        <f t="shared" si="4"/>
        <v>0</v>
      </c>
      <c r="E62" s="6">
        <f t="shared" si="4"/>
        <v>13927.62</v>
      </c>
      <c r="F62" s="1"/>
      <c r="G62" s="1"/>
      <c r="H62" s="14"/>
    </row>
    <row r="63" spans="1:8" x14ac:dyDescent="0.35">
      <c r="A63" s="13" t="s">
        <v>36</v>
      </c>
      <c r="B63" s="8">
        <f>(B61-B62)/B62</f>
        <v>4.0076335877862537E-2</v>
      </c>
      <c r="C63" s="8">
        <f t="shared" ref="C63:E63" si="5">(C61-C62)/C62</f>
        <v>9.8432037064842118E-2</v>
      </c>
      <c r="D63" s="8">
        <v>0</v>
      </c>
      <c r="E63" s="8">
        <f t="shared" si="5"/>
        <v>4.399459491284223E-2</v>
      </c>
      <c r="F63" s="1"/>
      <c r="G63" s="1"/>
      <c r="H63" s="14"/>
    </row>
    <row r="64" spans="1:8" s="3" customFormat="1" x14ac:dyDescent="0.35">
      <c r="A64" s="11" t="s">
        <v>41</v>
      </c>
      <c r="B64" s="7">
        <f>B61+B53</f>
        <v>29372.339999999997</v>
      </c>
      <c r="C64" s="7">
        <f t="shared" ref="C64:E64" si="6">C61+C53</f>
        <v>1472.56</v>
      </c>
      <c r="D64" s="7">
        <f t="shared" si="6"/>
        <v>4597.869999999999</v>
      </c>
      <c r="E64" s="7">
        <f t="shared" si="6"/>
        <v>35442.770000000004</v>
      </c>
      <c r="F64" s="8">
        <f>(E64-E65)/E65</f>
        <v>0.11153668599786483</v>
      </c>
      <c r="G64" s="8">
        <f>E64/$E$64</f>
        <v>1</v>
      </c>
      <c r="H64" s="14">
        <v>3556.49</v>
      </c>
    </row>
    <row r="65" spans="1:8" x14ac:dyDescent="0.35">
      <c r="A65" s="13" t="s">
        <v>35</v>
      </c>
      <c r="B65" s="6">
        <f>B62+B54</f>
        <v>26653.84</v>
      </c>
      <c r="C65" s="6">
        <f t="shared" ref="C65:E65" si="7">C62+C54</f>
        <v>1289.92</v>
      </c>
      <c r="D65" s="6">
        <f t="shared" si="7"/>
        <v>3942.52</v>
      </c>
      <c r="E65" s="6">
        <f t="shared" si="7"/>
        <v>31886.280000000006</v>
      </c>
      <c r="F65" s="1"/>
      <c r="G65" s="1"/>
      <c r="H65" s="14"/>
    </row>
    <row r="66" spans="1:8" s="3" customFormat="1" x14ac:dyDescent="0.35">
      <c r="A66" s="11" t="s">
        <v>36</v>
      </c>
      <c r="B66" s="10">
        <f>(B64-B65)/B65</f>
        <v>0.10199280854090804</v>
      </c>
      <c r="C66" s="10">
        <f t="shared" ref="C66:E66" si="8">(C64-C65)/C65</f>
        <v>0.141590176134954</v>
      </c>
      <c r="D66" s="10">
        <f t="shared" si="8"/>
        <v>0.16622617006381679</v>
      </c>
      <c r="E66" s="10">
        <f t="shared" si="8"/>
        <v>0.11153668599786483</v>
      </c>
      <c r="F66" s="2"/>
      <c r="G66" s="2"/>
      <c r="H66" s="14"/>
    </row>
    <row r="67" spans="1:8" x14ac:dyDescent="0.35">
      <c r="A67" s="13" t="s">
        <v>42</v>
      </c>
      <c r="B67" s="8">
        <f>B64/$E$64</f>
        <v>0.82872585861658088</v>
      </c>
      <c r="C67" s="8">
        <f t="shared" ref="C67:E67" si="9">C64/$E$64</f>
        <v>4.1547542700528198E-2</v>
      </c>
      <c r="D67" s="8">
        <f t="shared" si="9"/>
        <v>0.12972659868289071</v>
      </c>
      <c r="E67" s="8">
        <f t="shared" si="9"/>
        <v>1</v>
      </c>
      <c r="F67" s="1"/>
      <c r="G67" s="1"/>
      <c r="H67" s="14"/>
    </row>
    <row r="68" spans="1:8" x14ac:dyDescent="0.35">
      <c r="A68" s="13" t="s">
        <v>43</v>
      </c>
      <c r="B68" s="8">
        <f>B65/$E$65</f>
        <v>0.83590309060824886</v>
      </c>
      <c r="C68" s="8">
        <f t="shared" ref="C68:E68" si="10">C65/$E$65</f>
        <v>4.045376255869295E-2</v>
      </c>
      <c r="D68" s="8">
        <f t="shared" si="10"/>
        <v>0.12364314683305795</v>
      </c>
      <c r="E68" s="8">
        <f t="shared" si="10"/>
        <v>1</v>
      </c>
      <c r="F68" s="1"/>
      <c r="G68" s="1"/>
      <c r="H68" s="14"/>
    </row>
    <row r="69" spans="1:8" ht="33" customHeight="1" thickBot="1" x14ac:dyDescent="0.4">
      <c r="A69" s="30" t="s">
        <v>74</v>
      </c>
      <c r="B69" s="31"/>
      <c r="C69" s="31"/>
      <c r="D69" s="31"/>
      <c r="E69" s="31"/>
      <c r="F69" s="31"/>
      <c r="G69" s="31"/>
      <c r="H69" s="32"/>
    </row>
  </sheetData>
  <mergeCells count="2">
    <mergeCell ref="A2:H2"/>
    <mergeCell ref="A69:H69"/>
  </mergeCells>
  <pageMargins left="0.74803149606299213" right="0.74803149606299213" top="0.98425196850393704" bottom="0.98425196850393704" header="0.51181102362204722" footer="0.51181102362204722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2"/>
  <sheetViews>
    <sheetView tabSelected="1" workbookViewId="0">
      <selection activeCell="A2" sqref="A2"/>
    </sheetView>
  </sheetViews>
  <sheetFormatPr defaultRowHeight="14.5" x14ac:dyDescent="0.35"/>
  <cols>
    <col min="1" max="1" width="42.36328125" customWidth="1"/>
    <col min="2" max="2" width="10.36328125" bestFit="1" customWidth="1"/>
    <col min="3" max="5" width="9.36328125" bestFit="1" customWidth="1"/>
    <col min="6" max="6" width="10.90625" customWidth="1"/>
    <col min="7" max="10" width="10.36328125" bestFit="1" customWidth="1"/>
    <col min="11" max="11" width="8.90625" bestFit="1" customWidth="1"/>
    <col min="12" max="13" width="9.36328125" bestFit="1" customWidth="1"/>
    <col min="14" max="14" width="10.36328125" bestFit="1" customWidth="1"/>
    <col min="15" max="15" width="11.36328125" bestFit="1" customWidth="1"/>
    <col min="16" max="17" width="8.90625" bestFit="1" customWidth="1"/>
    <col min="18" max="18" width="10.36328125" bestFit="1" customWidth="1"/>
  </cols>
  <sheetData>
    <row r="1" spans="1:18" ht="33" customHeight="1" thickBot="1" x14ac:dyDescent="0.4">
      <c r="A1" s="33" t="s">
        <v>75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s="5" customFormat="1" ht="101.5" x14ac:dyDescent="0.35">
      <c r="A2" s="9"/>
      <c r="B2" s="9" t="s">
        <v>55</v>
      </c>
      <c r="C2" s="9" t="s">
        <v>56</v>
      </c>
      <c r="D2" s="9" t="s">
        <v>57</v>
      </c>
      <c r="E2" s="9" t="s">
        <v>58</v>
      </c>
      <c r="F2" s="9" t="s">
        <v>59</v>
      </c>
      <c r="G2" s="9" t="s">
        <v>60</v>
      </c>
      <c r="H2" s="9" t="s">
        <v>61</v>
      </c>
      <c r="I2" s="9" t="s">
        <v>62</v>
      </c>
      <c r="J2" s="9" t="s">
        <v>63</v>
      </c>
      <c r="K2" s="9" t="s">
        <v>64</v>
      </c>
      <c r="L2" s="9" t="s">
        <v>65</v>
      </c>
      <c r="M2" s="9" t="s">
        <v>66</v>
      </c>
      <c r="N2" s="9" t="s">
        <v>67</v>
      </c>
      <c r="O2" s="9" t="s">
        <v>5</v>
      </c>
      <c r="P2" s="9" t="s">
        <v>6</v>
      </c>
      <c r="Q2" s="9" t="s">
        <v>7</v>
      </c>
      <c r="R2" s="9" t="s">
        <v>8</v>
      </c>
    </row>
    <row r="3" spans="1:18" s="3" customFormat="1" x14ac:dyDescent="0.3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35">
      <c r="A4" s="1" t="s">
        <v>10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597.65</v>
      </c>
      <c r="H4" s="6">
        <v>193.76</v>
      </c>
      <c r="I4" s="6">
        <v>403.89</v>
      </c>
      <c r="J4" s="6">
        <v>630.44000000000005</v>
      </c>
      <c r="K4" s="6">
        <v>0</v>
      </c>
      <c r="L4" s="6">
        <v>73.290000000000006</v>
      </c>
      <c r="M4" s="6">
        <v>5.66</v>
      </c>
      <c r="N4" s="6">
        <v>28.85</v>
      </c>
      <c r="O4" s="6">
        <v>1335.89</v>
      </c>
      <c r="P4" s="8">
        <f>(O4-O5)/O5</f>
        <v>0.54272285288649214</v>
      </c>
      <c r="Q4" s="8">
        <f>O4/$O$77</f>
        <v>5.7420850488293651E-3</v>
      </c>
      <c r="R4" s="6">
        <v>469.96</v>
      </c>
    </row>
    <row r="5" spans="1:18" x14ac:dyDescent="0.35">
      <c r="A5" s="1" t="s">
        <v>11</v>
      </c>
      <c r="B5" s="6">
        <v>0.02</v>
      </c>
      <c r="C5" s="6">
        <v>0</v>
      </c>
      <c r="D5" s="6">
        <v>0</v>
      </c>
      <c r="E5" s="6">
        <v>0</v>
      </c>
      <c r="F5" s="6">
        <v>0</v>
      </c>
      <c r="G5" s="6">
        <v>454.92</v>
      </c>
      <c r="H5" s="6">
        <v>131.94999999999999</v>
      </c>
      <c r="I5" s="6">
        <v>322.95999999999998</v>
      </c>
      <c r="J5" s="6">
        <v>342.47</v>
      </c>
      <c r="K5" s="6">
        <v>0</v>
      </c>
      <c r="L5" s="6">
        <v>61.79</v>
      </c>
      <c r="M5" s="6">
        <v>5.03</v>
      </c>
      <c r="N5" s="6">
        <v>1.71</v>
      </c>
      <c r="O5" s="6">
        <v>865.93</v>
      </c>
      <c r="P5" s="6"/>
      <c r="Q5" s="6"/>
      <c r="R5" s="6"/>
    </row>
    <row r="6" spans="1:18" x14ac:dyDescent="0.35">
      <c r="A6" s="1" t="s">
        <v>12</v>
      </c>
      <c r="B6" s="6">
        <v>2014.72</v>
      </c>
      <c r="C6" s="6">
        <v>267.35000000000002</v>
      </c>
      <c r="D6" s="6">
        <v>237.46</v>
      </c>
      <c r="E6" s="6">
        <v>29.9</v>
      </c>
      <c r="F6" s="6">
        <v>273.86</v>
      </c>
      <c r="G6" s="6">
        <v>4749.6400000000003</v>
      </c>
      <c r="H6" s="6">
        <v>2085.9699999999998</v>
      </c>
      <c r="I6" s="6">
        <v>2663.67</v>
      </c>
      <c r="J6" s="6">
        <v>2916.84</v>
      </c>
      <c r="K6" s="6">
        <v>11.63</v>
      </c>
      <c r="L6" s="6">
        <v>475.66</v>
      </c>
      <c r="M6" s="6">
        <v>210.77</v>
      </c>
      <c r="N6" s="6">
        <v>3297.29</v>
      </c>
      <c r="O6" s="6">
        <v>14217.77</v>
      </c>
      <c r="P6" s="8">
        <f>(O6-O7)/O7</f>
        <v>0.12139285903016644</v>
      </c>
      <c r="Q6" s="8">
        <f>O6/$O$77</f>
        <v>6.1112550093716307E-2</v>
      </c>
      <c r="R6" s="6">
        <v>1539.1</v>
      </c>
    </row>
    <row r="7" spans="1:18" x14ac:dyDescent="0.35">
      <c r="A7" s="1" t="s">
        <v>11</v>
      </c>
      <c r="B7" s="6">
        <v>1781.65</v>
      </c>
      <c r="C7" s="6">
        <v>193.31</v>
      </c>
      <c r="D7" s="6">
        <v>174.06</v>
      </c>
      <c r="E7" s="6">
        <v>19.239999999999998</v>
      </c>
      <c r="F7" s="6">
        <v>233.04</v>
      </c>
      <c r="G7" s="6">
        <v>4344.21</v>
      </c>
      <c r="H7" s="6">
        <v>1821.41</v>
      </c>
      <c r="I7" s="6">
        <v>2522.79</v>
      </c>
      <c r="J7" s="6">
        <v>2925.51</v>
      </c>
      <c r="K7" s="6">
        <v>14.06</v>
      </c>
      <c r="L7" s="6">
        <v>408.18</v>
      </c>
      <c r="M7" s="6">
        <v>182.26</v>
      </c>
      <c r="N7" s="6">
        <v>2596.4699999999998</v>
      </c>
      <c r="O7" s="6">
        <v>12678.67</v>
      </c>
      <c r="P7" s="6"/>
      <c r="Q7" s="6"/>
      <c r="R7" s="6"/>
    </row>
    <row r="8" spans="1:18" x14ac:dyDescent="0.35">
      <c r="A8" s="1" t="s">
        <v>13</v>
      </c>
      <c r="B8" s="6">
        <v>598.52</v>
      </c>
      <c r="C8" s="6">
        <v>116.44</v>
      </c>
      <c r="D8" s="6">
        <v>104.58</v>
      </c>
      <c r="E8" s="6">
        <v>11.85</v>
      </c>
      <c r="F8" s="6">
        <v>26.2</v>
      </c>
      <c r="G8" s="6">
        <v>3918.16</v>
      </c>
      <c r="H8" s="6">
        <v>1512.65</v>
      </c>
      <c r="I8" s="6">
        <v>2405.5100000000002</v>
      </c>
      <c r="J8" s="6">
        <v>534.89</v>
      </c>
      <c r="K8" s="6">
        <v>0</v>
      </c>
      <c r="L8" s="6">
        <v>22.08</v>
      </c>
      <c r="M8" s="6">
        <v>283.13</v>
      </c>
      <c r="N8" s="6">
        <v>72.05</v>
      </c>
      <c r="O8" s="6">
        <v>5571.46</v>
      </c>
      <c r="P8" s="8">
        <f>(O8-O9)/O9</f>
        <v>0.28734458290105763</v>
      </c>
      <c r="Q8" s="8">
        <f>O8/$O$77</f>
        <v>2.3947927723203897E-2</v>
      </c>
      <c r="R8" s="6">
        <v>1243.5899999999999</v>
      </c>
    </row>
    <row r="9" spans="1:18" x14ac:dyDescent="0.35">
      <c r="A9" s="1" t="s">
        <v>11</v>
      </c>
      <c r="B9" s="6">
        <v>445.91</v>
      </c>
      <c r="C9" s="6">
        <v>88.99</v>
      </c>
      <c r="D9" s="6">
        <v>85.12</v>
      </c>
      <c r="E9" s="6">
        <v>3.87</v>
      </c>
      <c r="F9" s="6">
        <v>27.29</v>
      </c>
      <c r="G9" s="6">
        <v>3074.92</v>
      </c>
      <c r="H9" s="6">
        <v>1103.05</v>
      </c>
      <c r="I9" s="6">
        <v>1971.88</v>
      </c>
      <c r="J9" s="6">
        <v>386.57</v>
      </c>
      <c r="K9" s="6">
        <v>0</v>
      </c>
      <c r="L9" s="6">
        <v>16.09</v>
      </c>
      <c r="M9" s="6">
        <v>232.73</v>
      </c>
      <c r="N9" s="6">
        <v>55.36</v>
      </c>
      <c r="O9" s="6">
        <v>4327.87</v>
      </c>
      <c r="P9" s="6"/>
      <c r="Q9" s="6"/>
      <c r="R9" s="6"/>
    </row>
    <row r="10" spans="1:18" x14ac:dyDescent="0.35">
      <c r="A10" s="1" t="s">
        <v>73</v>
      </c>
      <c r="B10" s="6">
        <v>25.4</v>
      </c>
      <c r="C10" s="6">
        <v>1.1200000000000001</v>
      </c>
      <c r="D10" s="6">
        <v>1.1200000000000001</v>
      </c>
      <c r="E10" s="6">
        <v>0</v>
      </c>
      <c r="F10" s="6">
        <v>4.97</v>
      </c>
      <c r="G10" s="6">
        <v>276.54000000000002</v>
      </c>
      <c r="H10" s="6">
        <v>139.1</v>
      </c>
      <c r="I10" s="6">
        <v>137.44</v>
      </c>
      <c r="J10" s="6">
        <v>155.56</v>
      </c>
      <c r="K10" s="6">
        <v>0</v>
      </c>
      <c r="L10" s="6">
        <v>0.05</v>
      </c>
      <c r="M10" s="6">
        <v>26.19</v>
      </c>
      <c r="N10" s="6">
        <v>2.74</v>
      </c>
      <c r="O10" s="6">
        <v>492.57</v>
      </c>
      <c r="P10" s="8">
        <f>(O10-O11)/O11</f>
        <v>0.52991054789414838</v>
      </c>
      <c r="Q10" s="8">
        <f>O10/$O$77</f>
        <v>2.117224346691629E-3</v>
      </c>
      <c r="R10" s="6">
        <v>170.61</v>
      </c>
    </row>
    <row r="11" spans="1:18" x14ac:dyDescent="0.35">
      <c r="A11" s="1" t="s">
        <v>11</v>
      </c>
      <c r="B11" s="6">
        <v>16.739999999999998</v>
      </c>
      <c r="C11" s="6">
        <v>1.79</v>
      </c>
      <c r="D11" s="6">
        <v>1.79</v>
      </c>
      <c r="E11" s="6">
        <v>0</v>
      </c>
      <c r="F11" s="6">
        <v>4.3600000000000003</v>
      </c>
      <c r="G11" s="6">
        <v>178.84</v>
      </c>
      <c r="H11" s="6">
        <v>103.6</v>
      </c>
      <c r="I11" s="6">
        <v>75.239999999999995</v>
      </c>
      <c r="J11" s="6">
        <v>114.76</v>
      </c>
      <c r="K11" s="6">
        <v>0</v>
      </c>
      <c r="L11" s="6">
        <v>0.05</v>
      </c>
      <c r="M11" s="6">
        <v>5.35</v>
      </c>
      <c r="N11" s="6">
        <v>7.0000000000000007E-2</v>
      </c>
      <c r="O11" s="6">
        <v>321.95999999999998</v>
      </c>
      <c r="P11" s="6"/>
      <c r="Q11" s="6"/>
      <c r="R11" s="6"/>
    </row>
    <row r="12" spans="1:18" x14ac:dyDescent="0.35">
      <c r="A12" s="1" t="s">
        <v>14</v>
      </c>
      <c r="B12" s="6">
        <v>450.72</v>
      </c>
      <c r="C12" s="6">
        <v>102.41</v>
      </c>
      <c r="D12" s="6">
        <v>99.95</v>
      </c>
      <c r="E12" s="6">
        <v>2.46</v>
      </c>
      <c r="F12" s="6">
        <v>63.11</v>
      </c>
      <c r="G12" s="6">
        <v>1493.31</v>
      </c>
      <c r="H12" s="6">
        <v>692.09</v>
      </c>
      <c r="I12" s="6">
        <v>801.22</v>
      </c>
      <c r="J12" s="6">
        <v>726.01</v>
      </c>
      <c r="K12" s="6">
        <v>0.37</v>
      </c>
      <c r="L12" s="6">
        <v>60.4</v>
      </c>
      <c r="M12" s="6">
        <v>94.28</v>
      </c>
      <c r="N12" s="6">
        <v>1033.73</v>
      </c>
      <c r="O12" s="6">
        <v>4024.34</v>
      </c>
      <c r="P12" s="8">
        <f>(O12-O13)/O13</f>
        <v>0.10525087130023537</v>
      </c>
      <c r="Q12" s="8">
        <f>O12/$O$77</f>
        <v>1.7297908170138234E-2</v>
      </c>
      <c r="R12" s="6">
        <v>383.23</v>
      </c>
    </row>
    <row r="13" spans="1:18" x14ac:dyDescent="0.35">
      <c r="A13" s="1" t="s">
        <v>11</v>
      </c>
      <c r="B13" s="6">
        <v>425.99</v>
      </c>
      <c r="C13" s="6">
        <v>78.400000000000006</v>
      </c>
      <c r="D13" s="6">
        <v>76.72</v>
      </c>
      <c r="E13" s="6">
        <v>1.68</v>
      </c>
      <c r="F13" s="6">
        <v>57.16</v>
      </c>
      <c r="G13" s="6">
        <v>1441.79</v>
      </c>
      <c r="H13" s="6">
        <v>636.47</v>
      </c>
      <c r="I13" s="6">
        <v>805.32</v>
      </c>
      <c r="J13" s="6">
        <v>546.09</v>
      </c>
      <c r="K13" s="6">
        <v>6.93</v>
      </c>
      <c r="L13" s="6">
        <v>58.38</v>
      </c>
      <c r="M13" s="6">
        <v>78.7</v>
      </c>
      <c r="N13" s="6">
        <v>947.67</v>
      </c>
      <c r="O13" s="6">
        <v>3641.11</v>
      </c>
      <c r="P13" s="6"/>
      <c r="Q13" s="6"/>
      <c r="R13" s="6"/>
    </row>
    <row r="14" spans="1:18" x14ac:dyDescent="0.35">
      <c r="A14" s="1" t="s">
        <v>15</v>
      </c>
      <c r="B14" s="6">
        <v>397.34</v>
      </c>
      <c r="C14" s="6">
        <v>32.18</v>
      </c>
      <c r="D14" s="6">
        <v>32.18</v>
      </c>
      <c r="E14" s="6">
        <v>0</v>
      </c>
      <c r="F14" s="6">
        <v>54.69</v>
      </c>
      <c r="G14" s="6">
        <v>3463.42</v>
      </c>
      <c r="H14" s="6">
        <v>1184.3399999999999</v>
      </c>
      <c r="I14" s="6">
        <v>2279.08</v>
      </c>
      <c r="J14" s="6">
        <v>701.36</v>
      </c>
      <c r="K14" s="6">
        <v>0</v>
      </c>
      <c r="L14" s="6">
        <v>641.53</v>
      </c>
      <c r="M14" s="6">
        <v>150.11000000000001</v>
      </c>
      <c r="N14" s="6">
        <v>50.83</v>
      </c>
      <c r="O14" s="6">
        <v>5491.46</v>
      </c>
      <c r="P14" s="8">
        <f>(O14-O15)/O15</f>
        <v>0.31416455475067423</v>
      </c>
      <c r="Q14" s="8">
        <f>O14/$O$77</f>
        <v>2.3604061982831298E-2</v>
      </c>
      <c r="R14" s="6">
        <v>1312.79</v>
      </c>
    </row>
    <row r="15" spans="1:18" x14ac:dyDescent="0.35">
      <c r="A15" s="1" t="s">
        <v>11</v>
      </c>
      <c r="B15" s="6">
        <v>247.51</v>
      </c>
      <c r="C15" s="6">
        <v>13.02</v>
      </c>
      <c r="D15" s="6">
        <v>13.02</v>
      </c>
      <c r="E15" s="6">
        <v>0</v>
      </c>
      <c r="F15" s="6">
        <v>27.19</v>
      </c>
      <c r="G15" s="6">
        <v>2649.43</v>
      </c>
      <c r="H15" s="6">
        <v>720.06</v>
      </c>
      <c r="I15" s="6">
        <v>1929.36</v>
      </c>
      <c r="J15" s="6">
        <v>405.19</v>
      </c>
      <c r="K15" s="6">
        <v>0</v>
      </c>
      <c r="L15" s="6">
        <v>589.09</v>
      </c>
      <c r="M15" s="6">
        <v>232.65</v>
      </c>
      <c r="N15" s="6">
        <v>14.6</v>
      </c>
      <c r="O15" s="6">
        <v>4178.67</v>
      </c>
      <c r="P15" s="6"/>
      <c r="Q15" s="6"/>
      <c r="R15" s="6"/>
    </row>
    <row r="16" spans="1:18" x14ac:dyDescent="0.35">
      <c r="A16" s="1" t="s">
        <v>16</v>
      </c>
      <c r="B16" s="6">
        <v>1574.02</v>
      </c>
      <c r="C16" s="6">
        <v>206.34</v>
      </c>
      <c r="D16" s="6">
        <v>187.64</v>
      </c>
      <c r="E16" s="6">
        <v>18.7</v>
      </c>
      <c r="F16" s="6">
        <v>185.69</v>
      </c>
      <c r="G16" s="6">
        <v>4231.3900000000003</v>
      </c>
      <c r="H16" s="6">
        <v>1900.57</v>
      </c>
      <c r="I16" s="6">
        <v>2330.8200000000002</v>
      </c>
      <c r="J16" s="6">
        <v>4279.76</v>
      </c>
      <c r="K16" s="6">
        <v>18.45</v>
      </c>
      <c r="L16" s="6">
        <v>510.51</v>
      </c>
      <c r="M16" s="6">
        <v>555.32000000000005</v>
      </c>
      <c r="N16" s="6">
        <v>3110.08</v>
      </c>
      <c r="O16" s="6">
        <v>14671.56</v>
      </c>
      <c r="P16" s="8">
        <f>(O16-O17)/O17</f>
        <v>0.25057301180459707</v>
      </c>
      <c r="Q16" s="8">
        <f>O16/$O$77</f>
        <v>6.3063085522762324E-2</v>
      </c>
      <c r="R16" s="6">
        <v>2939.69</v>
      </c>
    </row>
    <row r="17" spans="1:18" x14ac:dyDescent="0.35">
      <c r="A17" s="1" t="s">
        <v>11</v>
      </c>
      <c r="B17" s="6">
        <v>1257.53</v>
      </c>
      <c r="C17" s="6">
        <v>163.32</v>
      </c>
      <c r="D17" s="6">
        <v>144.84</v>
      </c>
      <c r="E17" s="6">
        <v>18.48</v>
      </c>
      <c r="F17" s="6">
        <v>174.39</v>
      </c>
      <c r="G17" s="6">
        <v>3211.1</v>
      </c>
      <c r="H17" s="6">
        <v>1391.4</v>
      </c>
      <c r="I17" s="6">
        <v>1819.7</v>
      </c>
      <c r="J17" s="6">
        <v>3628.1</v>
      </c>
      <c r="K17" s="6">
        <v>18.14</v>
      </c>
      <c r="L17" s="6">
        <v>347.1</v>
      </c>
      <c r="M17" s="6">
        <v>540.05999999999995</v>
      </c>
      <c r="N17" s="6">
        <v>2392.13</v>
      </c>
      <c r="O17" s="6">
        <v>11731.87</v>
      </c>
      <c r="P17" s="6"/>
      <c r="Q17" s="6"/>
      <c r="R17" s="6"/>
    </row>
    <row r="18" spans="1:18" x14ac:dyDescent="0.35">
      <c r="A18" s="1" t="s">
        <v>17</v>
      </c>
      <c r="B18" s="6">
        <v>2970.63</v>
      </c>
      <c r="C18" s="6">
        <v>705.16</v>
      </c>
      <c r="D18" s="6">
        <v>631.52</v>
      </c>
      <c r="E18" s="6">
        <v>73.64</v>
      </c>
      <c r="F18" s="6">
        <v>609.41999999999996</v>
      </c>
      <c r="G18" s="6">
        <v>7708.56</v>
      </c>
      <c r="H18" s="6">
        <v>3750.26</v>
      </c>
      <c r="I18" s="6">
        <v>3958.3</v>
      </c>
      <c r="J18" s="6">
        <v>4633.8900000000003</v>
      </c>
      <c r="K18" s="6">
        <v>168.42</v>
      </c>
      <c r="L18" s="6">
        <v>769.47</v>
      </c>
      <c r="M18" s="6">
        <v>543.21</v>
      </c>
      <c r="N18" s="6">
        <v>1357.77</v>
      </c>
      <c r="O18" s="6">
        <v>19466.53</v>
      </c>
      <c r="P18" s="8">
        <f>(O18-O19)/O19</f>
        <v>0.17793070814302747</v>
      </c>
      <c r="Q18" s="8">
        <f>O18/$O$77</f>
        <v>8.3673409386692238E-2</v>
      </c>
      <c r="R18" s="6">
        <v>2940.49</v>
      </c>
    </row>
    <row r="19" spans="1:18" x14ac:dyDescent="0.35">
      <c r="A19" s="1" t="s">
        <v>11</v>
      </c>
      <c r="B19" s="6">
        <v>2680.47</v>
      </c>
      <c r="C19" s="6">
        <v>597.41999999999996</v>
      </c>
      <c r="D19" s="6">
        <v>538.16</v>
      </c>
      <c r="E19" s="6">
        <v>59.25</v>
      </c>
      <c r="F19" s="6">
        <v>507.16</v>
      </c>
      <c r="G19" s="6">
        <v>7331.7</v>
      </c>
      <c r="H19" s="6">
        <v>3640.84</v>
      </c>
      <c r="I19" s="6">
        <v>3690.87</v>
      </c>
      <c r="J19" s="6">
        <v>3323.8</v>
      </c>
      <c r="K19" s="6">
        <v>128.94999999999999</v>
      </c>
      <c r="L19" s="6">
        <v>601.42999999999995</v>
      </c>
      <c r="M19" s="6">
        <v>375.48</v>
      </c>
      <c r="N19" s="6">
        <v>979.63</v>
      </c>
      <c r="O19" s="6">
        <v>16526.04</v>
      </c>
      <c r="P19" s="6"/>
      <c r="Q19" s="6"/>
      <c r="R19" s="6"/>
    </row>
    <row r="20" spans="1:18" x14ac:dyDescent="0.35">
      <c r="A20" s="1" t="s">
        <v>18</v>
      </c>
      <c r="B20" s="6">
        <v>895.02</v>
      </c>
      <c r="C20" s="6">
        <v>285.26</v>
      </c>
      <c r="D20" s="6">
        <v>275.13</v>
      </c>
      <c r="E20" s="6">
        <v>10.130000000000001</v>
      </c>
      <c r="F20" s="6">
        <v>141.43</v>
      </c>
      <c r="G20" s="6">
        <v>3705.03</v>
      </c>
      <c r="H20" s="6">
        <v>1718.44</v>
      </c>
      <c r="I20" s="6">
        <v>1986.59</v>
      </c>
      <c r="J20" s="6">
        <v>1947.85</v>
      </c>
      <c r="K20" s="6">
        <v>0</v>
      </c>
      <c r="L20" s="6">
        <v>215.27</v>
      </c>
      <c r="M20" s="6">
        <v>118.79</v>
      </c>
      <c r="N20" s="6">
        <v>1568.19</v>
      </c>
      <c r="O20" s="6">
        <v>8876.84</v>
      </c>
      <c r="P20" s="8">
        <f>(O20-O21)/O21</f>
        <v>0.16216386059542828</v>
      </c>
      <c r="Q20" s="8">
        <f>O20/$O$77</f>
        <v>3.8155514484613601E-2</v>
      </c>
      <c r="R20" s="6">
        <v>1238.6400000000001</v>
      </c>
    </row>
    <row r="21" spans="1:18" x14ac:dyDescent="0.35">
      <c r="A21" s="1" t="s">
        <v>11</v>
      </c>
      <c r="B21" s="6">
        <v>872.59</v>
      </c>
      <c r="C21" s="6">
        <v>235.89</v>
      </c>
      <c r="D21" s="6">
        <v>216.42</v>
      </c>
      <c r="E21" s="6">
        <v>19.46</v>
      </c>
      <c r="F21" s="6">
        <v>104.37</v>
      </c>
      <c r="G21" s="6">
        <v>3354.54</v>
      </c>
      <c r="H21" s="6">
        <v>1501.01</v>
      </c>
      <c r="I21" s="6">
        <v>1853.53</v>
      </c>
      <c r="J21" s="6">
        <v>1444.17</v>
      </c>
      <c r="K21" s="6">
        <v>0</v>
      </c>
      <c r="L21" s="6">
        <v>180.61</v>
      </c>
      <c r="M21" s="6">
        <v>98</v>
      </c>
      <c r="N21" s="6">
        <v>1348.04</v>
      </c>
      <c r="O21" s="6">
        <v>7638.2</v>
      </c>
      <c r="P21" s="6"/>
      <c r="Q21" s="6"/>
      <c r="R21" s="6"/>
    </row>
    <row r="22" spans="1:18" x14ac:dyDescent="0.35">
      <c r="A22" s="1" t="s">
        <v>19</v>
      </c>
      <c r="B22" s="6">
        <v>63.32</v>
      </c>
      <c r="C22" s="6">
        <v>16.38</v>
      </c>
      <c r="D22" s="6">
        <v>16.38</v>
      </c>
      <c r="E22" s="6">
        <v>0</v>
      </c>
      <c r="F22" s="6">
        <v>7.75</v>
      </c>
      <c r="G22" s="6">
        <v>449.61</v>
      </c>
      <c r="H22" s="6">
        <v>230.31</v>
      </c>
      <c r="I22" s="6">
        <v>219.3</v>
      </c>
      <c r="J22" s="6">
        <v>364.61</v>
      </c>
      <c r="K22" s="6">
        <v>0</v>
      </c>
      <c r="L22" s="6">
        <v>1.0900000000000001</v>
      </c>
      <c r="M22" s="6">
        <v>52.05</v>
      </c>
      <c r="N22" s="6">
        <v>31.78</v>
      </c>
      <c r="O22" s="6">
        <v>986.59</v>
      </c>
      <c r="P22" s="8">
        <f>(O22-O23)/O23</f>
        <v>0.51675737170617708</v>
      </c>
      <c r="Q22" s="8">
        <f>O22/$O$77</f>
        <v>4.2406812599275114E-3</v>
      </c>
      <c r="R22" s="6">
        <v>336.13</v>
      </c>
    </row>
    <row r="23" spans="1:18" x14ac:dyDescent="0.35">
      <c r="A23" s="1" t="s">
        <v>11</v>
      </c>
      <c r="B23" s="6">
        <v>46.31</v>
      </c>
      <c r="C23" s="6">
        <v>4.2</v>
      </c>
      <c r="D23" s="6">
        <v>4.2</v>
      </c>
      <c r="E23" s="6">
        <v>0</v>
      </c>
      <c r="F23" s="6">
        <v>3.06</v>
      </c>
      <c r="G23" s="6">
        <v>344.12</v>
      </c>
      <c r="H23" s="6">
        <v>208.67</v>
      </c>
      <c r="I23" s="6">
        <v>135.44999999999999</v>
      </c>
      <c r="J23" s="6">
        <v>204.09</v>
      </c>
      <c r="K23" s="6">
        <v>0</v>
      </c>
      <c r="L23" s="6">
        <v>0.53</v>
      </c>
      <c r="M23" s="6">
        <v>34.86</v>
      </c>
      <c r="N23" s="6">
        <v>13.29</v>
      </c>
      <c r="O23" s="6">
        <v>650.46</v>
      </c>
      <c r="P23" s="6"/>
      <c r="Q23" s="6"/>
      <c r="R23" s="6"/>
    </row>
    <row r="24" spans="1:18" x14ac:dyDescent="0.35">
      <c r="A24" s="1" t="s">
        <v>20</v>
      </c>
      <c r="B24" s="6">
        <v>76.87</v>
      </c>
      <c r="C24" s="6">
        <v>36.130000000000003</v>
      </c>
      <c r="D24" s="6">
        <v>36.130000000000003</v>
      </c>
      <c r="E24" s="6">
        <v>0</v>
      </c>
      <c r="F24" s="6">
        <v>29.91</v>
      </c>
      <c r="G24" s="6">
        <v>1248.21</v>
      </c>
      <c r="H24" s="6">
        <v>635.33000000000004</v>
      </c>
      <c r="I24" s="6">
        <v>612.88</v>
      </c>
      <c r="J24" s="6">
        <v>294.55</v>
      </c>
      <c r="K24" s="6">
        <v>0</v>
      </c>
      <c r="L24" s="6">
        <v>18.739999999999998</v>
      </c>
      <c r="M24" s="6">
        <v>18.79</v>
      </c>
      <c r="N24" s="6">
        <v>58.92</v>
      </c>
      <c r="O24" s="6">
        <v>1782.12</v>
      </c>
      <c r="P24" s="8">
        <f>(O24-O25)/O25</f>
        <v>0.30943878675660175</v>
      </c>
      <c r="Q24" s="8">
        <f>O24/$O$77</f>
        <v>7.6601251654101667E-3</v>
      </c>
      <c r="R24" s="6">
        <v>421.14</v>
      </c>
    </row>
    <row r="25" spans="1:18" x14ac:dyDescent="0.35">
      <c r="A25" s="1" t="s">
        <v>11</v>
      </c>
      <c r="B25" s="6">
        <v>85.88</v>
      </c>
      <c r="C25" s="6">
        <v>36.369999999999997</v>
      </c>
      <c r="D25" s="6">
        <v>36.369999999999997</v>
      </c>
      <c r="E25" s="6">
        <v>0</v>
      </c>
      <c r="F25" s="6">
        <v>32.33</v>
      </c>
      <c r="G25" s="6">
        <v>899.22</v>
      </c>
      <c r="H25" s="6">
        <v>464.96</v>
      </c>
      <c r="I25" s="6">
        <v>434.27</v>
      </c>
      <c r="J25" s="6">
        <v>221.73</v>
      </c>
      <c r="K25" s="6">
        <v>0</v>
      </c>
      <c r="L25" s="6">
        <v>16.89</v>
      </c>
      <c r="M25" s="6">
        <v>19.32</v>
      </c>
      <c r="N25" s="6">
        <v>49.23</v>
      </c>
      <c r="O25" s="6">
        <v>1360.98</v>
      </c>
      <c r="P25" s="6"/>
      <c r="Q25" s="6"/>
      <c r="R25" s="6"/>
    </row>
    <row r="26" spans="1:18" x14ac:dyDescent="0.35">
      <c r="A26" s="1" t="s">
        <v>21</v>
      </c>
      <c r="B26" s="6">
        <v>300.37</v>
      </c>
      <c r="C26" s="6">
        <v>31.09</v>
      </c>
      <c r="D26" s="6">
        <v>31.09</v>
      </c>
      <c r="E26" s="6">
        <v>0</v>
      </c>
      <c r="F26" s="6">
        <v>9.4700000000000006</v>
      </c>
      <c r="G26" s="6">
        <v>1711.1</v>
      </c>
      <c r="H26" s="6">
        <v>549.39</v>
      </c>
      <c r="I26" s="6">
        <v>1161.71</v>
      </c>
      <c r="J26" s="6">
        <v>219.18</v>
      </c>
      <c r="K26" s="6">
        <v>0</v>
      </c>
      <c r="L26" s="6">
        <v>59.39</v>
      </c>
      <c r="M26" s="6">
        <v>8.82</v>
      </c>
      <c r="N26" s="6">
        <v>-0.67</v>
      </c>
      <c r="O26" s="6">
        <v>2338.75</v>
      </c>
      <c r="P26" s="8">
        <f>(O26-O27)/O27</f>
        <v>0.47936947707333111</v>
      </c>
      <c r="Q26" s="8">
        <f>O26/$O$77</f>
        <v>1.0052700003705154E-2</v>
      </c>
      <c r="R26" s="6">
        <v>757.84</v>
      </c>
    </row>
    <row r="27" spans="1:18" x14ac:dyDescent="0.35">
      <c r="A27" s="1" t="s">
        <v>11</v>
      </c>
      <c r="B27" s="6">
        <v>216.38</v>
      </c>
      <c r="C27" s="6">
        <v>23.14</v>
      </c>
      <c r="D27" s="6">
        <v>23.14</v>
      </c>
      <c r="E27" s="6">
        <v>0</v>
      </c>
      <c r="F27" s="6">
        <v>6.95</v>
      </c>
      <c r="G27" s="6">
        <v>1167.44</v>
      </c>
      <c r="H27" s="6">
        <v>380.35</v>
      </c>
      <c r="I27" s="6">
        <v>787.08</v>
      </c>
      <c r="J27" s="6">
        <v>96.82</v>
      </c>
      <c r="K27" s="6">
        <v>0</v>
      </c>
      <c r="L27" s="6">
        <v>58.72</v>
      </c>
      <c r="M27" s="6">
        <v>5.08</v>
      </c>
      <c r="N27" s="6">
        <v>6.39</v>
      </c>
      <c r="O27" s="6">
        <v>1580.91</v>
      </c>
      <c r="P27" s="6"/>
      <c r="Q27" s="6"/>
      <c r="R27" s="6"/>
    </row>
    <row r="28" spans="1:18" x14ac:dyDescent="0.35">
      <c r="A28" s="1" t="s">
        <v>22</v>
      </c>
      <c r="B28" s="6">
        <v>1041.1400000000001</v>
      </c>
      <c r="C28" s="6">
        <v>238.95</v>
      </c>
      <c r="D28" s="6">
        <v>124.31</v>
      </c>
      <c r="E28" s="6">
        <v>114.64</v>
      </c>
      <c r="F28" s="6">
        <v>298.45999999999998</v>
      </c>
      <c r="G28" s="6">
        <v>4546.9799999999996</v>
      </c>
      <c r="H28" s="6">
        <v>1512.26</v>
      </c>
      <c r="I28" s="6">
        <v>3034.72</v>
      </c>
      <c r="J28" s="6">
        <v>6423.11</v>
      </c>
      <c r="K28" s="6">
        <v>49.47</v>
      </c>
      <c r="L28" s="6">
        <v>158.09</v>
      </c>
      <c r="M28" s="6">
        <v>421.59</v>
      </c>
      <c r="N28" s="6">
        <v>478.35</v>
      </c>
      <c r="O28" s="6">
        <v>13656.14</v>
      </c>
      <c r="P28" s="8">
        <f>(O28-O29)/O29</f>
        <v>0.15737160010746418</v>
      </c>
      <c r="Q28" s="8">
        <f>O28/$O$77</f>
        <v>5.8698483646648029E-2</v>
      </c>
      <c r="R28" s="6">
        <v>1856.87</v>
      </c>
    </row>
    <row r="29" spans="1:18" x14ac:dyDescent="0.35">
      <c r="A29" s="1" t="s">
        <v>11</v>
      </c>
      <c r="B29" s="6">
        <v>992.54</v>
      </c>
      <c r="C29" s="6">
        <v>200.74</v>
      </c>
      <c r="D29" s="6">
        <v>110.47</v>
      </c>
      <c r="E29" s="6">
        <v>90.27</v>
      </c>
      <c r="F29" s="6">
        <v>266.10000000000002</v>
      </c>
      <c r="G29" s="6">
        <v>4205.7</v>
      </c>
      <c r="H29" s="6">
        <v>1326.43</v>
      </c>
      <c r="I29" s="6">
        <v>2879.27</v>
      </c>
      <c r="J29" s="6">
        <v>5370.17</v>
      </c>
      <c r="K29" s="6">
        <v>110.69</v>
      </c>
      <c r="L29" s="6">
        <v>115.83</v>
      </c>
      <c r="M29" s="6">
        <v>204.37</v>
      </c>
      <c r="N29" s="6">
        <v>333.13</v>
      </c>
      <c r="O29" s="6">
        <v>11799.27</v>
      </c>
      <c r="P29" s="6"/>
      <c r="Q29" s="6"/>
      <c r="R29" s="6"/>
    </row>
    <row r="30" spans="1:18" x14ac:dyDescent="0.35">
      <c r="A30" s="1" t="s">
        <v>23</v>
      </c>
      <c r="B30" s="6">
        <v>-0.59</v>
      </c>
      <c r="C30" s="6">
        <v>0</v>
      </c>
      <c r="D30" s="6">
        <v>0</v>
      </c>
      <c r="E30" s="6">
        <v>0</v>
      </c>
      <c r="F30" s="6">
        <v>0</v>
      </c>
      <c r="G30" s="6">
        <v>27.42</v>
      </c>
      <c r="H30" s="6">
        <v>2.58</v>
      </c>
      <c r="I30" s="6">
        <v>24.84</v>
      </c>
      <c r="J30" s="6">
        <v>38.49</v>
      </c>
      <c r="K30" s="6">
        <v>0</v>
      </c>
      <c r="L30" s="6">
        <v>0</v>
      </c>
      <c r="M30" s="6">
        <v>0.12</v>
      </c>
      <c r="N30" s="6">
        <v>0.02</v>
      </c>
      <c r="O30" s="6">
        <v>65.459999999999994</v>
      </c>
      <c r="P30" s="8">
        <f>(O30-O31)/O31</f>
        <v>-0.2812911725955205</v>
      </c>
      <c r="Q30" s="8">
        <f>O30/$O$77</f>
        <v>2.8136814205987785E-4</v>
      </c>
      <c r="R30" s="6">
        <v>-25.62</v>
      </c>
    </row>
    <row r="31" spans="1:18" x14ac:dyDescent="0.35">
      <c r="A31" s="1" t="s">
        <v>11</v>
      </c>
      <c r="B31" s="6">
        <v>15.76</v>
      </c>
      <c r="C31" s="6">
        <v>0</v>
      </c>
      <c r="D31" s="6">
        <v>0</v>
      </c>
      <c r="E31" s="6">
        <v>0</v>
      </c>
      <c r="F31" s="6">
        <v>0</v>
      </c>
      <c r="G31" s="6">
        <v>39.53</v>
      </c>
      <c r="H31" s="6">
        <v>8.18</v>
      </c>
      <c r="I31" s="6">
        <v>31.35</v>
      </c>
      <c r="J31" s="6">
        <v>29.52</v>
      </c>
      <c r="K31" s="6">
        <v>0</v>
      </c>
      <c r="L31" s="6">
        <v>0</v>
      </c>
      <c r="M31" s="6">
        <v>3.83</v>
      </c>
      <c r="N31" s="6">
        <v>2.44</v>
      </c>
      <c r="O31" s="6">
        <v>91.08</v>
      </c>
      <c r="P31" s="6"/>
      <c r="Q31" s="6"/>
      <c r="R31" s="6"/>
    </row>
    <row r="32" spans="1:18" x14ac:dyDescent="0.35">
      <c r="A32" s="1" t="s">
        <v>24</v>
      </c>
      <c r="B32" s="6">
        <v>21.7</v>
      </c>
      <c r="C32" s="6">
        <v>0.01</v>
      </c>
      <c r="D32" s="6">
        <v>0.01</v>
      </c>
      <c r="E32" s="6">
        <v>0</v>
      </c>
      <c r="F32" s="6">
        <v>2.52</v>
      </c>
      <c r="G32" s="6">
        <v>268.05</v>
      </c>
      <c r="H32" s="6">
        <v>188.43</v>
      </c>
      <c r="I32" s="6">
        <v>79.62</v>
      </c>
      <c r="J32" s="6">
        <v>12.53</v>
      </c>
      <c r="K32" s="6">
        <v>0</v>
      </c>
      <c r="L32" s="6">
        <v>61.96</v>
      </c>
      <c r="M32" s="6">
        <v>0.44</v>
      </c>
      <c r="N32" s="6">
        <v>0.34</v>
      </c>
      <c r="O32" s="6">
        <v>367.55</v>
      </c>
      <c r="P32" s="8">
        <f>(O32-O33)/O33</f>
        <v>8.7233035555818517E-2</v>
      </c>
      <c r="Q32" s="8">
        <f>O32/$O$77</f>
        <v>1.5798481609243524E-3</v>
      </c>
      <c r="R32" s="6">
        <v>29.49</v>
      </c>
    </row>
    <row r="33" spans="1:18" x14ac:dyDescent="0.35">
      <c r="A33" s="1" t="s">
        <v>11</v>
      </c>
      <c r="B33" s="6">
        <v>14.25</v>
      </c>
      <c r="C33" s="6">
        <v>0.01</v>
      </c>
      <c r="D33" s="6">
        <v>0.01</v>
      </c>
      <c r="E33" s="6">
        <v>0</v>
      </c>
      <c r="F33" s="6">
        <v>3.66</v>
      </c>
      <c r="G33" s="6">
        <v>246.24</v>
      </c>
      <c r="H33" s="6">
        <v>172.21</v>
      </c>
      <c r="I33" s="6">
        <v>74.03</v>
      </c>
      <c r="J33" s="6">
        <v>4.1399999999999997</v>
      </c>
      <c r="K33" s="6">
        <v>0</v>
      </c>
      <c r="L33" s="6">
        <v>69.23</v>
      </c>
      <c r="M33" s="6">
        <v>0.21</v>
      </c>
      <c r="N33" s="6">
        <v>0.32</v>
      </c>
      <c r="O33" s="6">
        <v>338.06</v>
      </c>
      <c r="P33" s="6"/>
      <c r="Q33" s="6"/>
      <c r="R33" s="6"/>
    </row>
    <row r="34" spans="1:18" x14ac:dyDescent="0.35">
      <c r="A34" s="1" t="s">
        <v>25</v>
      </c>
      <c r="B34" s="6">
        <v>984.47</v>
      </c>
      <c r="C34" s="6">
        <v>123.88</v>
      </c>
      <c r="D34" s="6">
        <v>109.83</v>
      </c>
      <c r="E34" s="6">
        <v>14.04</v>
      </c>
      <c r="F34" s="6">
        <v>193.54</v>
      </c>
      <c r="G34" s="6">
        <v>3684.8</v>
      </c>
      <c r="H34" s="6">
        <v>1456.37</v>
      </c>
      <c r="I34" s="6">
        <v>2228.4299999999998</v>
      </c>
      <c r="J34" s="6">
        <v>1303</v>
      </c>
      <c r="K34" s="6">
        <v>21.48</v>
      </c>
      <c r="L34" s="6">
        <v>72.2</v>
      </c>
      <c r="M34" s="6">
        <v>159.99</v>
      </c>
      <c r="N34" s="6">
        <v>2999.99</v>
      </c>
      <c r="O34" s="6">
        <v>9543.34</v>
      </c>
      <c r="P34" s="8">
        <f>(O34-O35)/O35</f>
        <v>0.11467302687827928</v>
      </c>
      <c r="Q34" s="8">
        <f>O34/$O$77</f>
        <v>4.1020345934092803E-2</v>
      </c>
      <c r="R34" s="6">
        <v>981.78</v>
      </c>
    </row>
    <row r="35" spans="1:18" x14ac:dyDescent="0.35">
      <c r="A35" s="1" t="s">
        <v>11</v>
      </c>
      <c r="B35" s="6">
        <v>917.14</v>
      </c>
      <c r="C35" s="6">
        <v>104.14</v>
      </c>
      <c r="D35" s="6">
        <v>87.8</v>
      </c>
      <c r="E35" s="6">
        <v>16.329999999999998</v>
      </c>
      <c r="F35" s="6">
        <v>161.35</v>
      </c>
      <c r="G35" s="6">
        <v>3425.46</v>
      </c>
      <c r="H35" s="6">
        <v>1464.49</v>
      </c>
      <c r="I35" s="6">
        <v>1960.96</v>
      </c>
      <c r="J35" s="6">
        <v>952.29</v>
      </c>
      <c r="K35" s="6">
        <v>33.729999999999997</v>
      </c>
      <c r="L35" s="6">
        <v>60.35</v>
      </c>
      <c r="M35" s="6">
        <v>84.85</v>
      </c>
      <c r="N35" s="6">
        <v>2822.27</v>
      </c>
      <c r="O35" s="6">
        <v>8561.56</v>
      </c>
      <c r="P35" s="6"/>
      <c r="Q35" s="6"/>
      <c r="R35" s="6"/>
    </row>
    <row r="36" spans="1:18" x14ac:dyDescent="0.35">
      <c r="A36" s="1" t="s">
        <v>26</v>
      </c>
      <c r="B36" s="6">
        <v>275.66000000000003</v>
      </c>
      <c r="C36" s="6">
        <v>47.46</v>
      </c>
      <c r="D36" s="6">
        <v>47.44</v>
      </c>
      <c r="E36" s="6">
        <v>0.02</v>
      </c>
      <c r="F36" s="6">
        <v>52.48</v>
      </c>
      <c r="G36" s="6">
        <v>2207.5100000000002</v>
      </c>
      <c r="H36" s="6">
        <v>929.88</v>
      </c>
      <c r="I36" s="6">
        <v>1277.6300000000001</v>
      </c>
      <c r="J36" s="6">
        <v>394.24</v>
      </c>
      <c r="K36" s="6">
        <v>0</v>
      </c>
      <c r="L36" s="6">
        <v>12.73</v>
      </c>
      <c r="M36" s="6">
        <v>40.03</v>
      </c>
      <c r="N36" s="6">
        <v>9.91</v>
      </c>
      <c r="O36" s="6">
        <v>3040.02</v>
      </c>
      <c r="P36" s="8">
        <f>(O36-O37)/O37</f>
        <v>0.18385912169134977</v>
      </c>
      <c r="Q36" s="8">
        <f>O36/$O$77</f>
        <v>1.3066984100593796E-2</v>
      </c>
      <c r="R36" s="6">
        <v>472.13</v>
      </c>
    </row>
    <row r="37" spans="1:18" x14ac:dyDescent="0.35">
      <c r="A37" s="1" t="s">
        <v>11</v>
      </c>
      <c r="B37" s="6">
        <v>271.33999999999997</v>
      </c>
      <c r="C37" s="6">
        <v>41.81</v>
      </c>
      <c r="D37" s="6">
        <v>41.81</v>
      </c>
      <c r="E37" s="6">
        <v>0</v>
      </c>
      <c r="F37" s="6">
        <v>51.59</v>
      </c>
      <c r="G37" s="6">
        <v>1796.8</v>
      </c>
      <c r="H37" s="6">
        <v>899.99</v>
      </c>
      <c r="I37" s="6">
        <v>896.8</v>
      </c>
      <c r="J37" s="6">
        <v>345.76</v>
      </c>
      <c r="K37" s="6">
        <v>0</v>
      </c>
      <c r="L37" s="6">
        <v>12.74</v>
      </c>
      <c r="M37" s="6">
        <v>39.94</v>
      </c>
      <c r="N37" s="6">
        <v>7.92</v>
      </c>
      <c r="O37" s="6">
        <v>2567.89</v>
      </c>
      <c r="P37" s="6"/>
      <c r="Q37" s="6"/>
      <c r="R37" s="6"/>
    </row>
    <row r="38" spans="1:18" x14ac:dyDescent="0.35">
      <c r="A38" s="1" t="s">
        <v>27</v>
      </c>
      <c r="B38" s="6">
        <v>1462.16</v>
      </c>
      <c r="C38" s="6">
        <v>78.3</v>
      </c>
      <c r="D38" s="6">
        <v>78.3</v>
      </c>
      <c r="E38" s="6">
        <v>0</v>
      </c>
      <c r="F38" s="6">
        <v>67.19</v>
      </c>
      <c r="G38" s="6">
        <v>2514.4</v>
      </c>
      <c r="H38" s="6">
        <v>908.71</v>
      </c>
      <c r="I38" s="6">
        <v>1605.68</v>
      </c>
      <c r="J38" s="6">
        <v>2033.59</v>
      </c>
      <c r="K38" s="6">
        <v>-0.09</v>
      </c>
      <c r="L38" s="6">
        <v>56.31</v>
      </c>
      <c r="M38" s="6">
        <v>872.48</v>
      </c>
      <c r="N38" s="6">
        <v>2522.7199999999998</v>
      </c>
      <c r="O38" s="6">
        <v>9607.0499999999993</v>
      </c>
      <c r="P38" s="8">
        <f>(O38-O39)/O39</f>
        <v>0.18411711198704331</v>
      </c>
      <c r="Q38" s="8">
        <f>O38/$O$77</f>
        <v>4.1294192013082022E-2</v>
      </c>
      <c r="R38" s="6">
        <v>1493.79</v>
      </c>
    </row>
    <row r="39" spans="1:18" x14ac:dyDescent="0.35">
      <c r="A39" s="1" t="s">
        <v>11</v>
      </c>
      <c r="B39" s="6">
        <v>1203.03</v>
      </c>
      <c r="C39" s="6">
        <v>56.8</v>
      </c>
      <c r="D39" s="6">
        <v>56.8</v>
      </c>
      <c r="E39" s="6">
        <v>0</v>
      </c>
      <c r="F39" s="6">
        <v>54.22</v>
      </c>
      <c r="G39" s="6">
        <v>2237.52</v>
      </c>
      <c r="H39" s="6">
        <v>1047.1400000000001</v>
      </c>
      <c r="I39" s="6">
        <v>1190.3800000000001</v>
      </c>
      <c r="J39" s="6">
        <v>1559.74</v>
      </c>
      <c r="K39" s="6">
        <v>0.14000000000000001</v>
      </c>
      <c r="L39" s="6">
        <v>57.13</v>
      </c>
      <c r="M39" s="6">
        <v>762.49</v>
      </c>
      <c r="N39" s="6">
        <v>2182.19</v>
      </c>
      <c r="O39" s="6">
        <v>8113.26</v>
      </c>
      <c r="P39" s="6"/>
      <c r="Q39" s="6"/>
      <c r="R39" s="6"/>
    </row>
    <row r="40" spans="1:18" x14ac:dyDescent="0.35">
      <c r="A40" s="1" t="s">
        <v>28</v>
      </c>
      <c r="B40" s="6">
        <v>70.599999999999994</v>
      </c>
      <c r="C40" s="6">
        <v>1.91</v>
      </c>
      <c r="D40" s="6">
        <v>1.91</v>
      </c>
      <c r="E40" s="6">
        <v>0</v>
      </c>
      <c r="F40" s="6">
        <v>14.63</v>
      </c>
      <c r="G40" s="6">
        <v>1850.13</v>
      </c>
      <c r="H40" s="6">
        <v>376.42</v>
      </c>
      <c r="I40" s="6">
        <v>1473.71</v>
      </c>
      <c r="J40" s="6">
        <v>2.4300000000000002</v>
      </c>
      <c r="K40" s="6">
        <v>0</v>
      </c>
      <c r="L40" s="6">
        <v>5.34</v>
      </c>
      <c r="M40" s="6">
        <v>48.14</v>
      </c>
      <c r="N40" s="6">
        <v>13.21</v>
      </c>
      <c r="O40" s="6">
        <v>2006.39</v>
      </c>
      <c r="P40" s="8">
        <f>(O40-O41)/O41</f>
        <v>0.27715820697908317</v>
      </c>
      <c r="Q40" s="8">
        <f>O40/$O$77</f>
        <v>8.624109785327197E-3</v>
      </c>
      <c r="R40" s="6">
        <v>435.41</v>
      </c>
    </row>
    <row r="41" spans="1:18" x14ac:dyDescent="0.35">
      <c r="A41" s="1" t="s">
        <v>11</v>
      </c>
      <c r="B41" s="6">
        <v>49.32</v>
      </c>
      <c r="C41" s="6">
        <v>1.49</v>
      </c>
      <c r="D41" s="6">
        <v>1.49</v>
      </c>
      <c r="E41" s="6">
        <v>0</v>
      </c>
      <c r="F41" s="6">
        <v>12.65</v>
      </c>
      <c r="G41" s="6">
        <v>1461.88</v>
      </c>
      <c r="H41" s="6">
        <v>317.16000000000003</v>
      </c>
      <c r="I41" s="6">
        <v>1144.72</v>
      </c>
      <c r="J41" s="6">
        <v>8.74</v>
      </c>
      <c r="K41" s="6">
        <v>0</v>
      </c>
      <c r="L41" s="6">
        <v>4.41</v>
      </c>
      <c r="M41" s="6">
        <v>20.68</v>
      </c>
      <c r="N41" s="6">
        <v>11.81</v>
      </c>
      <c r="O41" s="6">
        <v>1570.98</v>
      </c>
      <c r="P41" s="6"/>
      <c r="Q41" s="6"/>
      <c r="R41" s="6"/>
    </row>
    <row r="42" spans="1:18" x14ac:dyDescent="0.35">
      <c r="A42" s="1" t="s">
        <v>29</v>
      </c>
      <c r="B42" s="6">
        <v>1783.42</v>
      </c>
      <c r="C42" s="6">
        <v>633.33000000000004</v>
      </c>
      <c r="D42" s="6">
        <v>607.69000000000005</v>
      </c>
      <c r="E42" s="6">
        <v>25.65</v>
      </c>
      <c r="F42" s="6">
        <v>156.30000000000001</v>
      </c>
      <c r="G42" s="6">
        <v>5854.16</v>
      </c>
      <c r="H42" s="6">
        <v>2527.19</v>
      </c>
      <c r="I42" s="6">
        <v>3326.97</v>
      </c>
      <c r="J42" s="6">
        <v>2061.98</v>
      </c>
      <c r="K42" s="6">
        <v>68.11</v>
      </c>
      <c r="L42" s="6">
        <v>491.36</v>
      </c>
      <c r="M42" s="6">
        <v>417.69</v>
      </c>
      <c r="N42" s="6">
        <v>330.93</v>
      </c>
      <c r="O42" s="6">
        <v>11797.29</v>
      </c>
      <c r="P42" s="8">
        <f>(O42-O43)/O43</f>
        <v>0.32546075959606857</v>
      </c>
      <c r="Q42" s="8">
        <f>O42/$O$77</f>
        <v>5.0708548253003007E-2</v>
      </c>
      <c r="R42" s="6">
        <v>2896.77</v>
      </c>
    </row>
    <row r="43" spans="1:18" x14ac:dyDescent="0.35">
      <c r="A43" s="1" t="s">
        <v>11</v>
      </c>
      <c r="B43" s="6">
        <v>1548.44</v>
      </c>
      <c r="C43" s="6">
        <v>505.58</v>
      </c>
      <c r="D43" s="6">
        <v>481.29</v>
      </c>
      <c r="E43" s="6">
        <v>24.29</v>
      </c>
      <c r="F43" s="6">
        <v>124.2</v>
      </c>
      <c r="G43" s="6">
        <v>4515.32</v>
      </c>
      <c r="H43" s="6">
        <v>2071.02</v>
      </c>
      <c r="I43" s="6">
        <v>2444.3000000000002</v>
      </c>
      <c r="J43" s="6">
        <v>1358.4</v>
      </c>
      <c r="K43" s="6">
        <v>0</v>
      </c>
      <c r="L43" s="6">
        <v>419.43</v>
      </c>
      <c r="M43" s="6">
        <v>254.35</v>
      </c>
      <c r="N43" s="6">
        <v>174.8</v>
      </c>
      <c r="O43" s="6">
        <v>8900.52</v>
      </c>
      <c r="P43" s="6"/>
      <c r="Q43" s="6"/>
      <c r="R43" s="6"/>
    </row>
    <row r="44" spans="1:18" x14ac:dyDescent="0.35">
      <c r="A44" s="1" t="s">
        <v>30</v>
      </c>
      <c r="B44" s="6">
        <v>3843.78</v>
      </c>
      <c r="C44" s="6">
        <v>886.06</v>
      </c>
      <c r="D44" s="6">
        <v>438.1</v>
      </c>
      <c r="E44" s="6">
        <v>447.96</v>
      </c>
      <c r="F44" s="6">
        <v>811.1</v>
      </c>
      <c r="G44" s="6">
        <v>8074.23</v>
      </c>
      <c r="H44" s="6">
        <v>2838.56</v>
      </c>
      <c r="I44" s="6">
        <v>5235.67</v>
      </c>
      <c r="J44" s="6">
        <v>15596.83</v>
      </c>
      <c r="K44" s="6">
        <v>294.7</v>
      </c>
      <c r="L44" s="6">
        <v>462.45</v>
      </c>
      <c r="M44" s="6">
        <v>545.35</v>
      </c>
      <c r="N44" s="6">
        <v>1067.19</v>
      </c>
      <c r="O44" s="6">
        <v>31581.69</v>
      </c>
      <c r="P44" s="8">
        <f>(O44-O45)/O45</f>
        <v>5.4068694366474462E-2</v>
      </c>
      <c r="Q44" s="8">
        <f>O44/$O$77</f>
        <v>0.1357482651758482</v>
      </c>
      <c r="R44" s="6">
        <v>1619.99</v>
      </c>
    </row>
    <row r="45" spans="1:18" x14ac:dyDescent="0.35">
      <c r="A45" s="1" t="s">
        <v>11</v>
      </c>
      <c r="B45" s="6">
        <v>3702.03</v>
      </c>
      <c r="C45" s="6">
        <v>770.23</v>
      </c>
      <c r="D45" s="6">
        <v>406.2</v>
      </c>
      <c r="E45" s="6">
        <v>364.03</v>
      </c>
      <c r="F45" s="6">
        <v>691.69</v>
      </c>
      <c r="G45" s="6">
        <v>7428.4</v>
      </c>
      <c r="H45" s="6">
        <v>2359.4899999999998</v>
      </c>
      <c r="I45" s="6">
        <v>5068.91</v>
      </c>
      <c r="J45" s="6">
        <v>13756.64</v>
      </c>
      <c r="K45" s="6">
        <v>279.52999999999997</v>
      </c>
      <c r="L45" s="6">
        <v>461.93</v>
      </c>
      <c r="M45" s="6">
        <v>1217.3900000000001</v>
      </c>
      <c r="N45" s="6">
        <v>1653.86</v>
      </c>
      <c r="O45" s="6">
        <v>29961.7</v>
      </c>
      <c r="P45" s="6"/>
      <c r="Q45" s="6"/>
      <c r="R45" s="6"/>
    </row>
    <row r="46" spans="1:18" x14ac:dyDescent="0.35">
      <c r="A46" s="1" t="s">
        <v>31</v>
      </c>
      <c r="B46" s="6">
        <v>1470.53</v>
      </c>
      <c r="C46" s="6">
        <v>428.77</v>
      </c>
      <c r="D46" s="6">
        <v>229.23</v>
      </c>
      <c r="E46" s="6">
        <v>199.54</v>
      </c>
      <c r="F46" s="6">
        <v>305.24</v>
      </c>
      <c r="G46" s="6">
        <v>3243.11</v>
      </c>
      <c r="H46" s="6">
        <v>869.66</v>
      </c>
      <c r="I46" s="6">
        <v>2373.4499999999998</v>
      </c>
      <c r="J46" s="6">
        <v>7752.14</v>
      </c>
      <c r="K46" s="6">
        <v>119.99</v>
      </c>
      <c r="L46" s="6">
        <v>129.19999999999999</v>
      </c>
      <c r="M46" s="6">
        <v>508.44</v>
      </c>
      <c r="N46" s="6">
        <v>425.45</v>
      </c>
      <c r="O46" s="6">
        <v>14382.87</v>
      </c>
      <c r="P46" s="8">
        <f>(O46-O47)/O47</f>
        <v>0.15124758970615423</v>
      </c>
      <c r="Q46" s="8">
        <f>O46/$O$77</f>
        <v>6.1822203015410263E-2</v>
      </c>
      <c r="R46" s="6">
        <v>1889.58</v>
      </c>
    </row>
    <row r="47" spans="1:18" x14ac:dyDescent="0.35">
      <c r="A47" s="1" t="s">
        <v>11</v>
      </c>
      <c r="B47" s="6">
        <v>1482.17</v>
      </c>
      <c r="C47" s="6">
        <v>355.32</v>
      </c>
      <c r="D47" s="6">
        <v>208.97</v>
      </c>
      <c r="E47" s="6">
        <v>146.35</v>
      </c>
      <c r="F47" s="6">
        <v>298</v>
      </c>
      <c r="G47" s="6">
        <v>3063.74</v>
      </c>
      <c r="H47" s="6">
        <v>796.26</v>
      </c>
      <c r="I47" s="6">
        <v>2267.48</v>
      </c>
      <c r="J47" s="6">
        <v>5957.22</v>
      </c>
      <c r="K47" s="6">
        <v>122.03</v>
      </c>
      <c r="L47" s="6">
        <v>126.12</v>
      </c>
      <c r="M47" s="6">
        <v>275.25</v>
      </c>
      <c r="N47" s="6">
        <v>813.44</v>
      </c>
      <c r="O47" s="6">
        <v>12493.29</v>
      </c>
      <c r="P47" s="6"/>
      <c r="Q47" s="6"/>
      <c r="R47" s="6"/>
    </row>
    <row r="48" spans="1:18" x14ac:dyDescent="0.35">
      <c r="A48" s="1" t="s">
        <v>32</v>
      </c>
      <c r="B48" s="6">
        <v>1721.93</v>
      </c>
      <c r="C48" s="6">
        <v>411.03</v>
      </c>
      <c r="D48" s="6">
        <v>173.36</v>
      </c>
      <c r="E48" s="6">
        <v>237.67</v>
      </c>
      <c r="F48" s="6">
        <v>387.81</v>
      </c>
      <c r="G48" s="6">
        <v>5365.87</v>
      </c>
      <c r="H48" s="6">
        <v>1506.59</v>
      </c>
      <c r="I48" s="6">
        <v>3859.28</v>
      </c>
      <c r="J48" s="6">
        <v>6604.25</v>
      </c>
      <c r="K48" s="6">
        <v>53.31</v>
      </c>
      <c r="L48" s="6">
        <v>225.69</v>
      </c>
      <c r="M48" s="6">
        <v>394.77</v>
      </c>
      <c r="N48" s="6">
        <v>950.6</v>
      </c>
      <c r="O48" s="6">
        <v>16115.26</v>
      </c>
      <c r="P48" s="8">
        <f>(O48-O49)/O49</f>
        <v>0.1512026534025116</v>
      </c>
      <c r="Q48" s="8">
        <f>O48/$O$77</f>
        <v>6.9268572639961307E-2</v>
      </c>
      <c r="R48" s="6">
        <v>2116.63</v>
      </c>
    </row>
    <row r="49" spans="1:18" x14ac:dyDescent="0.35">
      <c r="A49" s="1" t="s">
        <v>11</v>
      </c>
      <c r="B49" s="6">
        <v>1672.1</v>
      </c>
      <c r="C49" s="6">
        <v>328.95</v>
      </c>
      <c r="D49" s="6">
        <v>179.22</v>
      </c>
      <c r="E49" s="6">
        <v>149.72999999999999</v>
      </c>
      <c r="F49" s="6">
        <v>333.36</v>
      </c>
      <c r="G49" s="6">
        <v>4940.18</v>
      </c>
      <c r="H49" s="6">
        <v>1280.25</v>
      </c>
      <c r="I49" s="6">
        <v>3659.93</v>
      </c>
      <c r="J49" s="6">
        <v>5571.07</v>
      </c>
      <c r="K49" s="6">
        <v>91.79</v>
      </c>
      <c r="L49" s="6">
        <v>207.08</v>
      </c>
      <c r="M49" s="6">
        <v>449.11</v>
      </c>
      <c r="N49" s="6">
        <v>404.99</v>
      </c>
      <c r="O49" s="6">
        <v>13998.63</v>
      </c>
      <c r="P49" s="6"/>
      <c r="Q49" s="6"/>
      <c r="R49" s="6"/>
    </row>
    <row r="50" spans="1:18" x14ac:dyDescent="0.35">
      <c r="A50" s="1" t="s">
        <v>33</v>
      </c>
      <c r="B50" s="6">
        <v>198.44</v>
      </c>
      <c r="C50" s="6">
        <v>42.68</v>
      </c>
      <c r="D50" s="6">
        <v>23.27</v>
      </c>
      <c r="E50" s="6">
        <v>19.41</v>
      </c>
      <c r="F50" s="6">
        <v>9.58</v>
      </c>
      <c r="G50" s="6">
        <v>1670.73</v>
      </c>
      <c r="H50" s="6">
        <v>871.15</v>
      </c>
      <c r="I50" s="6">
        <v>799.58</v>
      </c>
      <c r="J50" s="6">
        <v>264.75</v>
      </c>
      <c r="K50" s="6">
        <v>0</v>
      </c>
      <c r="L50" s="6">
        <v>16.54</v>
      </c>
      <c r="M50" s="6">
        <v>180.87</v>
      </c>
      <c r="N50" s="6">
        <v>1492.14</v>
      </c>
      <c r="O50" s="6">
        <v>3875.73</v>
      </c>
      <c r="P50" s="8">
        <f>(O50-O51)/O51</f>
        <v>0.22321814629774001</v>
      </c>
      <c r="Q50" s="8">
        <f>O50/$O$77</f>
        <v>1.6659134574178589E-2</v>
      </c>
      <c r="R50" s="6">
        <v>707.26</v>
      </c>
    </row>
    <row r="51" spans="1:18" x14ac:dyDescent="0.35">
      <c r="A51" s="1" t="s">
        <v>11</v>
      </c>
      <c r="B51" s="6">
        <v>197.68</v>
      </c>
      <c r="C51" s="6">
        <v>41.86</v>
      </c>
      <c r="D51" s="6">
        <v>18.53</v>
      </c>
      <c r="E51" s="6">
        <v>23.33</v>
      </c>
      <c r="F51" s="6">
        <v>8.7200000000000006</v>
      </c>
      <c r="G51" s="6">
        <v>1239.1300000000001</v>
      </c>
      <c r="H51" s="6">
        <v>635.32000000000005</v>
      </c>
      <c r="I51" s="6">
        <v>603.80999999999995</v>
      </c>
      <c r="J51" s="6">
        <v>235.1</v>
      </c>
      <c r="K51" s="6">
        <v>0</v>
      </c>
      <c r="L51" s="6">
        <v>8.1999999999999993</v>
      </c>
      <c r="M51" s="6">
        <v>290.88</v>
      </c>
      <c r="N51" s="6">
        <v>1146.9000000000001</v>
      </c>
      <c r="O51" s="6">
        <v>3168.47</v>
      </c>
      <c r="P51" s="6"/>
      <c r="Q51" s="6"/>
      <c r="R51" s="6"/>
    </row>
    <row r="52" spans="1:18" s="3" customFormat="1" x14ac:dyDescent="0.35">
      <c r="A52" s="2" t="s">
        <v>34</v>
      </c>
      <c r="B52" s="7">
        <f>B4+B6+B8+B10+B12+B14+B16+B18+B20+B22+B24+B26+B28+B30+B32+B34+B36+B38+B40+B42+B44+B46+B48+B50</f>
        <v>22240.17</v>
      </c>
      <c r="C52" s="7">
        <f t="shared" ref="C52:O53" si="0">C4+C6+C8+C10+C12+C14+C16+C18+C20+C22+C24+C26+C28+C30+C32+C34+C36+C38+C40+C42+C44+C46+C48+C50</f>
        <v>4692.2400000000007</v>
      </c>
      <c r="D52" s="7">
        <f t="shared" si="0"/>
        <v>3486.63</v>
      </c>
      <c r="E52" s="7">
        <f t="shared" si="0"/>
        <v>1205.6100000000001</v>
      </c>
      <c r="F52" s="7">
        <f t="shared" si="0"/>
        <v>3705.35</v>
      </c>
      <c r="G52" s="7">
        <f t="shared" si="0"/>
        <v>72860.009999999995</v>
      </c>
      <c r="H52" s="7">
        <f t="shared" si="0"/>
        <v>28580.01</v>
      </c>
      <c r="I52" s="7">
        <f t="shared" si="0"/>
        <v>44279.99</v>
      </c>
      <c r="J52" s="7">
        <f t="shared" si="0"/>
        <v>59892.28</v>
      </c>
      <c r="K52" s="7">
        <f t="shared" si="0"/>
        <v>805.83999999999992</v>
      </c>
      <c r="L52" s="7">
        <f t="shared" si="0"/>
        <v>4539.3499999999995</v>
      </c>
      <c r="M52" s="7">
        <f t="shared" si="0"/>
        <v>5657.03</v>
      </c>
      <c r="N52" s="7">
        <f t="shared" si="0"/>
        <v>20902.41</v>
      </c>
      <c r="O52" s="7">
        <f t="shared" si="0"/>
        <v>195294.67</v>
      </c>
      <c r="P52" s="8">
        <f>(O52-O53)/O53</f>
        <v>0.16895751881665952</v>
      </c>
      <c r="Q52" s="8">
        <f>O52/$O$77</f>
        <v>0.8394393286296512</v>
      </c>
      <c r="R52" s="6">
        <v>28227.29</v>
      </c>
    </row>
    <row r="53" spans="1:18" x14ac:dyDescent="0.35">
      <c r="A53" s="1" t="s">
        <v>35</v>
      </c>
      <c r="B53" s="6">
        <f>B5+B7+B9+B11+B13+B15+B17+B19+B21+B23+B25+B27+B29+B31+B33+B35+B37+B39+B41+B43+B45+B47+B49+B51</f>
        <v>20142.78</v>
      </c>
      <c r="C53" s="6">
        <f t="shared" ref="C53:E53" si="1">C5+C7+C9+C11+C13+C15+C17+C19+C21+C23+C25+C27+C29+C31+C33+C35+C37+C39+C41+C43+C45+C47+C49+C51</f>
        <v>3842.78</v>
      </c>
      <c r="D53" s="6">
        <f t="shared" si="1"/>
        <v>2906.43</v>
      </c>
      <c r="E53" s="6">
        <f t="shared" si="1"/>
        <v>936.31000000000006</v>
      </c>
      <c r="F53" s="6">
        <f>F5+F7+F9+F11+F13+F15+F17+F19+F21+F23+F25+F27+F29+F31+F33+F35+F37+F39+F41+F43+F45+F47+F49+F51</f>
        <v>3182.84</v>
      </c>
      <c r="G53" s="6">
        <f t="shared" ref="G53" si="2">G5+G7+G9+G11+G13+G15+G17+G19+G21+G23+G25+G27+G29+G31+G33+G35+G37+G39+G41+G43+G45+G47+G49+G51</f>
        <v>63052.12999999999</v>
      </c>
      <c r="H53" s="6">
        <f t="shared" si="0"/>
        <v>24481.709999999995</v>
      </c>
      <c r="I53" s="6">
        <f t="shared" si="0"/>
        <v>38570.39</v>
      </c>
      <c r="J53" s="6">
        <f t="shared" si="0"/>
        <v>48788.090000000004</v>
      </c>
      <c r="K53" s="6">
        <f t="shared" si="0"/>
        <v>805.9899999999999</v>
      </c>
      <c r="L53" s="6">
        <f t="shared" si="0"/>
        <v>3881.3099999999986</v>
      </c>
      <c r="M53" s="6">
        <f t="shared" si="0"/>
        <v>5412.87</v>
      </c>
      <c r="N53" s="6">
        <f t="shared" si="0"/>
        <v>17958.660000000003</v>
      </c>
      <c r="O53" s="6">
        <f t="shared" si="0"/>
        <v>167067.38</v>
      </c>
      <c r="P53" s="6"/>
      <c r="Q53" s="6"/>
      <c r="R53" s="6"/>
    </row>
    <row r="54" spans="1:18" x14ac:dyDescent="0.35">
      <c r="A54" s="1" t="s">
        <v>36</v>
      </c>
      <c r="B54" s="8">
        <f>(B52-B53)/B53</f>
        <v>0.104126143461826</v>
      </c>
      <c r="C54" s="8">
        <f t="shared" ref="C54:O54" si="3">(C52-C53)/C53</f>
        <v>0.22105350813733818</v>
      </c>
      <c r="D54" s="8">
        <f t="shared" si="3"/>
        <v>0.1996263457231037</v>
      </c>
      <c r="E54" s="8">
        <f t="shared" si="3"/>
        <v>0.28761841697728324</v>
      </c>
      <c r="F54" s="8">
        <f t="shared" si="3"/>
        <v>0.16416470824797971</v>
      </c>
      <c r="G54" s="8">
        <f t="shared" si="3"/>
        <v>0.15555192187797631</v>
      </c>
      <c r="H54" s="8">
        <f t="shared" si="3"/>
        <v>0.16740252212774367</v>
      </c>
      <c r="I54" s="8">
        <f t="shared" si="3"/>
        <v>0.1480306525290514</v>
      </c>
      <c r="J54" s="8">
        <f t="shared" si="3"/>
        <v>0.22760042461182625</v>
      </c>
      <c r="K54" s="8">
        <f t="shared" si="3"/>
        <v>-1.86106527376242E-4</v>
      </c>
      <c r="L54" s="8">
        <f t="shared" si="3"/>
        <v>0.16954069631129726</v>
      </c>
      <c r="M54" s="8">
        <f t="shared" si="3"/>
        <v>4.5107309061551422E-2</v>
      </c>
      <c r="N54" s="8">
        <f t="shared" si="3"/>
        <v>0.16391813197643898</v>
      </c>
      <c r="O54" s="8">
        <f t="shared" si="3"/>
        <v>0.16895751881665952</v>
      </c>
      <c r="P54" s="6"/>
      <c r="Q54" s="6"/>
      <c r="R54" s="6"/>
    </row>
    <row r="55" spans="1:18" s="3" customFormat="1" x14ac:dyDescent="0.35">
      <c r="A55" s="2" t="s">
        <v>68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6"/>
    </row>
    <row r="56" spans="1:18" x14ac:dyDescent="0.35">
      <c r="A56" s="1" t="s">
        <v>71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3452.79</v>
      </c>
      <c r="K56" s="6">
        <v>0</v>
      </c>
      <c r="L56" s="6">
        <v>0</v>
      </c>
      <c r="M56" s="6">
        <v>67.95</v>
      </c>
      <c r="N56" s="6">
        <v>0</v>
      </c>
      <c r="O56" s="6">
        <v>3520.74</v>
      </c>
      <c r="P56" s="8">
        <f>(O56-O57)/O57</f>
        <v>0.44828607510582197</v>
      </c>
      <c r="Q56" s="8">
        <f>O56/$O$77</f>
        <v>1.5133273334492733E-2</v>
      </c>
      <c r="R56" s="6">
        <v>1089.77</v>
      </c>
    </row>
    <row r="57" spans="1:18" x14ac:dyDescent="0.35">
      <c r="A57" s="1" t="s">
        <v>11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2380.14</v>
      </c>
      <c r="K57" s="6">
        <v>0</v>
      </c>
      <c r="L57" s="6">
        <v>0</v>
      </c>
      <c r="M57" s="6">
        <v>50.83</v>
      </c>
      <c r="N57" s="6">
        <v>0</v>
      </c>
      <c r="O57" s="6">
        <v>2430.9699999999998</v>
      </c>
      <c r="P57" s="6"/>
      <c r="Q57" s="6"/>
      <c r="R57" s="6"/>
    </row>
    <row r="58" spans="1:18" x14ac:dyDescent="0.35">
      <c r="A58" s="1" t="s">
        <v>37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2224.85</v>
      </c>
      <c r="K58" s="6">
        <v>0</v>
      </c>
      <c r="L58" s="6">
        <v>0</v>
      </c>
      <c r="M58" s="6">
        <v>144.87</v>
      </c>
      <c r="N58" s="6">
        <v>0</v>
      </c>
      <c r="O58" s="6">
        <v>2369.7199999999998</v>
      </c>
      <c r="P58" s="8">
        <f>(O58-O59)/O59</f>
        <v>0.56250082420118419</v>
      </c>
      <c r="Q58" s="8">
        <f>O58/$O$77</f>
        <v>1.0185819028446895E-2</v>
      </c>
      <c r="R58" s="6">
        <v>853.1</v>
      </c>
    </row>
    <row r="59" spans="1:18" x14ac:dyDescent="0.35">
      <c r="A59" s="1" t="s">
        <v>11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1389.31</v>
      </c>
      <c r="K59" s="6">
        <v>0</v>
      </c>
      <c r="L59" s="6">
        <v>0</v>
      </c>
      <c r="M59" s="6">
        <v>127.31</v>
      </c>
      <c r="N59" s="6">
        <v>0</v>
      </c>
      <c r="O59" s="6">
        <v>1516.62</v>
      </c>
      <c r="P59" s="6"/>
      <c r="Q59" s="6"/>
      <c r="R59" s="6"/>
    </row>
    <row r="60" spans="1:18" x14ac:dyDescent="0.35">
      <c r="A60" s="1" t="s">
        <v>38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4292.88</v>
      </c>
      <c r="K60" s="6">
        <v>0</v>
      </c>
      <c r="L60" s="6">
        <v>0</v>
      </c>
      <c r="M60" s="6">
        <v>303.63</v>
      </c>
      <c r="N60" s="6">
        <v>0</v>
      </c>
      <c r="O60" s="6">
        <v>4596.51</v>
      </c>
      <c r="P60" s="8">
        <f>(O60-O61)/O61</f>
        <v>0.35226072553859372</v>
      </c>
      <c r="Q60" s="8">
        <f>O60/$O$77</f>
        <v>1.9757278928500599E-2</v>
      </c>
      <c r="R60" s="6">
        <v>1197.3800000000001</v>
      </c>
    </row>
    <row r="61" spans="1:18" x14ac:dyDescent="0.35">
      <c r="A61" s="1" t="s">
        <v>11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3062.18</v>
      </c>
      <c r="K61" s="6">
        <v>0</v>
      </c>
      <c r="L61" s="6">
        <v>0</v>
      </c>
      <c r="M61" s="6">
        <v>336.95</v>
      </c>
      <c r="N61" s="6">
        <v>0</v>
      </c>
      <c r="O61" s="6">
        <v>3399.13</v>
      </c>
      <c r="P61" s="6"/>
      <c r="Q61" s="6"/>
      <c r="R61" s="6"/>
    </row>
    <row r="62" spans="1:18" x14ac:dyDescent="0.35">
      <c r="A62" s="1" t="s">
        <v>39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1167.1099999999999</v>
      </c>
      <c r="K62" s="6">
        <v>0</v>
      </c>
      <c r="L62" s="6">
        <v>0</v>
      </c>
      <c r="M62" s="6">
        <v>27.8</v>
      </c>
      <c r="N62" s="6">
        <v>0</v>
      </c>
      <c r="O62" s="6">
        <v>1194.9100000000001</v>
      </c>
      <c r="P62" s="8">
        <f>(O62-O63)/O63</f>
        <v>0.38693053218037277</v>
      </c>
      <c r="Q62" s="8">
        <f>O62/$O$77</f>
        <v>5.1361076478577553E-3</v>
      </c>
      <c r="R62" s="6">
        <v>333.36</v>
      </c>
    </row>
    <row r="63" spans="1:18" x14ac:dyDescent="0.35">
      <c r="A63" s="1" t="s">
        <v>11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848.87</v>
      </c>
      <c r="K63" s="6">
        <v>0</v>
      </c>
      <c r="L63" s="6">
        <v>0</v>
      </c>
      <c r="M63" s="6">
        <v>12.68</v>
      </c>
      <c r="N63" s="6">
        <v>0</v>
      </c>
      <c r="O63" s="6">
        <v>861.55</v>
      </c>
      <c r="P63" s="6"/>
      <c r="Q63" s="6"/>
      <c r="R63" s="6"/>
    </row>
    <row r="64" spans="1:18" x14ac:dyDescent="0.35">
      <c r="A64" s="1" t="s">
        <v>40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10965.92</v>
      </c>
      <c r="K64" s="6">
        <v>0</v>
      </c>
      <c r="L64" s="6">
        <v>0</v>
      </c>
      <c r="M64" s="6">
        <v>166.11</v>
      </c>
      <c r="N64" s="6">
        <v>0</v>
      </c>
      <c r="O64" s="6">
        <v>11132.03</v>
      </c>
      <c r="P64" s="8">
        <f>(O64-O65)/O65</f>
        <v>0.13256648926699785</v>
      </c>
      <c r="Q64" s="8">
        <f>O64/$O$77</f>
        <v>4.7849046722499573E-2</v>
      </c>
      <c r="R64" s="6">
        <v>1303</v>
      </c>
    </row>
    <row r="65" spans="1:18" x14ac:dyDescent="0.35">
      <c r="A65" s="1" t="s">
        <v>11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9689.99</v>
      </c>
      <c r="K65" s="6">
        <v>0</v>
      </c>
      <c r="L65" s="6">
        <v>0</v>
      </c>
      <c r="M65" s="6">
        <v>139.04</v>
      </c>
      <c r="N65" s="6">
        <v>0</v>
      </c>
      <c r="O65" s="6">
        <v>9829.0300000000007</v>
      </c>
      <c r="P65" s="6"/>
      <c r="Q65" s="6"/>
      <c r="R65" s="6"/>
    </row>
    <row r="66" spans="1:18" s="3" customFormat="1" x14ac:dyDescent="0.35">
      <c r="A66" s="2" t="s">
        <v>69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f>J56+J58+J60+J62+J64</f>
        <v>22103.550000000003</v>
      </c>
      <c r="K66" s="6">
        <f t="shared" ref="K66:O66" si="4">K56+K58+K60+K62+K64</f>
        <v>0</v>
      </c>
      <c r="L66" s="6">
        <f t="shared" si="4"/>
        <v>0</v>
      </c>
      <c r="M66" s="7">
        <f t="shared" si="4"/>
        <v>710.36</v>
      </c>
      <c r="N66" s="6">
        <f t="shared" si="4"/>
        <v>0</v>
      </c>
      <c r="O66" s="7">
        <f t="shared" si="4"/>
        <v>22813.91</v>
      </c>
      <c r="P66" s="8">
        <f>(O66-O67)/O67</f>
        <v>0.26481845952553879</v>
      </c>
      <c r="Q66" s="8">
        <f>O66/$O$77</f>
        <v>9.8061525661797558E-2</v>
      </c>
      <c r="R66" s="6">
        <v>4776.6099999999997</v>
      </c>
    </row>
    <row r="67" spans="1:18" x14ac:dyDescent="0.35">
      <c r="A67" s="1" t="s">
        <v>35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f>J57+J59+J61+J63+J65</f>
        <v>17370.489999999998</v>
      </c>
      <c r="K67" s="6">
        <f t="shared" ref="K67:O67" si="5">K57+K59+K61+K63+K65</f>
        <v>0</v>
      </c>
      <c r="L67" s="6">
        <f t="shared" si="5"/>
        <v>0</v>
      </c>
      <c r="M67" s="6">
        <f t="shared" si="5"/>
        <v>666.80999999999983</v>
      </c>
      <c r="N67" s="6">
        <f t="shared" si="5"/>
        <v>0</v>
      </c>
      <c r="O67" s="6">
        <f t="shared" si="5"/>
        <v>18037.3</v>
      </c>
      <c r="P67" s="6"/>
      <c r="Q67" s="6"/>
      <c r="R67" s="6"/>
    </row>
    <row r="68" spans="1:18" x14ac:dyDescent="0.35">
      <c r="A68" s="1" t="s">
        <v>36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8">
        <f>(J66-J67)/J67</f>
        <v>0.27247705735416822</v>
      </c>
      <c r="K68" s="6">
        <v>0</v>
      </c>
      <c r="L68" s="6">
        <v>0</v>
      </c>
      <c r="M68" s="8">
        <f>(M66-M67)/M67</f>
        <v>6.5310958143999329E-2</v>
      </c>
      <c r="N68" s="6">
        <v>0</v>
      </c>
      <c r="O68" s="8">
        <f>(O66-O67)/O67</f>
        <v>0.26481845952553879</v>
      </c>
      <c r="P68" s="6"/>
      <c r="Q68" s="6"/>
      <c r="R68" s="6"/>
    </row>
    <row r="69" spans="1:18" s="3" customFormat="1" x14ac:dyDescent="0.35">
      <c r="A69" s="2" t="s">
        <v>51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6"/>
    </row>
    <row r="70" spans="1:18" x14ac:dyDescent="0.35">
      <c r="A70" s="1" t="s">
        <v>52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13516.16</v>
      </c>
      <c r="O70" s="6">
        <v>13516.16</v>
      </c>
      <c r="P70" s="8">
        <f>(O70-O71)/O71</f>
        <v>4.0088648116227463E-2</v>
      </c>
      <c r="Q70" s="8">
        <f>O70/$O$77</f>
        <v>5.8096804567431083E-2</v>
      </c>
      <c r="R70" s="6">
        <v>520.96</v>
      </c>
    </row>
    <row r="71" spans="1:18" x14ac:dyDescent="0.35">
      <c r="A71" s="1" t="s">
        <v>11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12995.2</v>
      </c>
      <c r="O71" s="6">
        <v>12995.2</v>
      </c>
      <c r="P71" s="6"/>
      <c r="Q71" s="6"/>
      <c r="R71" s="6"/>
    </row>
    <row r="72" spans="1:18" x14ac:dyDescent="0.35">
      <c r="A72" s="1" t="s">
        <v>53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1024.2</v>
      </c>
      <c r="O72" s="6">
        <v>1024.2</v>
      </c>
      <c r="P72" s="8">
        <f>(O72-O73)/O73</f>
        <v>9.8432037064842118E-2</v>
      </c>
      <c r="Q72" s="8">
        <f>O72/$O$77</f>
        <v>4.4023411411201786E-3</v>
      </c>
      <c r="R72" s="6">
        <v>91.78</v>
      </c>
    </row>
    <row r="73" spans="1:18" x14ac:dyDescent="0.35">
      <c r="A73" s="1" t="s">
        <v>11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932.42</v>
      </c>
      <c r="O73" s="6">
        <v>932.42</v>
      </c>
      <c r="P73" s="6"/>
      <c r="Q73" s="6"/>
      <c r="R73" s="6"/>
    </row>
    <row r="74" spans="1:18" s="3" customFormat="1" x14ac:dyDescent="0.35">
      <c r="A74" s="2" t="s">
        <v>54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f>N70+N72</f>
        <v>14540.36</v>
      </c>
      <c r="O74" s="7">
        <f>O70+O72</f>
        <v>14540.36</v>
      </c>
      <c r="P74" s="8">
        <f>(O74-O75)/O75</f>
        <v>4.399459491284223E-2</v>
      </c>
      <c r="Q74" s="8">
        <f>O74/$O$77</f>
        <v>6.2499145708551265E-2</v>
      </c>
      <c r="R74" s="6">
        <v>612.74</v>
      </c>
    </row>
    <row r="75" spans="1:18" x14ac:dyDescent="0.35">
      <c r="A75" s="1" t="s">
        <v>35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f>N71+N73</f>
        <v>13927.62</v>
      </c>
      <c r="O75" s="6">
        <v>13927.62</v>
      </c>
      <c r="P75" s="6"/>
      <c r="Q75" s="6"/>
      <c r="R75" s="6"/>
    </row>
    <row r="76" spans="1:18" x14ac:dyDescent="0.35">
      <c r="A76" s="1" t="s">
        <v>36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8">
        <f>(N74-N75)/N75</f>
        <v>4.399459491284223E-2</v>
      </c>
      <c r="O76" s="8">
        <f>(O74-O75)/O75</f>
        <v>4.399459491284223E-2</v>
      </c>
      <c r="P76" s="6"/>
      <c r="Q76" s="6"/>
      <c r="R76" s="6"/>
    </row>
    <row r="77" spans="1:18" s="3" customFormat="1" x14ac:dyDescent="0.35">
      <c r="A77" s="2" t="s">
        <v>41</v>
      </c>
      <c r="B77" s="7">
        <f>B52+B66+B74</f>
        <v>22240.17</v>
      </c>
      <c r="C77" s="7">
        <f t="shared" ref="C77:O77" si="6">C52+C66+C74</f>
        <v>4692.2400000000007</v>
      </c>
      <c r="D77" s="7">
        <f t="shared" si="6"/>
        <v>3486.63</v>
      </c>
      <c r="E77" s="7">
        <f t="shared" si="6"/>
        <v>1205.6100000000001</v>
      </c>
      <c r="F77" s="7">
        <f t="shared" si="6"/>
        <v>3705.35</v>
      </c>
      <c r="G77" s="7">
        <f t="shared" si="6"/>
        <v>72860.009999999995</v>
      </c>
      <c r="H77" s="7">
        <f t="shared" si="6"/>
        <v>28580.01</v>
      </c>
      <c r="I77" s="7">
        <f t="shared" si="6"/>
        <v>44279.99</v>
      </c>
      <c r="J77" s="7">
        <f t="shared" si="6"/>
        <v>81995.83</v>
      </c>
      <c r="K77" s="7">
        <f t="shared" si="6"/>
        <v>805.83999999999992</v>
      </c>
      <c r="L77" s="7">
        <f t="shared" si="6"/>
        <v>4539.3499999999995</v>
      </c>
      <c r="M77" s="7">
        <f t="shared" si="6"/>
        <v>6367.3899999999994</v>
      </c>
      <c r="N77" s="7">
        <f t="shared" si="6"/>
        <v>35442.770000000004</v>
      </c>
      <c r="O77" s="7">
        <f t="shared" si="6"/>
        <v>232648.94</v>
      </c>
      <c r="P77" s="8">
        <f>(O77-O78)/O78</f>
        <v>0.16890042470493491</v>
      </c>
      <c r="Q77" s="8">
        <f>O77/$O$77</f>
        <v>1</v>
      </c>
      <c r="R77" s="6">
        <v>33616.639999999999</v>
      </c>
    </row>
    <row r="78" spans="1:18" x14ac:dyDescent="0.35">
      <c r="A78" s="1" t="s">
        <v>35</v>
      </c>
      <c r="B78" s="6">
        <f>B53+B67+B75</f>
        <v>20142.78</v>
      </c>
      <c r="C78" s="6">
        <f t="shared" ref="C78:O78" si="7">C53+C67+C75</f>
        <v>3842.78</v>
      </c>
      <c r="D78" s="6">
        <f t="shared" si="7"/>
        <v>2906.43</v>
      </c>
      <c r="E78" s="6">
        <f t="shared" si="7"/>
        <v>936.31000000000006</v>
      </c>
      <c r="F78" s="6">
        <f t="shared" si="7"/>
        <v>3182.84</v>
      </c>
      <c r="G78" s="6">
        <f t="shared" si="7"/>
        <v>63052.12999999999</v>
      </c>
      <c r="H78" s="6">
        <f t="shared" si="7"/>
        <v>24481.709999999995</v>
      </c>
      <c r="I78" s="6">
        <f t="shared" si="7"/>
        <v>38570.39</v>
      </c>
      <c r="J78" s="6">
        <f t="shared" si="7"/>
        <v>66158.58</v>
      </c>
      <c r="K78" s="6">
        <f t="shared" si="7"/>
        <v>805.9899999999999</v>
      </c>
      <c r="L78" s="6">
        <f t="shared" si="7"/>
        <v>3881.3099999999986</v>
      </c>
      <c r="M78" s="6">
        <f t="shared" si="7"/>
        <v>6079.6799999999994</v>
      </c>
      <c r="N78" s="6">
        <f t="shared" si="7"/>
        <v>31886.280000000006</v>
      </c>
      <c r="O78" s="6">
        <f t="shared" si="7"/>
        <v>199032.3</v>
      </c>
      <c r="P78" s="6"/>
      <c r="Q78" s="6"/>
      <c r="R78" s="6"/>
    </row>
    <row r="79" spans="1:18" x14ac:dyDescent="0.35">
      <c r="A79" s="1" t="s">
        <v>36</v>
      </c>
      <c r="B79" s="8">
        <f>(B77-B78)/B78</f>
        <v>0.104126143461826</v>
      </c>
      <c r="C79" s="8">
        <f t="shared" ref="C79:O79" si="8">(C77-C78)/C78</f>
        <v>0.22105350813733818</v>
      </c>
      <c r="D79" s="8">
        <f t="shared" si="8"/>
        <v>0.1996263457231037</v>
      </c>
      <c r="E79" s="8">
        <f t="shared" si="8"/>
        <v>0.28761841697728324</v>
      </c>
      <c r="F79" s="8">
        <f t="shared" si="8"/>
        <v>0.16416470824797971</v>
      </c>
      <c r="G79" s="8">
        <f t="shared" si="8"/>
        <v>0.15555192187797631</v>
      </c>
      <c r="H79" s="8">
        <f t="shared" si="8"/>
        <v>0.16740252212774367</v>
      </c>
      <c r="I79" s="8">
        <f t="shared" si="8"/>
        <v>0.1480306525290514</v>
      </c>
      <c r="J79" s="8">
        <f t="shared" si="8"/>
        <v>0.23938316088404557</v>
      </c>
      <c r="K79" s="8">
        <f t="shared" si="8"/>
        <v>-1.86106527376242E-4</v>
      </c>
      <c r="L79" s="8">
        <f t="shared" si="8"/>
        <v>0.16954069631129726</v>
      </c>
      <c r="M79" s="8">
        <f t="shared" si="8"/>
        <v>4.7323214379704208E-2</v>
      </c>
      <c r="N79" s="8">
        <f t="shared" si="8"/>
        <v>0.11153668599786483</v>
      </c>
      <c r="O79" s="8">
        <f t="shared" si="8"/>
        <v>0.16890042470493491</v>
      </c>
      <c r="P79" s="6"/>
      <c r="Q79" s="6"/>
      <c r="R79" s="6"/>
    </row>
    <row r="80" spans="1:18" x14ac:dyDescent="0.35">
      <c r="A80" s="1" t="s">
        <v>42</v>
      </c>
      <c r="B80" s="8">
        <f>B77/$O$77</f>
        <v>9.5595406538280372E-2</v>
      </c>
      <c r="C80" s="8">
        <f t="shared" ref="C80:O80" si="9">C77/$O$77</f>
        <v>2.0168757270073962E-2</v>
      </c>
      <c r="D80" s="8">
        <f t="shared" si="9"/>
        <v>1.4986657579441369E-2</v>
      </c>
      <c r="E80" s="8">
        <f t="shared" si="9"/>
        <v>5.182099690632591E-3</v>
      </c>
      <c r="F80" s="8">
        <f t="shared" si="9"/>
        <v>1.5926786513620048E-2</v>
      </c>
      <c r="G80" s="8">
        <f t="shared" si="9"/>
        <v>0.31317576602756064</v>
      </c>
      <c r="H80" s="8">
        <f t="shared" si="9"/>
        <v>0.12284607873132797</v>
      </c>
      <c r="I80" s="8">
        <f t="shared" si="9"/>
        <v>0.19032964431301513</v>
      </c>
      <c r="J80" s="8">
        <f t="shared" si="9"/>
        <v>0.35244445988019546</v>
      </c>
      <c r="K80" s="8">
        <f t="shared" si="9"/>
        <v>3.4637596027731737E-3</v>
      </c>
      <c r="L80" s="8">
        <f t="shared" si="9"/>
        <v>1.9511586857004375E-2</v>
      </c>
      <c r="M80" s="8">
        <f t="shared" si="9"/>
        <v>2.7369090957388414E-2</v>
      </c>
      <c r="N80" s="8">
        <f t="shared" si="9"/>
        <v>0.15234442933632109</v>
      </c>
      <c r="O80" s="8">
        <f t="shared" si="9"/>
        <v>1</v>
      </c>
      <c r="P80" s="6"/>
      <c r="Q80" s="6"/>
      <c r="R80" s="6"/>
    </row>
    <row r="81" spans="1:18" ht="15" thickBot="1" x14ac:dyDescent="0.4">
      <c r="A81" s="24" t="s">
        <v>43</v>
      </c>
      <c r="B81" s="25">
        <f>B78/$O$78</f>
        <v>0.10120357349033297</v>
      </c>
      <c r="C81" s="25">
        <f t="shared" ref="C81:O81" si="10">C78/$O$78</f>
        <v>1.9307318460370506E-2</v>
      </c>
      <c r="D81" s="25">
        <f t="shared" si="10"/>
        <v>1.4602805675259744E-2</v>
      </c>
      <c r="E81" s="25">
        <f t="shared" si="10"/>
        <v>4.7043118127057778E-3</v>
      </c>
      <c r="F81" s="25">
        <f t="shared" si="10"/>
        <v>1.5991575236783177E-2</v>
      </c>
      <c r="G81" s="25">
        <f t="shared" si="10"/>
        <v>0.31679345513265933</v>
      </c>
      <c r="H81" s="25">
        <f t="shared" si="10"/>
        <v>0.12300370341899278</v>
      </c>
      <c r="I81" s="25">
        <f t="shared" si="10"/>
        <v>0.19378960098436285</v>
      </c>
      <c r="J81" s="25">
        <f t="shared" si="10"/>
        <v>0.33240122331902916</v>
      </c>
      <c r="K81" s="25">
        <f t="shared" si="10"/>
        <v>4.0495437172760398E-3</v>
      </c>
      <c r="L81" s="25">
        <f t="shared" si="10"/>
        <v>1.9500905129468931E-2</v>
      </c>
      <c r="M81" s="25">
        <f t="shared" si="10"/>
        <v>3.0546197777948602E-2</v>
      </c>
      <c r="N81" s="25">
        <f t="shared" si="10"/>
        <v>0.16020655943784004</v>
      </c>
      <c r="O81" s="25">
        <f t="shared" si="10"/>
        <v>1</v>
      </c>
      <c r="P81" s="26"/>
      <c r="Q81" s="26"/>
      <c r="R81" s="26"/>
    </row>
    <row r="82" spans="1:18" ht="29" customHeight="1" thickBot="1" x14ac:dyDescent="0.4">
      <c r="A82" s="36" t="s">
        <v>72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</sheetData>
  <mergeCells count="2">
    <mergeCell ref="A1:R1"/>
    <mergeCell ref="A82:R8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Priyanka Bangera</cp:lastModifiedBy>
  <cp:lastPrinted>2023-03-14T05:01:00Z</cp:lastPrinted>
  <dcterms:created xsi:type="dcterms:W3CDTF">2023-03-13T15:04:15Z</dcterms:created>
  <dcterms:modified xsi:type="dcterms:W3CDTF">2023-03-15T05:25:16Z</dcterms:modified>
</cp:coreProperties>
</file>