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gicouncil-my.sharepoint.com/personal/priyanka_gicouncil_in/Documents/Desktop/Portal contact list/Segment wise report/"/>
    </mc:Choice>
  </mc:AlternateContent>
  <xr:revisionPtr revIDLastSave="461" documentId="8_{3C186094-9E81-4D74-B529-31FA6CDB8CB9}" xr6:coauthVersionLast="47" xr6:coauthVersionMax="47" xr10:uidLastSave="{1C3148DF-703A-4733-88B0-EDFC4D6A5D55}"/>
  <bookViews>
    <workbookView xWindow="-110" yWindow="-110" windowWidth="19420" windowHeight="10300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4" i="4"/>
  <c r="D77" i="4" l="1"/>
  <c r="O74" i="4"/>
  <c r="N74" i="4"/>
  <c r="K66" i="4"/>
  <c r="K77" i="4" s="1"/>
  <c r="L66" i="4"/>
  <c r="M66" i="4"/>
  <c r="N66" i="4"/>
  <c r="O66" i="4"/>
  <c r="J66" i="4"/>
  <c r="C77" i="4"/>
  <c r="D52" i="4"/>
  <c r="E52" i="4"/>
  <c r="E77" i="4" s="1"/>
  <c r="F52" i="4"/>
  <c r="F77" i="4" s="1"/>
  <c r="G77" i="4"/>
  <c r="H52" i="4"/>
  <c r="H77" i="4" s="1"/>
  <c r="I52" i="4"/>
  <c r="I77" i="4" s="1"/>
  <c r="J52" i="4"/>
  <c r="J77" i="4" s="1"/>
  <c r="K52" i="4"/>
  <c r="L52" i="4"/>
  <c r="M52" i="4"/>
  <c r="M77" i="4" s="1"/>
  <c r="N52" i="4"/>
  <c r="B52" i="4"/>
  <c r="B77" i="4" s="1"/>
  <c r="C51" i="2"/>
  <c r="D51" i="2"/>
  <c r="E51" i="2"/>
  <c r="F51" i="2"/>
  <c r="B51" i="2"/>
  <c r="C60" i="3"/>
  <c r="D60" i="3"/>
  <c r="D63" i="3" s="1"/>
  <c r="E60" i="3"/>
  <c r="B60" i="3"/>
  <c r="C52" i="3"/>
  <c r="C63" i="3" s="1"/>
  <c r="D52" i="3"/>
  <c r="E52" i="3"/>
  <c r="E63" i="3" s="1"/>
  <c r="B52" i="3"/>
  <c r="B63" i="3" s="1"/>
  <c r="C70" i="1"/>
  <c r="D70" i="1"/>
  <c r="E70" i="1"/>
  <c r="F70" i="1"/>
  <c r="B70" i="1"/>
  <c r="C67" i="1"/>
  <c r="D67" i="1"/>
  <c r="E67" i="1"/>
  <c r="F67" i="1"/>
  <c r="B67" i="1"/>
  <c r="C53" i="1"/>
  <c r="D53" i="1"/>
  <c r="E53" i="1"/>
  <c r="F53" i="1"/>
  <c r="B53" i="1"/>
  <c r="O77" i="4" l="1"/>
  <c r="H80" i="4" s="1"/>
  <c r="N77" i="4"/>
  <c r="L77" i="4"/>
  <c r="P74" i="4"/>
  <c r="P72" i="4"/>
  <c r="Q70" i="4"/>
  <c r="P70" i="4"/>
  <c r="P66" i="4"/>
  <c r="P64" i="4"/>
  <c r="P62" i="4"/>
  <c r="P60" i="4"/>
  <c r="P58" i="4"/>
  <c r="P56" i="4"/>
  <c r="P52" i="4"/>
  <c r="Q50" i="4"/>
  <c r="P50" i="4"/>
  <c r="P48" i="4"/>
  <c r="P46" i="4"/>
  <c r="P44" i="4"/>
  <c r="Q42" i="4"/>
  <c r="P42" i="4"/>
  <c r="P40" i="4"/>
  <c r="P38" i="4"/>
  <c r="P36" i="4"/>
  <c r="Q34" i="4"/>
  <c r="P34" i="4"/>
  <c r="P32" i="4"/>
  <c r="P30" i="4"/>
  <c r="P28" i="4"/>
  <c r="Q26" i="4"/>
  <c r="P26" i="4"/>
  <c r="P24" i="4"/>
  <c r="P22" i="4"/>
  <c r="P20" i="4"/>
  <c r="Q18" i="4"/>
  <c r="P18" i="4"/>
  <c r="P16" i="4"/>
  <c r="P14" i="4"/>
  <c r="P12" i="4"/>
  <c r="Q10" i="4"/>
  <c r="P10" i="4"/>
  <c r="P8" i="4"/>
  <c r="P6" i="4"/>
  <c r="P4" i="4"/>
  <c r="E81" i="4"/>
  <c r="F81" i="4"/>
  <c r="G81" i="4"/>
  <c r="H81" i="4"/>
  <c r="I81" i="4"/>
  <c r="J81" i="4"/>
  <c r="K81" i="4"/>
  <c r="L81" i="4"/>
  <c r="M81" i="4"/>
  <c r="N81" i="4"/>
  <c r="O81" i="4"/>
  <c r="C81" i="4"/>
  <c r="D81" i="4"/>
  <c r="B81" i="4"/>
  <c r="F80" i="4"/>
  <c r="G80" i="4"/>
  <c r="O80" i="4"/>
  <c r="C79" i="4"/>
  <c r="D79" i="4"/>
  <c r="E79" i="4"/>
  <c r="F79" i="4"/>
  <c r="G79" i="4"/>
  <c r="H79" i="4"/>
  <c r="I79" i="4"/>
  <c r="J79" i="4"/>
  <c r="K79" i="4"/>
  <c r="L79" i="4"/>
  <c r="M79" i="4"/>
  <c r="O79" i="4"/>
  <c r="B79" i="4"/>
  <c r="O76" i="4"/>
  <c r="N76" i="4"/>
  <c r="M68" i="4"/>
  <c r="O68" i="4"/>
  <c r="J68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B54" i="4"/>
  <c r="Q60" i="4" l="1"/>
  <c r="N80" i="4"/>
  <c r="N79" i="4"/>
  <c r="M80" i="4"/>
  <c r="Q4" i="4"/>
  <c r="Q12" i="4"/>
  <c r="Q20" i="4"/>
  <c r="Q28" i="4"/>
  <c r="Q36" i="4"/>
  <c r="Q44" i="4"/>
  <c r="Q52" i="4"/>
  <c r="Q62" i="4"/>
  <c r="Q72" i="4"/>
  <c r="L80" i="4"/>
  <c r="Q22" i="4"/>
  <c r="Q74" i="4"/>
  <c r="B80" i="4"/>
  <c r="J80" i="4"/>
  <c r="P77" i="4"/>
  <c r="Q6" i="4"/>
  <c r="Q30" i="4"/>
  <c r="Q38" i="4"/>
  <c r="Q46" i="4"/>
  <c r="Q56" i="4"/>
  <c r="D80" i="4"/>
  <c r="I80" i="4"/>
  <c r="Q8" i="4"/>
  <c r="Q16" i="4"/>
  <c r="Q24" i="4"/>
  <c r="Q32" i="4"/>
  <c r="Q40" i="4"/>
  <c r="Q48" i="4"/>
  <c r="Q58" i="4"/>
  <c r="Q66" i="4"/>
  <c r="Q77" i="4"/>
  <c r="E80" i="4"/>
  <c r="K80" i="4"/>
  <c r="Q14" i="4"/>
  <c r="Q64" i="4"/>
  <c r="C80" i="4"/>
  <c r="G63" i="3"/>
  <c r="F63" i="3"/>
  <c r="G60" i="3"/>
  <c r="F60" i="3"/>
  <c r="G58" i="3"/>
  <c r="F58" i="3"/>
  <c r="G56" i="3"/>
  <c r="F56" i="3"/>
  <c r="G52" i="3"/>
  <c r="F52" i="3"/>
  <c r="G50" i="3"/>
  <c r="F50" i="3"/>
  <c r="G48" i="3"/>
  <c r="F48" i="3"/>
  <c r="G46" i="3"/>
  <c r="F46" i="3"/>
  <c r="G44" i="3"/>
  <c r="F44" i="3"/>
  <c r="G42" i="3"/>
  <c r="F42" i="3"/>
  <c r="G40" i="3"/>
  <c r="F40" i="3"/>
  <c r="G38" i="3"/>
  <c r="F38" i="3"/>
  <c r="G36" i="3"/>
  <c r="F36" i="3"/>
  <c r="G34" i="3"/>
  <c r="F34" i="3"/>
  <c r="G32" i="3"/>
  <c r="F32" i="3"/>
  <c r="G30" i="3"/>
  <c r="F30" i="3"/>
  <c r="G28" i="3"/>
  <c r="F28" i="3"/>
  <c r="G26" i="3"/>
  <c r="F26" i="3"/>
  <c r="G24" i="3"/>
  <c r="F24" i="3"/>
  <c r="G22" i="3"/>
  <c r="F22" i="3"/>
  <c r="G20" i="3"/>
  <c r="F20" i="3"/>
  <c r="G18" i="3"/>
  <c r="F18" i="3"/>
  <c r="G16" i="3"/>
  <c r="F16" i="3"/>
  <c r="G14" i="3"/>
  <c r="F14" i="3"/>
  <c r="G12" i="3"/>
  <c r="F12" i="3"/>
  <c r="G10" i="3"/>
  <c r="F10" i="3"/>
  <c r="G8" i="3"/>
  <c r="F8" i="3"/>
  <c r="G6" i="3"/>
  <c r="F6" i="3"/>
  <c r="G4" i="3"/>
  <c r="F4" i="3"/>
  <c r="C67" i="3"/>
  <c r="D67" i="3"/>
  <c r="E67" i="3"/>
  <c r="B67" i="3"/>
  <c r="C66" i="3"/>
  <c r="D66" i="3"/>
  <c r="E66" i="3"/>
  <c r="B66" i="3"/>
  <c r="C65" i="3"/>
  <c r="D65" i="3"/>
  <c r="E65" i="3"/>
  <c r="B65" i="3"/>
  <c r="C62" i="3"/>
  <c r="E62" i="3"/>
  <c r="B62" i="3"/>
  <c r="C54" i="3"/>
  <c r="D54" i="3"/>
  <c r="E54" i="3"/>
  <c r="B54" i="3"/>
  <c r="H51" i="2"/>
  <c r="G51" i="2"/>
  <c r="H49" i="2"/>
  <c r="G49" i="2"/>
  <c r="H47" i="2"/>
  <c r="G47" i="2"/>
  <c r="H45" i="2"/>
  <c r="G45" i="2"/>
  <c r="H43" i="2"/>
  <c r="G43" i="2"/>
  <c r="H41" i="2"/>
  <c r="G41" i="2"/>
  <c r="H39" i="2"/>
  <c r="G39" i="2"/>
  <c r="H37" i="2"/>
  <c r="G37" i="2"/>
  <c r="H35" i="2"/>
  <c r="G35" i="2"/>
  <c r="H33" i="2"/>
  <c r="G33" i="2"/>
  <c r="H31" i="2"/>
  <c r="G31" i="2"/>
  <c r="H29" i="2"/>
  <c r="G29" i="2"/>
  <c r="H27" i="2"/>
  <c r="G27" i="2"/>
  <c r="H25" i="2"/>
  <c r="G25" i="2"/>
  <c r="H23" i="2"/>
  <c r="G23" i="2"/>
  <c r="H21" i="2"/>
  <c r="G21" i="2"/>
  <c r="H19" i="2"/>
  <c r="G19" i="2"/>
  <c r="H17" i="2"/>
  <c r="G17" i="2"/>
  <c r="H15" i="2"/>
  <c r="G15" i="2"/>
  <c r="H13" i="2"/>
  <c r="G13" i="2"/>
  <c r="H11" i="2"/>
  <c r="G11" i="2"/>
  <c r="H9" i="2"/>
  <c r="G9" i="2"/>
  <c r="H7" i="2"/>
  <c r="G7" i="2"/>
  <c r="H5" i="2"/>
  <c r="G5" i="2"/>
  <c r="C55" i="2"/>
  <c r="D55" i="2"/>
  <c r="E55" i="2"/>
  <c r="F55" i="2"/>
  <c r="B55" i="2"/>
  <c r="C54" i="2"/>
  <c r="D54" i="2"/>
  <c r="E54" i="2"/>
  <c r="F54" i="2"/>
  <c r="B54" i="2"/>
  <c r="C53" i="2"/>
  <c r="D53" i="2"/>
  <c r="E53" i="2"/>
  <c r="F53" i="2"/>
  <c r="B53" i="2"/>
  <c r="C74" i="1"/>
  <c r="D74" i="1"/>
  <c r="E74" i="1"/>
  <c r="F74" i="1"/>
  <c r="H70" i="1"/>
  <c r="H67" i="1"/>
  <c r="H65" i="1"/>
  <c r="H63" i="1"/>
  <c r="H61" i="1"/>
  <c r="H59" i="1"/>
  <c r="H57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B74" i="1"/>
  <c r="C73" i="1"/>
  <c r="D73" i="1"/>
  <c r="E73" i="1"/>
  <c r="F73" i="1"/>
  <c r="B73" i="1"/>
  <c r="C72" i="1"/>
  <c r="D72" i="1"/>
  <c r="E72" i="1"/>
  <c r="F72" i="1"/>
  <c r="B72" i="1"/>
  <c r="C69" i="1"/>
  <c r="E69" i="1"/>
  <c r="F69" i="1"/>
  <c r="B69" i="1"/>
  <c r="G70" i="1"/>
  <c r="G67" i="1"/>
  <c r="G65" i="1"/>
  <c r="G63" i="1"/>
  <c r="G61" i="1"/>
  <c r="G59" i="1"/>
  <c r="G57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C55" i="1"/>
  <c r="D55" i="1"/>
  <c r="E55" i="1"/>
  <c r="F55" i="1"/>
  <c r="B55" i="1"/>
</calcChain>
</file>

<file path=xl/sharedStrings.xml><?xml version="1.0" encoding="utf-8"?>
<sst xmlns="http://schemas.openxmlformats.org/spreadsheetml/2006/main" count="315" uniqueCount="79">
  <si>
    <t>GROSS DIRECT PREMIUM INCOME UNDERWRITTEN BY NON-LIFE INSURERS WITHIN INDIA  (SEGMENT WISE) : FOR THE PERIOD UPTO January 2023 (PROVISIONAL &amp; UNAUDITED ) IN FY 2022-23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</si>
  <si>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</si>
  <si>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</si>
  <si>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</si>
  <si>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</si>
  <si>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</si>
  <si>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</si>
  <si>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</si>
  <si>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</si>
  <si>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</si>
  <si>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</si>
  <si>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</si>
  <si>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</si>
  <si>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</si>
  <si>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</si>
  <si>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</si>
  <si>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</si>
  <si>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</si>
  <si>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</si>
  <si>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</si>
  <si>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</si>
  <si>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</si>
  <si>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</si>
  <si>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</si>
  <si>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</si>
  <si>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</si>
  <si>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</si>
  <si>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</si>
  <si>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</si>
  <si>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</si>
  <si>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</si>
  <si>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</si>
  <si>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</si>
  <si>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</si>
  <si>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</si>
  <si>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</si>
  <si>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</si>
  <si>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</si>
  <si>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</si>
  <si>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</si>
  <si>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</si>
  <si>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</si>
  <si>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</si>
  <si>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</si>
  <si>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</si>
  <si>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</si>
  <si>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</si>
  <si>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</si>
  <si>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</si>
  <si>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</si>
  <si>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</si>
  <si>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</si>
  <si>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</si>
  <si>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</si>
  <si>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</si>
  <si>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</si>
  <si>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</si>
  <si>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</si>
  <si>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</si>
  <si>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</si>
  <si>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</si>
  <si>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</si>
  <si>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</si>
  <si>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</si>
  <si>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</si>
  <si>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</si>
  <si>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</si>
  <si>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</si>
  <si>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Health Insurers  sub Total</t>
  </si>
  <si>
    <t xml:space="preserve"> Health Insurers</t>
  </si>
  <si>
    <t xml:space="preserve"> Niva bupa Health Insurance Co Ltd</t>
  </si>
  <si>
    <t xml:space="preserve"> Niva Bupa Health Insurance Co ltd</t>
  </si>
  <si>
    <t xml:space="preserve"> Health Insurers sub Total</t>
  </si>
  <si>
    <r>
      <t xml:space="preserve">Zuno General Insurance Limited </t>
    </r>
    <r>
      <rPr>
        <b/>
        <sz val="11"/>
        <color rgb="FF000000"/>
        <rFont val="Calibri"/>
        <family val="2"/>
        <scheme val="minor"/>
      </rPr>
      <t>$</t>
    </r>
  </si>
  <si>
    <t xml:space="preserve">Note: Compiled on the basis of data submitted by member insurers on Online portal
           $ Zuno General Insurance Limited formerly known as Edelweiss General Insurance Company Limited  
</t>
  </si>
  <si>
    <r>
      <t>Zuno General Insurance Limited</t>
    </r>
    <r>
      <rPr>
        <b/>
        <sz val="11"/>
        <color rgb="FF000000"/>
        <rFont val="Calibri"/>
        <family val="2"/>
        <scheme val="minor"/>
      </rPr>
      <t xml:space="preserve"> $</t>
    </r>
  </si>
  <si>
    <r>
      <t xml:space="preserve">Note: Compiled on the basis of data submitted by member insurers on Online portal
          </t>
    </r>
    <r>
      <rPr>
        <b/>
        <sz val="11"/>
        <color theme="1"/>
        <rFont val="Calibri"/>
        <family val="2"/>
        <scheme val="minor"/>
      </rPr>
      <t xml:space="preserve"> $</t>
    </r>
    <r>
      <rPr>
        <sz val="11"/>
        <color theme="1"/>
        <rFont val="Calibri"/>
        <family val="2"/>
        <scheme val="minor"/>
      </rPr>
      <t xml:space="preserve"> Zuno General Insurance Limited formerly known as Edelweiss General Insurance Company Limited  
</t>
    </r>
  </si>
  <si>
    <r>
      <t xml:space="preserve">Note: Compiled on the basis of data submitted by member insurers on Online portal
        </t>
    </r>
    <r>
      <rPr>
        <b/>
        <sz val="11"/>
        <color theme="1"/>
        <rFont val="Calibri"/>
        <family val="2"/>
        <scheme val="minor"/>
      </rPr>
      <t xml:space="preserve">   $</t>
    </r>
    <r>
      <rPr>
        <sz val="11"/>
        <color theme="1"/>
        <rFont val="Calibri"/>
        <family val="2"/>
        <scheme val="minor"/>
      </rPr>
      <t xml:space="preserve"> Zuno General Insurance Limited formerly known as Edelweiss General Insurance Company Limited  
</t>
    </r>
  </si>
  <si>
    <r>
      <t xml:space="preserve">Note: Compiled on the basis of data submitted by member insurers on Online portal
         </t>
    </r>
    <r>
      <rPr>
        <b/>
        <sz val="11"/>
        <color theme="1"/>
        <rFont val="Calibri"/>
        <family val="2"/>
        <scheme val="minor"/>
      </rPr>
      <t xml:space="preserve">  $</t>
    </r>
    <r>
      <rPr>
        <sz val="11"/>
        <color theme="1"/>
        <rFont val="Calibri"/>
        <family val="2"/>
        <scheme val="minor"/>
      </rPr>
      <t xml:space="preserve"> Zuno General Insurance Limited formerly known as Edelweiss General Insurance Company Limited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</si>
</sst>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10" fontId="0" fillId="0" borderId="1" xfId="1" applyNumberFormat="1" applyFont="1" applyBorder="1"/>
    <xf numFmtId="10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0" fontId="2" fillId="0" borderId="5" xfId="0" applyFont="1" applyBorder="1"/>
    <xf numFmtId="2" fontId="2" fillId="0" borderId="6" xfId="0" applyNumberFormat="1" applyFont="1" applyBorder="1"/>
    <xf numFmtId="0" fontId="0" fillId="0" borderId="7" xfId="0" applyBorder="1"/>
    <xf numFmtId="10" fontId="0" fillId="0" borderId="8" xfId="1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10" fontId="1" fillId="0" borderId="1" xfId="1" applyNumberFormat="1" applyFont="1" applyBorder="1"/>
    <xf numFmtId="10" fontId="0" fillId="0" borderId="1" xfId="1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0" fontId="2" fillId="0" borderId="1" xfId="1" applyNumberFormat="1" applyFont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" fontId="0" fillId="0" borderId="0" xfId="0" applyNumberFormat="1"/>
    <xf numFmtId="2" fontId="2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0" fillId="0" borderId="6" xfId="0" applyNumberForma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3" fillId="0" borderId="0" xfId="0" applyFont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10" fontId="0" fillId="0" borderId="20" xfId="1" applyNumberFormat="1" applyFon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0" fillId="0" borderId="20" xfId="0" applyNumberFormat="1" applyBorder="1"/>
    <xf numFmtId="2" fontId="0" fillId="0" borderId="21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workbookViewId="0">
      <pane ySplit="3" topLeftCell="A46" activePane="bottomLeft" state="frozen"/>
      <selection pane="bottomLeft" activeCell="A75" sqref="A75:I75"/>
    </sheetView>
  </sheetViews>
  <sheetFormatPr defaultRowHeight="14.5" x14ac:dyDescent="0.35"/>
  <cols>
    <col min="1" max="1" width="38.90625" customWidth="1"/>
    <col min="2" max="2" width="11.54296875" customWidth="1"/>
    <col min="3" max="3" width="14.6328125" customWidth="1"/>
    <col min="4" max="4" width="17.81640625" customWidth="1"/>
    <col min="5" max="5" width="8.90625" bestFit="1" customWidth="1"/>
    <col min="6" max="6" width="10.36328125" bestFit="1" customWidth="1"/>
    <col min="7" max="8" width="8.90625" bestFit="1" customWidth="1"/>
    <col min="9" max="9" width="9.36328125" customWidth="1"/>
  </cols>
  <sheetData>
    <row r="1" spans="1:9" ht="15" thickBot="1" x14ac:dyDescent="0.4"/>
    <row r="2" spans="1:9" ht="38" customHeight="1" x14ac:dyDescent="0.35">
      <c r="A2" s="49" t="s">
        <v>0</v>
      </c>
      <c r="B2" s="50"/>
      <c r="C2" s="50"/>
      <c r="D2" s="50"/>
      <c r="E2" s="50"/>
      <c r="F2" s="50"/>
      <c r="G2" s="50"/>
      <c r="H2" s="50"/>
      <c r="I2" s="51"/>
    </row>
    <row r="3" spans="1:9" s="9" customFormat="1" ht="29" x14ac:dyDescent="0.35">
      <c r="A3" s="10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1" t="s">
        <v>8</v>
      </c>
    </row>
    <row r="4" spans="1:9" x14ac:dyDescent="0.35">
      <c r="A4" s="12" t="s">
        <v>9</v>
      </c>
      <c r="B4" s="1"/>
      <c r="C4" s="1"/>
      <c r="D4" s="1"/>
      <c r="E4" s="1"/>
      <c r="F4" s="1"/>
      <c r="G4" s="1"/>
      <c r="H4" s="1"/>
      <c r="I4" s="13"/>
    </row>
    <row r="5" spans="1:9" x14ac:dyDescent="0.35">
      <c r="A5" s="12" t="s">
        <v>10</v>
      </c>
      <c r="B5" s="2">
        <v>5.17</v>
      </c>
      <c r="C5" s="2">
        <v>571.16</v>
      </c>
      <c r="D5" s="2">
        <v>0</v>
      </c>
      <c r="E5" s="2">
        <v>2.46</v>
      </c>
      <c r="F5" s="2">
        <v>578.79</v>
      </c>
      <c r="G5" s="6">
        <f>(F5-F6)/F6</f>
        <v>0.83196176489206797</v>
      </c>
      <c r="H5" s="6">
        <f>F5/$F$70</f>
        <v>7.7004100259793545E-3</v>
      </c>
      <c r="I5" s="14">
        <v>262.85000000000002</v>
      </c>
    </row>
    <row r="6" spans="1:9" x14ac:dyDescent="0.35">
      <c r="A6" s="12" t="s">
        <v>11</v>
      </c>
      <c r="B6" s="2">
        <v>1.74</v>
      </c>
      <c r="C6" s="2">
        <v>313.42</v>
      </c>
      <c r="D6" s="2">
        <v>0</v>
      </c>
      <c r="E6" s="2">
        <v>0.78</v>
      </c>
      <c r="F6" s="2">
        <v>315.94</v>
      </c>
      <c r="G6" s="2"/>
      <c r="H6" s="2"/>
      <c r="I6" s="14"/>
    </row>
    <row r="7" spans="1:9" x14ac:dyDescent="0.35">
      <c r="A7" s="12" t="s">
        <v>12</v>
      </c>
      <c r="B7" s="2">
        <v>692.25</v>
      </c>
      <c r="C7" s="2">
        <v>1709.48</v>
      </c>
      <c r="D7" s="2">
        <v>192.8</v>
      </c>
      <c r="E7" s="2">
        <v>138.02000000000001</v>
      </c>
      <c r="F7" s="2">
        <v>2732.55</v>
      </c>
      <c r="G7" s="6">
        <f>(F7-F8)/F8</f>
        <v>-1.2860574752090714E-2</v>
      </c>
      <c r="H7" s="6">
        <f>F7/$F$70</f>
        <v>3.6354732142037507E-2</v>
      </c>
      <c r="I7" s="14">
        <v>-35.6</v>
      </c>
    </row>
    <row r="8" spans="1:9" x14ac:dyDescent="0.35">
      <c r="A8" s="12" t="s">
        <v>11</v>
      </c>
      <c r="B8" s="2">
        <v>662.87</v>
      </c>
      <c r="C8" s="2">
        <v>1272.19</v>
      </c>
      <c r="D8" s="2">
        <v>779.15</v>
      </c>
      <c r="E8" s="2">
        <v>53.94</v>
      </c>
      <c r="F8" s="2">
        <v>2768.15</v>
      </c>
      <c r="G8" s="2"/>
      <c r="H8" s="2"/>
      <c r="I8" s="14"/>
    </row>
    <row r="9" spans="1:9" x14ac:dyDescent="0.35">
      <c r="A9" s="12" t="s">
        <v>13</v>
      </c>
      <c r="B9" s="2">
        <v>388.59</v>
      </c>
      <c r="C9" s="2">
        <v>98.03</v>
      </c>
      <c r="D9" s="2">
        <v>-11.68</v>
      </c>
      <c r="E9" s="2">
        <v>0.84</v>
      </c>
      <c r="F9" s="2">
        <v>475.78</v>
      </c>
      <c r="G9" s="6">
        <f>(F9-F10)/F10</f>
        <v>0.35692895644981881</v>
      </c>
      <c r="H9" s="6">
        <f>F9/$F$70</f>
        <v>6.3299315505804471E-3</v>
      </c>
      <c r="I9" s="14">
        <v>125.15</v>
      </c>
    </row>
    <row r="10" spans="1:9" x14ac:dyDescent="0.35">
      <c r="A10" s="12" t="s">
        <v>11</v>
      </c>
      <c r="B10" s="2">
        <v>255.59</v>
      </c>
      <c r="C10" s="2">
        <v>94.93</v>
      </c>
      <c r="D10" s="2">
        <v>0</v>
      </c>
      <c r="E10" s="2">
        <v>0.11</v>
      </c>
      <c r="F10" s="2">
        <v>350.63</v>
      </c>
      <c r="G10" s="2"/>
      <c r="H10" s="2"/>
      <c r="I10" s="14"/>
    </row>
    <row r="11" spans="1:9" x14ac:dyDescent="0.35">
      <c r="A11" s="37" t="s">
        <v>73</v>
      </c>
      <c r="B11" s="2">
        <v>6.43</v>
      </c>
      <c r="C11" s="2">
        <v>109.29</v>
      </c>
      <c r="D11" s="2">
        <v>0</v>
      </c>
      <c r="E11" s="2">
        <v>25.75</v>
      </c>
      <c r="F11" s="2">
        <v>141.47</v>
      </c>
      <c r="G11" s="6">
        <f>(F11-F12)/F12</f>
        <v>0.27876706137575707</v>
      </c>
      <c r="H11" s="6">
        <f>F11/$F$70</f>
        <v>1.8821627988999453E-3</v>
      </c>
      <c r="I11" s="14">
        <v>30.84</v>
      </c>
    </row>
    <row r="12" spans="1:9" x14ac:dyDescent="0.35">
      <c r="A12" s="12" t="s">
        <v>11</v>
      </c>
      <c r="B12" s="2">
        <v>7.5</v>
      </c>
      <c r="C12" s="2">
        <v>100.8</v>
      </c>
      <c r="D12" s="2">
        <v>0</v>
      </c>
      <c r="E12" s="2">
        <v>2.33</v>
      </c>
      <c r="F12" s="2">
        <v>110.63</v>
      </c>
      <c r="G12" s="2"/>
      <c r="H12" s="2"/>
      <c r="I12" s="14"/>
    </row>
    <row r="13" spans="1:9" x14ac:dyDescent="0.35">
      <c r="A13" s="12" t="s">
        <v>14</v>
      </c>
      <c r="B13" s="2">
        <v>131.97999999999999</v>
      </c>
      <c r="C13" s="2">
        <v>524.45000000000005</v>
      </c>
      <c r="D13" s="2">
        <v>0</v>
      </c>
      <c r="E13" s="2">
        <v>4.29</v>
      </c>
      <c r="F13" s="2">
        <v>660.72</v>
      </c>
      <c r="G13" s="6">
        <f>(F13-F14)/F14</f>
        <v>0.33941494861035093</v>
      </c>
      <c r="H13" s="6">
        <f>F13/$F$70</f>
        <v>8.7904333391473233E-3</v>
      </c>
      <c r="I13" s="14">
        <v>167.43</v>
      </c>
    </row>
    <row r="14" spans="1:9" x14ac:dyDescent="0.35">
      <c r="A14" s="12" t="s">
        <v>11</v>
      </c>
      <c r="B14" s="2">
        <v>115.62</v>
      </c>
      <c r="C14" s="2">
        <v>376.18</v>
      </c>
      <c r="D14" s="2">
        <v>0</v>
      </c>
      <c r="E14" s="2">
        <v>1.49</v>
      </c>
      <c r="F14" s="2">
        <v>493.29</v>
      </c>
      <c r="G14" s="2"/>
      <c r="H14" s="2"/>
      <c r="I14" s="14"/>
    </row>
    <row r="15" spans="1:9" x14ac:dyDescent="0.35">
      <c r="A15" s="12" t="s">
        <v>15</v>
      </c>
      <c r="B15" s="2">
        <v>39.58</v>
      </c>
      <c r="C15" s="2">
        <v>582.08000000000004</v>
      </c>
      <c r="D15" s="2">
        <v>0</v>
      </c>
      <c r="E15" s="2">
        <v>6.4</v>
      </c>
      <c r="F15" s="2">
        <v>628.05999999999995</v>
      </c>
      <c r="G15" s="6">
        <f>(F15-F16)/F16</f>
        <v>0.63540256223310054</v>
      </c>
      <c r="H15" s="6">
        <f>F15/$F$70</f>
        <v>8.3559140982335436E-3</v>
      </c>
      <c r="I15" s="14">
        <v>244.02</v>
      </c>
    </row>
    <row r="16" spans="1:9" x14ac:dyDescent="0.35">
      <c r="A16" s="12" t="s">
        <v>11</v>
      </c>
      <c r="B16" s="2">
        <v>21.21</v>
      </c>
      <c r="C16" s="2">
        <v>361.04</v>
      </c>
      <c r="D16" s="2">
        <v>0</v>
      </c>
      <c r="E16" s="2">
        <v>1.79</v>
      </c>
      <c r="F16" s="2">
        <v>384.04</v>
      </c>
      <c r="G16" s="2"/>
      <c r="H16" s="2"/>
      <c r="I16" s="14"/>
    </row>
    <row r="17" spans="1:9" x14ac:dyDescent="0.35">
      <c r="A17" s="12" t="s">
        <v>16</v>
      </c>
      <c r="B17" s="2">
        <v>2602.59</v>
      </c>
      <c r="C17" s="2">
        <v>1223.21</v>
      </c>
      <c r="D17" s="2">
        <v>0</v>
      </c>
      <c r="E17" s="2">
        <v>26.33</v>
      </c>
      <c r="F17" s="2">
        <v>3852.13</v>
      </c>
      <c r="G17" s="6">
        <f>(F17-F18)/F18</f>
        <v>0.18384651081314488</v>
      </c>
      <c r="H17" s="6">
        <f>F17/$F$70</f>
        <v>5.1249987859803822E-2</v>
      </c>
      <c r="I17" s="14">
        <v>598.22</v>
      </c>
    </row>
    <row r="18" spans="1:9" x14ac:dyDescent="0.35">
      <c r="A18" s="12" t="s">
        <v>11</v>
      </c>
      <c r="B18" s="2">
        <v>2352.4</v>
      </c>
      <c r="C18" s="2">
        <v>889.45</v>
      </c>
      <c r="D18" s="2">
        <v>0</v>
      </c>
      <c r="E18" s="2">
        <v>12.06</v>
      </c>
      <c r="F18" s="2">
        <v>3253.91</v>
      </c>
      <c r="G18" s="2"/>
      <c r="H18" s="2"/>
      <c r="I18" s="14"/>
    </row>
    <row r="19" spans="1:9" x14ac:dyDescent="0.35">
      <c r="A19" s="12" t="s">
        <v>17</v>
      </c>
      <c r="B19" s="2">
        <v>805.02</v>
      </c>
      <c r="C19" s="2">
        <v>3265.7</v>
      </c>
      <c r="D19" s="2">
        <v>0</v>
      </c>
      <c r="E19" s="2">
        <v>188.53</v>
      </c>
      <c r="F19" s="2">
        <v>4259.25</v>
      </c>
      <c r="G19" s="6">
        <f>(F19-F20)/F20</f>
        <v>0.40119813667048287</v>
      </c>
      <c r="H19" s="6">
        <f>F19/$F$70</f>
        <v>5.6666444484446112E-2</v>
      </c>
      <c r="I19" s="14">
        <v>1219.53</v>
      </c>
    </row>
    <row r="20" spans="1:9" x14ac:dyDescent="0.35">
      <c r="A20" s="12" t="s">
        <v>11</v>
      </c>
      <c r="B20" s="2">
        <v>694.83</v>
      </c>
      <c r="C20" s="2">
        <v>2260.34</v>
      </c>
      <c r="D20" s="2">
        <v>0</v>
      </c>
      <c r="E20" s="2">
        <v>84.55</v>
      </c>
      <c r="F20" s="2">
        <v>3039.72</v>
      </c>
      <c r="G20" s="2"/>
      <c r="H20" s="2"/>
      <c r="I20" s="14"/>
    </row>
    <row r="21" spans="1:9" x14ac:dyDescent="0.35">
      <c r="A21" s="12" t="s">
        <v>18</v>
      </c>
      <c r="B21" s="2">
        <v>152.44</v>
      </c>
      <c r="C21" s="2">
        <v>1428.38</v>
      </c>
      <c r="D21" s="2">
        <v>258.42</v>
      </c>
      <c r="E21" s="2">
        <v>2.23</v>
      </c>
      <c r="F21" s="2">
        <v>1841.47</v>
      </c>
      <c r="G21" s="6">
        <f>(F21-F22)/F22</f>
        <v>0.36827831152522988</v>
      </c>
      <c r="H21" s="6">
        <f>F21/$F$70</f>
        <v>2.4499514591717553E-2</v>
      </c>
      <c r="I21" s="14">
        <v>495.64</v>
      </c>
    </row>
    <row r="22" spans="1:9" x14ac:dyDescent="0.35">
      <c r="A22" s="12" t="s">
        <v>11</v>
      </c>
      <c r="B22" s="2">
        <v>153.68</v>
      </c>
      <c r="C22" s="2">
        <v>1064.73</v>
      </c>
      <c r="D22" s="2">
        <v>126.13</v>
      </c>
      <c r="E22" s="2">
        <v>1.29</v>
      </c>
      <c r="F22" s="2">
        <v>1345.83</v>
      </c>
      <c r="G22" s="2"/>
      <c r="H22" s="2"/>
      <c r="I22" s="14"/>
    </row>
    <row r="23" spans="1:9" x14ac:dyDescent="0.35">
      <c r="A23" s="12" t="s">
        <v>19</v>
      </c>
      <c r="B23" s="2">
        <v>75.13</v>
      </c>
      <c r="C23" s="2">
        <v>245.44</v>
      </c>
      <c r="D23" s="2">
        <v>0</v>
      </c>
      <c r="E23" s="2">
        <v>0</v>
      </c>
      <c r="F23" s="2">
        <v>320.57</v>
      </c>
      <c r="G23" s="6">
        <f>(F23-F24)/F24</f>
        <v>0.75693302641674876</v>
      </c>
      <c r="H23" s="6">
        <f>F23/$F$70</f>
        <v>4.2649673318962003E-3</v>
      </c>
      <c r="I23" s="14">
        <v>138.11000000000001</v>
      </c>
    </row>
    <row r="24" spans="1:9" x14ac:dyDescent="0.35">
      <c r="A24" s="12" t="s">
        <v>11</v>
      </c>
      <c r="B24" s="2">
        <v>68.53</v>
      </c>
      <c r="C24" s="2">
        <v>113.93</v>
      </c>
      <c r="D24" s="2">
        <v>0</v>
      </c>
      <c r="E24" s="2">
        <v>0</v>
      </c>
      <c r="F24" s="2">
        <v>182.46</v>
      </c>
      <c r="G24" s="2"/>
      <c r="H24" s="2"/>
      <c r="I24" s="14"/>
    </row>
    <row r="25" spans="1:9" x14ac:dyDescent="0.35">
      <c r="A25" s="12" t="s">
        <v>20</v>
      </c>
      <c r="B25" s="2">
        <v>42.33</v>
      </c>
      <c r="C25" s="2">
        <v>202.23</v>
      </c>
      <c r="D25" s="2">
        <v>0</v>
      </c>
      <c r="E25" s="2">
        <v>19.93</v>
      </c>
      <c r="F25" s="2">
        <v>264.49</v>
      </c>
      <c r="G25" s="6">
        <f>(F25-F26)/F26</f>
        <v>0.32829449578143832</v>
      </c>
      <c r="H25" s="6">
        <f>F25/$F$70</f>
        <v>3.5188608092248997E-3</v>
      </c>
      <c r="I25" s="14">
        <v>65.37</v>
      </c>
    </row>
    <row r="26" spans="1:9" x14ac:dyDescent="0.35">
      <c r="A26" s="12" t="s">
        <v>11</v>
      </c>
      <c r="B26" s="2">
        <v>31.72</v>
      </c>
      <c r="C26" s="2">
        <v>154.1</v>
      </c>
      <c r="D26" s="2">
        <v>0</v>
      </c>
      <c r="E26" s="2">
        <v>13.3</v>
      </c>
      <c r="F26" s="2">
        <v>199.12</v>
      </c>
      <c r="G26" s="2"/>
      <c r="H26" s="2"/>
      <c r="I26" s="14"/>
    </row>
    <row r="27" spans="1:9" x14ac:dyDescent="0.35">
      <c r="A27" s="12" t="s">
        <v>21</v>
      </c>
      <c r="B27" s="2">
        <v>33.17</v>
      </c>
      <c r="C27" s="2">
        <v>159.52000000000001</v>
      </c>
      <c r="D27" s="2">
        <v>0</v>
      </c>
      <c r="E27" s="2">
        <v>0</v>
      </c>
      <c r="F27" s="2">
        <v>192.69</v>
      </c>
      <c r="G27" s="6">
        <f>(F27-F28)/F28</f>
        <v>1.1809847198641767</v>
      </c>
      <c r="H27" s="6">
        <f>F27/$F$70</f>
        <v>2.5636103040929557E-3</v>
      </c>
      <c r="I27" s="14">
        <v>104.34</v>
      </c>
    </row>
    <row r="28" spans="1:9" x14ac:dyDescent="0.35">
      <c r="A28" s="12" t="s">
        <v>11</v>
      </c>
      <c r="B28" s="2">
        <v>24.6</v>
      </c>
      <c r="C28" s="2">
        <v>63.75</v>
      </c>
      <c r="D28" s="2">
        <v>0</v>
      </c>
      <c r="E28" s="2">
        <v>0</v>
      </c>
      <c r="F28" s="2">
        <v>88.35</v>
      </c>
      <c r="G28" s="2"/>
      <c r="H28" s="2"/>
      <c r="I28" s="14"/>
    </row>
    <row r="29" spans="1:9" x14ac:dyDescent="0.35">
      <c r="A29" s="12" t="s">
        <v>22</v>
      </c>
      <c r="B29" s="2">
        <v>1741.88</v>
      </c>
      <c r="C29" s="2">
        <v>3670.09</v>
      </c>
      <c r="D29" s="2">
        <v>736.06</v>
      </c>
      <c r="E29" s="2">
        <v>2.94</v>
      </c>
      <c r="F29" s="2">
        <v>6150.97</v>
      </c>
      <c r="G29" s="6">
        <f>(F29-F30)/F30</f>
        <v>0.24020243363947066</v>
      </c>
      <c r="H29" s="6">
        <f>F29/$F$70</f>
        <v>8.1834501386510189E-2</v>
      </c>
      <c r="I29" s="14">
        <v>1191.32</v>
      </c>
    </row>
    <row r="30" spans="1:9" x14ac:dyDescent="0.35">
      <c r="A30" s="12" t="s">
        <v>11</v>
      </c>
      <c r="B30" s="2">
        <v>1777.51</v>
      </c>
      <c r="C30" s="2">
        <v>2964.06</v>
      </c>
      <c r="D30" s="2">
        <v>216.65</v>
      </c>
      <c r="E30" s="2">
        <v>1.43</v>
      </c>
      <c r="F30" s="2">
        <v>4959.6499999999996</v>
      </c>
      <c r="G30" s="2"/>
      <c r="H30" s="2"/>
      <c r="I30" s="14"/>
    </row>
    <row r="31" spans="1:9" x14ac:dyDescent="0.35">
      <c r="A31" s="12" t="s">
        <v>23</v>
      </c>
      <c r="B31" s="2">
        <v>30.49</v>
      </c>
      <c r="C31" s="2">
        <v>4.34</v>
      </c>
      <c r="D31" s="2">
        <v>0</v>
      </c>
      <c r="E31" s="2">
        <v>0</v>
      </c>
      <c r="F31" s="2">
        <v>34.83</v>
      </c>
      <c r="G31" s="6">
        <f>(F31-F32)/F32</f>
        <v>0.46776232616940572</v>
      </c>
      <c r="H31" s="6">
        <f>F31/$F$70</f>
        <v>4.6338962526108074E-4</v>
      </c>
      <c r="I31" s="14">
        <v>11.1</v>
      </c>
    </row>
    <row r="32" spans="1:9" x14ac:dyDescent="0.35">
      <c r="A32" s="12" t="s">
        <v>11</v>
      </c>
      <c r="B32" s="2">
        <v>8.92</v>
      </c>
      <c r="C32" s="2">
        <v>14.81</v>
      </c>
      <c r="D32" s="2">
        <v>0</v>
      </c>
      <c r="E32" s="2">
        <v>0</v>
      </c>
      <c r="F32" s="2">
        <v>23.73</v>
      </c>
      <c r="G32" s="2"/>
      <c r="H32" s="2"/>
      <c r="I32" s="14"/>
    </row>
    <row r="33" spans="1:9" x14ac:dyDescent="0.35">
      <c r="A33" s="12" t="s">
        <v>24</v>
      </c>
      <c r="B33" s="2">
        <v>1.67</v>
      </c>
      <c r="C33" s="2">
        <v>9.9499999999999993</v>
      </c>
      <c r="D33" s="2">
        <v>0</v>
      </c>
      <c r="E33" s="2">
        <v>0</v>
      </c>
      <c r="F33" s="2">
        <v>11.62</v>
      </c>
      <c r="G33" s="6">
        <f>(F33-F34)/F34</f>
        <v>1.9871465295629815</v>
      </c>
      <c r="H33" s="6">
        <f>F33/$F$70</f>
        <v>1.5459625166620034E-4</v>
      </c>
      <c r="I33" s="14">
        <v>7.73</v>
      </c>
    </row>
    <row r="34" spans="1:9" x14ac:dyDescent="0.35">
      <c r="A34" s="12" t="s">
        <v>11</v>
      </c>
      <c r="B34" s="2">
        <v>1.46</v>
      </c>
      <c r="C34" s="2">
        <v>2.4300000000000002</v>
      </c>
      <c r="D34" s="2">
        <v>0</v>
      </c>
      <c r="E34" s="2">
        <v>0</v>
      </c>
      <c r="F34" s="2">
        <v>3.89</v>
      </c>
      <c r="G34" s="2"/>
      <c r="H34" s="2"/>
      <c r="I34" s="14"/>
    </row>
    <row r="35" spans="1:9" x14ac:dyDescent="0.35">
      <c r="A35" s="12" t="s">
        <v>25</v>
      </c>
      <c r="B35" s="2">
        <v>228.08</v>
      </c>
      <c r="C35" s="2">
        <v>846.71</v>
      </c>
      <c r="D35" s="2">
        <v>74.63</v>
      </c>
      <c r="E35" s="2">
        <v>66.03</v>
      </c>
      <c r="F35" s="2">
        <v>1215.45</v>
      </c>
      <c r="G35" s="6">
        <f>(F35-F36)/F36</f>
        <v>0.38653449082260072</v>
      </c>
      <c r="H35" s="6">
        <f>F35/$F$70</f>
        <v>1.6170741315635388E-2</v>
      </c>
      <c r="I35" s="14">
        <v>338.84</v>
      </c>
    </row>
    <row r="36" spans="1:9" x14ac:dyDescent="0.35">
      <c r="A36" s="12" t="s">
        <v>11</v>
      </c>
      <c r="B36" s="2">
        <v>140.36000000000001</v>
      </c>
      <c r="C36" s="2">
        <v>585.75</v>
      </c>
      <c r="D36" s="2">
        <v>127.7</v>
      </c>
      <c r="E36" s="2">
        <v>22.8</v>
      </c>
      <c r="F36" s="2">
        <v>876.61</v>
      </c>
      <c r="G36" s="2"/>
      <c r="H36" s="2"/>
      <c r="I36" s="14"/>
    </row>
    <row r="37" spans="1:9" x14ac:dyDescent="0.35">
      <c r="A37" s="12" t="s">
        <v>26</v>
      </c>
      <c r="B37" s="2">
        <v>162.9</v>
      </c>
      <c r="C37" s="2">
        <v>197.34</v>
      </c>
      <c r="D37" s="2">
        <v>0</v>
      </c>
      <c r="E37" s="2">
        <v>3.36</v>
      </c>
      <c r="F37" s="2">
        <v>363.6</v>
      </c>
      <c r="G37" s="6">
        <f>(F37-F38)/F38</f>
        <v>0.13995485327313784</v>
      </c>
      <c r="H37" s="6">
        <f>F37/$F$70</f>
        <v>4.8374524187461661E-3</v>
      </c>
      <c r="I37" s="14">
        <v>44.64</v>
      </c>
    </row>
    <row r="38" spans="1:9" x14ac:dyDescent="0.35">
      <c r="A38" s="12" t="s">
        <v>11</v>
      </c>
      <c r="B38" s="2">
        <v>164.84</v>
      </c>
      <c r="C38" s="2">
        <v>152.59</v>
      </c>
      <c r="D38" s="2">
        <v>0</v>
      </c>
      <c r="E38" s="2">
        <v>1.53</v>
      </c>
      <c r="F38" s="2">
        <v>318.95999999999998</v>
      </c>
      <c r="G38" s="2"/>
      <c r="H38" s="2"/>
      <c r="I38" s="14"/>
    </row>
    <row r="39" spans="1:9" x14ac:dyDescent="0.35">
      <c r="A39" s="12" t="s">
        <v>27</v>
      </c>
      <c r="B39" s="2">
        <v>441.31</v>
      </c>
      <c r="C39" s="2">
        <v>1275.51</v>
      </c>
      <c r="D39" s="2">
        <v>0</v>
      </c>
      <c r="E39" s="2">
        <v>2.33</v>
      </c>
      <c r="F39" s="2">
        <v>1719.15</v>
      </c>
      <c r="G39" s="6">
        <f>(F39-F40)/F40</f>
        <v>0.24885586017521696</v>
      </c>
      <c r="H39" s="6">
        <f>F39/$F$70</f>
        <v>2.2872129608601407E-2</v>
      </c>
      <c r="I39" s="14">
        <v>342.57</v>
      </c>
    </row>
    <row r="40" spans="1:9" x14ac:dyDescent="0.35">
      <c r="A40" s="12" t="s">
        <v>11</v>
      </c>
      <c r="B40" s="2">
        <v>317.11</v>
      </c>
      <c r="C40" s="2">
        <v>915.46</v>
      </c>
      <c r="D40" s="2">
        <v>143.34</v>
      </c>
      <c r="E40" s="2">
        <v>0.67</v>
      </c>
      <c r="F40" s="2">
        <v>1376.58</v>
      </c>
      <c r="G40" s="2"/>
      <c r="H40" s="2"/>
      <c r="I40" s="14"/>
    </row>
    <row r="41" spans="1:9" x14ac:dyDescent="0.35">
      <c r="A41" s="12" t="s">
        <v>28</v>
      </c>
      <c r="B41" s="2">
        <v>2.21</v>
      </c>
      <c r="C41" s="2">
        <v>0</v>
      </c>
      <c r="D41" s="2">
        <v>0</v>
      </c>
      <c r="E41" s="2">
        <v>0</v>
      </c>
      <c r="F41" s="2">
        <v>2.21</v>
      </c>
      <c r="G41" s="6">
        <f>(F41-F42)/F42</f>
        <v>-0.74450867052023117</v>
      </c>
      <c r="H41" s="6">
        <f>F41/$F$70</f>
        <v>2.940255733066289E-5</v>
      </c>
      <c r="I41" s="14">
        <v>-6.44</v>
      </c>
    </row>
    <row r="42" spans="1:9" x14ac:dyDescent="0.35">
      <c r="A42" s="12" t="s">
        <v>11</v>
      </c>
      <c r="B42" s="2">
        <v>8.65</v>
      </c>
      <c r="C42" s="2">
        <v>0</v>
      </c>
      <c r="D42" s="2">
        <v>0</v>
      </c>
      <c r="E42" s="2">
        <v>0</v>
      </c>
      <c r="F42" s="2">
        <v>8.65</v>
      </c>
      <c r="G42" s="2"/>
      <c r="H42" s="2"/>
      <c r="I42" s="14"/>
    </row>
    <row r="43" spans="1:9" x14ac:dyDescent="0.35">
      <c r="A43" s="12" t="s">
        <v>29</v>
      </c>
      <c r="B43" s="2">
        <v>508.66</v>
      </c>
      <c r="C43" s="2">
        <v>1130</v>
      </c>
      <c r="D43" s="2">
        <v>0</v>
      </c>
      <c r="E43" s="2">
        <v>222.77</v>
      </c>
      <c r="F43" s="2">
        <v>1861.43</v>
      </c>
      <c r="G43" s="6">
        <f>(F43-F44)/F44</f>
        <v>0.53894423545946846</v>
      </c>
      <c r="H43" s="6">
        <f>F43/$F$70</f>
        <v>2.4765068910414401E-2</v>
      </c>
      <c r="I43" s="14">
        <v>651.88</v>
      </c>
    </row>
    <row r="44" spans="1:9" x14ac:dyDescent="0.35">
      <c r="A44" s="12" t="s">
        <v>11</v>
      </c>
      <c r="B44" s="2">
        <v>369.01</v>
      </c>
      <c r="C44" s="2">
        <v>742.05</v>
      </c>
      <c r="D44" s="2">
        <v>0</v>
      </c>
      <c r="E44" s="2">
        <v>98.49</v>
      </c>
      <c r="F44" s="2">
        <v>1209.55</v>
      </c>
      <c r="G44" s="2"/>
      <c r="H44" s="2"/>
      <c r="I44" s="14"/>
    </row>
    <row r="45" spans="1:9" x14ac:dyDescent="0.35">
      <c r="A45" s="12" t="s">
        <v>30</v>
      </c>
      <c r="B45" s="2">
        <v>2139.2199999999998</v>
      </c>
      <c r="C45" s="2">
        <v>10203.200000000001</v>
      </c>
      <c r="D45" s="2">
        <v>2239.5500000000002</v>
      </c>
      <c r="E45" s="2">
        <v>3</v>
      </c>
      <c r="F45" s="2">
        <v>14584.97</v>
      </c>
      <c r="G45" s="6">
        <f>(F45-F46)/F46</f>
        <v>0.13058540181405637</v>
      </c>
      <c r="H45" s="6">
        <f>F45/$F$70</f>
        <v>0.19404317492805354</v>
      </c>
      <c r="I45" s="14">
        <v>1684.6</v>
      </c>
    </row>
    <row r="46" spans="1:9" x14ac:dyDescent="0.35">
      <c r="A46" s="12" t="s">
        <v>11</v>
      </c>
      <c r="B46" s="2">
        <v>2132.7399999999998</v>
      </c>
      <c r="C46" s="2">
        <v>9106.4</v>
      </c>
      <c r="D46" s="2">
        <v>1657.46</v>
      </c>
      <c r="E46" s="2">
        <v>3.77</v>
      </c>
      <c r="F46" s="2">
        <v>12900.37</v>
      </c>
      <c r="G46" s="2"/>
      <c r="H46" s="2"/>
      <c r="I46" s="14"/>
    </row>
    <row r="47" spans="1:9" x14ac:dyDescent="0.35">
      <c r="A47" s="12" t="s">
        <v>31</v>
      </c>
      <c r="B47" s="2">
        <v>1373.39</v>
      </c>
      <c r="C47" s="2">
        <v>3934.43</v>
      </c>
      <c r="D47" s="2">
        <v>1736.59</v>
      </c>
      <c r="E47" s="2">
        <v>3.67</v>
      </c>
      <c r="F47" s="2">
        <v>7048.08</v>
      </c>
      <c r="G47" s="6">
        <f>(F47-F48)/F48</f>
        <v>0.28501807719866312</v>
      </c>
      <c r="H47" s="6">
        <f>F47/$F$70</f>
        <v>9.3769944014071724E-2</v>
      </c>
      <c r="I47" s="14">
        <v>1563.27</v>
      </c>
    </row>
    <row r="48" spans="1:9" x14ac:dyDescent="0.35">
      <c r="A48" s="12" t="s">
        <v>11</v>
      </c>
      <c r="B48" s="2">
        <v>1395.4</v>
      </c>
      <c r="C48" s="2">
        <v>3341.26</v>
      </c>
      <c r="D48" s="2">
        <v>746.39</v>
      </c>
      <c r="E48" s="2">
        <v>1.76</v>
      </c>
      <c r="F48" s="2">
        <v>5484.81</v>
      </c>
      <c r="G48" s="2"/>
      <c r="H48" s="2"/>
      <c r="I48" s="14"/>
    </row>
    <row r="49" spans="1:9" x14ac:dyDescent="0.35">
      <c r="A49" s="12" t="s">
        <v>32</v>
      </c>
      <c r="B49" s="2">
        <v>1098.93</v>
      </c>
      <c r="C49" s="2">
        <v>2560.98</v>
      </c>
      <c r="D49" s="2">
        <v>2479.23</v>
      </c>
      <c r="E49" s="2">
        <v>3.93</v>
      </c>
      <c r="F49" s="2">
        <v>6143.07</v>
      </c>
      <c r="G49" s="6">
        <f>(F49-F50)/F50</f>
        <v>0.16076496619591621</v>
      </c>
      <c r="H49" s="6">
        <f>F49/$F$70</f>
        <v>8.1729397222296496E-2</v>
      </c>
      <c r="I49" s="14">
        <v>850.81</v>
      </c>
    </row>
    <row r="50" spans="1:9" x14ac:dyDescent="0.35">
      <c r="A50" s="12" t="s">
        <v>11</v>
      </c>
      <c r="B50" s="2">
        <v>1108.1500000000001</v>
      </c>
      <c r="C50" s="2">
        <v>2387.87</v>
      </c>
      <c r="D50" s="2">
        <v>1794.65</v>
      </c>
      <c r="E50" s="2">
        <v>1.59</v>
      </c>
      <c r="F50" s="2">
        <v>5292.26</v>
      </c>
      <c r="G50" s="2"/>
      <c r="H50" s="2"/>
      <c r="I50" s="14"/>
    </row>
    <row r="51" spans="1:9" x14ac:dyDescent="0.35">
      <c r="A51" s="12" t="s">
        <v>33</v>
      </c>
      <c r="B51" s="2">
        <v>82.84</v>
      </c>
      <c r="C51" s="2">
        <v>156.57</v>
      </c>
      <c r="D51" s="2">
        <v>0</v>
      </c>
      <c r="E51" s="2">
        <v>0.05</v>
      </c>
      <c r="F51" s="2">
        <v>239.46</v>
      </c>
      <c r="G51" s="6">
        <f>(F51-F52)/F52</f>
        <v>6.9686411149825753E-2</v>
      </c>
      <c r="H51" s="6">
        <f>F51/$F$70</f>
        <v>3.1858535648871204E-3</v>
      </c>
      <c r="I51" s="14">
        <v>15.6</v>
      </c>
    </row>
    <row r="52" spans="1:9" x14ac:dyDescent="0.35">
      <c r="A52" s="12" t="s">
        <v>11</v>
      </c>
      <c r="B52" s="2">
        <v>95.95</v>
      </c>
      <c r="C52" s="2">
        <v>127.9</v>
      </c>
      <c r="D52" s="2">
        <v>0</v>
      </c>
      <c r="E52" s="2">
        <v>0.01</v>
      </c>
      <c r="F52" s="2">
        <v>223.86</v>
      </c>
      <c r="G52" s="2"/>
      <c r="H52" s="2"/>
      <c r="I52" s="14"/>
    </row>
    <row r="53" spans="1:9" s="5" customFormat="1" x14ac:dyDescent="0.35">
      <c r="A53" s="15" t="s">
        <v>34</v>
      </c>
      <c r="B53" s="4">
        <f>B5+B7+B9+B11+B13+B15+B17+B19+B21+B23+B25+B27+B29+B31+B33+B35+B37+B39+B41+B43+B45+B47+B49+B51</f>
        <v>12786.26</v>
      </c>
      <c r="C53" s="4">
        <f t="shared" ref="C53:F53" si="0">C5+C7+C9+C11+C13+C15+C17+C19+C21+C23+C25+C27+C29+C31+C33+C35+C37+C39+C41+C43+C45+C47+C49+C51</f>
        <v>34108.090000000004</v>
      </c>
      <c r="D53" s="4">
        <f t="shared" si="0"/>
        <v>7705.6</v>
      </c>
      <c r="E53" s="4">
        <f t="shared" si="0"/>
        <v>722.8599999999999</v>
      </c>
      <c r="F53" s="4">
        <f t="shared" si="0"/>
        <v>55322.81</v>
      </c>
      <c r="G53" s="6">
        <f>(F53-F54)/F54</f>
        <v>0.22365845118631555</v>
      </c>
      <c r="H53" s="6">
        <f>F53/$F$70</f>
        <v>0.73603262113953405</v>
      </c>
      <c r="I53" s="16">
        <v>10111.82</v>
      </c>
    </row>
    <row r="54" spans="1:9" x14ac:dyDescent="0.35">
      <c r="A54" s="12" t="s">
        <v>35</v>
      </c>
      <c r="B54" s="2">
        <v>11910.39</v>
      </c>
      <c r="C54" s="2">
        <v>27405.439999999999</v>
      </c>
      <c r="D54" s="2">
        <v>5591.47</v>
      </c>
      <c r="E54" s="2">
        <v>303.69</v>
      </c>
      <c r="F54" s="2">
        <v>45210.99</v>
      </c>
      <c r="G54" s="2"/>
      <c r="H54" s="2"/>
      <c r="I54" s="14"/>
    </row>
    <row r="55" spans="1:9" x14ac:dyDescent="0.35">
      <c r="A55" s="12" t="s">
        <v>36</v>
      </c>
      <c r="B55" s="6">
        <f>(B53-B54)/B54</f>
        <v>7.353831402666082E-2</v>
      </c>
      <c r="C55" s="6">
        <f t="shared" ref="C55:F55" si="1">(C53-C54)/C54</f>
        <v>0.24457370507461312</v>
      </c>
      <c r="D55" s="6">
        <f t="shared" si="1"/>
        <v>0.37809914029763192</v>
      </c>
      <c r="E55" s="6">
        <f t="shared" si="1"/>
        <v>1.3802561822911519</v>
      </c>
      <c r="F55" s="6">
        <f t="shared" si="1"/>
        <v>0.22365845118631555</v>
      </c>
      <c r="G55" s="2"/>
      <c r="H55" s="2"/>
      <c r="I55" s="14"/>
    </row>
    <row r="56" spans="1:9" s="5" customFormat="1" x14ac:dyDescent="0.35">
      <c r="A56" s="15" t="s">
        <v>69</v>
      </c>
      <c r="B56" s="4"/>
      <c r="C56" s="4"/>
      <c r="D56" s="4"/>
      <c r="E56" s="4"/>
      <c r="F56" s="4"/>
      <c r="G56" s="4"/>
      <c r="H56" s="4"/>
      <c r="I56" s="16"/>
    </row>
    <row r="57" spans="1:9" x14ac:dyDescent="0.35">
      <c r="A57" s="12" t="s">
        <v>70</v>
      </c>
      <c r="B57" s="2">
        <v>2318.8200000000002</v>
      </c>
      <c r="C57" s="2">
        <v>763.22</v>
      </c>
      <c r="D57" s="2">
        <v>0</v>
      </c>
      <c r="E57" s="2">
        <v>4.37</v>
      </c>
      <c r="F57" s="2">
        <v>3086.41</v>
      </c>
      <c r="G57" s="6">
        <f>(F57-F58)/F58</f>
        <v>0.44270609352504514</v>
      </c>
      <c r="H57" s="6">
        <f>F57/$F$70</f>
        <v>4.1062600439335406E-2</v>
      </c>
      <c r="I57" s="14">
        <v>947.09</v>
      </c>
    </row>
    <row r="58" spans="1:9" x14ac:dyDescent="0.35">
      <c r="A58" s="12" t="s">
        <v>11</v>
      </c>
      <c r="B58" s="2">
        <v>1665.98</v>
      </c>
      <c r="C58" s="2">
        <v>473.34</v>
      </c>
      <c r="D58" s="2">
        <v>0</v>
      </c>
      <c r="E58" s="2">
        <v>0</v>
      </c>
      <c r="F58" s="2">
        <v>2139.3200000000002</v>
      </c>
      <c r="G58" s="2"/>
      <c r="H58" s="2"/>
      <c r="I58" s="14"/>
    </row>
    <row r="59" spans="1:9" x14ac:dyDescent="0.35">
      <c r="A59" s="12" t="s">
        <v>37</v>
      </c>
      <c r="B59" s="2">
        <v>649.49</v>
      </c>
      <c r="C59" s="2">
        <v>1404.13</v>
      </c>
      <c r="D59" s="2">
        <v>0</v>
      </c>
      <c r="E59" s="2">
        <v>0</v>
      </c>
      <c r="F59" s="2">
        <v>2053.62</v>
      </c>
      <c r="G59" s="6">
        <f>(F59-F60)/F60</f>
        <v>0.63007707389092182</v>
      </c>
      <c r="H59" s="6">
        <f>F59/$F$70</f>
        <v>2.7322027052215349E-2</v>
      </c>
      <c r="I59" s="14">
        <v>793.79</v>
      </c>
    </row>
    <row r="60" spans="1:9" x14ac:dyDescent="0.35">
      <c r="A60" s="12" t="s">
        <v>11</v>
      </c>
      <c r="B60" s="2">
        <v>525.74</v>
      </c>
      <c r="C60" s="2">
        <v>734.09</v>
      </c>
      <c r="D60" s="2">
        <v>0</v>
      </c>
      <c r="E60" s="2">
        <v>0</v>
      </c>
      <c r="F60" s="2">
        <v>1259.83</v>
      </c>
      <c r="G60" s="2"/>
      <c r="H60" s="2"/>
      <c r="I60" s="14"/>
    </row>
    <row r="61" spans="1:9" x14ac:dyDescent="0.35">
      <c r="A61" s="12" t="s">
        <v>38</v>
      </c>
      <c r="B61" s="2">
        <v>2085.9499999999998</v>
      </c>
      <c r="C61" s="2">
        <v>1662.55</v>
      </c>
      <c r="D61" s="2">
        <v>0</v>
      </c>
      <c r="E61" s="2">
        <v>107.01</v>
      </c>
      <c r="F61" s="2">
        <v>3855.51</v>
      </c>
      <c r="G61" s="6">
        <f>(F61-F62)/F62</f>
        <v>0.39328924544666105</v>
      </c>
      <c r="H61" s="6">
        <f>F61/$F$70</f>
        <v>5.1294956476897774E-2</v>
      </c>
      <c r="I61" s="14">
        <v>1088.31</v>
      </c>
    </row>
    <row r="62" spans="1:9" x14ac:dyDescent="0.35">
      <c r="A62" s="12" t="s">
        <v>11</v>
      </c>
      <c r="B62" s="2">
        <v>1701.77</v>
      </c>
      <c r="C62" s="2">
        <v>1014.59</v>
      </c>
      <c r="D62" s="2">
        <v>0</v>
      </c>
      <c r="E62" s="2">
        <v>50.84</v>
      </c>
      <c r="F62" s="2">
        <v>2767.2</v>
      </c>
      <c r="G62" s="2"/>
      <c r="H62" s="2"/>
      <c r="I62" s="14"/>
    </row>
    <row r="63" spans="1:9" x14ac:dyDescent="0.35">
      <c r="A63" s="12" t="s">
        <v>39</v>
      </c>
      <c r="B63" s="2">
        <v>441.27</v>
      </c>
      <c r="C63" s="2">
        <v>604.97</v>
      </c>
      <c r="D63" s="2">
        <v>0</v>
      </c>
      <c r="E63" s="2">
        <v>1.3</v>
      </c>
      <c r="F63" s="2">
        <v>1047.54</v>
      </c>
      <c r="G63" s="6">
        <f>(F63-F64)/F64</f>
        <v>0.36537108000312807</v>
      </c>
      <c r="H63" s="6">
        <f>F63/$F$70</f>
        <v>1.393681217473421E-2</v>
      </c>
      <c r="I63" s="14">
        <v>280.32</v>
      </c>
    </row>
    <row r="64" spans="1:9" x14ac:dyDescent="0.35">
      <c r="A64" s="12" t="s">
        <v>11</v>
      </c>
      <c r="B64" s="2">
        <v>360.99</v>
      </c>
      <c r="C64" s="2">
        <v>403.88</v>
      </c>
      <c r="D64" s="2">
        <v>0</v>
      </c>
      <c r="E64" s="2">
        <v>2.35</v>
      </c>
      <c r="F64" s="2">
        <v>767.22</v>
      </c>
      <c r="G64" s="2"/>
      <c r="H64" s="2"/>
      <c r="I64" s="14"/>
    </row>
    <row r="65" spans="1:18" x14ac:dyDescent="0.35">
      <c r="A65" s="12" t="s">
        <v>40</v>
      </c>
      <c r="B65" s="2">
        <v>9150.3700000000008</v>
      </c>
      <c r="C65" s="2">
        <v>645.80999999999995</v>
      </c>
      <c r="D65" s="2">
        <v>0</v>
      </c>
      <c r="E65" s="2">
        <v>1.46</v>
      </c>
      <c r="F65" s="2">
        <v>9797.64</v>
      </c>
      <c r="G65" s="6">
        <f>(F65-F66)/F66</f>
        <v>0.12832229883098364</v>
      </c>
      <c r="H65" s="6">
        <f>F65/$F$70</f>
        <v>0.13035098271728324</v>
      </c>
      <c r="I65" s="14">
        <v>1114.27</v>
      </c>
    </row>
    <row r="66" spans="1:18" x14ac:dyDescent="0.35">
      <c r="A66" s="12" t="s">
        <v>11</v>
      </c>
      <c r="B66" s="2">
        <v>7674.9</v>
      </c>
      <c r="C66" s="2">
        <v>1008.28</v>
      </c>
      <c r="D66" s="2">
        <v>0</v>
      </c>
      <c r="E66" s="2">
        <v>0.19</v>
      </c>
      <c r="F66" s="2">
        <v>8683.3700000000008</v>
      </c>
      <c r="G66" s="2"/>
      <c r="H66" s="2"/>
      <c r="I66" s="14"/>
    </row>
    <row r="67" spans="1:18" s="5" customFormat="1" x14ac:dyDescent="0.35">
      <c r="A67" s="15" t="s">
        <v>68</v>
      </c>
      <c r="B67" s="4">
        <f>B57+B59+B61+B63+B65</f>
        <v>14645.900000000001</v>
      </c>
      <c r="C67" s="4">
        <f t="shared" ref="C67:F67" si="2">C57+C59+C61+C63+C65</f>
        <v>5080.68</v>
      </c>
      <c r="D67" s="4">
        <f t="shared" si="2"/>
        <v>0</v>
      </c>
      <c r="E67" s="4">
        <f t="shared" si="2"/>
        <v>114.14</v>
      </c>
      <c r="F67" s="4">
        <f t="shared" si="2"/>
        <v>19840.72</v>
      </c>
      <c r="G67" s="7">
        <f>(F67-F68)/F68</f>
        <v>0.27046143482654095</v>
      </c>
      <c r="H67" s="6">
        <f>F67/$F$70</f>
        <v>0.26396737886046601</v>
      </c>
      <c r="I67" s="16">
        <v>4223.78</v>
      </c>
    </row>
    <row r="68" spans="1:18" x14ac:dyDescent="0.35">
      <c r="A68" s="12" t="s">
        <v>35</v>
      </c>
      <c r="B68" s="2">
        <v>11929.38</v>
      </c>
      <c r="C68" s="2">
        <v>3634.18</v>
      </c>
      <c r="D68" s="2">
        <v>0</v>
      </c>
      <c r="E68" s="2">
        <v>53.38</v>
      </c>
      <c r="F68" s="2">
        <v>15616.94</v>
      </c>
      <c r="G68" s="2"/>
      <c r="H68" s="2"/>
      <c r="I68" s="14"/>
    </row>
    <row r="69" spans="1:18" x14ac:dyDescent="0.35">
      <c r="A69" s="12" t="s">
        <v>36</v>
      </c>
      <c r="B69" s="6">
        <f>(B67-B68)/B68</f>
        <v>0.22771677991647532</v>
      </c>
      <c r="C69" s="6">
        <f t="shared" ref="C69:F69" si="3">(C67-C68)/C68</f>
        <v>0.39802651492221092</v>
      </c>
      <c r="D69" s="6">
        <v>0</v>
      </c>
      <c r="E69" s="6">
        <f t="shared" si="3"/>
        <v>1.1382540277257398</v>
      </c>
      <c r="F69" s="6">
        <f t="shared" si="3"/>
        <v>0.27046143482654095</v>
      </c>
      <c r="G69" s="2"/>
      <c r="H69" s="2"/>
      <c r="I69" s="14"/>
    </row>
    <row r="70" spans="1:18" s="5" customFormat="1" x14ac:dyDescent="0.35">
      <c r="A70" s="15" t="s">
        <v>41</v>
      </c>
      <c r="B70" s="4">
        <f>B67+B53</f>
        <v>27432.160000000003</v>
      </c>
      <c r="C70" s="4">
        <f t="shared" ref="C70:F70" si="4">C67+C53</f>
        <v>39188.770000000004</v>
      </c>
      <c r="D70" s="4">
        <f t="shared" si="4"/>
        <v>7705.6</v>
      </c>
      <c r="E70" s="4">
        <f t="shared" si="4"/>
        <v>836.99999999999989</v>
      </c>
      <c r="F70" s="4">
        <f t="shared" si="4"/>
        <v>75163.53</v>
      </c>
      <c r="G70" s="7">
        <f>(F70-F71)/F71</f>
        <v>0.23567463170290356</v>
      </c>
      <c r="H70" s="7">
        <f>F70/$F$70</f>
        <v>1</v>
      </c>
      <c r="I70" s="16">
        <v>14335.6</v>
      </c>
    </row>
    <row r="71" spans="1:18" x14ac:dyDescent="0.35">
      <c r="A71" s="12" t="s">
        <v>35</v>
      </c>
      <c r="B71" s="2">
        <v>23839.77</v>
      </c>
      <c r="C71" s="2">
        <v>31039.62</v>
      </c>
      <c r="D71" s="2">
        <v>5591.47</v>
      </c>
      <c r="E71" s="2">
        <v>357.07</v>
      </c>
      <c r="F71" s="2">
        <v>60827.93</v>
      </c>
      <c r="G71" s="2"/>
      <c r="H71" s="2"/>
      <c r="I71" s="14"/>
    </row>
    <row r="72" spans="1:18" x14ac:dyDescent="0.35">
      <c r="A72" s="12" t="s">
        <v>36</v>
      </c>
      <c r="B72" s="6">
        <f>(B70-B71)/B71</f>
        <v>0.15068895379443689</v>
      </c>
      <c r="C72" s="6">
        <f t="shared" ref="C72:F72" si="5">(C70-C71)/C71</f>
        <v>0.26254026305734429</v>
      </c>
      <c r="D72" s="6">
        <f t="shared" si="5"/>
        <v>0.37809914029763192</v>
      </c>
      <c r="E72" s="6">
        <f t="shared" si="5"/>
        <v>1.3440781919511577</v>
      </c>
      <c r="F72" s="6">
        <f t="shared" si="5"/>
        <v>0.23567463170290356</v>
      </c>
      <c r="G72" s="2"/>
      <c r="H72" s="2"/>
      <c r="I72" s="14"/>
    </row>
    <row r="73" spans="1:18" x14ac:dyDescent="0.35">
      <c r="A73" s="12" t="s">
        <v>42</v>
      </c>
      <c r="B73" s="6">
        <f>B70/$F$70</f>
        <v>0.36496636068050559</v>
      </c>
      <c r="C73" s="6">
        <f t="shared" ref="C73:F73" si="6">C70/$F$70</f>
        <v>0.52138011612812762</v>
      </c>
      <c r="D73" s="6">
        <f t="shared" si="6"/>
        <v>0.10251780351455021</v>
      </c>
      <c r="E73" s="6">
        <f t="shared" si="6"/>
        <v>1.1135719676816667E-2</v>
      </c>
      <c r="F73" s="6">
        <f t="shared" si="6"/>
        <v>1</v>
      </c>
      <c r="G73" s="2"/>
      <c r="H73" s="2"/>
      <c r="I73" s="14"/>
    </row>
    <row r="74" spans="1:18" ht="15" thickBot="1" x14ac:dyDescent="0.4">
      <c r="A74" s="17" t="s">
        <v>43</v>
      </c>
      <c r="B74" s="18">
        <f>B71/$F$71</f>
        <v>0.39192144135103729</v>
      </c>
      <c r="C74" s="18">
        <f t="shared" ref="C74:F74" si="7">C71/$F$71</f>
        <v>0.51028565331748099</v>
      </c>
      <c r="D74" s="18">
        <f t="shared" si="7"/>
        <v>9.1922740096531314E-2</v>
      </c>
      <c r="E74" s="18">
        <f t="shared" si="7"/>
        <v>5.8701652349504576E-3</v>
      </c>
      <c r="F74" s="18">
        <f t="shared" si="7"/>
        <v>1</v>
      </c>
      <c r="G74" s="19"/>
      <c r="H74" s="19"/>
      <c r="I74" s="20"/>
    </row>
    <row r="75" spans="1:18" ht="29" customHeight="1" thickBot="1" x14ac:dyDescent="0.4">
      <c r="A75" s="52" t="s">
        <v>74</v>
      </c>
      <c r="B75" s="53"/>
      <c r="C75" s="53"/>
      <c r="D75" s="53"/>
      <c r="E75" s="53"/>
      <c r="F75" s="53"/>
      <c r="G75" s="53"/>
      <c r="H75" s="53"/>
      <c r="I75" s="53"/>
      <c r="J75" s="38"/>
      <c r="K75" s="38"/>
      <c r="L75" s="38"/>
      <c r="M75" s="38"/>
      <c r="N75" s="38"/>
      <c r="O75" s="38"/>
      <c r="P75" s="38"/>
      <c r="Q75" s="38"/>
      <c r="R75" s="39"/>
    </row>
  </sheetData>
  <mergeCells count="2">
    <mergeCell ref="A2:I2"/>
    <mergeCell ref="A75:I75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6"/>
  <sheetViews>
    <sheetView workbookViewId="0">
      <selection activeCell="F60" sqref="F60"/>
    </sheetView>
  </sheetViews>
  <sheetFormatPr defaultRowHeight="14.5" x14ac:dyDescent="0.35"/>
  <cols>
    <col min="1" max="1" width="38.54296875" customWidth="1"/>
    <col min="2" max="2" width="14" customWidth="1"/>
  </cols>
  <sheetData>
    <row r="1" spans="1:9" ht="15" thickBot="1" x14ac:dyDescent="0.4"/>
    <row r="2" spans="1:9" ht="40" customHeight="1" x14ac:dyDescent="0.35">
      <c r="A2" s="55" t="s">
        <v>0</v>
      </c>
      <c r="B2" s="56"/>
      <c r="C2" s="56"/>
      <c r="D2" s="56"/>
      <c r="E2" s="56"/>
      <c r="F2" s="56"/>
      <c r="G2" s="56"/>
      <c r="H2" s="56"/>
      <c r="I2" s="57"/>
    </row>
    <row r="3" spans="1:9" s="34" customFormat="1" ht="58" x14ac:dyDescent="0.35">
      <c r="A3" s="10"/>
      <c r="B3" s="8" t="s">
        <v>44</v>
      </c>
      <c r="C3" s="8" t="s">
        <v>45</v>
      </c>
      <c r="D3" s="8" t="s">
        <v>46</v>
      </c>
      <c r="E3" s="8" t="s">
        <v>47</v>
      </c>
      <c r="F3" s="8" t="s">
        <v>5</v>
      </c>
      <c r="G3" s="8" t="s">
        <v>6</v>
      </c>
      <c r="H3" s="8" t="s">
        <v>7</v>
      </c>
      <c r="I3" s="11" t="s">
        <v>8</v>
      </c>
    </row>
    <row r="4" spans="1:9" s="5" customFormat="1" x14ac:dyDescent="0.35">
      <c r="A4" s="15" t="s">
        <v>9</v>
      </c>
      <c r="B4" s="3"/>
      <c r="C4" s="3"/>
      <c r="D4" s="3"/>
      <c r="E4" s="3"/>
      <c r="F4" s="3"/>
      <c r="G4" s="3"/>
      <c r="H4" s="3"/>
      <c r="I4" s="25"/>
    </row>
    <row r="5" spans="1:9" x14ac:dyDescent="0.35">
      <c r="A5" s="12" t="s">
        <v>10</v>
      </c>
      <c r="B5" s="2">
        <v>0</v>
      </c>
      <c r="C5" s="2">
        <v>0</v>
      </c>
      <c r="D5" s="2">
        <v>0</v>
      </c>
      <c r="E5" s="2">
        <v>66.44</v>
      </c>
      <c r="F5" s="2">
        <v>66.44</v>
      </c>
      <c r="G5" s="22">
        <f>(F5-F6)/F6</f>
        <v>0.1990615412380437</v>
      </c>
      <c r="H5" s="22">
        <f>F5/$F$51</f>
        <v>1.5467241527820782E-2</v>
      </c>
      <c r="I5" s="35">
        <v>11.03</v>
      </c>
    </row>
    <row r="6" spans="1:9" x14ac:dyDescent="0.35">
      <c r="A6" s="12" t="s">
        <v>11</v>
      </c>
      <c r="B6" s="2">
        <v>0</v>
      </c>
      <c r="C6" s="2">
        <v>0</v>
      </c>
      <c r="D6" s="2">
        <v>0</v>
      </c>
      <c r="E6" s="2">
        <v>55.41</v>
      </c>
      <c r="F6" s="2">
        <v>55.41</v>
      </c>
      <c r="G6" s="23"/>
      <c r="H6" s="23"/>
      <c r="I6" s="35"/>
    </row>
    <row r="7" spans="1:9" x14ac:dyDescent="0.35">
      <c r="A7" s="12" t="s">
        <v>12</v>
      </c>
      <c r="B7" s="2">
        <v>44.49</v>
      </c>
      <c r="C7" s="2">
        <v>0.45</v>
      </c>
      <c r="D7" s="2">
        <v>74.73</v>
      </c>
      <c r="E7" s="2">
        <v>333.45</v>
      </c>
      <c r="F7" s="2">
        <v>453.12</v>
      </c>
      <c r="G7" s="22">
        <f>(F7-F8)/F8</f>
        <v>0.17012705299039355</v>
      </c>
      <c r="H7" s="22">
        <f>F7/$F$51</f>
        <v>0.10548640097962302</v>
      </c>
      <c r="I7" s="35">
        <v>65.88</v>
      </c>
    </row>
    <row r="8" spans="1:9" x14ac:dyDescent="0.35">
      <c r="A8" s="12" t="s">
        <v>11</v>
      </c>
      <c r="B8" s="2">
        <v>36.299999999999997</v>
      </c>
      <c r="C8" s="2">
        <v>0.52</v>
      </c>
      <c r="D8" s="2">
        <v>66.650000000000006</v>
      </c>
      <c r="E8" s="2">
        <v>283.77</v>
      </c>
      <c r="F8" s="2">
        <v>387.24</v>
      </c>
      <c r="G8" s="23"/>
      <c r="H8" s="23"/>
      <c r="I8" s="35"/>
    </row>
    <row r="9" spans="1:9" x14ac:dyDescent="0.35">
      <c r="A9" s="12" t="s">
        <v>13</v>
      </c>
      <c r="B9" s="2">
        <v>11.54</v>
      </c>
      <c r="C9" s="2">
        <v>8.5</v>
      </c>
      <c r="D9" s="2">
        <v>1.1499999999999999</v>
      </c>
      <c r="E9" s="2">
        <v>0</v>
      </c>
      <c r="F9" s="2">
        <v>21.19</v>
      </c>
      <c r="G9" s="22">
        <f>(F9-F10)/F10</f>
        <v>0.4231027535258563</v>
      </c>
      <c r="H9" s="22">
        <f>F9/$F$51</f>
        <v>4.9330350387495848E-3</v>
      </c>
      <c r="I9" s="35">
        <v>6.3</v>
      </c>
    </row>
    <row r="10" spans="1:9" x14ac:dyDescent="0.35">
      <c r="A10" s="12" t="s">
        <v>11</v>
      </c>
      <c r="B10" s="2">
        <v>5.21</v>
      </c>
      <c r="C10" s="2">
        <v>8.86</v>
      </c>
      <c r="D10" s="2">
        <v>0.82</v>
      </c>
      <c r="E10" s="2">
        <v>0</v>
      </c>
      <c r="F10" s="2">
        <v>14.89</v>
      </c>
      <c r="G10" s="23"/>
      <c r="H10" s="23"/>
      <c r="I10" s="35"/>
    </row>
    <row r="11" spans="1:9" x14ac:dyDescent="0.35">
      <c r="A11" s="37" t="s">
        <v>75</v>
      </c>
      <c r="B11" s="2">
        <v>0.05</v>
      </c>
      <c r="C11" s="2">
        <v>0</v>
      </c>
      <c r="D11" s="2">
        <v>0</v>
      </c>
      <c r="E11" s="2">
        <v>0</v>
      </c>
      <c r="F11" s="2">
        <v>0.05</v>
      </c>
      <c r="G11" s="22">
        <f>(F11-F12)/F12</f>
        <v>0</v>
      </c>
      <c r="H11" s="22">
        <f>F11/$F$51</f>
        <v>1.1640007170244418E-5</v>
      </c>
      <c r="I11" s="35">
        <v>0</v>
      </c>
    </row>
    <row r="12" spans="1:9" x14ac:dyDescent="0.35">
      <c r="A12" s="12" t="s">
        <v>11</v>
      </c>
      <c r="B12" s="2">
        <v>0.05</v>
      </c>
      <c r="C12" s="2">
        <v>0</v>
      </c>
      <c r="D12" s="2">
        <v>0</v>
      </c>
      <c r="E12" s="2">
        <v>0</v>
      </c>
      <c r="F12" s="2">
        <v>0.05</v>
      </c>
      <c r="G12" s="23"/>
      <c r="H12" s="23"/>
      <c r="I12" s="35"/>
    </row>
    <row r="13" spans="1:9" x14ac:dyDescent="0.35">
      <c r="A13" s="12" t="s">
        <v>14</v>
      </c>
      <c r="B13" s="2">
        <v>30.63</v>
      </c>
      <c r="C13" s="2">
        <v>0.18</v>
      </c>
      <c r="D13" s="2">
        <v>23.77</v>
      </c>
      <c r="E13" s="2">
        <v>0</v>
      </c>
      <c r="F13" s="2">
        <v>54.58</v>
      </c>
      <c r="G13" s="22">
        <f>(F13-F14)/F14</f>
        <v>1.9234360410831021E-2</v>
      </c>
      <c r="H13" s="22">
        <f>F13/$F$51</f>
        <v>1.2706231827038806E-2</v>
      </c>
      <c r="I13" s="35">
        <v>1.03</v>
      </c>
    </row>
    <row r="14" spans="1:9" x14ac:dyDescent="0.35">
      <c r="A14" s="12" t="s">
        <v>11</v>
      </c>
      <c r="B14" s="2">
        <v>29.75</v>
      </c>
      <c r="C14" s="2">
        <v>0.17</v>
      </c>
      <c r="D14" s="2">
        <v>23.63</v>
      </c>
      <c r="E14" s="2">
        <v>0</v>
      </c>
      <c r="F14" s="2">
        <v>53.55</v>
      </c>
      <c r="G14" s="23"/>
      <c r="H14" s="23"/>
      <c r="I14" s="35"/>
    </row>
    <row r="15" spans="1:9" x14ac:dyDescent="0.35">
      <c r="A15" s="12" t="s">
        <v>15</v>
      </c>
      <c r="B15" s="2">
        <v>36.950000000000003</v>
      </c>
      <c r="C15" s="2">
        <v>0.15</v>
      </c>
      <c r="D15" s="2">
        <v>0</v>
      </c>
      <c r="E15" s="2">
        <v>596.66999999999996</v>
      </c>
      <c r="F15" s="2">
        <v>633.77</v>
      </c>
      <c r="G15" s="22">
        <f>(F15-F16)/F16</f>
        <v>0.31411213403002408</v>
      </c>
      <c r="H15" s="22">
        <f>F15/$F$51</f>
        <v>0.14754174688571609</v>
      </c>
      <c r="I15" s="35">
        <v>151.49</v>
      </c>
    </row>
    <row r="16" spans="1:9" x14ac:dyDescent="0.35">
      <c r="A16" s="12" t="s">
        <v>11</v>
      </c>
      <c r="B16" s="2">
        <v>115.61</v>
      </c>
      <c r="C16" s="2">
        <v>0.13</v>
      </c>
      <c r="D16" s="2">
        <v>0</v>
      </c>
      <c r="E16" s="2">
        <v>366.54</v>
      </c>
      <c r="F16" s="2">
        <v>482.28</v>
      </c>
      <c r="G16" s="23"/>
      <c r="H16" s="23"/>
      <c r="I16" s="35"/>
    </row>
    <row r="17" spans="1:9" x14ac:dyDescent="0.35">
      <c r="A17" s="12" t="s">
        <v>16</v>
      </c>
      <c r="B17" s="2">
        <v>18.05</v>
      </c>
      <c r="C17" s="2">
        <v>3.1</v>
      </c>
      <c r="D17" s="2">
        <v>0.13</v>
      </c>
      <c r="E17" s="2">
        <v>462.37</v>
      </c>
      <c r="F17" s="2">
        <v>483.65</v>
      </c>
      <c r="G17" s="22">
        <f>(F17-F18)/F18</f>
        <v>0.4589743589743589</v>
      </c>
      <c r="H17" s="22">
        <f>F17/$F$51</f>
        <v>0.11259378935777424</v>
      </c>
      <c r="I17" s="35">
        <v>152.15</v>
      </c>
    </row>
    <row r="18" spans="1:9" x14ac:dyDescent="0.35">
      <c r="A18" s="12" t="s">
        <v>11</v>
      </c>
      <c r="B18" s="2">
        <v>14.09</v>
      </c>
      <c r="C18" s="2">
        <v>3.07</v>
      </c>
      <c r="D18" s="2">
        <v>0.15</v>
      </c>
      <c r="E18" s="2">
        <v>314.19</v>
      </c>
      <c r="F18" s="2">
        <v>331.5</v>
      </c>
      <c r="G18" s="23"/>
      <c r="H18" s="23"/>
      <c r="I18" s="35"/>
    </row>
    <row r="19" spans="1:9" x14ac:dyDescent="0.35">
      <c r="A19" s="12" t="s">
        <v>17</v>
      </c>
      <c r="B19" s="2">
        <v>102.22</v>
      </c>
      <c r="C19" s="2">
        <v>0.62</v>
      </c>
      <c r="D19" s="2">
        <v>0.46</v>
      </c>
      <c r="E19" s="2">
        <v>625.75</v>
      </c>
      <c r="F19" s="2">
        <v>729.05</v>
      </c>
      <c r="G19" s="22">
        <f>(F19-F20)/F20</f>
        <v>0.286755621447986</v>
      </c>
      <c r="H19" s="22">
        <f>F19/$F$51</f>
        <v>0.16972294454933384</v>
      </c>
      <c r="I19" s="35">
        <v>162.47</v>
      </c>
    </row>
    <row r="20" spans="1:9" x14ac:dyDescent="0.35">
      <c r="A20" s="12" t="s">
        <v>11</v>
      </c>
      <c r="B20" s="2">
        <v>83.92</v>
      </c>
      <c r="C20" s="2">
        <v>0.61</v>
      </c>
      <c r="D20" s="2">
        <v>0.49</v>
      </c>
      <c r="E20" s="2">
        <v>481.56</v>
      </c>
      <c r="F20" s="2">
        <v>566.58000000000004</v>
      </c>
      <c r="G20" s="23"/>
      <c r="H20" s="23"/>
      <c r="I20" s="35"/>
    </row>
    <row r="21" spans="1:9" x14ac:dyDescent="0.35">
      <c r="A21" s="12" t="s">
        <v>18</v>
      </c>
      <c r="B21" s="2">
        <v>42.92</v>
      </c>
      <c r="C21" s="2">
        <v>52.74</v>
      </c>
      <c r="D21" s="2">
        <v>4.84</v>
      </c>
      <c r="E21" s="2">
        <v>95.62</v>
      </c>
      <c r="F21" s="2">
        <v>196.12</v>
      </c>
      <c r="G21" s="22">
        <f>(F21-F22)/F22</f>
        <v>0.18889427740058193</v>
      </c>
      <c r="H21" s="22">
        <f>F21/$F$51</f>
        <v>4.5656764124566707E-2</v>
      </c>
      <c r="I21" s="35">
        <v>31.16</v>
      </c>
    </row>
    <row r="22" spans="1:9" x14ac:dyDescent="0.35">
      <c r="A22" s="12" t="s">
        <v>11</v>
      </c>
      <c r="B22" s="2">
        <v>36.81</v>
      </c>
      <c r="C22" s="2">
        <v>45.71</v>
      </c>
      <c r="D22" s="2">
        <v>3.27</v>
      </c>
      <c r="E22" s="2">
        <v>79.17</v>
      </c>
      <c r="F22" s="2">
        <v>164.96</v>
      </c>
      <c r="G22" s="23"/>
      <c r="H22" s="23"/>
      <c r="I22" s="35"/>
    </row>
    <row r="23" spans="1:9" x14ac:dyDescent="0.35">
      <c r="A23" s="12" t="s">
        <v>19</v>
      </c>
      <c r="B23" s="2">
        <v>0.82</v>
      </c>
      <c r="C23" s="2">
        <v>0</v>
      </c>
      <c r="D23" s="2">
        <v>0</v>
      </c>
      <c r="E23" s="2">
        <v>0.12</v>
      </c>
      <c r="F23" s="2">
        <v>0.94</v>
      </c>
      <c r="G23" s="22">
        <f>(F23-F24)/F24</f>
        <v>1</v>
      </c>
      <c r="H23" s="22">
        <f>F23/$F$51</f>
        <v>2.1883213480059502E-4</v>
      </c>
      <c r="I23" s="35">
        <v>0.47</v>
      </c>
    </row>
    <row r="24" spans="1:9" x14ac:dyDescent="0.35">
      <c r="A24" s="12" t="s">
        <v>11</v>
      </c>
      <c r="B24" s="2">
        <v>0.47</v>
      </c>
      <c r="C24" s="2">
        <v>0</v>
      </c>
      <c r="D24" s="2">
        <v>0</v>
      </c>
      <c r="E24" s="2">
        <v>0</v>
      </c>
      <c r="F24" s="2">
        <v>0.47</v>
      </c>
      <c r="G24" s="23"/>
      <c r="H24" s="23"/>
      <c r="I24" s="35"/>
    </row>
    <row r="25" spans="1:9" x14ac:dyDescent="0.35">
      <c r="A25" s="12" t="s">
        <v>20</v>
      </c>
      <c r="B25" s="2">
        <v>4.25</v>
      </c>
      <c r="C25" s="2">
        <v>0.01</v>
      </c>
      <c r="D25" s="2">
        <v>0</v>
      </c>
      <c r="E25" s="2">
        <v>12.16</v>
      </c>
      <c r="F25" s="2">
        <v>16.420000000000002</v>
      </c>
      <c r="G25" s="22">
        <f>(F25-F26)/F26</f>
        <v>5.4592164418754106E-2</v>
      </c>
      <c r="H25" s="22">
        <f>F25/$F$51</f>
        <v>3.8225783547082672E-3</v>
      </c>
      <c r="I25" s="35">
        <v>0.85</v>
      </c>
    </row>
    <row r="26" spans="1:9" x14ac:dyDescent="0.35">
      <c r="A26" s="12" t="s">
        <v>11</v>
      </c>
      <c r="B26" s="2">
        <v>4.92</v>
      </c>
      <c r="C26" s="2">
        <v>0.02</v>
      </c>
      <c r="D26" s="2">
        <v>0</v>
      </c>
      <c r="E26" s="2">
        <v>10.63</v>
      </c>
      <c r="F26" s="2">
        <v>15.57</v>
      </c>
      <c r="G26" s="23"/>
      <c r="H26" s="23"/>
      <c r="I26" s="35"/>
    </row>
    <row r="27" spans="1:9" x14ac:dyDescent="0.35">
      <c r="A27" s="12" t="s">
        <v>21</v>
      </c>
      <c r="B27" s="2">
        <v>1.5</v>
      </c>
      <c r="C27" s="2">
        <v>0.02</v>
      </c>
      <c r="D27" s="2">
        <v>0.01</v>
      </c>
      <c r="E27" s="2">
        <v>56.53</v>
      </c>
      <c r="F27" s="2">
        <v>58.06</v>
      </c>
      <c r="G27" s="22">
        <f>(F27-F28)/F28</f>
        <v>8.6865879082696322E-3</v>
      </c>
      <c r="H27" s="22">
        <f>F27/$F$51</f>
        <v>1.3516376326087818E-2</v>
      </c>
      <c r="I27" s="35">
        <v>0.5</v>
      </c>
    </row>
    <row r="28" spans="1:9" x14ac:dyDescent="0.35">
      <c r="A28" s="12" t="s">
        <v>11</v>
      </c>
      <c r="B28" s="2">
        <v>1.19</v>
      </c>
      <c r="C28" s="2">
        <v>0.02</v>
      </c>
      <c r="D28" s="2">
        <v>0</v>
      </c>
      <c r="E28" s="2">
        <v>56.35</v>
      </c>
      <c r="F28" s="2">
        <v>57.56</v>
      </c>
      <c r="G28" s="23"/>
      <c r="H28" s="23"/>
      <c r="I28" s="35"/>
    </row>
    <row r="29" spans="1:9" x14ac:dyDescent="0.35">
      <c r="A29" s="12" t="s">
        <v>22</v>
      </c>
      <c r="B29" s="2">
        <v>38.29</v>
      </c>
      <c r="C29" s="2">
        <v>0.68</v>
      </c>
      <c r="D29" s="2">
        <v>3.48</v>
      </c>
      <c r="E29" s="2">
        <v>105.57</v>
      </c>
      <c r="F29" s="2">
        <v>148.02000000000001</v>
      </c>
      <c r="G29" s="22">
        <f>(F29-F30)/F30</f>
        <v>0.41659488946310669</v>
      </c>
      <c r="H29" s="22">
        <f>F29/$F$51</f>
        <v>3.4459077226791576E-2</v>
      </c>
      <c r="I29" s="35">
        <v>43.53</v>
      </c>
    </row>
    <row r="30" spans="1:9" x14ac:dyDescent="0.35">
      <c r="A30" s="12" t="s">
        <v>11</v>
      </c>
      <c r="B30" s="2">
        <v>35.36</v>
      </c>
      <c r="C30" s="2">
        <v>0.65</v>
      </c>
      <c r="D30" s="2">
        <v>2.2999999999999998</v>
      </c>
      <c r="E30" s="2">
        <v>66.180000000000007</v>
      </c>
      <c r="F30" s="2">
        <v>104.49</v>
      </c>
      <c r="G30" s="23"/>
      <c r="H30" s="23"/>
      <c r="I30" s="35"/>
    </row>
    <row r="31" spans="1:9" x14ac:dyDescent="0.35">
      <c r="A31" s="12" t="s">
        <v>24</v>
      </c>
      <c r="B31" s="2">
        <v>2.21</v>
      </c>
      <c r="C31" s="2">
        <v>0.03</v>
      </c>
      <c r="D31" s="2">
        <v>4.24</v>
      </c>
      <c r="E31" s="2">
        <v>50.51</v>
      </c>
      <c r="F31" s="2">
        <v>56.99</v>
      </c>
      <c r="G31" s="22">
        <f>(F31-F32)/F32</f>
        <v>-6.3434675431388643E-2</v>
      </c>
      <c r="H31" s="22">
        <f>F31/$F$51</f>
        <v>1.3267280172644587E-2</v>
      </c>
      <c r="I31" s="35">
        <v>-3.86</v>
      </c>
    </row>
    <row r="32" spans="1:9" x14ac:dyDescent="0.35">
      <c r="A32" s="12" t="s">
        <v>11</v>
      </c>
      <c r="B32" s="2">
        <v>2.09</v>
      </c>
      <c r="C32" s="2">
        <v>0.03</v>
      </c>
      <c r="D32" s="2">
        <v>0.25</v>
      </c>
      <c r="E32" s="2">
        <v>58.48</v>
      </c>
      <c r="F32" s="2">
        <v>60.85</v>
      </c>
      <c r="G32" s="23"/>
      <c r="H32" s="23"/>
      <c r="I32" s="35"/>
    </row>
    <row r="33" spans="1:9" x14ac:dyDescent="0.35">
      <c r="A33" s="12" t="s">
        <v>25</v>
      </c>
      <c r="B33" s="2">
        <v>26.32</v>
      </c>
      <c r="C33" s="2">
        <v>1.03</v>
      </c>
      <c r="D33" s="2">
        <v>0.11</v>
      </c>
      <c r="E33" s="2">
        <v>40.79</v>
      </c>
      <c r="F33" s="2">
        <v>68.25</v>
      </c>
      <c r="G33" s="22">
        <f>(F33-F34)/F34</f>
        <v>0.1908916419473041</v>
      </c>
      <c r="H33" s="22">
        <f>F33/$F$51</f>
        <v>1.5888609787383629E-2</v>
      </c>
      <c r="I33" s="35">
        <v>10.94</v>
      </c>
    </row>
    <row r="34" spans="1:9" x14ac:dyDescent="0.35">
      <c r="A34" s="12" t="s">
        <v>11</v>
      </c>
      <c r="B34" s="2">
        <v>25.16</v>
      </c>
      <c r="C34" s="2">
        <v>0.94</v>
      </c>
      <c r="D34" s="2">
        <v>0.06</v>
      </c>
      <c r="E34" s="2">
        <v>31.15</v>
      </c>
      <c r="F34" s="2">
        <v>57.31</v>
      </c>
      <c r="G34" s="23"/>
      <c r="H34" s="23"/>
      <c r="I34" s="35"/>
    </row>
    <row r="35" spans="1:9" x14ac:dyDescent="0.35">
      <c r="A35" s="12" t="s">
        <v>26</v>
      </c>
      <c r="B35" s="2">
        <v>5.41</v>
      </c>
      <c r="C35" s="2">
        <v>5.61</v>
      </c>
      <c r="D35" s="2">
        <v>1.0900000000000001</v>
      </c>
      <c r="E35" s="2">
        <v>0</v>
      </c>
      <c r="F35" s="2">
        <v>12.11</v>
      </c>
      <c r="G35" s="22">
        <f>(F35-F36)/F36</f>
        <v>3.3140016570007576E-3</v>
      </c>
      <c r="H35" s="22">
        <f>F35/$F$51</f>
        <v>2.8192097366331976E-3</v>
      </c>
      <c r="I35" s="35">
        <v>0.04</v>
      </c>
    </row>
    <row r="36" spans="1:9" x14ac:dyDescent="0.35">
      <c r="A36" s="12" t="s">
        <v>11</v>
      </c>
      <c r="B36" s="2">
        <v>4.99</v>
      </c>
      <c r="C36" s="2">
        <v>5.87</v>
      </c>
      <c r="D36" s="2">
        <v>1.21</v>
      </c>
      <c r="E36" s="2">
        <v>0</v>
      </c>
      <c r="F36" s="2">
        <v>12.07</v>
      </c>
      <c r="G36" s="23"/>
      <c r="H36" s="23"/>
      <c r="I36" s="35"/>
    </row>
    <row r="37" spans="1:9" x14ac:dyDescent="0.35">
      <c r="A37" s="12" t="s">
        <v>27</v>
      </c>
      <c r="B37" s="2">
        <v>4.87</v>
      </c>
      <c r="C37" s="2">
        <v>0.17</v>
      </c>
      <c r="D37" s="2">
        <v>0.63</v>
      </c>
      <c r="E37" s="2">
        <v>46.04</v>
      </c>
      <c r="F37" s="2">
        <v>51.71</v>
      </c>
      <c r="G37" s="22">
        <f>(F37-F38)/F38</f>
        <v>-4.0096528680155868E-2</v>
      </c>
      <c r="H37" s="22">
        <f>F37/$F$51</f>
        <v>1.2038095415466778E-2</v>
      </c>
      <c r="I37" s="35">
        <v>-2.16</v>
      </c>
    </row>
    <row r="38" spans="1:9" x14ac:dyDescent="0.35">
      <c r="A38" s="12" t="s">
        <v>11</v>
      </c>
      <c r="B38" s="2">
        <v>3.93</v>
      </c>
      <c r="C38" s="2">
        <v>0.15</v>
      </c>
      <c r="D38" s="2">
        <v>3.52</v>
      </c>
      <c r="E38" s="2">
        <v>46.27</v>
      </c>
      <c r="F38" s="2">
        <v>53.87</v>
      </c>
      <c r="G38" s="23"/>
      <c r="H38" s="23"/>
      <c r="I38" s="35"/>
    </row>
    <row r="39" spans="1:9" x14ac:dyDescent="0.35">
      <c r="A39" s="12" t="s">
        <v>28</v>
      </c>
      <c r="B39" s="2">
        <v>4.03</v>
      </c>
      <c r="C39" s="2">
        <v>0.01</v>
      </c>
      <c r="D39" s="2">
        <v>0</v>
      </c>
      <c r="E39" s="2">
        <v>0.88</v>
      </c>
      <c r="F39" s="2">
        <v>4.92</v>
      </c>
      <c r="G39" s="22">
        <f>(F39-F40)/F40</f>
        <v>0.20000000000000009</v>
      </c>
      <c r="H39" s="22">
        <f>F39/$F$51</f>
        <v>1.1453767055520506E-3</v>
      </c>
      <c r="I39" s="35">
        <v>0.82</v>
      </c>
    </row>
    <row r="40" spans="1:9" x14ac:dyDescent="0.35">
      <c r="A40" s="12" t="s">
        <v>11</v>
      </c>
      <c r="B40" s="2">
        <v>3.56</v>
      </c>
      <c r="C40" s="2">
        <v>0.02</v>
      </c>
      <c r="D40" s="2">
        <v>0</v>
      </c>
      <c r="E40" s="2">
        <v>0.52</v>
      </c>
      <c r="F40" s="2">
        <v>4.0999999999999996</v>
      </c>
      <c r="G40" s="23"/>
      <c r="H40" s="23"/>
      <c r="I40" s="35"/>
    </row>
    <row r="41" spans="1:9" x14ac:dyDescent="0.35">
      <c r="A41" s="12" t="s">
        <v>29</v>
      </c>
      <c r="B41" s="2">
        <v>58.89</v>
      </c>
      <c r="C41" s="2">
        <v>0</v>
      </c>
      <c r="D41" s="2">
        <v>8.49</v>
      </c>
      <c r="E41" s="2">
        <v>399.65</v>
      </c>
      <c r="F41" s="2">
        <v>467.03</v>
      </c>
      <c r="G41" s="22">
        <f>(F41-F42)/F42</f>
        <v>0.19991264580442922</v>
      </c>
      <c r="H41" s="22">
        <f>F41/$F$51</f>
        <v>0.108724650974385</v>
      </c>
      <c r="I41" s="35">
        <v>77.81</v>
      </c>
    </row>
    <row r="42" spans="1:9" x14ac:dyDescent="0.35">
      <c r="A42" s="12" t="s">
        <v>11</v>
      </c>
      <c r="B42" s="2">
        <v>57.62</v>
      </c>
      <c r="C42" s="2">
        <v>0</v>
      </c>
      <c r="D42" s="2">
        <v>7.1</v>
      </c>
      <c r="E42" s="2">
        <v>324.5</v>
      </c>
      <c r="F42" s="2">
        <v>389.22</v>
      </c>
      <c r="G42" s="23"/>
      <c r="H42" s="23"/>
      <c r="I42" s="35"/>
    </row>
    <row r="43" spans="1:9" x14ac:dyDescent="0.35">
      <c r="A43" s="12" t="s">
        <v>30</v>
      </c>
      <c r="B43" s="2">
        <v>105.87</v>
      </c>
      <c r="C43" s="2">
        <v>18.329999999999998</v>
      </c>
      <c r="D43" s="2">
        <v>23.06</v>
      </c>
      <c r="E43" s="2">
        <v>278.33</v>
      </c>
      <c r="F43" s="2">
        <v>425.59</v>
      </c>
      <c r="G43" s="22">
        <f>(F43-F44)/F44</f>
        <v>-5.4449429799963561E-3</v>
      </c>
      <c r="H43" s="22">
        <f>F43/$F$51</f>
        <v>9.9077413031686434E-2</v>
      </c>
      <c r="I43" s="35">
        <v>-2.33</v>
      </c>
    </row>
    <row r="44" spans="1:9" x14ac:dyDescent="0.35">
      <c r="A44" s="12" t="s">
        <v>11</v>
      </c>
      <c r="B44" s="2">
        <v>103.75</v>
      </c>
      <c r="C44" s="2">
        <v>17.11</v>
      </c>
      <c r="D44" s="2">
        <v>23.64</v>
      </c>
      <c r="E44" s="2">
        <v>283.42</v>
      </c>
      <c r="F44" s="2">
        <v>427.92</v>
      </c>
      <c r="G44" s="23"/>
      <c r="H44" s="23"/>
      <c r="I44" s="35"/>
    </row>
    <row r="45" spans="1:9" x14ac:dyDescent="0.35">
      <c r="A45" s="12" t="s">
        <v>31</v>
      </c>
      <c r="B45" s="2">
        <v>46.96</v>
      </c>
      <c r="C45" s="2">
        <v>0.81</v>
      </c>
      <c r="D45" s="2">
        <v>7.96</v>
      </c>
      <c r="E45" s="2">
        <v>64.599999999999994</v>
      </c>
      <c r="F45" s="2">
        <v>120.33</v>
      </c>
      <c r="G45" s="22">
        <f>(F45-F46)/F46</f>
        <v>3.2875536480686682E-2</v>
      </c>
      <c r="H45" s="22">
        <f>F45/$F$51</f>
        <v>2.8012841255910213E-2</v>
      </c>
      <c r="I45" s="35">
        <v>3.83</v>
      </c>
    </row>
    <row r="46" spans="1:9" x14ac:dyDescent="0.35">
      <c r="A46" s="12" t="s">
        <v>11</v>
      </c>
      <c r="B46" s="2">
        <v>45.16</v>
      </c>
      <c r="C46" s="2">
        <v>0.82</v>
      </c>
      <c r="D46" s="2">
        <v>4.96</v>
      </c>
      <c r="E46" s="2">
        <v>65.56</v>
      </c>
      <c r="F46" s="2">
        <v>116.5</v>
      </c>
      <c r="G46" s="23"/>
      <c r="H46" s="23"/>
      <c r="I46" s="35"/>
    </row>
    <row r="47" spans="1:9" x14ac:dyDescent="0.35">
      <c r="A47" s="12" t="s">
        <v>32</v>
      </c>
      <c r="B47" s="2">
        <v>54.85</v>
      </c>
      <c r="C47" s="2">
        <v>57.69</v>
      </c>
      <c r="D47" s="2">
        <v>21.25</v>
      </c>
      <c r="E47" s="2">
        <v>77.03</v>
      </c>
      <c r="F47" s="2">
        <v>210.82</v>
      </c>
      <c r="G47" s="22">
        <f>(F47-F48)/F48</f>
        <v>0.102211533434412</v>
      </c>
      <c r="H47" s="22">
        <f>F47/$F$51</f>
        <v>4.9078926232618558E-2</v>
      </c>
      <c r="I47" s="35">
        <v>19.55</v>
      </c>
    </row>
    <row r="48" spans="1:9" x14ac:dyDescent="0.35">
      <c r="A48" s="12" t="s">
        <v>11</v>
      </c>
      <c r="B48" s="2">
        <v>53.82</v>
      </c>
      <c r="C48" s="2">
        <v>48.76</v>
      </c>
      <c r="D48" s="2">
        <v>17.52</v>
      </c>
      <c r="E48" s="2">
        <v>71.17</v>
      </c>
      <c r="F48" s="2">
        <v>191.27</v>
      </c>
      <c r="G48" s="23"/>
      <c r="H48" s="23"/>
      <c r="I48" s="35"/>
    </row>
    <row r="49" spans="1:25" x14ac:dyDescent="0.35">
      <c r="A49" s="12" t="s">
        <v>33</v>
      </c>
      <c r="B49" s="2">
        <v>0.63</v>
      </c>
      <c r="C49" s="2">
        <v>0.03</v>
      </c>
      <c r="D49" s="2">
        <v>0.35</v>
      </c>
      <c r="E49" s="2">
        <v>15.36</v>
      </c>
      <c r="F49" s="2">
        <v>16.37</v>
      </c>
      <c r="G49" s="22">
        <f>(F49-F50)/F50</f>
        <v>1.1768617021276597</v>
      </c>
      <c r="H49" s="22">
        <f>F49/$F$51</f>
        <v>3.8109383475380225E-3</v>
      </c>
      <c r="I49" s="35">
        <v>8.85</v>
      </c>
    </row>
    <row r="50" spans="1:25" x14ac:dyDescent="0.35">
      <c r="A50" s="12" t="s">
        <v>11</v>
      </c>
      <c r="B50" s="2">
        <v>0.63</v>
      </c>
      <c r="C50" s="2">
        <v>0.02</v>
      </c>
      <c r="D50" s="2">
        <v>0.46</v>
      </c>
      <c r="E50" s="2">
        <v>6.41</v>
      </c>
      <c r="F50" s="2">
        <v>7.52</v>
      </c>
      <c r="G50" s="23"/>
      <c r="H50" s="23"/>
      <c r="I50" s="35"/>
    </row>
    <row r="51" spans="1:25" s="5" customFormat="1" x14ac:dyDescent="0.35">
      <c r="A51" s="15" t="s">
        <v>34</v>
      </c>
      <c r="B51" s="4">
        <f>B5+B7+B9+B11+B13+B15+B17+B19+B21+B23+B25+B27+B29+B31+B33+B35+B37+B39+B41+B43+B45+B47+B49</f>
        <v>641.75</v>
      </c>
      <c r="C51" s="4">
        <f t="shared" ref="C51:F51" si="0">C5+C7+C9+C11+C13+C15+C17+C19+C21+C23+C25+C27+C29+C31+C33+C35+C37+C39+C41+C43+C45+C47+C49</f>
        <v>150.16</v>
      </c>
      <c r="D51" s="4">
        <f t="shared" si="0"/>
        <v>175.75</v>
      </c>
      <c r="E51" s="4">
        <f t="shared" si="0"/>
        <v>3327.8700000000003</v>
      </c>
      <c r="F51" s="4">
        <f t="shared" si="0"/>
        <v>4295.53</v>
      </c>
      <c r="G51" s="24">
        <f>(F51-F52)/F52</f>
        <v>0.20824543342390539</v>
      </c>
      <c r="H51" s="24">
        <f>F51/$F$51</f>
        <v>1</v>
      </c>
      <c r="I51" s="36">
        <v>740.35</v>
      </c>
    </row>
    <row r="52" spans="1:25" x14ac:dyDescent="0.35">
      <c r="A52" s="12" t="s">
        <v>35</v>
      </c>
      <c r="B52" s="2">
        <v>664.39</v>
      </c>
      <c r="C52" s="2">
        <v>133.47999999999999</v>
      </c>
      <c r="D52" s="2">
        <v>156.03</v>
      </c>
      <c r="E52" s="2">
        <v>2601.2800000000002</v>
      </c>
      <c r="F52" s="2">
        <v>3555.18</v>
      </c>
      <c r="G52" s="23"/>
      <c r="H52" s="23"/>
      <c r="I52" s="35"/>
    </row>
    <row r="53" spans="1:25" x14ac:dyDescent="0.35">
      <c r="A53" s="12" t="s">
        <v>36</v>
      </c>
      <c r="B53" s="6">
        <f>(B51-B52)/B52</f>
        <v>-3.4076370806303505E-2</v>
      </c>
      <c r="C53" s="6">
        <f t="shared" ref="C53:F53" si="1">(C51-C52)/C52</f>
        <v>0.12496254120467491</v>
      </c>
      <c r="D53" s="6">
        <f t="shared" si="1"/>
        <v>0.1263859514195988</v>
      </c>
      <c r="E53" s="6">
        <f t="shared" si="1"/>
        <v>0.27932018083405097</v>
      </c>
      <c r="F53" s="6">
        <f t="shared" si="1"/>
        <v>0.20824543342390539</v>
      </c>
      <c r="G53" s="23"/>
      <c r="H53" s="23"/>
      <c r="I53" s="35"/>
    </row>
    <row r="54" spans="1:25" x14ac:dyDescent="0.35">
      <c r="A54" s="12" t="s">
        <v>42</v>
      </c>
      <c r="B54" s="6">
        <f>B51/$F$51</f>
        <v>0.14939949203008709</v>
      </c>
      <c r="C54" s="6">
        <f t="shared" ref="C54:F54" si="2">C51/$F$51</f>
        <v>3.4957269533678031E-2</v>
      </c>
      <c r="D54" s="6">
        <f t="shared" si="2"/>
        <v>4.0914625203409126E-2</v>
      </c>
      <c r="E54" s="6">
        <f t="shared" si="2"/>
        <v>0.77472861323282582</v>
      </c>
      <c r="F54" s="6">
        <f t="shared" si="2"/>
        <v>1</v>
      </c>
      <c r="G54" s="23"/>
      <c r="H54" s="23"/>
      <c r="I54" s="35"/>
    </row>
    <row r="55" spans="1:25" ht="15" thickBot="1" x14ac:dyDescent="0.4">
      <c r="A55" s="41" t="s">
        <v>43</v>
      </c>
      <c r="B55" s="42">
        <f>B52/$F$52</f>
        <v>0.18687942663943879</v>
      </c>
      <c r="C55" s="42">
        <f t="shared" ref="C55:F55" si="3">C52/$F$52</f>
        <v>3.7545215713409727E-2</v>
      </c>
      <c r="D55" s="42">
        <f t="shared" si="3"/>
        <v>4.38880731777294E-2</v>
      </c>
      <c r="E55" s="42">
        <f t="shared" si="3"/>
        <v>0.73168728446942222</v>
      </c>
      <c r="F55" s="42">
        <f t="shared" si="3"/>
        <v>1</v>
      </c>
      <c r="G55" s="43"/>
      <c r="H55" s="43"/>
      <c r="I55" s="44"/>
    </row>
    <row r="56" spans="1:25" s="40" customFormat="1" ht="29" customHeight="1" thickBot="1" x14ac:dyDescent="0.4">
      <c r="A56" s="52" t="s">
        <v>76</v>
      </c>
      <c r="B56" s="53"/>
      <c r="C56" s="53"/>
      <c r="D56" s="53"/>
      <c r="E56" s="53"/>
      <c r="F56" s="53"/>
      <c r="G56" s="53"/>
      <c r="H56" s="53"/>
      <c r="I56" s="54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</sheetData>
  <mergeCells count="2">
    <mergeCell ref="A56:I56"/>
    <mergeCell ref="A2:I2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topLeftCell="A39" workbookViewId="0">
      <selection activeCell="E30" sqref="E30"/>
    </sheetView>
  </sheetViews>
  <sheetFormatPr defaultRowHeight="14.5" x14ac:dyDescent="0.35"/>
  <cols>
    <col min="1" max="1" width="39.54296875" customWidth="1"/>
    <col min="2" max="2" width="11.36328125" customWidth="1"/>
    <col min="3" max="3" width="12" customWidth="1"/>
    <col min="4" max="4" width="13.36328125" customWidth="1"/>
    <col min="5" max="5" width="10.36328125" bestFit="1" customWidth="1"/>
    <col min="6" max="6" width="9.36328125" bestFit="1" customWidth="1"/>
    <col min="7" max="7" width="8.90625" bestFit="1" customWidth="1"/>
    <col min="8" max="8" width="9.36328125" bestFit="1" customWidth="1"/>
  </cols>
  <sheetData>
    <row r="1" spans="1:8" ht="46" customHeight="1" thickBot="1" x14ac:dyDescent="0.4">
      <c r="A1" s="58" t="s">
        <v>0</v>
      </c>
      <c r="B1" s="59"/>
      <c r="C1" s="59"/>
      <c r="D1" s="59"/>
      <c r="E1" s="59"/>
      <c r="F1" s="59"/>
      <c r="G1" s="59"/>
      <c r="H1" s="60"/>
    </row>
    <row r="2" spans="1:8" s="9" customFormat="1" ht="29" x14ac:dyDescent="0.35">
      <c r="A2" s="45"/>
      <c r="B2" s="33" t="s">
        <v>48</v>
      </c>
      <c r="C2" s="33" t="s">
        <v>49</v>
      </c>
      <c r="D2" s="33" t="s">
        <v>50</v>
      </c>
      <c r="E2" s="33" t="s">
        <v>5</v>
      </c>
      <c r="F2" s="33" t="s">
        <v>6</v>
      </c>
      <c r="G2" s="33" t="s">
        <v>7</v>
      </c>
      <c r="H2" s="46" t="s">
        <v>8</v>
      </c>
    </row>
    <row r="3" spans="1:8" s="5" customFormat="1" x14ac:dyDescent="0.35">
      <c r="A3" s="15" t="s">
        <v>9</v>
      </c>
      <c r="B3" s="3"/>
      <c r="C3" s="3"/>
      <c r="D3" s="3"/>
      <c r="E3" s="3"/>
      <c r="F3" s="3"/>
      <c r="G3" s="3"/>
      <c r="H3" s="25"/>
    </row>
    <row r="4" spans="1:8" x14ac:dyDescent="0.35">
      <c r="A4" s="12" t="s">
        <v>10</v>
      </c>
      <c r="B4" s="2">
        <v>0</v>
      </c>
      <c r="C4" s="2">
        <v>0</v>
      </c>
      <c r="D4" s="2">
        <v>25.35</v>
      </c>
      <c r="E4" s="2">
        <v>25.35</v>
      </c>
      <c r="F4" s="6">
        <f>(E4-E5)/E5</f>
        <v>18.960629921259844</v>
      </c>
      <c r="G4" s="6">
        <f>E4/$E$63</f>
        <v>7.7498074776623639E-4</v>
      </c>
      <c r="H4" s="14">
        <v>24.08</v>
      </c>
    </row>
    <row r="5" spans="1:8" ht="15.5" customHeight="1" x14ac:dyDescent="0.35">
      <c r="A5" s="12" t="s">
        <v>11</v>
      </c>
      <c r="B5" s="2">
        <v>0</v>
      </c>
      <c r="C5" s="2">
        <v>0</v>
      </c>
      <c r="D5" s="2">
        <v>1.27</v>
      </c>
      <c r="E5" s="2">
        <v>1.27</v>
      </c>
      <c r="F5" s="2"/>
      <c r="G5" s="2"/>
      <c r="H5" s="14"/>
    </row>
    <row r="6" spans="1:8" x14ac:dyDescent="0.35">
      <c r="A6" s="12" t="s">
        <v>12</v>
      </c>
      <c r="B6" s="2">
        <v>2757.18</v>
      </c>
      <c r="C6" s="2">
        <v>13.93</v>
      </c>
      <c r="D6" s="2">
        <v>474.26</v>
      </c>
      <c r="E6" s="2">
        <v>3245.37</v>
      </c>
      <c r="F6" s="6">
        <f>(E6-E7)/E7</f>
        <v>0.27268912670930689</v>
      </c>
      <c r="G6" s="6">
        <f>E6/$E$63</f>
        <v>9.9214961316690747E-2</v>
      </c>
      <c r="H6" s="14">
        <v>695.36</v>
      </c>
    </row>
    <row r="7" spans="1:8" x14ac:dyDescent="0.35">
      <c r="A7" s="12" t="s">
        <v>11</v>
      </c>
      <c r="B7" s="2">
        <v>2096.9699999999998</v>
      </c>
      <c r="C7" s="2">
        <v>10.79</v>
      </c>
      <c r="D7" s="2">
        <v>442.25</v>
      </c>
      <c r="E7" s="2">
        <v>2550.0100000000002</v>
      </c>
      <c r="F7" s="2"/>
      <c r="G7" s="2"/>
      <c r="H7" s="14"/>
    </row>
    <row r="8" spans="1:8" x14ac:dyDescent="0.35">
      <c r="A8" s="12" t="s">
        <v>13</v>
      </c>
      <c r="B8" s="2">
        <v>0</v>
      </c>
      <c r="C8" s="2">
        <v>0</v>
      </c>
      <c r="D8" s="2">
        <v>68.53</v>
      </c>
      <c r="E8" s="2">
        <v>68.53</v>
      </c>
      <c r="F8" s="6">
        <f>(E8-E9)/E9</f>
        <v>0.41766652875465443</v>
      </c>
      <c r="G8" s="6">
        <f>E8/$E$63</f>
        <v>2.0950465737443855E-3</v>
      </c>
      <c r="H8" s="14">
        <v>20.190000000000001</v>
      </c>
    </row>
    <row r="9" spans="1:8" x14ac:dyDescent="0.35">
      <c r="A9" s="12" t="s">
        <v>11</v>
      </c>
      <c r="B9" s="2">
        <v>0</v>
      </c>
      <c r="C9" s="2">
        <v>0</v>
      </c>
      <c r="D9" s="2">
        <v>48.34</v>
      </c>
      <c r="E9" s="2">
        <v>48.34</v>
      </c>
      <c r="F9" s="2"/>
      <c r="G9" s="2"/>
      <c r="H9" s="14"/>
    </row>
    <row r="10" spans="1:8" x14ac:dyDescent="0.35">
      <c r="A10" s="37" t="s">
        <v>73</v>
      </c>
      <c r="B10" s="2">
        <v>0</v>
      </c>
      <c r="C10" s="2">
        <v>0</v>
      </c>
      <c r="D10" s="2">
        <v>2.7</v>
      </c>
      <c r="E10" s="2">
        <v>2.7</v>
      </c>
      <c r="F10" s="6">
        <f>(E10-E11)/E11</f>
        <v>44.000000000000007</v>
      </c>
      <c r="G10" s="6">
        <f>E10/$E$63</f>
        <v>8.2542328164451217E-5</v>
      </c>
      <c r="H10" s="14">
        <v>2.64</v>
      </c>
    </row>
    <row r="11" spans="1:8" x14ac:dyDescent="0.35">
      <c r="A11" s="12" t="s">
        <v>11</v>
      </c>
      <c r="B11" s="2">
        <v>0</v>
      </c>
      <c r="C11" s="2">
        <v>0</v>
      </c>
      <c r="D11" s="2">
        <v>0.06</v>
      </c>
      <c r="E11" s="2">
        <v>0.06</v>
      </c>
      <c r="F11" s="2"/>
      <c r="G11" s="2"/>
      <c r="H11" s="14"/>
    </row>
    <row r="12" spans="1:8" x14ac:dyDescent="0.35">
      <c r="A12" s="12" t="s">
        <v>14</v>
      </c>
      <c r="B12" s="2">
        <v>721.61</v>
      </c>
      <c r="C12" s="2">
        <v>0</v>
      </c>
      <c r="D12" s="2">
        <v>249.12</v>
      </c>
      <c r="E12" s="2">
        <v>970.73</v>
      </c>
      <c r="F12" s="6">
        <f>(E12-E13)/E13</f>
        <v>4.794239571638307E-2</v>
      </c>
      <c r="G12" s="6">
        <f>E12/$E$63</f>
        <v>2.9676412673732489E-2</v>
      </c>
      <c r="H12" s="14">
        <v>44.41</v>
      </c>
    </row>
    <row r="13" spans="1:8" x14ac:dyDescent="0.35">
      <c r="A13" s="12" t="s">
        <v>11</v>
      </c>
      <c r="B13" s="2">
        <v>710.02</v>
      </c>
      <c r="C13" s="2">
        <v>0</v>
      </c>
      <c r="D13" s="2">
        <v>216.3</v>
      </c>
      <c r="E13" s="2">
        <v>926.32</v>
      </c>
      <c r="F13" s="2"/>
      <c r="G13" s="2"/>
      <c r="H13" s="14"/>
    </row>
    <row r="14" spans="1:8" x14ac:dyDescent="0.35">
      <c r="A14" s="12" t="s">
        <v>15</v>
      </c>
      <c r="B14" s="2">
        <v>0</v>
      </c>
      <c r="C14" s="2">
        <v>0</v>
      </c>
      <c r="D14" s="2">
        <v>45.87</v>
      </c>
      <c r="E14" s="2">
        <v>45.87</v>
      </c>
      <c r="F14" s="6">
        <f>(E14-E15)/E15</f>
        <v>2.6608140462889063</v>
      </c>
      <c r="G14" s="6">
        <f>E14/$E$63</f>
        <v>1.4023024418160655E-3</v>
      </c>
      <c r="H14" s="14">
        <v>33.340000000000003</v>
      </c>
    </row>
    <row r="15" spans="1:8" x14ac:dyDescent="0.35">
      <c r="A15" s="12" t="s">
        <v>11</v>
      </c>
      <c r="B15" s="2">
        <v>0</v>
      </c>
      <c r="C15" s="2">
        <v>0</v>
      </c>
      <c r="D15" s="2">
        <v>12.53</v>
      </c>
      <c r="E15" s="2">
        <v>12.53</v>
      </c>
      <c r="F15" s="2"/>
      <c r="G15" s="2"/>
      <c r="H15" s="14"/>
    </row>
    <row r="16" spans="1:8" x14ac:dyDescent="0.35">
      <c r="A16" s="12" t="s">
        <v>16</v>
      </c>
      <c r="B16" s="2">
        <v>2398.1799999999998</v>
      </c>
      <c r="C16" s="2">
        <v>75.86</v>
      </c>
      <c r="D16" s="2">
        <v>124.1</v>
      </c>
      <c r="E16" s="2">
        <v>2598.14</v>
      </c>
      <c r="F16" s="6">
        <f>(E16-E17)/E17</f>
        <v>0.21481072791202219</v>
      </c>
      <c r="G16" s="6">
        <f>E16/$E$63</f>
        <v>7.9428342406365648E-2</v>
      </c>
      <c r="H16" s="14">
        <v>459.42</v>
      </c>
    </row>
    <row r="17" spans="1:8" x14ac:dyDescent="0.35">
      <c r="A17" s="12" t="s">
        <v>11</v>
      </c>
      <c r="B17" s="2">
        <v>1949.63</v>
      </c>
      <c r="C17" s="2">
        <v>48.48</v>
      </c>
      <c r="D17" s="2">
        <v>140.61000000000001</v>
      </c>
      <c r="E17" s="2">
        <v>2138.7199999999998</v>
      </c>
      <c r="F17" s="2"/>
      <c r="G17" s="2"/>
      <c r="H17" s="14"/>
    </row>
    <row r="18" spans="1:8" x14ac:dyDescent="0.35">
      <c r="A18" s="12" t="s">
        <v>17</v>
      </c>
      <c r="B18" s="2">
        <v>876.34</v>
      </c>
      <c r="C18" s="2">
        <v>53.13</v>
      </c>
      <c r="D18" s="2">
        <v>373.55</v>
      </c>
      <c r="E18" s="2">
        <v>1303.02</v>
      </c>
      <c r="F18" s="6">
        <f>(E18-E19)/E19</f>
        <v>0.38713592233009703</v>
      </c>
      <c r="G18" s="6">
        <f>E18/$E$63</f>
        <v>3.9834927572164155E-2</v>
      </c>
      <c r="H18" s="14">
        <v>363.66</v>
      </c>
    </row>
    <row r="19" spans="1:8" x14ac:dyDescent="0.35">
      <c r="A19" s="12" t="s">
        <v>11</v>
      </c>
      <c r="B19" s="2">
        <v>663.08</v>
      </c>
      <c r="C19" s="2">
        <v>38.5</v>
      </c>
      <c r="D19" s="2">
        <v>237.78</v>
      </c>
      <c r="E19" s="2">
        <v>939.36</v>
      </c>
      <c r="F19" s="2"/>
      <c r="G19" s="2"/>
      <c r="H19" s="14"/>
    </row>
    <row r="20" spans="1:8" x14ac:dyDescent="0.35">
      <c r="A20" s="12" t="s">
        <v>18</v>
      </c>
      <c r="B20" s="2">
        <v>954.79</v>
      </c>
      <c r="C20" s="2">
        <v>33.65</v>
      </c>
      <c r="D20" s="2">
        <v>406.59</v>
      </c>
      <c r="E20" s="2">
        <v>1395.03</v>
      </c>
      <c r="F20" s="6">
        <f>(E20-E21)/E21</f>
        <v>0.10585894458140767</v>
      </c>
      <c r="G20" s="6">
        <f>E20/$E$63</f>
        <v>4.2647786688612729E-2</v>
      </c>
      <c r="H20" s="14">
        <v>133.54</v>
      </c>
    </row>
    <row r="21" spans="1:8" x14ac:dyDescent="0.35">
      <c r="A21" s="12" t="s">
        <v>11</v>
      </c>
      <c r="B21" s="2">
        <v>884.72</v>
      </c>
      <c r="C21" s="2">
        <v>26.41</v>
      </c>
      <c r="D21" s="2">
        <v>350.36</v>
      </c>
      <c r="E21" s="2">
        <v>1261.49</v>
      </c>
      <c r="F21" s="2"/>
      <c r="G21" s="2"/>
      <c r="H21" s="14"/>
    </row>
    <row r="22" spans="1:8" x14ac:dyDescent="0.35">
      <c r="A22" s="12" t="s">
        <v>19</v>
      </c>
      <c r="B22" s="2">
        <v>0</v>
      </c>
      <c r="C22" s="2">
        <v>0</v>
      </c>
      <c r="D22" s="2">
        <v>29.02</v>
      </c>
      <c r="E22" s="2">
        <v>29.02</v>
      </c>
      <c r="F22" s="6">
        <f>(E22-E23)/E23</f>
        <v>1.6097122302158273</v>
      </c>
      <c r="G22" s="6">
        <f>E22/$E$63</f>
        <v>8.8717717160458293E-4</v>
      </c>
      <c r="H22" s="14">
        <v>17.899999999999999</v>
      </c>
    </row>
    <row r="23" spans="1:8" x14ac:dyDescent="0.35">
      <c r="A23" s="12" t="s">
        <v>11</v>
      </c>
      <c r="B23" s="2">
        <v>0</v>
      </c>
      <c r="C23" s="2">
        <v>0</v>
      </c>
      <c r="D23" s="2">
        <v>11.12</v>
      </c>
      <c r="E23" s="2">
        <v>11.12</v>
      </c>
      <c r="F23" s="2"/>
      <c r="G23" s="2"/>
      <c r="H23" s="14"/>
    </row>
    <row r="24" spans="1:8" x14ac:dyDescent="0.35">
      <c r="A24" s="12" t="s">
        <v>20</v>
      </c>
      <c r="B24" s="2">
        <v>0</v>
      </c>
      <c r="C24" s="2">
        <v>0</v>
      </c>
      <c r="D24" s="2">
        <v>55.19</v>
      </c>
      <c r="E24" s="2">
        <v>55.19</v>
      </c>
      <c r="F24" s="6">
        <f>(E24-E25)/E25</f>
        <v>0.24357818837314094</v>
      </c>
      <c r="G24" s="6">
        <f>E24/$E$63</f>
        <v>1.6872263301466895E-3</v>
      </c>
      <c r="H24" s="14">
        <v>10.81</v>
      </c>
    </row>
    <row r="25" spans="1:8" x14ac:dyDescent="0.35">
      <c r="A25" s="12" t="s">
        <v>11</v>
      </c>
      <c r="B25" s="2">
        <v>0</v>
      </c>
      <c r="C25" s="2">
        <v>0</v>
      </c>
      <c r="D25" s="2">
        <v>44.38</v>
      </c>
      <c r="E25" s="2">
        <v>44.38</v>
      </c>
      <c r="F25" s="2"/>
      <c r="G25" s="2"/>
      <c r="H25" s="14"/>
    </row>
    <row r="26" spans="1:8" x14ac:dyDescent="0.35">
      <c r="A26" s="12" t="s">
        <v>21</v>
      </c>
      <c r="B26" s="2">
        <v>0</v>
      </c>
      <c r="C26" s="2">
        <v>0</v>
      </c>
      <c r="D26" s="2">
        <v>-0.68</v>
      </c>
      <c r="E26" s="2">
        <v>-0.68</v>
      </c>
      <c r="F26" s="6">
        <f>(E26-E27)/E27</f>
        <v>-1.1114754098360655</v>
      </c>
      <c r="G26" s="6">
        <f>E26/$E$63</f>
        <v>-2.0788438204380305E-5</v>
      </c>
      <c r="H26" s="14">
        <v>-6.78</v>
      </c>
    </row>
    <row r="27" spans="1:8" x14ac:dyDescent="0.35">
      <c r="A27" s="12" t="s">
        <v>11</v>
      </c>
      <c r="B27" s="2">
        <v>0</v>
      </c>
      <c r="C27" s="2">
        <v>0</v>
      </c>
      <c r="D27" s="2">
        <v>6.1</v>
      </c>
      <c r="E27" s="2">
        <v>6.1</v>
      </c>
      <c r="F27" s="2"/>
      <c r="G27" s="2"/>
      <c r="H27" s="14"/>
    </row>
    <row r="28" spans="1:8" x14ac:dyDescent="0.35">
      <c r="A28" s="12" t="s">
        <v>22</v>
      </c>
      <c r="B28" s="2">
        <v>130.54</v>
      </c>
      <c r="C28" s="2">
        <v>0</v>
      </c>
      <c r="D28" s="2">
        <v>324.82</v>
      </c>
      <c r="E28" s="2">
        <v>455.36</v>
      </c>
      <c r="F28" s="6">
        <f>(E28-E29)/E29</f>
        <v>0.49577899681371745</v>
      </c>
      <c r="G28" s="6">
        <f>E28/$E$63</f>
        <v>1.3920916501097964E-2</v>
      </c>
      <c r="H28" s="14">
        <v>150.93</v>
      </c>
    </row>
    <row r="29" spans="1:8" x14ac:dyDescent="0.35">
      <c r="A29" s="12" t="s">
        <v>11</v>
      </c>
      <c r="B29" s="2">
        <v>33.89</v>
      </c>
      <c r="C29" s="2">
        <v>0</v>
      </c>
      <c r="D29" s="2">
        <v>270.54000000000002</v>
      </c>
      <c r="E29" s="2">
        <v>304.43</v>
      </c>
      <c r="F29" s="2"/>
      <c r="G29" s="2"/>
      <c r="H29" s="14"/>
    </row>
    <row r="30" spans="1:8" x14ac:dyDescent="0.35">
      <c r="A30" s="12" t="s">
        <v>23</v>
      </c>
      <c r="B30" s="2">
        <v>0</v>
      </c>
      <c r="C30" s="2">
        <v>0</v>
      </c>
      <c r="D30" s="2">
        <v>0.02</v>
      </c>
      <c r="E30" s="2">
        <v>0.02</v>
      </c>
      <c r="F30" s="6">
        <f>(E30-E31)/E31</f>
        <v>-0.99148936170212765</v>
      </c>
      <c r="G30" s="6">
        <f>E30/$E$63</f>
        <v>6.1142465307000891E-7</v>
      </c>
      <c r="H30" s="14">
        <v>-2.33</v>
      </c>
    </row>
    <row r="31" spans="1:8" x14ac:dyDescent="0.35">
      <c r="A31" s="12" t="s">
        <v>11</v>
      </c>
      <c r="B31" s="2">
        <v>0</v>
      </c>
      <c r="C31" s="2">
        <v>0</v>
      </c>
      <c r="D31" s="2">
        <v>2.35</v>
      </c>
      <c r="E31" s="2">
        <v>2.35</v>
      </c>
      <c r="F31" s="2"/>
      <c r="G31" s="2"/>
      <c r="H31" s="14"/>
    </row>
    <row r="32" spans="1:8" x14ac:dyDescent="0.35">
      <c r="A32" s="12" t="s">
        <v>24</v>
      </c>
      <c r="B32" s="2">
        <v>0</v>
      </c>
      <c r="C32" s="2">
        <v>0</v>
      </c>
      <c r="D32" s="2">
        <v>0.31</v>
      </c>
      <c r="E32" s="2">
        <v>0.31</v>
      </c>
      <c r="F32" s="6">
        <f>(E32-E33)/E33</f>
        <v>0</v>
      </c>
      <c r="G32" s="6">
        <f>E32/$E$63</f>
        <v>9.4770821225851393E-6</v>
      </c>
      <c r="H32" s="14">
        <v>0</v>
      </c>
    </row>
    <row r="33" spans="1:8" x14ac:dyDescent="0.35">
      <c r="A33" s="12" t="s">
        <v>11</v>
      </c>
      <c r="B33" s="2">
        <v>0</v>
      </c>
      <c r="C33" s="2">
        <v>0</v>
      </c>
      <c r="D33" s="2">
        <v>0.31</v>
      </c>
      <c r="E33" s="2">
        <v>0.31</v>
      </c>
      <c r="F33" s="2"/>
      <c r="G33" s="2"/>
      <c r="H33" s="14"/>
    </row>
    <row r="34" spans="1:8" x14ac:dyDescent="0.35">
      <c r="A34" s="12" t="s">
        <v>25</v>
      </c>
      <c r="B34" s="2">
        <v>2800.94</v>
      </c>
      <c r="C34" s="2">
        <v>0</v>
      </c>
      <c r="D34" s="2">
        <v>60.82</v>
      </c>
      <c r="E34" s="2">
        <v>2861.76</v>
      </c>
      <c r="F34" s="6">
        <f>(E34-E35)/E35</f>
        <v>6.133014882861914E-2</v>
      </c>
      <c r="G34" s="6">
        <f>E34/$E$63</f>
        <v>8.7487530758481452E-2</v>
      </c>
      <c r="H34" s="14">
        <v>165.37</v>
      </c>
    </row>
    <row r="35" spans="1:8" x14ac:dyDescent="0.35">
      <c r="A35" s="12" t="s">
        <v>11</v>
      </c>
      <c r="B35" s="2">
        <v>2651.12</v>
      </c>
      <c r="C35" s="2">
        <v>0</v>
      </c>
      <c r="D35" s="2">
        <v>45.27</v>
      </c>
      <c r="E35" s="2">
        <v>2696.39</v>
      </c>
      <c r="F35" s="2"/>
      <c r="G35" s="2"/>
      <c r="H35" s="14"/>
    </row>
    <row r="36" spans="1:8" x14ac:dyDescent="0.35">
      <c r="A36" s="12" t="s">
        <v>26</v>
      </c>
      <c r="B36" s="2">
        <v>0</v>
      </c>
      <c r="C36" s="2">
        <v>0</v>
      </c>
      <c r="D36" s="2">
        <v>9.06</v>
      </c>
      <c r="E36" s="2">
        <v>9.06</v>
      </c>
      <c r="F36" s="6">
        <f>(E36-E37)/E37</f>
        <v>0.23265306122448992</v>
      </c>
      <c r="G36" s="6">
        <f>E36/$E$63</f>
        <v>2.7697536784071405E-4</v>
      </c>
      <c r="H36" s="14">
        <v>1.71</v>
      </c>
    </row>
    <row r="37" spans="1:8" x14ac:dyDescent="0.35">
      <c r="A37" s="12" t="s">
        <v>11</v>
      </c>
      <c r="B37" s="2">
        <v>0</v>
      </c>
      <c r="C37" s="2">
        <v>0</v>
      </c>
      <c r="D37" s="2">
        <v>7.35</v>
      </c>
      <c r="E37" s="2">
        <v>7.35</v>
      </c>
      <c r="F37" s="2"/>
      <c r="G37" s="2"/>
      <c r="H37" s="14"/>
    </row>
    <row r="38" spans="1:8" x14ac:dyDescent="0.35">
      <c r="A38" s="12" t="s">
        <v>27</v>
      </c>
      <c r="B38" s="2">
        <v>2068.0100000000002</v>
      </c>
      <c r="C38" s="2">
        <v>24.92</v>
      </c>
      <c r="D38" s="2">
        <v>115.51</v>
      </c>
      <c r="E38" s="2">
        <v>2208.44</v>
      </c>
      <c r="F38" s="6">
        <f>(E38-E39)/E39</f>
        <v>0.13371937822131871</v>
      </c>
      <c r="G38" s="6">
        <f>E38/$E$63</f>
        <v>6.7514733041296529E-2</v>
      </c>
      <c r="H38" s="14">
        <v>260.48</v>
      </c>
    </row>
    <row r="39" spans="1:8" x14ac:dyDescent="0.35">
      <c r="A39" s="12" t="s">
        <v>11</v>
      </c>
      <c r="B39" s="2">
        <v>1809.71</v>
      </c>
      <c r="C39" s="2">
        <v>26.99</v>
      </c>
      <c r="D39" s="2">
        <v>111.26</v>
      </c>
      <c r="E39" s="2">
        <v>1947.96</v>
      </c>
      <c r="F39" s="2"/>
      <c r="G39" s="2"/>
      <c r="H39" s="14"/>
    </row>
    <row r="40" spans="1:8" x14ac:dyDescent="0.35">
      <c r="A40" s="12" t="s">
        <v>28</v>
      </c>
      <c r="B40" s="2">
        <v>0</v>
      </c>
      <c r="C40" s="2">
        <v>0</v>
      </c>
      <c r="D40" s="2">
        <v>11.1</v>
      </c>
      <c r="E40" s="2">
        <v>11.1</v>
      </c>
      <c r="F40" s="6">
        <f>(E40-E41)/E41</f>
        <v>0.12121212121212113</v>
      </c>
      <c r="G40" s="6">
        <f>E40/$E$63</f>
        <v>3.3934068245385497E-4</v>
      </c>
      <c r="H40" s="14">
        <v>1.2</v>
      </c>
    </row>
    <row r="41" spans="1:8" x14ac:dyDescent="0.35">
      <c r="A41" s="12" t="s">
        <v>11</v>
      </c>
      <c r="B41" s="2">
        <v>0</v>
      </c>
      <c r="C41" s="2">
        <v>0</v>
      </c>
      <c r="D41" s="2">
        <v>9.9</v>
      </c>
      <c r="E41" s="2">
        <v>9.9</v>
      </c>
      <c r="F41" s="2"/>
      <c r="G41" s="2"/>
      <c r="H41" s="14"/>
    </row>
    <row r="42" spans="1:8" x14ac:dyDescent="0.35">
      <c r="A42" s="12" t="s">
        <v>29</v>
      </c>
      <c r="B42" s="2">
        <v>-0.03</v>
      </c>
      <c r="C42" s="2">
        <v>81.66</v>
      </c>
      <c r="D42" s="2">
        <v>218.35</v>
      </c>
      <c r="E42" s="2">
        <v>299.98</v>
      </c>
      <c r="F42" s="6">
        <f>(E42-E43)/E43</f>
        <v>1.0103203323951215</v>
      </c>
      <c r="G42" s="6">
        <f>E42/$E$63</f>
        <v>9.1707583713970652E-3</v>
      </c>
      <c r="H42" s="14">
        <v>150.76</v>
      </c>
    </row>
    <row r="43" spans="1:8" x14ac:dyDescent="0.35">
      <c r="A43" s="12" t="s">
        <v>11</v>
      </c>
      <c r="B43" s="2">
        <v>4.0599999999999996</v>
      </c>
      <c r="C43" s="2">
        <v>63.77</v>
      </c>
      <c r="D43" s="2">
        <v>81.39</v>
      </c>
      <c r="E43" s="2">
        <v>149.22</v>
      </c>
      <c r="F43" s="2"/>
      <c r="G43" s="2"/>
      <c r="H43" s="14"/>
    </row>
    <row r="44" spans="1:8" x14ac:dyDescent="0.35">
      <c r="A44" s="12" t="s">
        <v>30</v>
      </c>
      <c r="B44" s="2">
        <v>16.920000000000002</v>
      </c>
      <c r="C44" s="2">
        <v>106.6</v>
      </c>
      <c r="D44" s="2">
        <v>871.11</v>
      </c>
      <c r="E44" s="2">
        <v>994.63</v>
      </c>
      <c r="F44" s="6">
        <f>(E44-E45)/E45</f>
        <v>-0.37300721782708729</v>
      </c>
      <c r="G44" s="6">
        <f>E44/$E$63</f>
        <v>3.0407065134151149E-2</v>
      </c>
      <c r="H44" s="14">
        <v>-591.72</v>
      </c>
    </row>
    <row r="45" spans="1:8" x14ac:dyDescent="0.35">
      <c r="A45" s="12" t="s">
        <v>11</v>
      </c>
      <c r="B45" s="2">
        <v>651</v>
      </c>
      <c r="C45" s="2">
        <v>96.73</v>
      </c>
      <c r="D45" s="2">
        <v>838.62</v>
      </c>
      <c r="E45" s="2">
        <v>1586.35</v>
      </c>
      <c r="F45" s="2"/>
      <c r="G45" s="2"/>
      <c r="H45" s="14"/>
    </row>
    <row r="46" spans="1:8" x14ac:dyDescent="0.35">
      <c r="A46" s="12" t="s">
        <v>31</v>
      </c>
      <c r="B46" s="2">
        <v>5.65</v>
      </c>
      <c r="C46" s="2">
        <v>0</v>
      </c>
      <c r="D46" s="2">
        <v>387.8</v>
      </c>
      <c r="E46" s="2">
        <v>393.45</v>
      </c>
      <c r="F46" s="6">
        <f>(E46-E47)/E47</f>
        <v>-0.4231699629081207</v>
      </c>
      <c r="G46" s="6">
        <f>E46/$E$63</f>
        <v>1.202825148751975E-2</v>
      </c>
      <c r="H46" s="14">
        <v>-288.64</v>
      </c>
    </row>
    <row r="47" spans="1:8" x14ac:dyDescent="0.35">
      <c r="A47" s="12" t="s">
        <v>11</v>
      </c>
      <c r="B47" s="2">
        <v>335.68</v>
      </c>
      <c r="C47" s="2">
        <v>0</v>
      </c>
      <c r="D47" s="2">
        <v>346.41</v>
      </c>
      <c r="E47" s="2">
        <v>682.09</v>
      </c>
      <c r="F47" s="2"/>
      <c r="G47" s="2"/>
      <c r="H47" s="14"/>
    </row>
    <row r="48" spans="1:8" x14ac:dyDescent="0.35">
      <c r="A48" s="12" t="s">
        <v>32</v>
      </c>
      <c r="B48" s="2">
        <v>571.92999999999995</v>
      </c>
      <c r="C48" s="2">
        <v>0</v>
      </c>
      <c r="D48" s="2">
        <v>340.06</v>
      </c>
      <c r="E48" s="2">
        <v>911.99</v>
      </c>
      <c r="F48" s="6">
        <f>(E48-E49)/E49</f>
        <v>2.0058998022412657</v>
      </c>
      <c r="G48" s="6">
        <f>E48/$E$63</f>
        <v>2.7880658467665874E-2</v>
      </c>
      <c r="H48" s="14">
        <v>608.59</v>
      </c>
    </row>
    <row r="49" spans="1:8" x14ac:dyDescent="0.35">
      <c r="A49" s="12" t="s">
        <v>11</v>
      </c>
      <c r="B49" s="2">
        <v>-23.37</v>
      </c>
      <c r="C49" s="2">
        <v>0</v>
      </c>
      <c r="D49" s="2">
        <v>326.77</v>
      </c>
      <c r="E49" s="2">
        <v>303.39999999999998</v>
      </c>
      <c r="F49" s="2"/>
      <c r="G49" s="2"/>
      <c r="H49" s="14"/>
    </row>
    <row r="50" spans="1:8" x14ac:dyDescent="0.35">
      <c r="A50" s="12" t="s">
        <v>33</v>
      </c>
      <c r="B50" s="2">
        <v>1418.9</v>
      </c>
      <c r="C50" s="2">
        <v>8.02</v>
      </c>
      <c r="D50" s="2">
        <v>31.82</v>
      </c>
      <c r="E50" s="2">
        <v>1458.74</v>
      </c>
      <c r="F50" s="6">
        <f>(E50-E51)/E51</f>
        <v>0.31642165488985763</v>
      </c>
      <c r="G50" s="6">
        <f>E50/$E$63</f>
        <v>4.459547992096724E-2</v>
      </c>
      <c r="H50" s="14">
        <v>350.63</v>
      </c>
    </row>
    <row r="51" spans="1:8" x14ac:dyDescent="0.35">
      <c r="A51" s="12" t="s">
        <v>11</v>
      </c>
      <c r="B51" s="2">
        <v>1076.9100000000001</v>
      </c>
      <c r="C51" s="2">
        <v>4.13</v>
      </c>
      <c r="D51" s="2">
        <v>27.07</v>
      </c>
      <c r="E51" s="2">
        <v>1108.1099999999999</v>
      </c>
      <c r="F51" s="2"/>
      <c r="G51" s="2"/>
      <c r="H51" s="14"/>
    </row>
    <row r="52" spans="1:8" s="5" customFormat="1" x14ac:dyDescent="0.35">
      <c r="A52" s="15" t="s">
        <v>34</v>
      </c>
      <c r="B52" s="4">
        <f>B4+B6+B8+B10+B12+B14+B16+B18+B20+B22+B24+B26+B28+B30+B32+B34+B36+B38+B40+B42+B44+B46+B48+B50</f>
        <v>14720.96</v>
      </c>
      <c r="C52" s="4">
        <f t="shared" ref="C52:E52" si="0">C4+C6+C8+C10+C12+C14+C16+C18+C20+C22+C24+C26+C28+C30+C32+C34+C36+C38+C40+C42+C44+C46+C48+C50</f>
        <v>397.77</v>
      </c>
      <c r="D52" s="4">
        <f t="shared" si="0"/>
        <v>4224.38</v>
      </c>
      <c r="E52" s="4">
        <f t="shared" si="0"/>
        <v>19343.110000000008</v>
      </c>
      <c r="F52" s="6">
        <f>(E52-E53)/E53</f>
        <v>0.15567083852126631</v>
      </c>
      <c r="G52" s="6">
        <f>E52/$E$63</f>
        <v>0.5913427160522513</v>
      </c>
      <c r="H52" s="16">
        <v>2605.5500000000002</v>
      </c>
    </row>
    <row r="53" spans="1:8" x14ac:dyDescent="0.35">
      <c r="A53" s="12" t="s">
        <v>35</v>
      </c>
      <c r="B53" s="2">
        <v>12843.42</v>
      </c>
      <c r="C53" s="2">
        <v>315.8</v>
      </c>
      <c r="D53" s="2">
        <v>3578.34</v>
      </c>
      <c r="E53" s="2">
        <v>16737.560000000001</v>
      </c>
      <c r="F53" s="2"/>
      <c r="G53" s="2"/>
      <c r="H53" s="14"/>
    </row>
    <row r="54" spans="1:8" x14ac:dyDescent="0.35">
      <c r="A54" s="12" t="s">
        <v>36</v>
      </c>
      <c r="B54" s="6">
        <f>(B52-B53)/B53</f>
        <v>0.14618691906049938</v>
      </c>
      <c r="C54" s="6">
        <f t="shared" ref="C54:E54" si="1">(C52-C53)/C53</f>
        <v>0.25956301456618103</v>
      </c>
      <c r="D54" s="6">
        <f t="shared" si="1"/>
        <v>0.18054181547868564</v>
      </c>
      <c r="E54" s="6">
        <f t="shared" si="1"/>
        <v>0.15567083852126631</v>
      </c>
      <c r="F54" s="2"/>
      <c r="G54" s="2"/>
      <c r="H54" s="14"/>
    </row>
    <row r="55" spans="1:8" s="5" customFormat="1" x14ac:dyDescent="0.35">
      <c r="A55" s="15" t="s">
        <v>51</v>
      </c>
      <c r="B55" s="4"/>
      <c r="C55" s="4"/>
      <c r="D55" s="4"/>
      <c r="E55" s="4"/>
      <c r="F55" s="4"/>
      <c r="G55" s="4"/>
      <c r="H55" s="16"/>
    </row>
    <row r="56" spans="1:8" x14ac:dyDescent="0.35">
      <c r="A56" s="12" t="s">
        <v>52</v>
      </c>
      <c r="B56" s="2">
        <v>12439</v>
      </c>
      <c r="C56" s="2">
        <v>0</v>
      </c>
      <c r="D56" s="2">
        <v>0.08</v>
      </c>
      <c r="E56" s="2">
        <v>12439.08</v>
      </c>
      <c r="F56" s="6">
        <f>(E56-E57)/E57</f>
        <v>-8.3799684316258338E-3</v>
      </c>
      <c r="G56" s="6">
        <f>E56/$E$63</f>
        <v>0.38027800867550432</v>
      </c>
      <c r="H56" s="14">
        <v>-105.12</v>
      </c>
    </row>
    <row r="57" spans="1:8" x14ac:dyDescent="0.35">
      <c r="A57" s="12" t="s">
        <v>11</v>
      </c>
      <c r="B57" s="2">
        <v>12544.2</v>
      </c>
      <c r="C57" s="2">
        <v>0</v>
      </c>
      <c r="D57" s="2">
        <v>0</v>
      </c>
      <c r="E57" s="2">
        <v>12544.2</v>
      </c>
      <c r="F57" s="2"/>
      <c r="G57" s="2"/>
      <c r="H57" s="14"/>
    </row>
    <row r="58" spans="1:8" x14ac:dyDescent="0.35">
      <c r="A58" s="12" t="s">
        <v>53</v>
      </c>
      <c r="B58" s="2">
        <v>0</v>
      </c>
      <c r="C58" s="2">
        <v>928.3</v>
      </c>
      <c r="D58" s="2">
        <v>0</v>
      </c>
      <c r="E58" s="2">
        <v>928.3</v>
      </c>
      <c r="F58" s="6">
        <f>(E58-E59)/E59</f>
        <v>0.12152807142598243</v>
      </c>
      <c r="G58" s="6">
        <f>E58/$E$63</f>
        <v>2.8379275272244462E-2</v>
      </c>
      <c r="H58" s="14">
        <v>100.59</v>
      </c>
    </row>
    <row r="59" spans="1:8" x14ac:dyDescent="0.35">
      <c r="A59" s="12" t="s">
        <v>11</v>
      </c>
      <c r="B59" s="2">
        <v>0</v>
      </c>
      <c r="C59" s="2">
        <v>827.71</v>
      </c>
      <c r="D59" s="2">
        <v>0</v>
      </c>
      <c r="E59" s="2">
        <v>827.71</v>
      </c>
      <c r="F59" s="2"/>
      <c r="G59" s="2"/>
      <c r="H59" s="14"/>
    </row>
    <row r="60" spans="1:8" s="5" customFormat="1" x14ac:dyDescent="0.35">
      <c r="A60" s="15" t="s">
        <v>54</v>
      </c>
      <c r="B60" s="4">
        <f>B56+B58</f>
        <v>12439</v>
      </c>
      <c r="C60" s="4">
        <f t="shared" ref="C60:E60" si="2">C56+C58</f>
        <v>928.3</v>
      </c>
      <c r="D60" s="4">
        <f t="shared" si="2"/>
        <v>0.08</v>
      </c>
      <c r="E60" s="4">
        <f t="shared" si="2"/>
        <v>13367.38</v>
      </c>
      <c r="F60" s="6">
        <f>(E60-E61)/E61</f>
        <v>-3.3876985411961753E-4</v>
      </c>
      <c r="G60" s="6">
        <f>E60/$E$63</f>
        <v>0.40865728394774881</v>
      </c>
      <c r="H60" s="16">
        <v>-4.53</v>
      </c>
    </row>
    <row r="61" spans="1:8" x14ac:dyDescent="0.35">
      <c r="A61" s="12" t="s">
        <v>35</v>
      </c>
      <c r="B61" s="2">
        <v>12544.2</v>
      </c>
      <c r="C61" s="2">
        <v>827.71</v>
      </c>
      <c r="D61" s="2">
        <v>0</v>
      </c>
      <c r="E61" s="2">
        <v>13371.91</v>
      </c>
      <c r="F61" s="2"/>
      <c r="G61" s="2"/>
      <c r="H61" s="14"/>
    </row>
    <row r="62" spans="1:8" x14ac:dyDescent="0.35">
      <c r="A62" s="12" t="s">
        <v>36</v>
      </c>
      <c r="B62" s="6">
        <f>(B60-B61)/B61</f>
        <v>-8.3863458809649658E-3</v>
      </c>
      <c r="C62" s="6">
        <f t="shared" ref="C62:E62" si="3">(C60-C61)/C61</f>
        <v>0.12152807142598243</v>
      </c>
      <c r="D62" s="6">
        <v>0</v>
      </c>
      <c r="E62" s="6">
        <f t="shared" si="3"/>
        <v>-3.3876985411961753E-4</v>
      </c>
      <c r="F62" s="2"/>
      <c r="G62" s="2"/>
      <c r="H62" s="14"/>
    </row>
    <row r="63" spans="1:8" s="5" customFormat="1" x14ac:dyDescent="0.35">
      <c r="A63" s="15" t="s">
        <v>41</v>
      </c>
      <c r="B63" s="4">
        <f>B60+B52</f>
        <v>27159.96</v>
      </c>
      <c r="C63" s="4">
        <f t="shared" ref="C63:E63" si="4">C60+C52</f>
        <v>1326.07</v>
      </c>
      <c r="D63" s="4">
        <f t="shared" si="4"/>
        <v>4224.46</v>
      </c>
      <c r="E63" s="4">
        <f t="shared" si="4"/>
        <v>32710.490000000005</v>
      </c>
      <c r="F63" s="21">
        <f>(E63-E64)/E64</f>
        <v>8.6385446173579405E-2</v>
      </c>
      <c r="G63" s="21">
        <f>E63/$E$63</f>
        <v>1</v>
      </c>
      <c r="H63" s="14">
        <v>2601.02</v>
      </c>
    </row>
    <row r="64" spans="1:8" x14ac:dyDescent="0.35">
      <c r="A64" s="12" t="s">
        <v>35</v>
      </c>
      <c r="B64" s="2">
        <v>25387.62</v>
      </c>
      <c r="C64" s="2">
        <v>1143.51</v>
      </c>
      <c r="D64" s="2">
        <v>3578.34</v>
      </c>
      <c r="E64" s="2">
        <v>30109.47</v>
      </c>
      <c r="F64" s="2"/>
      <c r="G64" s="2"/>
      <c r="H64" s="14"/>
    </row>
    <row r="65" spans="1:8" x14ac:dyDescent="0.35">
      <c r="A65" s="12" t="s">
        <v>36</v>
      </c>
      <c r="B65" s="6">
        <f>(B63-B64)/B64</f>
        <v>6.9811191438976961E-2</v>
      </c>
      <c r="C65" s="6">
        <f t="shared" ref="C65:E65" si="5">(C63-C64)/C64</f>
        <v>0.15964880062264428</v>
      </c>
      <c r="D65" s="6">
        <f t="shared" si="5"/>
        <v>0.18056417221393156</v>
      </c>
      <c r="E65" s="6">
        <f t="shared" si="5"/>
        <v>8.6385446173579405E-2</v>
      </c>
      <c r="F65" s="2"/>
      <c r="G65" s="2"/>
      <c r="H65" s="14"/>
    </row>
    <row r="66" spans="1:8" x14ac:dyDescent="0.35">
      <c r="A66" s="12" t="s">
        <v>42</v>
      </c>
      <c r="B66" s="6">
        <f>B63/$E$63</f>
        <v>0.83031345601976603</v>
      </c>
      <c r="C66" s="6">
        <f t="shared" ref="C66:E66" si="6">C63/$E$63</f>
        <v>4.0539594484827336E-2</v>
      </c>
      <c r="D66" s="6">
        <f t="shared" si="6"/>
        <v>0.1291469494954065</v>
      </c>
      <c r="E66" s="6">
        <f t="shared" si="6"/>
        <v>1</v>
      </c>
      <c r="F66" s="2"/>
      <c r="G66" s="2"/>
      <c r="H66" s="14"/>
    </row>
    <row r="67" spans="1:8" ht="15" thickBot="1" x14ac:dyDescent="0.4">
      <c r="A67" s="17" t="s">
        <v>43</v>
      </c>
      <c r="B67" s="18">
        <f>B64/$E$64</f>
        <v>0.84317724622851209</v>
      </c>
      <c r="C67" s="18">
        <f t="shared" ref="C67:E67" si="7">C64/$E$64</f>
        <v>3.7978416757252782E-2</v>
      </c>
      <c r="D67" s="18">
        <f t="shared" si="7"/>
        <v>0.11884433701423505</v>
      </c>
      <c r="E67" s="18">
        <f t="shared" si="7"/>
        <v>1</v>
      </c>
      <c r="F67" s="19"/>
      <c r="G67" s="19"/>
      <c r="H67" s="20"/>
    </row>
    <row r="68" spans="1:8" ht="29" customHeight="1" thickBot="1" x14ac:dyDescent="0.4">
      <c r="A68" s="52" t="s">
        <v>77</v>
      </c>
      <c r="B68" s="53"/>
      <c r="C68" s="53"/>
      <c r="D68" s="53"/>
      <c r="E68" s="53"/>
      <c r="F68" s="53"/>
      <c r="G68" s="53"/>
      <c r="H68" s="54"/>
    </row>
  </sheetData>
  <mergeCells count="2">
    <mergeCell ref="A1:H1"/>
    <mergeCell ref="A68:H6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5"/>
  <sheetViews>
    <sheetView tabSelected="1" workbookViewId="0">
      <pane ySplit="2" topLeftCell="A3" activePane="bottomLeft" state="frozen"/>
      <selection pane="bottomLeft" activeCell="A85" sqref="A85"/>
    </sheetView>
  </sheetViews>
  <sheetFormatPr defaultRowHeight="14.5" x14ac:dyDescent="0.35"/>
  <cols>
    <col min="1" max="1" width="38.6328125" customWidth="1"/>
    <col min="2" max="2" width="8.81640625" customWidth="1"/>
    <col min="3" max="3" width="13.6328125" customWidth="1"/>
    <col min="4" max="4" width="13.1796875" customWidth="1"/>
    <col min="5" max="5" width="12" customWidth="1"/>
    <col min="6" max="7" width="11.54296875" customWidth="1"/>
    <col min="8" max="8" width="10.36328125" customWidth="1"/>
    <col min="9" max="13" width="8.81640625" customWidth="1"/>
    <col min="14" max="14" width="15.90625" customWidth="1"/>
    <col min="15" max="15" width="12.36328125" customWidth="1"/>
    <col min="16" max="18" width="8.81640625" bestFit="1" customWidth="1"/>
  </cols>
  <sheetData>
    <row r="1" spans="1:18" ht="41" customHeight="1" thickBot="1" x14ac:dyDescent="0.4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</row>
    <row r="2" spans="1:18" s="26" customFormat="1" ht="41.5" customHeight="1" x14ac:dyDescent="0.35">
      <c r="A2" s="27"/>
      <c r="B2" s="28" t="s">
        <v>55</v>
      </c>
      <c r="C2" s="28" t="s">
        <v>56</v>
      </c>
      <c r="D2" s="28" t="s">
        <v>57</v>
      </c>
      <c r="E2" s="28" t="s">
        <v>58</v>
      </c>
      <c r="F2" s="28" t="s">
        <v>59</v>
      </c>
      <c r="G2" s="28" t="s">
        <v>60</v>
      </c>
      <c r="H2" s="28" t="s">
        <v>61</v>
      </c>
      <c r="I2" s="28" t="s">
        <v>62</v>
      </c>
      <c r="J2" s="28" t="s">
        <v>63</v>
      </c>
      <c r="K2" s="28" t="s">
        <v>64</v>
      </c>
      <c r="L2" s="28" t="s">
        <v>65</v>
      </c>
      <c r="M2" s="28" t="s">
        <v>66</v>
      </c>
      <c r="N2" s="33" t="s">
        <v>67</v>
      </c>
      <c r="O2" s="28" t="s">
        <v>5</v>
      </c>
      <c r="P2" s="28" t="s">
        <v>6</v>
      </c>
      <c r="Q2" s="28" t="s">
        <v>7</v>
      </c>
      <c r="R2" s="29" t="s">
        <v>8</v>
      </c>
    </row>
    <row r="3" spans="1:18" s="5" customFormat="1" x14ac:dyDescent="0.35">
      <c r="A3" s="15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"/>
    </row>
    <row r="4" spans="1:18" x14ac:dyDescent="0.35">
      <c r="A4" s="12" t="s">
        <v>10</v>
      </c>
      <c r="B4" s="2">
        <v>0</v>
      </c>
      <c r="C4" s="2">
        <f>D4+E4</f>
        <v>0</v>
      </c>
      <c r="D4" s="2">
        <v>0</v>
      </c>
      <c r="E4" s="2">
        <v>0</v>
      </c>
      <c r="F4" s="2">
        <v>0</v>
      </c>
      <c r="G4" s="2">
        <f>H4+I4</f>
        <v>542.56000000000006</v>
      </c>
      <c r="H4" s="2">
        <v>175.4</v>
      </c>
      <c r="I4" s="2">
        <v>367.16</v>
      </c>
      <c r="J4" s="2">
        <v>578.79</v>
      </c>
      <c r="K4" s="2">
        <v>0</v>
      </c>
      <c r="L4" s="2">
        <v>66.44</v>
      </c>
      <c r="M4" s="2">
        <v>5.08</v>
      </c>
      <c r="N4" s="2">
        <v>25.35</v>
      </c>
      <c r="O4" s="2">
        <f>B4+C4+F4+G4+J4+K4+L4+M4+N4</f>
        <v>1218.2199999999998</v>
      </c>
      <c r="P4" s="6">
        <f>(O4-O5)/O5</f>
        <v>0.5446119514638198</v>
      </c>
      <c r="Q4" s="6">
        <f>O4/$O$77</f>
        <v>5.7253885799773106E-3</v>
      </c>
      <c r="R4" s="14">
        <v>429.53</v>
      </c>
    </row>
    <row r="5" spans="1:18" x14ac:dyDescent="0.35">
      <c r="A5" s="12" t="s">
        <v>11</v>
      </c>
      <c r="B5" s="2">
        <v>0.02</v>
      </c>
      <c r="C5" s="2">
        <f t="shared" ref="C5:C53" si="0">D5+E5</f>
        <v>0</v>
      </c>
      <c r="D5" s="2">
        <v>0</v>
      </c>
      <c r="E5" s="2">
        <v>0</v>
      </c>
      <c r="F5" s="2">
        <v>0</v>
      </c>
      <c r="G5" s="2">
        <f t="shared" ref="G5:G53" si="1">H5+I5</f>
        <v>411.4</v>
      </c>
      <c r="H5" s="2">
        <v>118.85</v>
      </c>
      <c r="I5" s="2">
        <v>292.55</v>
      </c>
      <c r="J5" s="2">
        <v>315.94</v>
      </c>
      <c r="K5" s="2">
        <v>0</v>
      </c>
      <c r="L5" s="2">
        <v>55.41</v>
      </c>
      <c r="M5" s="2">
        <v>4.6500000000000004</v>
      </c>
      <c r="N5" s="2">
        <v>1.27</v>
      </c>
      <c r="O5" s="2">
        <f t="shared" ref="O5:O53" si="2">B5+C5+F5+G5+J5+K5+L5+M5+N5</f>
        <v>788.68999999999983</v>
      </c>
      <c r="P5" s="2"/>
      <c r="Q5" s="2"/>
      <c r="R5" s="14"/>
    </row>
    <row r="6" spans="1:18" x14ac:dyDescent="0.35">
      <c r="A6" s="12" t="s">
        <v>12</v>
      </c>
      <c r="B6" s="2">
        <v>1881.42</v>
      </c>
      <c r="C6" s="2">
        <f t="shared" si="0"/>
        <v>253.11</v>
      </c>
      <c r="D6" s="2">
        <v>226.55</v>
      </c>
      <c r="E6" s="2">
        <v>26.56</v>
      </c>
      <c r="F6" s="2">
        <v>249.88</v>
      </c>
      <c r="G6" s="2">
        <f t="shared" si="1"/>
        <v>4263.37</v>
      </c>
      <c r="H6" s="2">
        <v>1870.87</v>
      </c>
      <c r="I6" s="2">
        <v>2392.5</v>
      </c>
      <c r="J6" s="2">
        <v>2732.55</v>
      </c>
      <c r="K6" s="2">
        <v>10.78</v>
      </c>
      <c r="L6" s="2">
        <v>453.12</v>
      </c>
      <c r="M6" s="2">
        <v>193.39</v>
      </c>
      <c r="N6" s="2">
        <v>3245.37</v>
      </c>
      <c r="O6" s="2">
        <f t="shared" si="2"/>
        <v>13282.990000000002</v>
      </c>
      <c r="P6" s="6">
        <f>(O6-O7)/O7</f>
        <v>0.11940182788857397</v>
      </c>
      <c r="Q6" s="6">
        <f>O6/$O$77</f>
        <v>6.2427377036949679E-2</v>
      </c>
      <c r="R6" s="14">
        <v>1416.84</v>
      </c>
    </row>
    <row r="7" spans="1:18" x14ac:dyDescent="0.35">
      <c r="A7" s="12" t="s">
        <v>11</v>
      </c>
      <c r="B7" s="2">
        <v>1674.68</v>
      </c>
      <c r="C7" s="2">
        <f t="shared" si="0"/>
        <v>183.37</v>
      </c>
      <c r="D7" s="2">
        <v>164.15</v>
      </c>
      <c r="E7" s="2">
        <v>19.22</v>
      </c>
      <c r="F7" s="2">
        <v>210.46</v>
      </c>
      <c r="G7" s="2">
        <f t="shared" si="1"/>
        <v>3913.09</v>
      </c>
      <c r="H7" s="2">
        <v>1653.29</v>
      </c>
      <c r="I7" s="2">
        <v>2259.8000000000002</v>
      </c>
      <c r="J7" s="2">
        <v>2768.15</v>
      </c>
      <c r="K7" s="2">
        <v>13.82</v>
      </c>
      <c r="L7" s="2">
        <v>387.24</v>
      </c>
      <c r="M7" s="2">
        <v>165.33</v>
      </c>
      <c r="N7" s="2">
        <v>2550.0100000000002</v>
      </c>
      <c r="O7" s="2">
        <f t="shared" si="2"/>
        <v>11866.15</v>
      </c>
      <c r="P7" s="2"/>
      <c r="Q7" s="2"/>
      <c r="R7" s="14"/>
    </row>
    <row r="8" spans="1:18" x14ac:dyDescent="0.35">
      <c r="A8" s="12" t="s">
        <v>13</v>
      </c>
      <c r="B8" s="2">
        <v>552.88</v>
      </c>
      <c r="C8" s="2">
        <f t="shared" si="0"/>
        <v>107.58</v>
      </c>
      <c r="D8" s="2">
        <v>97.36</v>
      </c>
      <c r="E8" s="2">
        <v>10.220000000000001</v>
      </c>
      <c r="F8" s="2">
        <v>23.9</v>
      </c>
      <c r="G8" s="2">
        <f t="shared" si="1"/>
        <v>3477.9799999999996</v>
      </c>
      <c r="H8" s="2">
        <v>1342.3</v>
      </c>
      <c r="I8" s="2">
        <v>2135.6799999999998</v>
      </c>
      <c r="J8" s="2">
        <v>475.78</v>
      </c>
      <c r="K8" s="2">
        <v>0</v>
      </c>
      <c r="L8" s="2">
        <v>21.19</v>
      </c>
      <c r="M8" s="2">
        <v>257.06</v>
      </c>
      <c r="N8" s="2">
        <v>68.53</v>
      </c>
      <c r="O8" s="2">
        <f t="shared" si="2"/>
        <v>4984.8999999999987</v>
      </c>
      <c r="P8" s="6">
        <f>(O8-O9)/O9</f>
        <v>0.28109973760700635</v>
      </c>
      <c r="Q8" s="6">
        <f>O8/$O$77</f>
        <v>2.3428025752597142E-2</v>
      </c>
      <c r="R8" s="14">
        <v>1093.79</v>
      </c>
    </row>
    <row r="9" spans="1:18" x14ac:dyDescent="0.35">
      <c r="A9" s="12" t="s">
        <v>11</v>
      </c>
      <c r="B9" s="2">
        <v>405.45</v>
      </c>
      <c r="C9" s="2">
        <f t="shared" si="0"/>
        <v>81.88</v>
      </c>
      <c r="D9" s="2">
        <v>78.42</v>
      </c>
      <c r="E9" s="2">
        <v>3.46</v>
      </c>
      <c r="F9" s="2">
        <v>25.09</v>
      </c>
      <c r="G9" s="2">
        <f t="shared" si="1"/>
        <v>2756.39</v>
      </c>
      <c r="H9" s="2">
        <v>991.78</v>
      </c>
      <c r="I9" s="2">
        <v>1764.61</v>
      </c>
      <c r="J9" s="2">
        <v>350.63</v>
      </c>
      <c r="K9" s="2">
        <v>0</v>
      </c>
      <c r="L9" s="2">
        <v>14.89</v>
      </c>
      <c r="M9" s="2">
        <v>208.44</v>
      </c>
      <c r="N9" s="2">
        <v>48.34</v>
      </c>
      <c r="O9" s="2">
        <f t="shared" si="2"/>
        <v>3891.11</v>
      </c>
      <c r="P9" s="2"/>
      <c r="Q9" s="2"/>
      <c r="R9" s="14"/>
    </row>
    <row r="10" spans="1:18" x14ac:dyDescent="0.35">
      <c r="A10" s="37" t="s">
        <v>73</v>
      </c>
      <c r="B10" s="2">
        <v>21.97</v>
      </c>
      <c r="C10" s="2">
        <f t="shared" si="0"/>
        <v>1.1200000000000001</v>
      </c>
      <c r="D10" s="2">
        <v>1.1200000000000001</v>
      </c>
      <c r="E10" s="2">
        <v>0</v>
      </c>
      <c r="F10" s="2">
        <v>4.6100000000000003</v>
      </c>
      <c r="G10" s="2">
        <f t="shared" si="1"/>
        <v>256.23</v>
      </c>
      <c r="H10" s="2">
        <v>126.51</v>
      </c>
      <c r="I10" s="2">
        <v>129.72</v>
      </c>
      <c r="J10" s="2">
        <v>141.47</v>
      </c>
      <c r="K10" s="2">
        <v>0</v>
      </c>
      <c r="L10" s="2">
        <v>0.05</v>
      </c>
      <c r="M10" s="2">
        <v>25.63</v>
      </c>
      <c r="N10" s="2">
        <v>2.7</v>
      </c>
      <c r="O10" s="2">
        <f t="shared" si="2"/>
        <v>453.78</v>
      </c>
      <c r="P10" s="6">
        <f>(O10-O11)/O11</f>
        <v>0.52331397495719889</v>
      </c>
      <c r="Q10" s="6">
        <f>O10/$O$77</f>
        <v>2.1326745824416806E-3</v>
      </c>
      <c r="R10" s="14">
        <v>155.88999999999999</v>
      </c>
    </row>
    <row r="11" spans="1:18" x14ac:dyDescent="0.35">
      <c r="A11" s="12" t="s">
        <v>11</v>
      </c>
      <c r="B11" s="2">
        <v>15.72</v>
      </c>
      <c r="C11" s="2">
        <f t="shared" si="0"/>
        <v>1.77</v>
      </c>
      <c r="D11" s="2">
        <v>1.77</v>
      </c>
      <c r="E11" s="2">
        <v>0</v>
      </c>
      <c r="F11" s="2">
        <v>3.97</v>
      </c>
      <c r="G11" s="2">
        <f t="shared" si="1"/>
        <v>161.07999999999998</v>
      </c>
      <c r="H11" s="2">
        <v>94.24</v>
      </c>
      <c r="I11" s="2">
        <v>66.84</v>
      </c>
      <c r="J11" s="2">
        <v>110.63</v>
      </c>
      <c r="K11" s="2">
        <v>0</v>
      </c>
      <c r="L11" s="2">
        <v>0.05</v>
      </c>
      <c r="M11" s="2">
        <v>4.6100000000000003</v>
      </c>
      <c r="N11" s="2">
        <v>0.06</v>
      </c>
      <c r="O11" s="2">
        <f t="shared" si="2"/>
        <v>297.89</v>
      </c>
      <c r="P11" s="2"/>
      <c r="Q11" s="2"/>
      <c r="R11" s="14"/>
    </row>
    <row r="12" spans="1:18" x14ac:dyDescent="0.35">
      <c r="A12" s="12" t="s">
        <v>14</v>
      </c>
      <c r="B12" s="2">
        <v>418.74</v>
      </c>
      <c r="C12" s="2">
        <f t="shared" si="0"/>
        <v>97.149999999999991</v>
      </c>
      <c r="D12" s="2">
        <v>94.69</v>
      </c>
      <c r="E12" s="2">
        <v>2.46</v>
      </c>
      <c r="F12" s="2">
        <v>59.52</v>
      </c>
      <c r="G12" s="2">
        <f t="shared" si="1"/>
        <v>1298.6600000000001</v>
      </c>
      <c r="H12" s="2">
        <v>603.94000000000005</v>
      </c>
      <c r="I12" s="2">
        <v>694.72</v>
      </c>
      <c r="J12" s="2">
        <v>660.72</v>
      </c>
      <c r="K12" s="2">
        <v>0.37</v>
      </c>
      <c r="L12" s="2">
        <v>54.58</v>
      </c>
      <c r="M12" s="2">
        <v>83.57</v>
      </c>
      <c r="N12" s="2">
        <v>970.73</v>
      </c>
      <c r="O12" s="2">
        <f t="shared" si="2"/>
        <v>3644.04</v>
      </c>
      <c r="P12" s="6">
        <f>(O12-O13)/O13</f>
        <v>8.17155273750578E-2</v>
      </c>
      <c r="Q12" s="6">
        <f>O12/$O$77</f>
        <v>1.7126253879414657E-2</v>
      </c>
      <c r="R12" s="14">
        <v>275.27999999999997</v>
      </c>
    </row>
    <row r="13" spans="1:18" x14ac:dyDescent="0.35">
      <c r="A13" s="12" t="s">
        <v>11</v>
      </c>
      <c r="B13" s="2">
        <v>401.52</v>
      </c>
      <c r="C13" s="2">
        <f t="shared" si="0"/>
        <v>73.2</v>
      </c>
      <c r="D13" s="2">
        <v>71.52</v>
      </c>
      <c r="E13" s="2">
        <v>1.68</v>
      </c>
      <c r="F13" s="2">
        <v>52.79</v>
      </c>
      <c r="G13" s="2">
        <f t="shared" si="1"/>
        <v>1289.3</v>
      </c>
      <c r="H13" s="2">
        <v>574.66999999999996</v>
      </c>
      <c r="I13" s="2">
        <v>714.63</v>
      </c>
      <c r="J13" s="2">
        <v>493.29</v>
      </c>
      <c r="K13" s="2">
        <v>6.93</v>
      </c>
      <c r="L13" s="2">
        <v>53.55</v>
      </c>
      <c r="M13" s="2">
        <v>71.86</v>
      </c>
      <c r="N13" s="2">
        <v>926.32</v>
      </c>
      <c r="O13" s="2">
        <f t="shared" si="2"/>
        <v>3368.76</v>
      </c>
      <c r="P13" s="2"/>
      <c r="Q13" s="2"/>
      <c r="R13" s="14"/>
    </row>
    <row r="14" spans="1:18" x14ac:dyDescent="0.35">
      <c r="A14" s="12" t="s">
        <v>15</v>
      </c>
      <c r="B14" s="2">
        <v>379.55</v>
      </c>
      <c r="C14" s="2">
        <f t="shared" si="0"/>
        <v>31.47</v>
      </c>
      <c r="D14" s="2">
        <v>31.47</v>
      </c>
      <c r="E14" s="2">
        <v>0</v>
      </c>
      <c r="F14" s="2">
        <v>47.89</v>
      </c>
      <c r="G14" s="2">
        <f t="shared" si="1"/>
        <v>3129.02</v>
      </c>
      <c r="H14" s="2">
        <v>1063.48</v>
      </c>
      <c r="I14" s="2">
        <v>2065.54</v>
      </c>
      <c r="J14" s="2">
        <v>628.05999999999995</v>
      </c>
      <c r="K14" s="2">
        <v>0</v>
      </c>
      <c r="L14" s="2">
        <v>633.77</v>
      </c>
      <c r="M14" s="2">
        <v>134.09</v>
      </c>
      <c r="N14" s="2">
        <v>45.87</v>
      </c>
      <c r="O14" s="2">
        <f t="shared" si="2"/>
        <v>5029.72</v>
      </c>
      <c r="P14" s="6">
        <f>(O14-O15)/O15</f>
        <v>0.3658883656765462</v>
      </c>
      <c r="Q14" s="6">
        <f>O14/$O$77</f>
        <v>2.3638670723254818E-2</v>
      </c>
      <c r="R14" s="14">
        <v>1347.34</v>
      </c>
    </row>
    <row r="15" spans="1:18" x14ac:dyDescent="0.35">
      <c r="A15" s="12" t="s">
        <v>11</v>
      </c>
      <c r="B15" s="2">
        <v>231.54</v>
      </c>
      <c r="C15" s="2">
        <f t="shared" si="0"/>
        <v>12.59</v>
      </c>
      <c r="D15" s="2">
        <v>12.59</v>
      </c>
      <c r="E15" s="2">
        <v>0</v>
      </c>
      <c r="F15" s="2">
        <v>25.51</v>
      </c>
      <c r="G15" s="2">
        <f t="shared" si="1"/>
        <v>2311.5</v>
      </c>
      <c r="H15" s="2">
        <v>640.37</v>
      </c>
      <c r="I15" s="2">
        <v>1671.13</v>
      </c>
      <c r="J15" s="2">
        <v>384.04</v>
      </c>
      <c r="K15" s="2">
        <v>0</v>
      </c>
      <c r="L15" s="2">
        <v>482.28</v>
      </c>
      <c r="M15" s="2">
        <v>222.39</v>
      </c>
      <c r="N15" s="2">
        <v>12.53</v>
      </c>
      <c r="O15" s="2">
        <f t="shared" si="2"/>
        <v>3682.38</v>
      </c>
      <c r="P15" s="2"/>
      <c r="Q15" s="2"/>
      <c r="R15" s="14"/>
    </row>
    <row r="16" spans="1:18" x14ac:dyDescent="0.35">
      <c r="A16" s="12" t="s">
        <v>16</v>
      </c>
      <c r="B16" s="2">
        <v>1476.45</v>
      </c>
      <c r="C16" s="2">
        <f t="shared" si="0"/>
        <v>193.89000000000001</v>
      </c>
      <c r="D16" s="2">
        <v>176.68</v>
      </c>
      <c r="E16" s="2">
        <v>17.21</v>
      </c>
      <c r="F16" s="2">
        <v>171.43</v>
      </c>
      <c r="G16" s="2">
        <f t="shared" si="1"/>
        <v>3877.88</v>
      </c>
      <c r="H16" s="2">
        <v>1740.57</v>
      </c>
      <c r="I16" s="2">
        <v>2137.31</v>
      </c>
      <c r="J16" s="2">
        <v>3852.13</v>
      </c>
      <c r="K16" s="2">
        <v>17.86</v>
      </c>
      <c r="L16" s="2">
        <v>483.65</v>
      </c>
      <c r="M16" s="2">
        <v>522.79999999999995</v>
      </c>
      <c r="N16" s="2">
        <v>2598.14</v>
      </c>
      <c r="O16" s="2">
        <f t="shared" si="2"/>
        <v>13194.23</v>
      </c>
      <c r="P16" s="6">
        <f>(O16-O17)/O17</f>
        <v>0.24206823254531068</v>
      </c>
      <c r="Q16" s="6">
        <f>O16/$O$77</f>
        <v>6.2010222918351399E-2</v>
      </c>
      <c r="R16" s="14">
        <v>2571.44</v>
      </c>
    </row>
    <row r="17" spans="1:18" x14ac:dyDescent="0.35">
      <c r="A17" s="12" t="s">
        <v>11</v>
      </c>
      <c r="B17" s="2">
        <v>1173.45</v>
      </c>
      <c r="C17" s="2">
        <f t="shared" si="0"/>
        <v>154.86000000000001</v>
      </c>
      <c r="D17" s="2">
        <v>136.65</v>
      </c>
      <c r="E17" s="2">
        <v>18.21</v>
      </c>
      <c r="F17" s="2">
        <v>166.06</v>
      </c>
      <c r="G17" s="2">
        <f t="shared" si="1"/>
        <v>2894.91</v>
      </c>
      <c r="H17" s="2">
        <v>1256.69</v>
      </c>
      <c r="I17" s="2">
        <v>1638.22</v>
      </c>
      <c r="J17" s="2">
        <v>3253.91</v>
      </c>
      <c r="K17" s="2">
        <v>17.55</v>
      </c>
      <c r="L17" s="2">
        <v>331.5</v>
      </c>
      <c r="M17" s="2">
        <v>491.83</v>
      </c>
      <c r="N17" s="2">
        <v>2138.7199999999998</v>
      </c>
      <c r="O17" s="2">
        <f t="shared" si="2"/>
        <v>10622.789999999999</v>
      </c>
      <c r="P17" s="2"/>
      <c r="Q17" s="2"/>
      <c r="R17" s="14"/>
    </row>
    <row r="18" spans="1:18" x14ac:dyDescent="0.35">
      <c r="A18" s="12" t="s">
        <v>17</v>
      </c>
      <c r="B18" s="2">
        <v>2778.72</v>
      </c>
      <c r="C18" s="2">
        <f t="shared" si="0"/>
        <v>656.02</v>
      </c>
      <c r="D18" s="2">
        <v>591.41999999999996</v>
      </c>
      <c r="E18" s="2">
        <v>64.599999999999994</v>
      </c>
      <c r="F18" s="2">
        <v>549.84</v>
      </c>
      <c r="G18" s="2">
        <f t="shared" si="1"/>
        <v>7202.7900000000009</v>
      </c>
      <c r="H18" s="2">
        <v>3386.03</v>
      </c>
      <c r="I18" s="2">
        <v>3816.76</v>
      </c>
      <c r="J18" s="2">
        <v>4259.25</v>
      </c>
      <c r="K18" s="2">
        <v>160.66999999999999</v>
      </c>
      <c r="L18" s="2">
        <v>729.05</v>
      </c>
      <c r="M18" s="2">
        <v>489.07</v>
      </c>
      <c r="N18" s="2">
        <v>1303.02</v>
      </c>
      <c r="O18" s="2">
        <f t="shared" si="2"/>
        <v>18128.43</v>
      </c>
      <c r="P18" s="6">
        <f>(O18-O19)/O19</f>
        <v>0.19971847521304614</v>
      </c>
      <c r="Q18" s="6">
        <f>O18/$O$77</f>
        <v>8.5199968884863239E-2</v>
      </c>
      <c r="R18" s="14">
        <v>3017.86</v>
      </c>
    </row>
    <row r="19" spans="1:18" x14ac:dyDescent="0.35">
      <c r="A19" s="12" t="s">
        <v>11</v>
      </c>
      <c r="B19" s="2">
        <v>2521.64</v>
      </c>
      <c r="C19" s="2">
        <f t="shared" si="0"/>
        <v>554.46</v>
      </c>
      <c r="D19" s="2">
        <v>501.58</v>
      </c>
      <c r="E19" s="2">
        <v>52.88</v>
      </c>
      <c r="F19" s="2">
        <v>460.43</v>
      </c>
      <c r="G19" s="2">
        <f t="shared" si="1"/>
        <v>6572.4400000000005</v>
      </c>
      <c r="H19" s="2">
        <v>3279.73</v>
      </c>
      <c r="I19" s="2">
        <v>3292.71</v>
      </c>
      <c r="J19" s="2">
        <v>3039.72</v>
      </c>
      <c r="K19" s="2">
        <v>118.93</v>
      </c>
      <c r="L19" s="2">
        <v>566.58000000000004</v>
      </c>
      <c r="M19" s="2">
        <v>337.01</v>
      </c>
      <c r="N19" s="2">
        <v>939.36</v>
      </c>
      <c r="O19" s="2">
        <f t="shared" si="2"/>
        <v>15110.570000000002</v>
      </c>
      <c r="P19" s="2"/>
      <c r="Q19" s="2"/>
      <c r="R19" s="14"/>
    </row>
    <row r="20" spans="1:18" x14ac:dyDescent="0.35">
      <c r="A20" s="12" t="s">
        <v>18</v>
      </c>
      <c r="B20" s="2">
        <v>832.08</v>
      </c>
      <c r="C20" s="2">
        <f t="shared" si="0"/>
        <v>253.58</v>
      </c>
      <c r="D20" s="2">
        <v>245.08</v>
      </c>
      <c r="E20" s="2">
        <v>8.5</v>
      </c>
      <c r="F20" s="2">
        <v>130.91</v>
      </c>
      <c r="G20" s="2">
        <f t="shared" si="1"/>
        <v>3287.4</v>
      </c>
      <c r="H20" s="2">
        <v>1526</v>
      </c>
      <c r="I20" s="2">
        <v>1761.4</v>
      </c>
      <c r="J20" s="2">
        <v>1841.47</v>
      </c>
      <c r="K20" s="2">
        <v>0</v>
      </c>
      <c r="L20" s="2">
        <v>196.12</v>
      </c>
      <c r="M20" s="2">
        <v>108.39</v>
      </c>
      <c r="N20" s="2">
        <v>1395.03</v>
      </c>
      <c r="O20" s="2">
        <f t="shared" si="2"/>
        <v>8044.9800000000005</v>
      </c>
      <c r="P20" s="6">
        <f>(O20-O21)/O21</f>
        <v>0.15282697664821007</v>
      </c>
      <c r="Q20" s="6">
        <f>O20/$O$77</f>
        <v>3.7809785275357381E-2</v>
      </c>
      <c r="R20" s="14">
        <v>1066.5</v>
      </c>
    </row>
    <row r="21" spans="1:18" x14ac:dyDescent="0.35">
      <c r="A21" s="12" t="s">
        <v>11</v>
      </c>
      <c r="B21" s="2">
        <v>817.71</v>
      </c>
      <c r="C21" s="2">
        <f t="shared" si="0"/>
        <v>205.11</v>
      </c>
      <c r="D21" s="2">
        <v>185.81</v>
      </c>
      <c r="E21" s="2">
        <v>19.3</v>
      </c>
      <c r="F21" s="2">
        <v>94.92</v>
      </c>
      <c r="G21" s="2">
        <f t="shared" si="1"/>
        <v>2998.96</v>
      </c>
      <c r="H21" s="2">
        <v>1352.94</v>
      </c>
      <c r="I21" s="2">
        <v>1646.02</v>
      </c>
      <c r="J21" s="2">
        <v>1345.83</v>
      </c>
      <c r="K21" s="2">
        <v>0</v>
      </c>
      <c r="L21" s="2">
        <v>164.96</v>
      </c>
      <c r="M21" s="2">
        <v>89.5</v>
      </c>
      <c r="N21" s="2">
        <v>1261.49</v>
      </c>
      <c r="O21" s="2">
        <f t="shared" si="2"/>
        <v>6978.48</v>
      </c>
      <c r="P21" s="2"/>
      <c r="Q21" s="2"/>
      <c r="R21" s="14"/>
    </row>
    <row r="22" spans="1:18" x14ac:dyDescent="0.35">
      <c r="A22" s="12" t="s">
        <v>19</v>
      </c>
      <c r="B22" s="2">
        <v>57.63</v>
      </c>
      <c r="C22" s="2">
        <f t="shared" si="0"/>
        <v>15.32</v>
      </c>
      <c r="D22" s="2">
        <v>15.32</v>
      </c>
      <c r="E22" s="2">
        <v>0</v>
      </c>
      <c r="F22" s="2">
        <v>6.83</v>
      </c>
      <c r="G22" s="2">
        <f t="shared" si="1"/>
        <v>402.88</v>
      </c>
      <c r="H22" s="2">
        <v>206.07</v>
      </c>
      <c r="I22" s="2">
        <v>196.81</v>
      </c>
      <c r="J22" s="2">
        <v>320.57</v>
      </c>
      <c r="K22" s="2">
        <v>0</v>
      </c>
      <c r="L22" s="2">
        <v>0.94</v>
      </c>
      <c r="M22" s="2">
        <v>46.26</v>
      </c>
      <c r="N22" s="2">
        <v>29.02</v>
      </c>
      <c r="O22" s="2">
        <f t="shared" si="2"/>
        <v>879.45</v>
      </c>
      <c r="P22" s="6">
        <f>(O22-O23)/O23</f>
        <v>0.5239654813890624</v>
      </c>
      <c r="Q22" s="6">
        <f>O22/$O$77</f>
        <v>4.1332378278644633E-3</v>
      </c>
      <c r="R22" s="14">
        <v>302.37</v>
      </c>
    </row>
    <row r="23" spans="1:18" x14ac:dyDescent="0.35">
      <c r="A23" s="12" t="s">
        <v>11</v>
      </c>
      <c r="B23" s="2">
        <v>41.46</v>
      </c>
      <c r="C23" s="2">
        <f t="shared" si="0"/>
        <v>3.35</v>
      </c>
      <c r="D23" s="2">
        <v>3.35</v>
      </c>
      <c r="E23" s="2">
        <v>0</v>
      </c>
      <c r="F23" s="2">
        <v>2.88</v>
      </c>
      <c r="G23" s="2">
        <f t="shared" si="1"/>
        <v>304.52999999999997</v>
      </c>
      <c r="H23" s="2">
        <v>184.22</v>
      </c>
      <c r="I23" s="2">
        <v>120.31</v>
      </c>
      <c r="J23" s="2">
        <v>182.46</v>
      </c>
      <c r="K23" s="2">
        <v>0</v>
      </c>
      <c r="L23" s="2">
        <v>0.47</v>
      </c>
      <c r="M23" s="2">
        <v>30.81</v>
      </c>
      <c r="N23" s="2">
        <v>11.12</v>
      </c>
      <c r="O23" s="2">
        <f t="shared" si="2"/>
        <v>577.07999999999993</v>
      </c>
      <c r="P23" s="2"/>
      <c r="Q23" s="2"/>
      <c r="R23" s="14"/>
    </row>
    <row r="24" spans="1:18" x14ac:dyDescent="0.35">
      <c r="A24" s="12" t="s">
        <v>20</v>
      </c>
      <c r="B24" s="2">
        <v>71.89</v>
      </c>
      <c r="C24" s="2">
        <f t="shared" si="0"/>
        <v>33.619999999999997</v>
      </c>
      <c r="D24" s="2">
        <v>33.619999999999997</v>
      </c>
      <c r="E24" s="2">
        <v>0</v>
      </c>
      <c r="F24" s="2">
        <v>27.02</v>
      </c>
      <c r="G24" s="2">
        <f t="shared" si="1"/>
        <v>1122</v>
      </c>
      <c r="H24" s="2">
        <v>571.66999999999996</v>
      </c>
      <c r="I24" s="2">
        <v>550.33000000000004</v>
      </c>
      <c r="J24" s="2">
        <v>264.49</v>
      </c>
      <c r="K24" s="2">
        <v>0</v>
      </c>
      <c r="L24" s="2">
        <v>16.420000000000002</v>
      </c>
      <c r="M24" s="2">
        <v>17.8</v>
      </c>
      <c r="N24" s="2">
        <v>55.19</v>
      </c>
      <c r="O24" s="2">
        <f t="shared" si="2"/>
        <v>1608.43</v>
      </c>
      <c r="P24" s="6">
        <f>(O24-O25)/O25</f>
        <v>0.31315415639338368</v>
      </c>
      <c r="Q24" s="6">
        <f>O24/$O$77</f>
        <v>7.5592969690966389E-3</v>
      </c>
      <c r="R24" s="14">
        <v>383.57</v>
      </c>
    </row>
    <row r="25" spans="1:18" x14ac:dyDescent="0.35">
      <c r="A25" s="12" t="s">
        <v>11</v>
      </c>
      <c r="B25" s="2">
        <v>83.37</v>
      </c>
      <c r="C25" s="2">
        <f t="shared" si="0"/>
        <v>32.69</v>
      </c>
      <c r="D25" s="2">
        <v>32.69</v>
      </c>
      <c r="E25" s="2">
        <v>0</v>
      </c>
      <c r="F25" s="2">
        <v>29.24</v>
      </c>
      <c r="G25" s="2">
        <f t="shared" si="1"/>
        <v>803.1</v>
      </c>
      <c r="H25" s="2">
        <v>417.66</v>
      </c>
      <c r="I25" s="2">
        <v>385.44</v>
      </c>
      <c r="J25" s="2">
        <v>199.12</v>
      </c>
      <c r="K25" s="2">
        <v>0</v>
      </c>
      <c r="L25" s="2">
        <v>15.57</v>
      </c>
      <c r="M25" s="2">
        <v>17.39</v>
      </c>
      <c r="N25" s="2">
        <v>44.38</v>
      </c>
      <c r="O25" s="2">
        <f t="shared" si="2"/>
        <v>1224.8600000000001</v>
      </c>
      <c r="P25" s="2"/>
      <c r="Q25" s="2"/>
      <c r="R25" s="14"/>
    </row>
    <row r="26" spans="1:18" x14ac:dyDescent="0.35">
      <c r="A26" s="12" t="s">
        <v>21</v>
      </c>
      <c r="B26" s="2">
        <v>279.89</v>
      </c>
      <c r="C26" s="2">
        <f t="shared" si="0"/>
        <v>30.53</v>
      </c>
      <c r="D26" s="2">
        <v>30.53</v>
      </c>
      <c r="E26" s="2">
        <v>0</v>
      </c>
      <c r="F26" s="2">
        <v>8.75</v>
      </c>
      <c r="G26" s="2">
        <f t="shared" si="1"/>
        <v>1570.06</v>
      </c>
      <c r="H26" s="2">
        <v>513.61</v>
      </c>
      <c r="I26" s="2">
        <v>1056.45</v>
      </c>
      <c r="J26" s="2">
        <v>192.69</v>
      </c>
      <c r="K26" s="2">
        <v>0</v>
      </c>
      <c r="L26" s="2">
        <v>58.06</v>
      </c>
      <c r="M26" s="2">
        <v>8.08</v>
      </c>
      <c r="N26" s="2">
        <v>-0.68</v>
      </c>
      <c r="O26" s="2">
        <f t="shared" si="2"/>
        <v>2147.38</v>
      </c>
      <c r="P26" s="6">
        <f>(O26-O27)/O27</f>
        <v>0.50971969318812982</v>
      </c>
      <c r="Q26" s="6">
        <f>O26/$O$77</f>
        <v>1.0092253393370392E-2</v>
      </c>
      <c r="R26" s="14">
        <v>725.01</v>
      </c>
    </row>
    <row r="27" spans="1:18" x14ac:dyDescent="0.35">
      <c r="A27" s="12" t="s">
        <v>11</v>
      </c>
      <c r="B27" s="2">
        <v>201.41</v>
      </c>
      <c r="C27" s="2">
        <f t="shared" si="0"/>
        <v>22.63</v>
      </c>
      <c r="D27" s="2">
        <v>22.63</v>
      </c>
      <c r="E27" s="2">
        <v>0</v>
      </c>
      <c r="F27" s="2">
        <v>6.79</v>
      </c>
      <c r="G27" s="2">
        <f t="shared" si="1"/>
        <v>1034.8800000000001</v>
      </c>
      <c r="H27" s="2">
        <v>335.13</v>
      </c>
      <c r="I27" s="2">
        <v>699.75</v>
      </c>
      <c r="J27" s="2">
        <v>88.35</v>
      </c>
      <c r="K27" s="2">
        <v>0</v>
      </c>
      <c r="L27" s="2">
        <v>57.56</v>
      </c>
      <c r="M27" s="2">
        <v>4.6500000000000004</v>
      </c>
      <c r="N27" s="2">
        <v>6.1</v>
      </c>
      <c r="O27" s="2">
        <f t="shared" si="2"/>
        <v>1422.37</v>
      </c>
      <c r="P27" s="2"/>
      <c r="Q27" s="2"/>
      <c r="R27" s="14"/>
    </row>
    <row r="28" spans="1:18" x14ac:dyDescent="0.35">
      <c r="A28" s="12" t="s">
        <v>22</v>
      </c>
      <c r="B28" s="2">
        <v>977.69</v>
      </c>
      <c r="C28" s="2">
        <f t="shared" si="0"/>
        <v>220.25</v>
      </c>
      <c r="D28" s="2">
        <v>114.67</v>
      </c>
      <c r="E28" s="2">
        <v>105.58</v>
      </c>
      <c r="F28" s="2">
        <v>272.64</v>
      </c>
      <c r="G28" s="2">
        <f t="shared" si="1"/>
        <v>4055.3</v>
      </c>
      <c r="H28" s="2">
        <v>1349.52</v>
      </c>
      <c r="I28" s="2">
        <v>2705.78</v>
      </c>
      <c r="J28" s="2">
        <v>6150.97</v>
      </c>
      <c r="K28" s="2">
        <v>36.69</v>
      </c>
      <c r="L28" s="2">
        <v>148.02000000000001</v>
      </c>
      <c r="M28" s="2">
        <v>410.48</v>
      </c>
      <c r="N28" s="2">
        <v>455.36</v>
      </c>
      <c r="O28" s="2">
        <f t="shared" si="2"/>
        <v>12727.400000000001</v>
      </c>
      <c r="P28" s="6">
        <f>(O28-O29)/O29</f>
        <v>0.1737635614447344</v>
      </c>
      <c r="Q28" s="6">
        <f>O28/$O$77</f>
        <v>5.9816215964935103E-2</v>
      </c>
      <c r="R28" s="14">
        <v>1884.16</v>
      </c>
    </row>
    <row r="29" spans="1:18" x14ac:dyDescent="0.35">
      <c r="A29" s="12" t="s">
        <v>11</v>
      </c>
      <c r="B29" s="2">
        <v>938.34</v>
      </c>
      <c r="C29" s="2">
        <f t="shared" si="0"/>
        <v>183.76999999999998</v>
      </c>
      <c r="D29" s="2">
        <v>100.69</v>
      </c>
      <c r="E29" s="2">
        <v>83.08</v>
      </c>
      <c r="F29" s="2">
        <v>240.15</v>
      </c>
      <c r="G29" s="2">
        <f t="shared" si="1"/>
        <v>3808.82</v>
      </c>
      <c r="H29" s="2">
        <v>1213.92</v>
      </c>
      <c r="I29" s="2">
        <v>2594.9</v>
      </c>
      <c r="J29" s="2">
        <v>4959.6499999999996</v>
      </c>
      <c r="K29" s="2">
        <v>108.18</v>
      </c>
      <c r="L29" s="2">
        <v>104.49</v>
      </c>
      <c r="M29" s="2">
        <v>195.41</v>
      </c>
      <c r="N29" s="2">
        <v>304.43</v>
      </c>
      <c r="O29" s="2">
        <f t="shared" si="2"/>
        <v>10843.24</v>
      </c>
      <c r="P29" s="2"/>
      <c r="Q29" s="2"/>
      <c r="R29" s="14"/>
    </row>
    <row r="30" spans="1:18" x14ac:dyDescent="0.35">
      <c r="A30" s="12" t="s">
        <v>23</v>
      </c>
      <c r="B30" s="2">
        <v>-0.52</v>
      </c>
      <c r="C30" s="2">
        <f t="shared" si="0"/>
        <v>0</v>
      </c>
      <c r="D30" s="2">
        <v>0</v>
      </c>
      <c r="E30" s="2">
        <v>0</v>
      </c>
      <c r="F30" s="2">
        <v>0</v>
      </c>
      <c r="G30" s="2">
        <f t="shared" si="1"/>
        <v>27.279999999999998</v>
      </c>
      <c r="H30" s="2">
        <v>2.56</v>
      </c>
      <c r="I30" s="2">
        <v>24.72</v>
      </c>
      <c r="J30" s="2">
        <v>34.83</v>
      </c>
      <c r="K30" s="2">
        <v>0</v>
      </c>
      <c r="L30" s="2">
        <v>0</v>
      </c>
      <c r="M30" s="2">
        <v>0.13</v>
      </c>
      <c r="N30" s="2">
        <v>0.02</v>
      </c>
      <c r="O30" s="2">
        <f t="shared" si="2"/>
        <v>61.74</v>
      </c>
      <c r="P30" s="6">
        <f>(O30-O31)/O31</f>
        <v>-0.20612061206120605</v>
      </c>
      <c r="Q30" s="6">
        <f>O30/$O$77</f>
        <v>2.9016556199028026E-4</v>
      </c>
      <c r="R30" s="14">
        <v>-16.03</v>
      </c>
    </row>
    <row r="31" spans="1:18" x14ac:dyDescent="0.35">
      <c r="A31" s="12" t="s">
        <v>11</v>
      </c>
      <c r="B31" s="2">
        <v>11.85</v>
      </c>
      <c r="C31" s="2">
        <f t="shared" si="0"/>
        <v>0</v>
      </c>
      <c r="D31" s="2">
        <v>0</v>
      </c>
      <c r="E31" s="2">
        <v>0</v>
      </c>
      <c r="F31" s="2">
        <v>0</v>
      </c>
      <c r="G31" s="2">
        <f t="shared" si="1"/>
        <v>36.590000000000003</v>
      </c>
      <c r="H31" s="2">
        <v>7.66</v>
      </c>
      <c r="I31" s="2">
        <v>28.93</v>
      </c>
      <c r="J31" s="2">
        <v>23.73</v>
      </c>
      <c r="K31" s="2">
        <v>0</v>
      </c>
      <c r="L31" s="2">
        <v>0</v>
      </c>
      <c r="M31" s="2">
        <v>3.25</v>
      </c>
      <c r="N31" s="2">
        <v>2.35</v>
      </c>
      <c r="O31" s="2">
        <f t="shared" si="2"/>
        <v>77.77</v>
      </c>
      <c r="P31" s="2"/>
      <c r="Q31" s="2"/>
      <c r="R31" s="14"/>
    </row>
    <row r="32" spans="1:18" x14ac:dyDescent="0.35">
      <c r="A32" s="12" t="s">
        <v>24</v>
      </c>
      <c r="B32" s="2">
        <v>20.78</v>
      </c>
      <c r="C32" s="2">
        <f t="shared" si="0"/>
        <v>0.01</v>
      </c>
      <c r="D32" s="2">
        <v>0.01</v>
      </c>
      <c r="E32" s="2">
        <v>0</v>
      </c>
      <c r="F32" s="2">
        <v>2.36</v>
      </c>
      <c r="G32" s="2">
        <f t="shared" si="1"/>
        <v>261</v>
      </c>
      <c r="H32" s="2">
        <v>185.25</v>
      </c>
      <c r="I32" s="2">
        <v>75.75</v>
      </c>
      <c r="J32" s="2">
        <v>11.62</v>
      </c>
      <c r="K32" s="2">
        <v>0</v>
      </c>
      <c r="L32" s="2">
        <v>56.99</v>
      </c>
      <c r="M32" s="2">
        <v>0.42</v>
      </c>
      <c r="N32" s="2">
        <v>0.31</v>
      </c>
      <c r="O32" s="2">
        <f t="shared" si="2"/>
        <v>353.49</v>
      </c>
      <c r="P32" s="6">
        <f>(O32-O33)/O33</f>
        <v>0.16390635803891859</v>
      </c>
      <c r="Q32" s="6">
        <f>O32/$O$77</f>
        <v>1.6613317866528048E-3</v>
      </c>
      <c r="R32" s="14">
        <v>49.78</v>
      </c>
    </row>
    <row r="33" spans="1:18" x14ac:dyDescent="0.35">
      <c r="A33" s="12" t="s">
        <v>11</v>
      </c>
      <c r="B33" s="2">
        <v>13.1</v>
      </c>
      <c r="C33" s="2">
        <f t="shared" si="0"/>
        <v>0.01</v>
      </c>
      <c r="D33" s="2">
        <v>0.01</v>
      </c>
      <c r="E33" s="2">
        <v>0</v>
      </c>
      <c r="F33" s="2">
        <v>3.46</v>
      </c>
      <c r="G33" s="2">
        <f t="shared" si="1"/>
        <v>221.91000000000003</v>
      </c>
      <c r="H33" s="2">
        <v>155.11000000000001</v>
      </c>
      <c r="I33" s="2">
        <v>66.8</v>
      </c>
      <c r="J33" s="2">
        <v>3.89</v>
      </c>
      <c r="K33" s="2">
        <v>0</v>
      </c>
      <c r="L33" s="2">
        <v>60.85</v>
      </c>
      <c r="M33" s="2">
        <v>0.18</v>
      </c>
      <c r="N33" s="2">
        <v>0.31</v>
      </c>
      <c r="O33" s="2">
        <f t="shared" si="2"/>
        <v>303.71000000000004</v>
      </c>
      <c r="P33" s="2"/>
      <c r="Q33" s="2"/>
      <c r="R33" s="14"/>
    </row>
    <row r="34" spans="1:18" x14ac:dyDescent="0.35">
      <c r="A34" s="12" t="s">
        <v>25</v>
      </c>
      <c r="B34" s="2">
        <v>956.48</v>
      </c>
      <c r="C34" s="2">
        <f t="shared" si="0"/>
        <v>117.83</v>
      </c>
      <c r="D34" s="2">
        <v>103.89</v>
      </c>
      <c r="E34" s="2">
        <v>13.94</v>
      </c>
      <c r="F34" s="2">
        <v>181.5</v>
      </c>
      <c r="G34" s="2">
        <f t="shared" si="1"/>
        <v>3298.6800000000003</v>
      </c>
      <c r="H34" s="2">
        <v>1340.24</v>
      </c>
      <c r="I34" s="2">
        <v>1958.44</v>
      </c>
      <c r="J34" s="2">
        <v>1215.45</v>
      </c>
      <c r="K34" s="2">
        <v>21.17</v>
      </c>
      <c r="L34" s="2">
        <v>68.25</v>
      </c>
      <c r="M34" s="2">
        <v>146.79</v>
      </c>
      <c r="N34" s="2">
        <v>2861.76</v>
      </c>
      <c r="O34" s="2">
        <f t="shared" si="2"/>
        <v>8867.91</v>
      </c>
      <c r="P34" s="6">
        <f>(O34-O35)/O35</f>
        <v>0.11850778347043639</v>
      </c>
      <c r="Q34" s="6">
        <f>O34/$O$77</f>
        <v>4.1677390489621415E-2</v>
      </c>
      <c r="R34" s="14">
        <v>939.57</v>
      </c>
    </row>
    <row r="35" spans="1:18" x14ac:dyDescent="0.35">
      <c r="A35" s="12" t="s">
        <v>11</v>
      </c>
      <c r="B35" s="2">
        <v>886.87</v>
      </c>
      <c r="C35" s="2">
        <f t="shared" si="0"/>
        <v>97.11</v>
      </c>
      <c r="D35" s="2">
        <v>80.78</v>
      </c>
      <c r="E35" s="2">
        <v>16.329999999999998</v>
      </c>
      <c r="F35" s="2">
        <v>154.07</v>
      </c>
      <c r="G35" s="2">
        <f t="shared" si="1"/>
        <v>3051.0699999999997</v>
      </c>
      <c r="H35" s="2">
        <v>1321.08</v>
      </c>
      <c r="I35" s="2">
        <v>1729.99</v>
      </c>
      <c r="J35" s="2">
        <v>876.61</v>
      </c>
      <c r="K35" s="2">
        <v>33.450000000000003</v>
      </c>
      <c r="L35" s="2">
        <v>57.31</v>
      </c>
      <c r="M35" s="2">
        <v>75.459999999999994</v>
      </c>
      <c r="N35" s="2">
        <v>2696.39</v>
      </c>
      <c r="O35" s="2">
        <f t="shared" si="2"/>
        <v>7928.34</v>
      </c>
      <c r="P35" s="2"/>
      <c r="Q35" s="2"/>
      <c r="R35" s="14"/>
    </row>
    <row r="36" spans="1:18" x14ac:dyDescent="0.35">
      <c r="A36" s="12" t="s">
        <v>26</v>
      </c>
      <c r="B36" s="2">
        <v>259.57</v>
      </c>
      <c r="C36" s="2">
        <f t="shared" si="0"/>
        <v>44.68</v>
      </c>
      <c r="D36" s="2">
        <v>44.66</v>
      </c>
      <c r="E36" s="2">
        <v>0.02</v>
      </c>
      <c r="F36" s="2">
        <v>48.82</v>
      </c>
      <c r="G36" s="2">
        <f t="shared" si="1"/>
        <v>1997.2800000000002</v>
      </c>
      <c r="H36" s="2">
        <v>848.1</v>
      </c>
      <c r="I36" s="2">
        <v>1149.18</v>
      </c>
      <c r="J36" s="2">
        <v>363.6</v>
      </c>
      <c r="K36" s="2">
        <v>0</v>
      </c>
      <c r="L36" s="2">
        <v>12.11</v>
      </c>
      <c r="M36" s="2">
        <v>37.53</v>
      </c>
      <c r="N36" s="2">
        <v>9.06</v>
      </c>
      <c r="O36" s="2">
        <f t="shared" si="2"/>
        <v>2772.6500000000005</v>
      </c>
      <c r="P36" s="6">
        <f>(O36-O37)/O37</f>
        <v>0.1883770369544906</v>
      </c>
      <c r="Q36" s="6">
        <f>O36/$O$77</f>
        <v>1.3030896427799655E-2</v>
      </c>
      <c r="R36" s="14">
        <v>439.51</v>
      </c>
    </row>
    <row r="37" spans="1:18" x14ac:dyDescent="0.35">
      <c r="A37" s="12" t="s">
        <v>11</v>
      </c>
      <c r="B37" s="2">
        <v>263.85000000000002</v>
      </c>
      <c r="C37" s="2">
        <f t="shared" si="0"/>
        <v>39.07</v>
      </c>
      <c r="D37" s="2">
        <v>39.07</v>
      </c>
      <c r="E37" s="2">
        <v>0</v>
      </c>
      <c r="F37" s="2">
        <v>47.06</v>
      </c>
      <c r="G37" s="2">
        <f t="shared" si="1"/>
        <v>1607.21</v>
      </c>
      <c r="H37" s="2">
        <v>818.65</v>
      </c>
      <c r="I37" s="2">
        <v>788.56</v>
      </c>
      <c r="J37" s="2">
        <v>318.95999999999998</v>
      </c>
      <c r="K37" s="2">
        <v>0</v>
      </c>
      <c r="L37" s="2">
        <v>12.07</v>
      </c>
      <c r="M37" s="2">
        <v>37.57</v>
      </c>
      <c r="N37" s="2">
        <v>7.35</v>
      </c>
      <c r="O37" s="2">
        <f t="shared" si="2"/>
        <v>2333.1400000000003</v>
      </c>
      <c r="P37" s="2"/>
      <c r="Q37" s="2"/>
      <c r="R37" s="14"/>
    </row>
    <row r="38" spans="1:18" x14ac:dyDescent="0.35">
      <c r="A38" s="12" t="s">
        <v>27</v>
      </c>
      <c r="B38" s="2">
        <v>1331.06</v>
      </c>
      <c r="C38" s="2">
        <f t="shared" si="0"/>
        <v>72.47</v>
      </c>
      <c r="D38" s="2">
        <v>72.47</v>
      </c>
      <c r="E38" s="2">
        <v>0</v>
      </c>
      <c r="F38" s="2">
        <v>62.88</v>
      </c>
      <c r="G38" s="2">
        <f t="shared" si="1"/>
        <v>1974.27</v>
      </c>
      <c r="H38" s="2">
        <v>824.84</v>
      </c>
      <c r="I38" s="2">
        <v>1149.43</v>
      </c>
      <c r="J38" s="2">
        <v>1719.15</v>
      </c>
      <c r="K38" s="2">
        <v>-0.09</v>
      </c>
      <c r="L38" s="2">
        <v>51.71</v>
      </c>
      <c r="M38" s="2">
        <v>791.11</v>
      </c>
      <c r="N38" s="2">
        <v>2208.44</v>
      </c>
      <c r="O38" s="2">
        <f t="shared" si="2"/>
        <v>8211</v>
      </c>
      <c r="P38" s="6">
        <f>(O38-O39)/O39</f>
        <v>0.14111401411973978</v>
      </c>
      <c r="Q38" s="6">
        <f>O38/$O$77</f>
        <v>3.8590045829319582E-2</v>
      </c>
      <c r="R38" s="14">
        <v>1015.4</v>
      </c>
    </row>
    <row r="39" spans="1:18" x14ac:dyDescent="0.35">
      <c r="A39" s="12" t="s">
        <v>11</v>
      </c>
      <c r="B39" s="2">
        <v>1074.29</v>
      </c>
      <c r="C39" s="2">
        <f t="shared" si="0"/>
        <v>52.22</v>
      </c>
      <c r="D39" s="2">
        <v>52.22</v>
      </c>
      <c r="E39" s="2">
        <v>0</v>
      </c>
      <c r="F39" s="2">
        <v>47.8</v>
      </c>
      <c r="G39" s="2">
        <f t="shared" si="1"/>
        <v>1960.5500000000002</v>
      </c>
      <c r="H39" s="2">
        <v>931.08</v>
      </c>
      <c r="I39" s="2">
        <v>1029.47</v>
      </c>
      <c r="J39" s="2">
        <v>1376.58</v>
      </c>
      <c r="K39" s="2">
        <v>0.11</v>
      </c>
      <c r="L39" s="2">
        <v>53.87</v>
      </c>
      <c r="M39" s="2">
        <v>682.22</v>
      </c>
      <c r="N39" s="2">
        <v>1947.96</v>
      </c>
      <c r="O39" s="2">
        <f t="shared" si="2"/>
        <v>7195.6</v>
      </c>
      <c r="P39" s="2"/>
      <c r="Q39" s="2"/>
      <c r="R39" s="14"/>
    </row>
    <row r="40" spans="1:18" x14ac:dyDescent="0.35">
      <c r="A40" s="12" t="s">
        <v>28</v>
      </c>
      <c r="B40" s="2">
        <v>64.260000000000005</v>
      </c>
      <c r="C40" s="2">
        <f t="shared" si="0"/>
        <v>1.81</v>
      </c>
      <c r="D40" s="2">
        <v>1.81</v>
      </c>
      <c r="E40" s="2">
        <v>0</v>
      </c>
      <c r="F40" s="2">
        <v>13.33</v>
      </c>
      <c r="G40" s="2">
        <f t="shared" si="1"/>
        <v>1650.98</v>
      </c>
      <c r="H40" s="2">
        <v>336.74</v>
      </c>
      <c r="I40" s="2">
        <v>1314.24</v>
      </c>
      <c r="J40" s="2">
        <v>2.21</v>
      </c>
      <c r="K40" s="2">
        <v>0</v>
      </c>
      <c r="L40" s="2">
        <v>4.92</v>
      </c>
      <c r="M40" s="2">
        <v>42.41</v>
      </c>
      <c r="N40" s="2">
        <v>11.1</v>
      </c>
      <c r="O40" s="2">
        <f t="shared" si="2"/>
        <v>1791.0200000000002</v>
      </c>
      <c r="P40" s="6">
        <f>(O40-O41)/O41</f>
        <v>0.2670010399054889</v>
      </c>
      <c r="Q40" s="6">
        <f>O40/$O$77</f>
        <v>8.4174331849017139E-3</v>
      </c>
      <c r="R40" s="14">
        <v>377.43</v>
      </c>
    </row>
    <row r="41" spans="1:18" x14ac:dyDescent="0.35">
      <c r="A41" s="12" t="s">
        <v>11</v>
      </c>
      <c r="B41" s="2">
        <v>45.45</v>
      </c>
      <c r="C41" s="2">
        <f t="shared" si="0"/>
        <v>1.32</v>
      </c>
      <c r="D41" s="2">
        <v>1.32</v>
      </c>
      <c r="E41" s="2">
        <v>0</v>
      </c>
      <c r="F41" s="2">
        <v>11.41</v>
      </c>
      <c r="G41" s="2">
        <f t="shared" si="1"/>
        <v>1313.5</v>
      </c>
      <c r="H41" s="2">
        <v>287.75</v>
      </c>
      <c r="I41" s="2">
        <v>1025.75</v>
      </c>
      <c r="J41" s="2">
        <v>8.65</v>
      </c>
      <c r="K41" s="2">
        <v>0</v>
      </c>
      <c r="L41" s="2">
        <v>4.0999999999999996</v>
      </c>
      <c r="M41" s="2">
        <v>19.260000000000002</v>
      </c>
      <c r="N41" s="2">
        <v>9.9</v>
      </c>
      <c r="O41" s="2">
        <f t="shared" si="2"/>
        <v>1413.5900000000001</v>
      </c>
      <c r="P41" s="2"/>
      <c r="Q41" s="2"/>
      <c r="R41" s="14"/>
    </row>
    <row r="42" spans="1:18" x14ac:dyDescent="0.35">
      <c r="A42" s="12" t="s">
        <v>29</v>
      </c>
      <c r="B42" s="2">
        <v>1677</v>
      </c>
      <c r="C42" s="2">
        <f t="shared" si="0"/>
        <v>562.40000000000009</v>
      </c>
      <c r="D42" s="2">
        <v>536.83000000000004</v>
      </c>
      <c r="E42" s="2">
        <v>25.57</v>
      </c>
      <c r="F42" s="2">
        <v>137.81</v>
      </c>
      <c r="G42" s="2">
        <f t="shared" si="1"/>
        <v>5202.72</v>
      </c>
      <c r="H42" s="2">
        <v>2275.19</v>
      </c>
      <c r="I42" s="2">
        <v>2927.53</v>
      </c>
      <c r="J42" s="2">
        <v>1861.43</v>
      </c>
      <c r="K42" s="2">
        <v>64.36</v>
      </c>
      <c r="L42" s="2">
        <v>467.03</v>
      </c>
      <c r="M42" s="2">
        <v>398.97</v>
      </c>
      <c r="N42" s="2">
        <v>299.98</v>
      </c>
      <c r="O42" s="2">
        <f t="shared" si="2"/>
        <v>10671.7</v>
      </c>
      <c r="P42" s="6">
        <f>(O42-O43)/O43</f>
        <v>0.33857724505231779</v>
      </c>
      <c r="Q42" s="6">
        <f>O42/$O$77</f>
        <v>5.0154840101905962E-2</v>
      </c>
      <c r="R42" s="14">
        <v>2699.28</v>
      </c>
    </row>
    <row r="43" spans="1:18" x14ac:dyDescent="0.35">
      <c r="A43" s="12" t="s">
        <v>11</v>
      </c>
      <c r="B43" s="2">
        <v>1454.24</v>
      </c>
      <c r="C43" s="2">
        <f t="shared" si="0"/>
        <v>458.96</v>
      </c>
      <c r="D43" s="2">
        <v>434.26</v>
      </c>
      <c r="E43" s="2">
        <v>24.7</v>
      </c>
      <c r="F43" s="2">
        <v>116.09</v>
      </c>
      <c r="G43" s="2">
        <f t="shared" si="1"/>
        <v>3976.2200000000003</v>
      </c>
      <c r="H43" s="2">
        <v>1858.7</v>
      </c>
      <c r="I43" s="2">
        <v>2117.52</v>
      </c>
      <c r="J43" s="2">
        <v>1209.55</v>
      </c>
      <c r="K43" s="2">
        <v>0</v>
      </c>
      <c r="L43" s="2">
        <v>389.22</v>
      </c>
      <c r="M43" s="2">
        <v>218.92</v>
      </c>
      <c r="N43" s="2">
        <v>149.22</v>
      </c>
      <c r="O43" s="2">
        <f t="shared" si="2"/>
        <v>7972.420000000001</v>
      </c>
      <c r="P43" s="2"/>
      <c r="Q43" s="2"/>
      <c r="R43" s="14"/>
    </row>
    <row r="44" spans="1:18" x14ac:dyDescent="0.35">
      <c r="A44" s="12" t="s">
        <v>30</v>
      </c>
      <c r="B44" s="2">
        <v>3643.13</v>
      </c>
      <c r="C44" s="2">
        <f t="shared" si="0"/>
        <v>815.32999999999993</v>
      </c>
      <c r="D44" s="2">
        <v>411.62</v>
      </c>
      <c r="E44" s="2">
        <v>403.71</v>
      </c>
      <c r="F44" s="2">
        <v>745.51</v>
      </c>
      <c r="G44" s="2">
        <f t="shared" si="1"/>
        <v>7249.57</v>
      </c>
      <c r="H44" s="2">
        <v>2549.0700000000002</v>
      </c>
      <c r="I44" s="2">
        <v>4700.5</v>
      </c>
      <c r="J44" s="2">
        <v>14584.97</v>
      </c>
      <c r="K44" s="2">
        <v>287.11</v>
      </c>
      <c r="L44" s="2">
        <v>425.59</v>
      </c>
      <c r="M44" s="2">
        <v>517.05999999999995</v>
      </c>
      <c r="N44" s="2">
        <v>994.63</v>
      </c>
      <c r="O44" s="2">
        <f t="shared" si="2"/>
        <v>29262.900000000005</v>
      </c>
      <c r="P44" s="6">
        <f>(O44-O45)/O45</f>
        <v>5.5787385637375106E-2</v>
      </c>
      <c r="Q44" s="6">
        <f>O44/$O$77</f>
        <v>0.13752973475810451</v>
      </c>
      <c r="R44" s="14">
        <v>1546.24</v>
      </c>
    </row>
    <row r="45" spans="1:18" x14ac:dyDescent="0.35">
      <c r="A45" s="12" t="s">
        <v>11</v>
      </c>
      <c r="B45" s="2">
        <v>3450.44</v>
      </c>
      <c r="C45" s="2">
        <f t="shared" si="0"/>
        <v>720.22</v>
      </c>
      <c r="D45" s="2">
        <v>377.82</v>
      </c>
      <c r="E45" s="2">
        <v>342.4</v>
      </c>
      <c r="F45" s="2">
        <v>622.32000000000005</v>
      </c>
      <c r="G45" s="2">
        <f t="shared" si="1"/>
        <v>6641.86</v>
      </c>
      <c r="H45" s="2">
        <v>2111.87</v>
      </c>
      <c r="I45" s="2">
        <v>4529.99</v>
      </c>
      <c r="J45" s="2">
        <v>12900.37</v>
      </c>
      <c r="K45" s="2">
        <v>271.35000000000002</v>
      </c>
      <c r="L45" s="2">
        <v>427.92</v>
      </c>
      <c r="M45" s="2">
        <v>1095.83</v>
      </c>
      <c r="N45" s="2">
        <v>1586.35</v>
      </c>
      <c r="O45" s="2">
        <f t="shared" si="2"/>
        <v>27716.659999999996</v>
      </c>
      <c r="P45" s="2"/>
      <c r="Q45" s="2"/>
      <c r="R45" s="14"/>
    </row>
    <row r="46" spans="1:18" x14ac:dyDescent="0.35">
      <c r="A46" s="12" t="s">
        <v>31</v>
      </c>
      <c r="B46" s="2">
        <v>1387.9</v>
      </c>
      <c r="C46" s="2">
        <f t="shared" si="0"/>
        <v>406.99</v>
      </c>
      <c r="D46" s="2">
        <v>213.47</v>
      </c>
      <c r="E46" s="2">
        <v>193.52</v>
      </c>
      <c r="F46" s="2">
        <v>288.58</v>
      </c>
      <c r="G46" s="2">
        <f t="shared" si="1"/>
        <v>2891.2200000000003</v>
      </c>
      <c r="H46" s="2">
        <v>772.51</v>
      </c>
      <c r="I46" s="2">
        <v>2118.71</v>
      </c>
      <c r="J46" s="2">
        <v>7048.08</v>
      </c>
      <c r="K46" s="2">
        <v>103.3</v>
      </c>
      <c r="L46" s="2">
        <v>120.33</v>
      </c>
      <c r="M46" s="2">
        <v>479.04</v>
      </c>
      <c r="N46" s="2">
        <v>393.45</v>
      </c>
      <c r="O46" s="2">
        <f t="shared" si="2"/>
        <v>13118.890000000001</v>
      </c>
      <c r="P46" s="6">
        <f>(O46-O47)/O47</f>
        <v>0.14869705542669573</v>
      </c>
      <c r="Q46" s="6">
        <f>O46/$O$77</f>
        <v>6.165614009618834E-2</v>
      </c>
      <c r="R46" s="14">
        <v>1698.22</v>
      </c>
    </row>
    <row r="47" spans="1:18" x14ac:dyDescent="0.35">
      <c r="A47" s="12" t="s">
        <v>11</v>
      </c>
      <c r="B47" s="2">
        <v>1412.65</v>
      </c>
      <c r="C47" s="2">
        <f t="shared" si="0"/>
        <v>331.65</v>
      </c>
      <c r="D47" s="2">
        <v>189.52</v>
      </c>
      <c r="E47" s="2">
        <v>142.13</v>
      </c>
      <c r="F47" s="2">
        <v>275.29000000000002</v>
      </c>
      <c r="G47" s="2">
        <f t="shared" si="1"/>
        <v>2747.2400000000002</v>
      </c>
      <c r="H47" s="2">
        <v>718.08</v>
      </c>
      <c r="I47" s="2">
        <v>2029.16</v>
      </c>
      <c r="J47" s="2">
        <v>5484.81</v>
      </c>
      <c r="K47" s="2">
        <v>108.08</v>
      </c>
      <c r="L47" s="2">
        <v>116.5</v>
      </c>
      <c r="M47" s="2">
        <v>262.36</v>
      </c>
      <c r="N47" s="2">
        <v>682.09</v>
      </c>
      <c r="O47" s="2">
        <f t="shared" si="2"/>
        <v>11420.67</v>
      </c>
      <c r="P47" s="2"/>
      <c r="Q47" s="2"/>
      <c r="R47" s="14"/>
    </row>
    <row r="48" spans="1:18" x14ac:dyDescent="0.35">
      <c r="A48" s="12" t="s">
        <v>32</v>
      </c>
      <c r="B48" s="2">
        <v>1592.89</v>
      </c>
      <c r="C48" s="2">
        <f t="shared" si="0"/>
        <v>383.99</v>
      </c>
      <c r="D48" s="2">
        <v>161.37</v>
      </c>
      <c r="E48" s="2">
        <v>222.62</v>
      </c>
      <c r="F48" s="2">
        <v>353.92</v>
      </c>
      <c r="G48" s="2">
        <f t="shared" si="1"/>
        <v>4783.71</v>
      </c>
      <c r="H48" s="2">
        <v>1340.25</v>
      </c>
      <c r="I48" s="2">
        <v>3443.46</v>
      </c>
      <c r="J48" s="2">
        <v>6143.07</v>
      </c>
      <c r="K48" s="2">
        <v>47.54</v>
      </c>
      <c r="L48" s="2">
        <v>210.82</v>
      </c>
      <c r="M48" s="2">
        <v>382.38</v>
      </c>
      <c r="N48" s="2">
        <v>911.99</v>
      </c>
      <c r="O48" s="2">
        <f t="shared" si="2"/>
        <v>14810.31</v>
      </c>
      <c r="P48" s="6">
        <f>(O48-O49)/O49</f>
        <v>0.14996432157019249</v>
      </c>
      <c r="Q48" s="6">
        <f>O48/$O$77</f>
        <v>6.960547334629523E-2</v>
      </c>
      <c r="R48" s="14">
        <v>1931.38</v>
      </c>
    </row>
    <row r="49" spans="1:23" x14ac:dyDescent="0.35">
      <c r="A49" s="12" t="s">
        <v>11</v>
      </c>
      <c r="B49" s="2">
        <v>1552.04</v>
      </c>
      <c r="C49" s="2">
        <f t="shared" si="0"/>
        <v>309.24</v>
      </c>
      <c r="D49" s="2">
        <v>166.76</v>
      </c>
      <c r="E49" s="2">
        <v>142.47999999999999</v>
      </c>
      <c r="F49" s="2">
        <v>308.87</v>
      </c>
      <c r="G49" s="2">
        <f t="shared" si="1"/>
        <v>4427.7700000000004</v>
      </c>
      <c r="H49" s="2">
        <v>1154.27</v>
      </c>
      <c r="I49" s="2">
        <v>3273.5</v>
      </c>
      <c r="J49" s="2">
        <v>5292.26</v>
      </c>
      <c r="K49" s="2">
        <v>88.83</v>
      </c>
      <c r="L49" s="2">
        <v>191.27</v>
      </c>
      <c r="M49" s="2">
        <v>405.25</v>
      </c>
      <c r="N49" s="2">
        <v>303.39999999999998</v>
      </c>
      <c r="O49" s="2">
        <f t="shared" si="2"/>
        <v>12878.93</v>
      </c>
      <c r="P49" s="2"/>
      <c r="Q49" s="2"/>
      <c r="R49" s="14"/>
    </row>
    <row r="50" spans="1:23" x14ac:dyDescent="0.35">
      <c r="A50" s="12" t="s">
        <v>33</v>
      </c>
      <c r="B50" s="2">
        <v>187.49</v>
      </c>
      <c r="C50" s="2">
        <f t="shared" si="0"/>
        <v>39.510000000000005</v>
      </c>
      <c r="D50" s="2">
        <v>21.6</v>
      </c>
      <c r="E50" s="2">
        <v>17.91</v>
      </c>
      <c r="F50" s="2">
        <v>9.31</v>
      </c>
      <c r="G50" s="2">
        <f t="shared" si="1"/>
        <v>1540.7677057000001</v>
      </c>
      <c r="H50" s="2">
        <v>809.98</v>
      </c>
      <c r="I50" s="2">
        <v>730.78770570000006</v>
      </c>
      <c r="J50" s="2">
        <v>239.46</v>
      </c>
      <c r="K50" s="2">
        <v>0</v>
      </c>
      <c r="L50" s="2">
        <v>16.37</v>
      </c>
      <c r="M50" s="2">
        <v>156.36000000000001</v>
      </c>
      <c r="N50" s="2">
        <v>1458.74</v>
      </c>
      <c r="O50" s="2">
        <f t="shared" si="2"/>
        <v>3648.0077056999999</v>
      </c>
      <c r="P50" s="6">
        <f>(O50-O51)/O51</f>
        <v>0.22491135234367468</v>
      </c>
      <c r="Q50" s="6">
        <f>O50/$O$77</f>
        <v>1.7144901296879064E-2</v>
      </c>
      <c r="R50" s="14">
        <v>614.67999999999995</v>
      </c>
    </row>
    <row r="51" spans="1:23" x14ac:dyDescent="0.35">
      <c r="A51" s="12" t="s">
        <v>11</v>
      </c>
      <c r="B51" s="2">
        <v>185.34</v>
      </c>
      <c r="C51" s="2">
        <f t="shared" si="0"/>
        <v>37.85</v>
      </c>
      <c r="D51" s="2">
        <v>16.21</v>
      </c>
      <c r="E51" s="2">
        <v>21.64</v>
      </c>
      <c r="F51" s="2">
        <v>8.43</v>
      </c>
      <c r="G51" s="2">
        <f t="shared" si="1"/>
        <v>1121.3309913999999</v>
      </c>
      <c r="H51" s="2">
        <v>559.54999999999995</v>
      </c>
      <c r="I51" s="2">
        <v>561.78099139999995</v>
      </c>
      <c r="J51" s="2">
        <v>223.86</v>
      </c>
      <c r="K51" s="2">
        <v>0</v>
      </c>
      <c r="L51" s="2">
        <v>7.52</v>
      </c>
      <c r="M51" s="2">
        <v>285.74</v>
      </c>
      <c r="N51" s="2">
        <v>1108.1099999999999</v>
      </c>
      <c r="O51" s="2">
        <f t="shared" si="2"/>
        <v>2978.1809914</v>
      </c>
      <c r="P51" s="2"/>
      <c r="Q51" s="2"/>
      <c r="R51" s="14"/>
    </row>
    <row r="52" spans="1:23" s="5" customFormat="1" x14ac:dyDescent="0.35">
      <c r="A52" s="15" t="s">
        <v>34</v>
      </c>
      <c r="B52" s="4">
        <f>B4+B6+B8+B10+B12+B14+B16+B18+B20+B22+B24+B26+B28+B30+B32+B34+B36+B38+B40+B42+B44+B46+B48+B50</f>
        <v>20848.95</v>
      </c>
      <c r="C52" s="4">
        <f t="shared" si="0"/>
        <v>4338.66</v>
      </c>
      <c r="D52" s="4">
        <f t="shared" ref="D52:N52" si="3">D4+D6+D8+D10+D12+D14+D16+D18+D20+D22+D24+D26+D28+D30+D32+D34+D36+D38+D40+D42+D44+D46+D48+D50</f>
        <v>3226.2399999999993</v>
      </c>
      <c r="E52" s="4">
        <f t="shared" si="3"/>
        <v>1112.42</v>
      </c>
      <c r="F52" s="4">
        <f t="shared" si="3"/>
        <v>3397.2400000000002</v>
      </c>
      <c r="G52" s="4">
        <f t="shared" si="1"/>
        <v>65363.607705699993</v>
      </c>
      <c r="H52" s="4">
        <f t="shared" si="3"/>
        <v>25760.699999999997</v>
      </c>
      <c r="I52" s="4">
        <f t="shared" si="3"/>
        <v>39602.907705699996</v>
      </c>
      <c r="J52" s="4">
        <f t="shared" si="3"/>
        <v>55322.81</v>
      </c>
      <c r="K52" s="4">
        <f t="shared" si="3"/>
        <v>749.75999999999988</v>
      </c>
      <c r="L52" s="4">
        <f t="shared" si="3"/>
        <v>4295.53</v>
      </c>
      <c r="M52" s="4">
        <f t="shared" si="3"/>
        <v>5253.9000000000005</v>
      </c>
      <c r="N52" s="4">
        <f t="shared" si="3"/>
        <v>19343.110000000008</v>
      </c>
      <c r="O52" s="4">
        <f t="shared" si="2"/>
        <v>178913.56770570003</v>
      </c>
      <c r="P52" s="6">
        <f>(O52-O53)/O53</f>
        <v>0.17018518202488572</v>
      </c>
      <c r="Q52" s="6">
        <f>O52/$O$77</f>
        <v>0.84085772466813258</v>
      </c>
      <c r="R52" s="14">
        <v>25965.040000000001</v>
      </c>
      <c r="W52" s="31"/>
    </row>
    <row r="53" spans="1:23" x14ac:dyDescent="0.35">
      <c r="A53" s="12" t="s">
        <v>35</v>
      </c>
      <c r="B53" s="2">
        <v>18856.43</v>
      </c>
      <c r="C53" s="2">
        <f t="shared" si="0"/>
        <v>3557.33</v>
      </c>
      <c r="D53" s="2">
        <v>2669.82</v>
      </c>
      <c r="E53" s="2">
        <v>887.51</v>
      </c>
      <c r="F53" s="2">
        <v>2913.09</v>
      </c>
      <c r="G53" s="2">
        <f t="shared" si="1"/>
        <v>56365.65</v>
      </c>
      <c r="H53" s="2">
        <v>22037.29</v>
      </c>
      <c r="I53" s="2">
        <v>34328.36</v>
      </c>
      <c r="J53" s="2">
        <v>45210.99</v>
      </c>
      <c r="K53" s="2">
        <v>767.23</v>
      </c>
      <c r="L53" s="2">
        <v>3555.18</v>
      </c>
      <c r="M53" s="2">
        <v>4929.92</v>
      </c>
      <c r="N53" s="2">
        <v>16737.560000000001</v>
      </c>
      <c r="O53" s="2">
        <f t="shared" si="2"/>
        <v>152893.38</v>
      </c>
      <c r="P53" s="2"/>
      <c r="Q53" s="2"/>
      <c r="R53" s="14"/>
    </row>
    <row r="54" spans="1:23" x14ac:dyDescent="0.35">
      <c r="A54" s="12" t="s">
        <v>36</v>
      </c>
      <c r="B54" s="6">
        <f>(B52-B53)/B53</f>
        <v>0.10566793396204904</v>
      </c>
      <c r="C54" s="6">
        <f t="shared" ref="C54:O54" si="4">(C52-C53)/C53</f>
        <v>0.21963944868763932</v>
      </c>
      <c r="D54" s="6">
        <f t="shared" si="4"/>
        <v>0.20841105392872894</v>
      </c>
      <c r="E54" s="6">
        <f t="shared" si="4"/>
        <v>0.25341686290858706</v>
      </c>
      <c r="F54" s="6">
        <f t="shared" si="4"/>
        <v>0.16619809206032085</v>
      </c>
      <c r="G54" s="6">
        <f t="shared" si="4"/>
        <v>0.15963548199479632</v>
      </c>
      <c r="H54" s="6">
        <f t="shared" si="4"/>
        <v>0.16895952269993253</v>
      </c>
      <c r="I54" s="6">
        <f t="shared" si="4"/>
        <v>0.15364985993213759</v>
      </c>
      <c r="J54" s="6">
        <f t="shared" si="4"/>
        <v>0.22365845118631555</v>
      </c>
      <c r="K54" s="6">
        <f t="shared" si="4"/>
        <v>-2.2770225356151533E-2</v>
      </c>
      <c r="L54" s="6">
        <f t="shared" si="4"/>
        <v>0.20824543342390539</v>
      </c>
      <c r="M54" s="6">
        <f t="shared" si="4"/>
        <v>6.5717090743866127E-2</v>
      </c>
      <c r="N54" s="6">
        <f t="shared" si="4"/>
        <v>0.15567083852126631</v>
      </c>
      <c r="O54" s="6">
        <f t="shared" si="4"/>
        <v>0.17018518202488572</v>
      </c>
      <c r="P54" s="2"/>
      <c r="Q54" s="2"/>
      <c r="R54" s="14"/>
    </row>
    <row r="55" spans="1:23" s="5" customFormat="1" x14ac:dyDescent="0.35">
      <c r="A55" s="15" t="s">
        <v>69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14"/>
    </row>
    <row r="56" spans="1:23" x14ac:dyDescent="0.35">
      <c r="A56" s="12" t="s">
        <v>71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3086.41</v>
      </c>
      <c r="K56" s="2">
        <v>0</v>
      </c>
      <c r="L56" s="2">
        <v>0</v>
      </c>
      <c r="M56" s="2">
        <v>61.32</v>
      </c>
      <c r="N56" s="2">
        <v>0</v>
      </c>
      <c r="O56" s="2">
        <v>3147.73</v>
      </c>
      <c r="P56" s="6">
        <f>(O56-O57)/O57</f>
        <v>0.44085927987476092</v>
      </c>
      <c r="Q56" s="6">
        <f>O56/$O$77</f>
        <v>1.4793696864976755E-2</v>
      </c>
      <c r="R56" s="14">
        <v>963.11</v>
      </c>
    </row>
    <row r="57" spans="1:23" x14ac:dyDescent="0.35">
      <c r="A57" s="12" t="s">
        <v>11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2139.3200000000002</v>
      </c>
      <c r="K57" s="2">
        <v>0</v>
      </c>
      <c r="L57" s="2">
        <v>0</v>
      </c>
      <c r="M57" s="2">
        <v>45.3</v>
      </c>
      <c r="N57" s="2">
        <v>0</v>
      </c>
      <c r="O57" s="2">
        <v>2184.62</v>
      </c>
      <c r="P57" s="2"/>
      <c r="Q57" s="2"/>
      <c r="R57" s="14"/>
    </row>
    <row r="58" spans="1:23" x14ac:dyDescent="0.35">
      <c r="A58" s="12" t="s">
        <v>37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2053.62</v>
      </c>
      <c r="K58" s="2">
        <v>0</v>
      </c>
      <c r="L58" s="2">
        <v>0</v>
      </c>
      <c r="M58" s="2">
        <v>134.52000000000001</v>
      </c>
      <c r="N58" s="2">
        <v>0</v>
      </c>
      <c r="O58" s="2">
        <v>2188.14</v>
      </c>
      <c r="P58" s="6">
        <f>(O58-O59)/O59</f>
        <v>0.59007935354474905</v>
      </c>
      <c r="Q58" s="6">
        <f>O58/$O$77</f>
        <v>1.0283817181947064E-2</v>
      </c>
      <c r="R58" s="14">
        <v>812.02</v>
      </c>
    </row>
    <row r="59" spans="1:23" x14ac:dyDescent="0.35">
      <c r="A59" s="12" t="s">
        <v>11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1259.83</v>
      </c>
      <c r="K59" s="2">
        <v>0</v>
      </c>
      <c r="L59" s="2">
        <v>0</v>
      </c>
      <c r="M59" s="2">
        <v>116.29</v>
      </c>
      <c r="N59" s="2">
        <v>0</v>
      </c>
      <c r="O59" s="2">
        <v>1376.12</v>
      </c>
      <c r="P59" s="2"/>
      <c r="Q59" s="2"/>
      <c r="R59" s="14"/>
    </row>
    <row r="60" spans="1:23" x14ac:dyDescent="0.35">
      <c r="A60" s="12" t="s">
        <v>38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3855.51</v>
      </c>
      <c r="K60" s="2">
        <v>0</v>
      </c>
      <c r="L60" s="2">
        <v>0</v>
      </c>
      <c r="M60" s="2">
        <v>283.23</v>
      </c>
      <c r="N60" s="2">
        <v>0</v>
      </c>
      <c r="O60" s="2">
        <v>4138.74</v>
      </c>
      <c r="P60" s="6">
        <f>(O60-O61)/O61</f>
        <v>0.35117823353117467</v>
      </c>
      <c r="Q60" s="6">
        <f>O60/$O$77</f>
        <v>1.9451244218199746E-2</v>
      </c>
      <c r="R60" s="14">
        <v>1075.68</v>
      </c>
    </row>
    <row r="61" spans="1:23" x14ac:dyDescent="0.35">
      <c r="A61" s="12" t="s">
        <v>11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2767.2</v>
      </c>
      <c r="K61" s="2">
        <v>0</v>
      </c>
      <c r="L61" s="2">
        <v>0</v>
      </c>
      <c r="M61" s="2">
        <v>295.86</v>
      </c>
      <c r="N61" s="2">
        <v>0</v>
      </c>
      <c r="O61" s="2">
        <v>3063.06</v>
      </c>
      <c r="P61" s="2"/>
      <c r="Q61" s="2"/>
      <c r="R61" s="14"/>
    </row>
    <row r="62" spans="1:23" x14ac:dyDescent="0.35">
      <c r="A62" s="12" t="s">
        <v>39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1047.54</v>
      </c>
      <c r="K62" s="2">
        <v>0</v>
      </c>
      <c r="L62" s="2">
        <v>0</v>
      </c>
      <c r="M62" s="2">
        <v>25.25</v>
      </c>
      <c r="N62" s="2">
        <v>0</v>
      </c>
      <c r="O62" s="2">
        <v>1072.79</v>
      </c>
      <c r="P62" s="6">
        <f>(O62-O63)/O63</f>
        <v>0.37793333761479675</v>
      </c>
      <c r="Q62" s="6">
        <f>O62/$O$77</f>
        <v>5.0418968779972909E-3</v>
      </c>
      <c r="R62" s="14">
        <v>294.24</v>
      </c>
    </row>
    <row r="63" spans="1:23" x14ac:dyDescent="0.35">
      <c r="A63" s="12" t="s">
        <v>11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767.22</v>
      </c>
      <c r="K63" s="2">
        <v>0</v>
      </c>
      <c r="L63" s="2">
        <v>0</v>
      </c>
      <c r="M63" s="2">
        <v>11.33</v>
      </c>
      <c r="N63" s="2">
        <v>0</v>
      </c>
      <c r="O63" s="2">
        <v>778.55</v>
      </c>
      <c r="P63" s="2"/>
      <c r="Q63" s="2"/>
      <c r="R63" s="14"/>
    </row>
    <row r="64" spans="1:23" x14ac:dyDescent="0.35">
      <c r="A64" s="12" t="s">
        <v>40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9797.64</v>
      </c>
      <c r="K64" s="2">
        <v>0</v>
      </c>
      <c r="L64" s="2">
        <v>0</v>
      </c>
      <c r="M64" s="2">
        <v>149.09</v>
      </c>
      <c r="N64" s="2">
        <v>0</v>
      </c>
      <c r="O64" s="2">
        <v>9946.73</v>
      </c>
      <c r="P64" s="6">
        <f>(O64-O65)/O65</f>
        <v>0.12953367287262738</v>
      </c>
      <c r="Q64" s="6">
        <f>O64/$O$77</f>
        <v>4.6747627152827667E-2</v>
      </c>
      <c r="R64" s="14">
        <v>1140.68</v>
      </c>
    </row>
    <row r="65" spans="1:18" x14ac:dyDescent="0.35">
      <c r="A65" s="12" t="s">
        <v>11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8683.3700000000008</v>
      </c>
      <c r="K65" s="2">
        <v>0</v>
      </c>
      <c r="L65" s="2">
        <v>0</v>
      </c>
      <c r="M65" s="2">
        <v>122.68</v>
      </c>
      <c r="N65" s="2">
        <v>0</v>
      </c>
      <c r="O65" s="2">
        <v>8806.0499999999993</v>
      </c>
      <c r="P65" s="2"/>
      <c r="Q65" s="2"/>
      <c r="R65" s="14"/>
    </row>
    <row r="66" spans="1:18" s="5" customFormat="1" x14ac:dyDescent="0.35">
      <c r="A66" s="32" t="s">
        <v>72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f>J56+J58+J60+J62+J64</f>
        <v>19840.72</v>
      </c>
      <c r="K66" s="4">
        <f t="shared" ref="K66:O66" si="5">K56+K58+K60+K62+K64</f>
        <v>0</v>
      </c>
      <c r="L66" s="4">
        <f t="shared" si="5"/>
        <v>0</v>
      </c>
      <c r="M66" s="4">
        <f t="shared" si="5"/>
        <v>653.41000000000008</v>
      </c>
      <c r="N66" s="4">
        <f t="shared" si="5"/>
        <v>0</v>
      </c>
      <c r="O66" s="4">
        <f t="shared" si="5"/>
        <v>20494.13</v>
      </c>
      <c r="P66" s="6">
        <f>(O66-O67)/O67</f>
        <v>0.26441413094444866</v>
      </c>
      <c r="Q66" s="6">
        <f>O66/$O$77</f>
        <v>9.6318282295948535E-2</v>
      </c>
      <c r="R66" s="14">
        <v>4285.7299999999996</v>
      </c>
    </row>
    <row r="67" spans="1:18" x14ac:dyDescent="0.35">
      <c r="A67" s="12" t="s">
        <v>35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15616.94</v>
      </c>
      <c r="K67" s="2">
        <v>0</v>
      </c>
      <c r="L67" s="2">
        <v>0</v>
      </c>
      <c r="M67" s="2">
        <v>591.46</v>
      </c>
      <c r="N67" s="2">
        <v>0</v>
      </c>
      <c r="O67" s="2">
        <v>16208.4</v>
      </c>
      <c r="P67" s="2"/>
      <c r="Q67" s="2"/>
      <c r="R67" s="14"/>
    </row>
    <row r="68" spans="1:18" x14ac:dyDescent="0.35">
      <c r="A68" s="12" t="s">
        <v>36</v>
      </c>
      <c r="B68" s="6"/>
      <c r="C68" s="2"/>
      <c r="D68" s="2"/>
      <c r="E68" s="2"/>
      <c r="F68" s="2"/>
      <c r="G68" s="2"/>
      <c r="H68" s="2"/>
      <c r="I68" s="2"/>
      <c r="J68" s="6">
        <f>(J66-J67)/J67</f>
        <v>0.27046143482654095</v>
      </c>
      <c r="K68" s="6"/>
      <c r="L68" s="6"/>
      <c r="M68" s="6">
        <f t="shared" ref="M68:O68" si="6">(M66-M67)/M67</f>
        <v>0.1047408108747845</v>
      </c>
      <c r="N68" s="6"/>
      <c r="O68" s="6">
        <f t="shared" si="6"/>
        <v>0.26441413094444866</v>
      </c>
      <c r="P68" s="2"/>
      <c r="Q68" s="2"/>
      <c r="R68" s="14"/>
    </row>
    <row r="69" spans="1:18" s="5" customFormat="1" x14ac:dyDescent="0.35">
      <c r="A69" s="15" t="s">
        <v>51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4"/>
    </row>
    <row r="70" spans="1:18" x14ac:dyDescent="0.35">
      <c r="A70" s="12" t="s">
        <v>52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12439.08</v>
      </c>
      <c r="O70" s="2">
        <v>12439.08</v>
      </c>
      <c r="P70" s="6">
        <f>(O70-O71)/O71</f>
        <v>-8.3799684316258338E-3</v>
      </c>
      <c r="Q70" s="6">
        <f>O70/$O$77</f>
        <v>5.8461170049272031E-2</v>
      </c>
      <c r="R70" s="14">
        <v>-105.12</v>
      </c>
    </row>
    <row r="71" spans="1:18" x14ac:dyDescent="0.35">
      <c r="A71" s="12" t="s">
        <v>11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12544.2</v>
      </c>
      <c r="O71" s="2">
        <v>12544.2</v>
      </c>
      <c r="P71" s="2"/>
      <c r="Q71" s="2"/>
      <c r="R71" s="14"/>
    </row>
    <row r="72" spans="1:18" x14ac:dyDescent="0.35">
      <c r="A72" s="12" t="s">
        <v>53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928.3</v>
      </c>
      <c r="O72" s="2">
        <v>928.3</v>
      </c>
      <c r="P72" s="6">
        <f>(O72-O73)/O73</f>
        <v>0.12152807142598243</v>
      </c>
      <c r="Q72" s="6">
        <f>O72/$O$77</f>
        <v>4.3628229866468603E-3</v>
      </c>
      <c r="R72" s="14">
        <v>100.59</v>
      </c>
    </row>
    <row r="73" spans="1:18" x14ac:dyDescent="0.35">
      <c r="A73" s="12" t="s">
        <v>11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827.71</v>
      </c>
      <c r="O73" s="2">
        <v>827.71</v>
      </c>
      <c r="P73" s="2"/>
      <c r="Q73" s="2"/>
      <c r="R73" s="14"/>
    </row>
    <row r="74" spans="1:18" s="5" customFormat="1" x14ac:dyDescent="0.35">
      <c r="A74" s="15" t="s">
        <v>54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f>N70+N72</f>
        <v>13367.38</v>
      </c>
      <c r="O74" s="4">
        <f>O70+O72</f>
        <v>13367.38</v>
      </c>
      <c r="P74" s="6">
        <f>(O74-O75)/O75</f>
        <v>-3.3876985411961753E-4</v>
      </c>
      <c r="Q74" s="6">
        <f>O74/$O$77</f>
        <v>6.2823993035918888E-2</v>
      </c>
      <c r="R74" s="14">
        <v>-4.53</v>
      </c>
    </row>
    <row r="75" spans="1:18" x14ac:dyDescent="0.35">
      <c r="A75" s="12" t="s">
        <v>35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13371.91</v>
      </c>
      <c r="O75" s="2">
        <v>13371.91</v>
      </c>
      <c r="P75" s="2"/>
      <c r="Q75" s="2"/>
      <c r="R75" s="14"/>
    </row>
    <row r="76" spans="1:18" x14ac:dyDescent="0.35">
      <c r="A76" s="12" t="s">
        <v>36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6">
        <f>(N74-N75)/N75</f>
        <v>-3.3876985411961753E-4</v>
      </c>
      <c r="O76" s="6">
        <f>(O74-O75)/O75</f>
        <v>-3.3876985411961753E-4</v>
      </c>
      <c r="P76" s="2"/>
      <c r="Q76" s="2"/>
      <c r="R76" s="14"/>
    </row>
    <row r="77" spans="1:18" s="5" customFormat="1" x14ac:dyDescent="0.35">
      <c r="A77" s="15" t="s">
        <v>41</v>
      </c>
      <c r="B77" s="4">
        <f>B52+B66+B74</f>
        <v>20848.95</v>
      </c>
      <c r="C77" s="4">
        <f t="shared" ref="C77:O77" si="7">C52+C66+C74</f>
        <v>4338.66</v>
      </c>
      <c r="D77" s="4">
        <f t="shared" si="7"/>
        <v>3226.2399999999993</v>
      </c>
      <c r="E77" s="4">
        <f t="shared" si="7"/>
        <v>1112.42</v>
      </c>
      <c r="F77" s="4">
        <f t="shared" si="7"/>
        <v>3397.2400000000002</v>
      </c>
      <c r="G77" s="4">
        <f t="shared" si="7"/>
        <v>65363.607705699993</v>
      </c>
      <c r="H77" s="4">
        <f t="shared" si="7"/>
        <v>25760.699999999997</v>
      </c>
      <c r="I77" s="4">
        <f t="shared" si="7"/>
        <v>39602.907705699996</v>
      </c>
      <c r="J77" s="4">
        <f t="shared" si="7"/>
        <v>75163.53</v>
      </c>
      <c r="K77" s="4">
        <f t="shared" si="7"/>
        <v>749.75999999999988</v>
      </c>
      <c r="L77" s="4">
        <f t="shared" si="7"/>
        <v>4295.53</v>
      </c>
      <c r="M77" s="4">
        <f t="shared" si="7"/>
        <v>5907.31</v>
      </c>
      <c r="N77" s="4">
        <f t="shared" si="7"/>
        <v>32710.490000000005</v>
      </c>
      <c r="O77" s="4">
        <f t="shared" si="7"/>
        <v>212775.07770570004</v>
      </c>
      <c r="P77" s="6">
        <f>(O77-O78)/O78</f>
        <v>0.16605894091197496</v>
      </c>
      <c r="Q77" s="6">
        <f>O77/$O$77</f>
        <v>1</v>
      </c>
      <c r="R77" s="14">
        <v>30246.240000000002</v>
      </c>
    </row>
    <row r="78" spans="1:18" x14ac:dyDescent="0.35">
      <c r="A78" s="12" t="s">
        <v>35</v>
      </c>
      <c r="B78" s="2">
        <v>18856.43</v>
      </c>
      <c r="C78" s="2">
        <v>3557.34</v>
      </c>
      <c r="D78" s="2">
        <v>2669.82</v>
      </c>
      <c r="E78" s="2">
        <v>887.51</v>
      </c>
      <c r="F78" s="2">
        <v>2913.09</v>
      </c>
      <c r="G78" s="2">
        <v>56365.66</v>
      </c>
      <c r="H78" s="2">
        <v>22037.29</v>
      </c>
      <c r="I78" s="2">
        <v>34328.36</v>
      </c>
      <c r="J78" s="2">
        <v>60827.93</v>
      </c>
      <c r="K78" s="2">
        <v>767.23</v>
      </c>
      <c r="L78" s="2">
        <v>3555.18</v>
      </c>
      <c r="M78" s="2">
        <v>5521.38</v>
      </c>
      <c r="N78" s="2">
        <v>30109.47</v>
      </c>
      <c r="O78" s="2">
        <v>182473.69</v>
      </c>
      <c r="P78" s="2"/>
      <c r="Q78" s="2"/>
      <c r="R78" s="14"/>
    </row>
    <row r="79" spans="1:18" x14ac:dyDescent="0.35">
      <c r="A79" s="12" t="s">
        <v>36</v>
      </c>
      <c r="B79" s="6">
        <f>(B77-B78)/B78</f>
        <v>0.10566793396204904</v>
      </c>
      <c r="C79" s="6">
        <f t="shared" ref="C79:O79" si="8">(C77-C78)/C78</f>
        <v>0.21963602017237591</v>
      </c>
      <c r="D79" s="6">
        <f t="shared" si="8"/>
        <v>0.20841105392872894</v>
      </c>
      <c r="E79" s="6">
        <f t="shared" si="8"/>
        <v>0.25341686290858706</v>
      </c>
      <c r="F79" s="6">
        <f t="shared" si="8"/>
        <v>0.16619809206032085</v>
      </c>
      <c r="G79" s="6">
        <f t="shared" si="8"/>
        <v>0.15963527626040375</v>
      </c>
      <c r="H79" s="6">
        <f t="shared" si="8"/>
        <v>0.16895952269993253</v>
      </c>
      <c r="I79" s="6">
        <f t="shared" si="8"/>
        <v>0.15364985993213759</v>
      </c>
      <c r="J79" s="6">
        <f t="shared" si="8"/>
        <v>0.23567463170290356</v>
      </c>
      <c r="K79" s="6">
        <f t="shared" si="8"/>
        <v>-2.2770225356151533E-2</v>
      </c>
      <c r="L79" s="6">
        <f t="shared" si="8"/>
        <v>0.20824543342390539</v>
      </c>
      <c r="M79" s="6">
        <f t="shared" si="8"/>
        <v>6.9897380727281994E-2</v>
      </c>
      <c r="N79" s="6">
        <f t="shared" si="8"/>
        <v>8.6385446173579405E-2</v>
      </c>
      <c r="O79" s="6">
        <f t="shared" si="8"/>
        <v>0.16605894091197496</v>
      </c>
      <c r="P79" s="2"/>
      <c r="Q79" s="2"/>
      <c r="R79" s="14"/>
    </row>
    <row r="80" spans="1:18" x14ac:dyDescent="0.35">
      <c r="A80" s="12" t="s">
        <v>42</v>
      </c>
      <c r="B80" s="6">
        <f>B77/$O$77</f>
        <v>9.7985864814662343E-2</v>
      </c>
      <c r="C80" s="6">
        <f t="shared" ref="C80:O80" si="9">C77/$O$77</f>
        <v>2.0390827942739703E-2</v>
      </c>
      <c r="D80" s="6">
        <f t="shared" si="9"/>
        <v>1.5162678048518327E-2</v>
      </c>
      <c r="E80" s="6">
        <f t="shared" si="9"/>
        <v>5.2281498942213728E-3</v>
      </c>
      <c r="F80" s="6">
        <f t="shared" si="9"/>
        <v>1.5966343599220275E-2</v>
      </c>
      <c r="G80" s="6">
        <f t="shared" si="9"/>
        <v>0.30719578820273163</v>
      </c>
      <c r="H80" s="6">
        <f t="shared" si="9"/>
        <v>0.12107010030390365</v>
      </c>
      <c r="I80" s="6">
        <f t="shared" si="9"/>
        <v>0.18612568789882797</v>
      </c>
      <c r="J80" s="6">
        <f t="shared" si="9"/>
        <v>0.353253448714339</v>
      </c>
      <c r="K80" s="6">
        <f t="shared" si="9"/>
        <v>3.5237209549373581E-3</v>
      </c>
      <c r="L80" s="6">
        <f t="shared" si="9"/>
        <v>2.0188125631618214E-2</v>
      </c>
      <c r="M80" s="6">
        <f t="shared" si="9"/>
        <v>2.7763166925830945E-2</v>
      </c>
      <c r="N80" s="6">
        <f t="shared" si="9"/>
        <v>0.15373271321392037</v>
      </c>
      <c r="O80" s="6">
        <f t="shared" si="9"/>
        <v>1</v>
      </c>
      <c r="P80" s="2"/>
      <c r="Q80" s="2"/>
      <c r="R80" s="14"/>
    </row>
    <row r="81" spans="1:18" ht="15" thickBot="1" x14ac:dyDescent="0.4">
      <c r="A81" s="41" t="s">
        <v>43</v>
      </c>
      <c r="B81" s="42">
        <f>B78/$O$78</f>
        <v>0.10333780174007551</v>
      </c>
      <c r="C81" s="42">
        <f t="shared" ref="C81:O81" si="10">C78/$O$78</f>
        <v>1.9495084469437759E-2</v>
      </c>
      <c r="D81" s="42">
        <f t="shared" si="10"/>
        <v>1.4631259991508914E-2</v>
      </c>
      <c r="E81" s="42">
        <f t="shared" si="10"/>
        <v>4.8637696755077404E-3</v>
      </c>
      <c r="F81" s="42">
        <f t="shared" si="10"/>
        <v>1.5964438489735149E-2</v>
      </c>
      <c r="G81" s="42">
        <f t="shared" si="10"/>
        <v>0.30889746351926134</v>
      </c>
      <c r="H81" s="42">
        <f t="shared" si="10"/>
        <v>0.12076968465974465</v>
      </c>
      <c r="I81" s="42">
        <f t="shared" si="10"/>
        <v>0.18812772405709557</v>
      </c>
      <c r="J81" s="42">
        <f t="shared" si="10"/>
        <v>0.33335178348177208</v>
      </c>
      <c r="K81" s="42">
        <f t="shared" si="10"/>
        <v>4.2046061544543769E-3</v>
      </c>
      <c r="L81" s="42">
        <f t="shared" si="10"/>
        <v>1.9483247146479032E-2</v>
      </c>
      <c r="M81" s="42">
        <f t="shared" si="10"/>
        <v>3.025849918418376E-2</v>
      </c>
      <c r="N81" s="42">
        <f t="shared" si="10"/>
        <v>0.1650071854194432</v>
      </c>
      <c r="O81" s="42">
        <f t="shared" si="10"/>
        <v>1</v>
      </c>
      <c r="P81" s="47"/>
      <c r="Q81" s="47"/>
      <c r="R81" s="48"/>
    </row>
    <row r="82" spans="1:18" ht="29" customHeight="1" thickBot="1" x14ac:dyDescent="0.4">
      <c r="A82" s="52" t="s">
        <v>78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4"/>
    </row>
    <row r="85" spans="1:18" x14ac:dyDescent="0.35">
      <c r="R85" s="30"/>
    </row>
  </sheetData>
  <mergeCells count="2">
    <mergeCell ref="A1:R1"/>
    <mergeCell ref="A82:R82"/>
  </mergeCells>
  <pageMargins left="0.74803149606299213" right="0.74803149606299213" top="0.98425196850393704" bottom="0.98425196850393704" header="0.51181102362204722" footer="0.51181102362204722"/>
  <pageSetup paperSize="9" scale="35" orientation="landscape" r:id="rId1"/>
  <ignoredErrors>
    <ignoredError sqref="C52 G5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Priyanka Bangera</cp:lastModifiedBy>
  <cp:lastPrinted>2023-02-14T10:56:35Z</cp:lastPrinted>
  <dcterms:created xsi:type="dcterms:W3CDTF">2023-02-13T12:19:11Z</dcterms:created>
  <dcterms:modified xsi:type="dcterms:W3CDTF">2023-02-14T11:29:41Z</dcterms:modified>
</cp:coreProperties>
</file>