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sampl\AppData\Local\Microsoft\Windows\INetCache\Content.Outlook\9CDGXPNY\"/>
    </mc:Choice>
  </mc:AlternateContent>
  <xr:revisionPtr revIDLastSave="0" documentId="13_ncr:1_{419C3903-3A6F-49FA-8A91-28BA53CDEDFF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Business Result" sheetId="1" r:id="rId1"/>
    <sheet name="Profit &amp; Ratios" sheetId="2" r:id="rId2"/>
    <sheet name="Industry Infrastructure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2" l="1"/>
  <c r="I46" i="2"/>
  <c r="I45" i="2"/>
  <c r="I44" i="2"/>
  <c r="I43" i="2"/>
  <c r="I42" i="2"/>
  <c r="I41" i="2"/>
  <c r="I39" i="2"/>
  <c r="I38" i="2"/>
  <c r="I37" i="2"/>
  <c r="I36" i="2"/>
  <c r="I35" i="2"/>
  <c r="I34" i="2"/>
  <c r="I33" i="2"/>
  <c r="I3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6" i="2"/>
  <c r="I7" i="2"/>
  <c r="I8" i="2"/>
  <c r="I9" i="2"/>
  <c r="I10" i="2"/>
  <c r="I11" i="2"/>
  <c r="I12" i="2"/>
  <c r="B38" i="3" l="1"/>
  <c r="M45" i="1"/>
  <c r="M43" i="1"/>
  <c r="M47" i="1" l="1"/>
  <c r="M39" i="1"/>
  <c r="J28" i="3"/>
  <c r="J36" i="3"/>
  <c r="J38" i="3"/>
  <c r="J42" i="3"/>
  <c r="C29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30" i="2"/>
  <c r="H32" i="2"/>
  <c r="H33" i="2"/>
  <c r="H34" i="2"/>
  <c r="H35" i="2"/>
  <c r="H36" i="2"/>
  <c r="H38" i="2"/>
  <c r="H41" i="2"/>
  <c r="H42" i="2"/>
  <c r="H44" i="2"/>
  <c r="H46" i="2"/>
  <c r="H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30" i="2"/>
  <c r="L32" i="2"/>
  <c r="L33" i="2"/>
  <c r="L34" i="2"/>
  <c r="L35" i="2"/>
  <c r="L36" i="2"/>
  <c r="L38" i="2"/>
  <c r="L41" i="2"/>
  <c r="L42" i="2"/>
  <c r="L44" i="2"/>
  <c r="L46" i="2"/>
  <c r="L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30" i="2"/>
  <c r="K32" i="2"/>
  <c r="K33" i="2"/>
  <c r="K34" i="2"/>
  <c r="K35" i="2"/>
  <c r="K36" i="2"/>
  <c r="K38" i="2"/>
  <c r="K41" i="2"/>
  <c r="K42" i="2"/>
  <c r="K44" i="2"/>
  <c r="K46" i="2"/>
  <c r="K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30" i="2"/>
  <c r="J32" i="2"/>
  <c r="J33" i="2"/>
  <c r="J34" i="2"/>
  <c r="J35" i="2"/>
  <c r="J36" i="2"/>
  <c r="J38" i="2"/>
  <c r="J41" i="2"/>
  <c r="J42" i="2"/>
  <c r="J44" i="2"/>
  <c r="J46" i="2"/>
  <c r="J5" i="2"/>
  <c r="C43" i="2"/>
  <c r="D43" i="2"/>
  <c r="E43" i="2"/>
  <c r="F43" i="2"/>
  <c r="G43" i="2"/>
  <c r="B43" i="2"/>
  <c r="G39" i="2"/>
  <c r="C37" i="2"/>
  <c r="D37" i="2"/>
  <c r="E37" i="2"/>
  <c r="E39" i="2" s="1"/>
  <c r="F37" i="2"/>
  <c r="F39" i="2" s="1"/>
  <c r="F45" i="2" s="1"/>
  <c r="F47" i="2" s="1"/>
  <c r="G37" i="2"/>
  <c r="B37" i="2"/>
  <c r="B39" i="2" s="1"/>
  <c r="D29" i="2"/>
  <c r="E29" i="2"/>
  <c r="F29" i="2"/>
  <c r="G29" i="2"/>
  <c r="B29" i="2"/>
  <c r="C43" i="1"/>
  <c r="D43" i="1"/>
  <c r="E43" i="1"/>
  <c r="F43" i="1"/>
  <c r="G43" i="1"/>
  <c r="J43" i="2" s="1"/>
  <c r="H43" i="1"/>
  <c r="I43" i="1"/>
  <c r="J43" i="1"/>
  <c r="K43" i="1"/>
  <c r="L43" i="1"/>
  <c r="B43" i="1"/>
  <c r="C37" i="1"/>
  <c r="D37" i="1"/>
  <c r="E37" i="1"/>
  <c r="F37" i="1"/>
  <c r="G37" i="1"/>
  <c r="H37" i="1"/>
  <c r="I37" i="1"/>
  <c r="J37" i="1"/>
  <c r="K37" i="1"/>
  <c r="L37" i="1"/>
  <c r="B37" i="1"/>
  <c r="C29" i="1"/>
  <c r="D29" i="1"/>
  <c r="E29" i="1"/>
  <c r="F29" i="1"/>
  <c r="G29" i="1"/>
  <c r="H29" i="1"/>
  <c r="I29" i="1"/>
  <c r="J29" i="1"/>
  <c r="K29" i="1"/>
  <c r="L29" i="1"/>
  <c r="B29" i="1"/>
  <c r="C42" i="3"/>
  <c r="D42" i="3"/>
  <c r="E42" i="3"/>
  <c r="F42" i="3"/>
  <c r="G42" i="3"/>
  <c r="H42" i="3"/>
  <c r="B42" i="3"/>
  <c r="C36" i="3"/>
  <c r="D36" i="3"/>
  <c r="E36" i="3"/>
  <c r="F36" i="3"/>
  <c r="F38" i="3" s="1"/>
  <c r="G36" i="3"/>
  <c r="G38" i="3" s="1"/>
  <c r="H36" i="3"/>
  <c r="B36" i="3"/>
  <c r="C28" i="3"/>
  <c r="D28" i="3"/>
  <c r="E28" i="3"/>
  <c r="F28" i="3"/>
  <c r="G28" i="3"/>
  <c r="H28" i="3"/>
  <c r="B28" i="3"/>
  <c r="H39" i="1" l="1"/>
  <c r="H45" i="1" s="1"/>
  <c r="J39" i="1"/>
  <c r="F39" i="1"/>
  <c r="F45" i="1" s="1"/>
  <c r="F47" i="1" s="1"/>
  <c r="I39" i="1"/>
  <c r="I45" i="1" s="1"/>
  <c r="M18" i="2"/>
  <c r="J37" i="2"/>
  <c r="H29" i="2"/>
  <c r="M36" i="2"/>
  <c r="B39" i="1"/>
  <c r="B45" i="1" s="1"/>
  <c r="B47" i="1" s="1"/>
  <c r="M26" i="2"/>
  <c r="H38" i="3"/>
  <c r="H44" i="3" s="1"/>
  <c r="C38" i="3"/>
  <c r="C44" i="3" s="1"/>
  <c r="C46" i="3" s="1"/>
  <c r="J44" i="3"/>
  <c r="J46" i="3" s="1"/>
  <c r="E38" i="3"/>
  <c r="E44" i="3" s="1"/>
  <c r="E46" i="3" s="1"/>
  <c r="B44" i="3"/>
  <c r="B46" i="3" s="1"/>
  <c r="F44" i="3"/>
  <c r="F46" i="3" s="1"/>
  <c r="D38" i="3"/>
  <c r="D44" i="3" s="1"/>
  <c r="D46" i="3" s="1"/>
  <c r="G44" i="3"/>
  <c r="G46" i="3" s="1"/>
  <c r="M24" i="2"/>
  <c r="M7" i="2"/>
  <c r="M5" i="2"/>
  <c r="M16" i="2"/>
  <c r="M46" i="2"/>
  <c r="M33" i="2"/>
  <c r="M23" i="2"/>
  <c r="D39" i="2"/>
  <c r="B45" i="2"/>
  <c r="B47" i="2" s="1"/>
  <c r="G45" i="2"/>
  <c r="G47" i="2" s="1"/>
  <c r="M34" i="2"/>
  <c r="M38" i="2"/>
  <c r="M27" i="2"/>
  <c r="M19" i="2"/>
  <c r="M11" i="2"/>
  <c r="C39" i="2"/>
  <c r="C45" i="2" s="1"/>
  <c r="C47" i="2" s="1"/>
  <c r="M14" i="2"/>
  <c r="K37" i="2"/>
  <c r="M44" i="2"/>
  <c r="M22" i="2"/>
  <c r="H37" i="2"/>
  <c r="H43" i="2"/>
  <c r="M42" i="2"/>
  <c r="M30" i="2"/>
  <c r="M21" i="2"/>
  <c r="M13" i="2"/>
  <c r="M6" i="2"/>
  <c r="L29" i="2"/>
  <c r="M41" i="2"/>
  <c r="M28" i="2"/>
  <c r="M20" i="2"/>
  <c r="M12" i="2"/>
  <c r="M10" i="2"/>
  <c r="K29" i="2"/>
  <c r="D39" i="1"/>
  <c r="K39" i="2" s="1"/>
  <c r="L43" i="2"/>
  <c r="J29" i="2"/>
  <c r="K39" i="1"/>
  <c r="K45" i="1" s="1"/>
  <c r="C39" i="1"/>
  <c r="J45" i="1"/>
  <c r="M35" i="2"/>
  <c r="M25" i="2"/>
  <c r="M17" i="2"/>
  <c r="M9" i="2"/>
  <c r="M8" i="2"/>
  <c r="G39" i="1"/>
  <c r="G45" i="1" s="1"/>
  <c r="G47" i="1" s="1"/>
  <c r="H47" i="1"/>
  <c r="E39" i="1"/>
  <c r="E45" i="1" s="1"/>
  <c r="E47" i="1" s="1"/>
  <c r="L37" i="2"/>
  <c r="M15" i="2"/>
  <c r="K43" i="2"/>
  <c r="M32" i="2"/>
  <c r="L39" i="1"/>
  <c r="D45" i="2"/>
  <c r="D47" i="2" s="1"/>
  <c r="E45" i="2"/>
  <c r="E47" i="2" s="1"/>
  <c r="H39" i="2" l="1"/>
  <c r="M29" i="2"/>
  <c r="D45" i="1"/>
  <c r="K45" i="2" s="1"/>
  <c r="C45" i="1"/>
  <c r="C47" i="1" s="1"/>
  <c r="J45" i="2"/>
  <c r="M43" i="2"/>
  <c r="M37" i="2"/>
  <c r="L39" i="2"/>
  <c r="J39" i="2"/>
  <c r="D47" i="1"/>
  <c r="I47" i="1"/>
  <c r="L45" i="2"/>
  <c r="L45" i="1"/>
  <c r="M45" i="2" l="1"/>
  <c r="M39" i="2"/>
  <c r="H45" i="2"/>
</calcChain>
</file>

<file path=xl/sharedStrings.xml><?xml version="1.0" encoding="utf-8"?>
<sst xmlns="http://schemas.openxmlformats.org/spreadsheetml/2006/main" count="180" uniqueCount="84">
  <si>
    <t>(All figures in Rs Cr)</t>
  </si>
  <si>
    <t>Particulars</t>
  </si>
  <si>
    <t>Gross Written Premium</t>
  </si>
  <si>
    <t>Net Premium</t>
  </si>
  <si>
    <t>Net Earned Premium</t>
  </si>
  <si>
    <t>Gross Incurred Claims</t>
  </si>
  <si>
    <t>Net Incurred Claims</t>
  </si>
  <si>
    <t>Commission Net</t>
  </si>
  <si>
    <t>Mgmt. Expenses</t>
  </si>
  <si>
    <t>Premium deficiency</t>
  </si>
  <si>
    <t>Exchange loss/gain &amp; Other income /Outgo</t>
  </si>
  <si>
    <t>Other income/outgo (Revenue a/c)</t>
  </si>
  <si>
    <t>Pure Underwriting results</t>
  </si>
  <si>
    <t>General Insurers</t>
  </si>
  <si>
    <t>Acko General Insurance Ltd</t>
  </si>
  <si>
    <t>Bajaj Allianz General Insurance Co Ltd</t>
  </si>
  <si>
    <t>Cholamandalam MS General Insurance Co Ltd</t>
  </si>
  <si>
    <t>Edelweiss General Insurance Co Ltd</t>
  </si>
  <si>
    <t>Future Generali India Insurance Co Ltd</t>
  </si>
  <si>
    <t>Go Digit General Insurance Ltd</t>
  </si>
  <si>
    <t>HDFC Ergo General Insurance Co Ltd</t>
  </si>
  <si>
    <t>ICICI Lombard General Insurance Co Ltd</t>
  </si>
  <si>
    <t>IFFCO-Tokio General Insurance Co Ltd</t>
  </si>
  <si>
    <t>Kotak Mahindra General Insurance Co Ltd</t>
  </si>
  <si>
    <t>Liberty  General Insurance Co. Ltd</t>
  </si>
  <si>
    <t>Magma HDI General Insurance Co Ltd</t>
  </si>
  <si>
    <t>National Insurance Co Ltd</t>
  </si>
  <si>
    <t>Navi General Insurance Co. Ltd</t>
  </si>
  <si>
    <t>Raheja QBE General Insurance Co Ltd</t>
  </si>
  <si>
    <t>Reliance General Insurance Co Ltd</t>
  </si>
  <si>
    <t>Royal Sundaram General Insurance Co Ltd</t>
  </si>
  <si>
    <t>SBI General Insurance Co Ltd</t>
  </si>
  <si>
    <t>Shriram General Insurance Co Ltd</t>
  </si>
  <si>
    <t>Tata AIG General Insurance Co Ltd</t>
  </si>
  <si>
    <t>The New India Assurance Co Ltd</t>
  </si>
  <si>
    <t>The Oriental Insurance Co Ltd</t>
  </si>
  <si>
    <t>United India Insurance Co Ltd</t>
  </si>
  <si>
    <t>Universal Sompo General Insurance Co Ltd</t>
  </si>
  <si>
    <t>General Insurers  Sub Total</t>
  </si>
  <si>
    <t>Previous period as on 31.03.2021</t>
  </si>
  <si>
    <t>Stand-alone Health Insurers</t>
  </si>
  <si>
    <t xml:space="preserve"> Niva bupa health insurance company limited</t>
  </si>
  <si>
    <t>Aditya Birla Health Insurance Co Ltd</t>
  </si>
  <si>
    <t>Care Health Insurance Ltd</t>
  </si>
  <si>
    <t>ManipalCigna Health Insurance Co Ltd</t>
  </si>
  <si>
    <t>Star Health &amp; Allied Insurance Co Ltd</t>
  </si>
  <si>
    <t>Grand Total with Health Companies</t>
  </si>
  <si>
    <t>Specialized Companies</t>
  </si>
  <si>
    <t>Agriculture Insurance Co Of India Ltd</t>
  </si>
  <si>
    <t>ECGC Ltd</t>
  </si>
  <si>
    <t>Total - Specialized companies</t>
  </si>
  <si>
    <t>Grand Total include.all companies</t>
  </si>
  <si>
    <t>% Change over previous period</t>
  </si>
  <si>
    <t>Investment Income allocated to Policyholders' fund</t>
  </si>
  <si>
    <t>Operating Profit</t>
  </si>
  <si>
    <t>Balance Investment Income after adjusting allocation to Policyholders' fund</t>
  </si>
  <si>
    <t>Other Income/Outgo (P&amp;L a/c)</t>
  </si>
  <si>
    <t>Profit/ (Loss)  Before Tax</t>
  </si>
  <si>
    <t>Profit/ (Loss) After Tax</t>
  </si>
  <si>
    <t>Gross Incurred Claims Ratio (%)</t>
  </si>
  <si>
    <t>Net Incurred Claims/NEP (%)</t>
  </si>
  <si>
    <t>Commission/NWP</t>
  </si>
  <si>
    <t>Expenses of Mgmt. / NWP</t>
  </si>
  <si>
    <t>Combined Ratio (IRDAI circular Ref: IRDA/F&amp;I/CIR/F&amp;A/231/10/2012)</t>
  </si>
  <si>
    <t>No. of Employees</t>
  </si>
  <si>
    <t>No.of Agents</t>
  </si>
  <si>
    <t>No. of Offices</t>
  </si>
  <si>
    <t>No.of Policies</t>
  </si>
  <si>
    <t>No.of Point of Sale Personnel</t>
  </si>
  <si>
    <t>FDI (Rs Cr)</t>
  </si>
  <si>
    <t>Investments in infrastructure/ social Sectors</t>
  </si>
  <si>
    <t>Health Insurers</t>
  </si>
  <si>
    <t xml:space="preserve"> Health Cos Sub Total</t>
  </si>
  <si>
    <t xml:space="preserve"> Health Insurers</t>
  </si>
  <si>
    <t>Health Cos Sub Total</t>
  </si>
  <si>
    <t>NA</t>
  </si>
  <si>
    <t>FINANCIAL HIGHLIGHTS FOR THE PERIOD ENDED 31.03.2022 (PROVISIONAL)</t>
  </si>
  <si>
    <t>FINANCIAL HIGHLIGHTS FOR THE PERIOD ENDED 31.03.2022</t>
  </si>
  <si>
    <t>Note:   Compiled by GI Council on the basis of data submitted by the Member Insurance Companies  on Online portal</t>
  </si>
  <si>
    <t>Solvency Margin</t>
  </si>
  <si>
    <t xml:space="preserve"> Capital &amp; Free Reserves </t>
  </si>
  <si>
    <t xml:space="preserve"> Niva bupa health insurance company Ltd</t>
  </si>
  <si>
    <t>Gross Direct Premium (In India)</t>
  </si>
  <si>
    <t>Net retention - 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</si>
</sst>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0" xfId="0" applyFont="1"/>
    <xf numFmtId="10" fontId="0" fillId="0" borderId="1" xfId="1" applyNumberFormat="1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0" fontId="0" fillId="0" borderId="1" xfId="0" applyNumberFormat="1" applyBorder="1"/>
    <xf numFmtId="10" fontId="0" fillId="0" borderId="1" xfId="1" applyNumberFormat="1" applyFont="1" applyBorder="1" applyAlignment="1">
      <alignment horizontal="right"/>
    </xf>
    <xf numFmtId="10" fontId="0" fillId="0" borderId="1" xfId="0" applyNumberFormat="1" applyBorder="1" applyAlignment="1">
      <alignment horizontal="right"/>
    </xf>
    <xf numFmtId="10" fontId="2" fillId="0" borderId="1" xfId="1" applyNumberFormat="1" applyFont="1" applyBorder="1"/>
    <xf numFmtId="10" fontId="2" fillId="0" borderId="1" xfId="0" applyNumberFormat="1" applyFont="1" applyBorder="1"/>
    <xf numFmtId="2" fontId="0" fillId="0" borderId="1" xfId="0" applyNumberFormat="1" applyBorder="1"/>
    <xf numFmtId="0" fontId="2" fillId="0" borderId="6" xfId="0" applyFont="1" applyBorder="1"/>
    <xf numFmtId="0" fontId="0" fillId="0" borderId="6" xfId="0" applyBorder="1"/>
    <xf numFmtId="0" fontId="0" fillId="0" borderId="7" xfId="0" applyBorder="1"/>
    <xf numFmtId="10" fontId="0" fillId="0" borderId="8" xfId="1" applyNumberFormat="1" applyFont="1" applyBorder="1"/>
    <xf numFmtId="0" fontId="2" fillId="0" borderId="9" xfId="0" applyFont="1" applyBorder="1"/>
    <xf numFmtId="0" fontId="0" fillId="0" borderId="10" xfId="0" applyBorder="1"/>
    <xf numFmtId="0" fontId="0" fillId="0" borderId="9" xfId="0" applyBorder="1"/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left"/>
    </xf>
    <xf numFmtId="2" fontId="0" fillId="0" borderId="0" xfId="0" applyNumberFormat="1"/>
    <xf numFmtId="0" fontId="0" fillId="2" borderId="1" xfId="0" applyFill="1" applyBorder="1"/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1" fontId="2" fillId="0" borderId="1" xfId="0" applyNumberFormat="1" applyFont="1" applyBorder="1"/>
    <xf numFmtId="1" fontId="0" fillId="0" borderId="1" xfId="0" applyNumberFormat="1" applyBorder="1"/>
    <xf numFmtId="1" fontId="0" fillId="0" borderId="8" xfId="1" applyNumberFormat="1" applyFont="1" applyBorder="1"/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/>
    <xf numFmtId="1" fontId="0" fillId="0" borderId="12" xfId="0" applyNumberFormat="1" applyBorder="1"/>
    <xf numFmtId="1" fontId="2" fillId="0" borderId="12" xfId="0" applyNumberFormat="1" applyFont="1" applyBorder="1"/>
    <xf numFmtId="0" fontId="0" fillId="0" borderId="8" xfId="0" applyBorder="1"/>
    <xf numFmtId="10" fontId="0" fillId="0" borderId="13" xfId="1" applyNumberFormat="1" applyFont="1" applyBorder="1"/>
    <xf numFmtId="0" fontId="2" fillId="0" borderId="0" xfId="0" applyFont="1" applyAlignment="1">
      <alignment horizontal="center" vertical="center" wrapText="1"/>
    </xf>
    <xf numFmtId="0" fontId="0" fillId="0" borderId="2" xfId="0" applyBorder="1"/>
    <xf numFmtId="0" fontId="2" fillId="0" borderId="1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24"/>
  <sheetViews>
    <sheetView workbookViewId="0">
      <pane ySplit="3" topLeftCell="A40" activePane="bottomLeft" state="frozen"/>
      <selection pane="bottomLeft" activeCell="A12" sqref="A12"/>
    </sheetView>
  </sheetViews>
  <sheetFormatPr defaultRowHeight="14.5" x14ac:dyDescent="0.35"/>
  <cols>
    <col min="1" max="1" width="38.90625" style="26" customWidth="1"/>
    <col min="2" max="2" width="15.81640625" customWidth="1"/>
    <col min="3" max="4" width="10.36328125" customWidth="1"/>
    <col min="5" max="5" width="11.453125" customWidth="1"/>
    <col min="6" max="6" width="12.36328125" customWidth="1"/>
    <col min="7" max="7" width="10.36328125" customWidth="1"/>
    <col min="8" max="8" width="11" customWidth="1"/>
    <col min="9" max="9" width="9.36328125" customWidth="1"/>
    <col min="10" max="10" width="9.81640625" customWidth="1"/>
    <col min="11" max="11" width="13.453125" customWidth="1"/>
    <col min="12" max="12" width="13.81640625" customWidth="1"/>
    <col min="13" max="13" width="16.26953125" customWidth="1"/>
    <col min="15" max="15" width="11.36328125" customWidth="1"/>
  </cols>
  <sheetData>
    <row r="1" spans="1:15" x14ac:dyDescent="0.35">
      <c r="A1" s="38" t="s">
        <v>76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5" x14ac:dyDescent="0.35">
      <c r="M2" s="4" t="s">
        <v>0</v>
      </c>
    </row>
    <row r="3" spans="1:15" s="8" customFormat="1" ht="61.5" customHeight="1" x14ac:dyDescent="0.35">
      <c r="A3" s="27" t="s">
        <v>1</v>
      </c>
      <c r="B3" s="7" t="s">
        <v>82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</row>
    <row r="4" spans="1:15" s="4" customFormat="1" x14ac:dyDescent="0.35">
      <c r="A4" s="28" t="s">
        <v>13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5" x14ac:dyDescent="0.35">
      <c r="A5" s="25" t="s">
        <v>14</v>
      </c>
      <c r="B5" s="14">
        <v>988.21</v>
      </c>
      <c r="C5" s="14">
        <v>988.21</v>
      </c>
      <c r="D5" s="14">
        <v>589.66999999999996</v>
      </c>
      <c r="E5" s="14">
        <v>446.44</v>
      </c>
      <c r="F5" s="14">
        <v>692.34</v>
      </c>
      <c r="G5" s="14">
        <v>436.73</v>
      </c>
      <c r="H5" s="14">
        <v>-36.25</v>
      </c>
      <c r="I5" s="14">
        <v>468.75</v>
      </c>
      <c r="J5" s="14">
        <v>0</v>
      </c>
      <c r="K5" s="14">
        <v>0.02</v>
      </c>
      <c r="L5" s="14">
        <v>0.02</v>
      </c>
      <c r="M5" s="14">
        <v>-422.81</v>
      </c>
      <c r="O5" s="24"/>
    </row>
    <row r="6" spans="1:15" x14ac:dyDescent="0.35">
      <c r="A6" s="25" t="s">
        <v>15</v>
      </c>
      <c r="B6" s="14">
        <v>13688.59</v>
      </c>
      <c r="C6" s="14">
        <v>13788.06</v>
      </c>
      <c r="D6" s="14">
        <v>7762.82</v>
      </c>
      <c r="E6" s="14">
        <v>7779.37</v>
      </c>
      <c r="F6" s="14">
        <v>9273.5499999999993</v>
      </c>
      <c r="G6" s="14">
        <v>5675.99</v>
      </c>
      <c r="H6" s="14">
        <v>-94.25</v>
      </c>
      <c r="I6" s="14">
        <v>2164.83</v>
      </c>
      <c r="J6" s="14">
        <v>0</v>
      </c>
      <c r="K6" s="14">
        <v>20.63</v>
      </c>
      <c r="L6" s="14">
        <v>20.63</v>
      </c>
      <c r="M6" s="14">
        <v>32.800000000000182</v>
      </c>
      <c r="O6" s="24"/>
    </row>
    <row r="7" spans="1:15" x14ac:dyDescent="0.35">
      <c r="A7" s="25" t="s">
        <v>16</v>
      </c>
      <c r="B7" s="14">
        <v>4824.12</v>
      </c>
      <c r="C7" s="14">
        <v>4853.93</v>
      </c>
      <c r="D7" s="14">
        <v>3572.44</v>
      </c>
      <c r="E7" s="14">
        <v>3437.09</v>
      </c>
      <c r="F7" s="14">
        <v>3076.02</v>
      </c>
      <c r="G7" s="14">
        <v>2416.0100000000002</v>
      </c>
      <c r="H7" s="14">
        <v>122.09</v>
      </c>
      <c r="I7" s="14">
        <v>1331.92</v>
      </c>
      <c r="J7" s="14">
        <v>0</v>
      </c>
      <c r="K7" s="14">
        <v>330.34</v>
      </c>
      <c r="L7" s="14">
        <v>330.34</v>
      </c>
      <c r="M7" s="14">
        <v>-432.93000000000018</v>
      </c>
      <c r="O7" s="24"/>
    </row>
    <row r="8" spans="1:15" x14ac:dyDescent="0.35">
      <c r="A8" s="25" t="s">
        <v>17</v>
      </c>
      <c r="B8" s="14">
        <v>348.88</v>
      </c>
      <c r="C8" s="14">
        <v>361.02</v>
      </c>
      <c r="D8" s="14">
        <v>249.2</v>
      </c>
      <c r="E8" s="14">
        <v>232.73</v>
      </c>
      <c r="F8" s="14">
        <v>277.18</v>
      </c>
      <c r="G8" s="14">
        <v>225.08</v>
      </c>
      <c r="H8" s="14">
        <v>4.09</v>
      </c>
      <c r="I8" s="14">
        <v>142.66</v>
      </c>
      <c r="J8" s="14">
        <v>-3.84</v>
      </c>
      <c r="K8" s="14">
        <v>-0.93</v>
      </c>
      <c r="L8" s="14">
        <v>-4.7699999999999996</v>
      </c>
      <c r="M8" s="14">
        <v>-134.33000000000001</v>
      </c>
      <c r="O8" s="24"/>
    </row>
    <row r="9" spans="1:15" x14ac:dyDescent="0.35">
      <c r="A9" s="25" t="s">
        <v>18</v>
      </c>
      <c r="B9" s="14">
        <v>4137.9799999999996</v>
      </c>
      <c r="C9" s="14">
        <v>4210.3500000000004</v>
      </c>
      <c r="D9" s="14">
        <v>2644.39</v>
      </c>
      <c r="E9" s="14">
        <v>2453.46</v>
      </c>
      <c r="F9" s="14">
        <v>2738.42</v>
      </c>
      <c r="G9" s="14">
        <v>1683.47</v>
      </c>
      <c r="H9" s="14">
        <v>35.79</v>
      </c>
      <c r="I9" s="14">
        <v>999.25</v>
      </c>
      <c r="J9" s="14">
        <v>0</v>
      </c>
      <c r="K9" s="14">
        <v>-155.12</v>
      </c>
      <c r="L9" s="14">
        <v>-155.12</v>
      </c>
      <c r="M9" s="14">
        <v>-109.92999999999995</v>
      </c>
      <c r="O9" s="24"/>
    </row>
    <row r="10" spans="1:15" x14ac:dyDescent="0.35">
      <c r="A10" s="25" t="s">
        <v>19</v>
      </c>
      <c r="B10" s="14">
        <v>4673.9399999999996</v>
      </c>
      <c r="C10" s="14">
        <v>5267.63</v>
      </c>
      <c r="D10" s="14">
        <v>4180.1000000000004</v>
      </c>
      <c r="E10" s="14">
        <v>3404.22</v>
      </c>
      <c r="F10" s="14">
        <v>2904.06</v>
      </c>
      <c r="G10" s="14">
        <v>2519.6799999999998</v>
      </c>
      <c r="H10" s="14">
        <v>159.41999999999999</v>
      </c>
      <c r="I10" s="14">
        <v>1455.67</v>
      </c>
      <c r="J10" s="14">
        <v>-0.05</v>
      </c>
      <c r="K10" s="14">
        <v>-0.11</v>
      </c>
      <c r="L10" s="14">
        <v>-0.16</v>
      </c>
      <c r="M10" s="14">
        <v>-730.3900000000001</v>
      </c>
      <c r="O10" s="24"/>
    </row>
    <row r="11" spans="1:15" x14ac:dyDescent="0.35">
      <c r="A11" s="25" t="s">
        <v>20</v>
      </c>
      <c r="B11" s="14">
        <v>13497.55</v>
      </c>
      <c r="C11" s="14">
        <v>13707.14</v>
      </c>
      <c r="D11" s="14">
        <v>7106.88</v>
      </c>
      <c r="E11" s="14">
        <v>6878.65</v>
      </c>
      <c r="F11" s="14">
        <v>9596.24</v>
      </c>
      <c r="G11" s="14">
        <v>5781.06</v>
      </c>
      <c r="H11" s="14">
        <v>-277.05</v>
      </c>
      <c r="I11" s="14">
        <v>1942.48</v>
      </c>
      <c r="J11" s="14">
        <v>0</v>
      </c>
      <c r="K11" s="14">
        <v>0</v>
      </c>
      <c r="L11" s="14">
        <v>0</v>
      </c>
      <c r="M11" s="14">
        <v>-567.84000000000083</v>
      </c>
      <c r="O11" s="24"/>
    </row>
    <row r="12" spans="1:15" x14ac:dyDescent="0.35">
      <c r="A12" s="25" t="s">
        <v>21</v>
      </c>
      <c r="B12" s="14">
        <v>17976.87</v>
      </c>
      <c r="C12" s="14">
        <v>18562.39</v>
      </c>
      <c r="D12" s="14">
        <v>13489.59</v>
      </c>
      <c r="E12" s="14">
        <v>13032.09</v>
      </c>
      <c r="F12" s="14">
        <v>12575.8</v>
      </c>
      <c r="G12" s="14">
        <v>9781.9</v>
      </c>
      <c r="H12" s="14">
        <v>633.89</v>
      </c>
      <c r="I12" s="14">
        <v>3920.12</v>
      </c>
      <c r="J12" s="14">
        <v>0</v>
      </c>
      <c r="K12" s="14">
        <v>-771.97</v>
      </c>
      <c r="L12" s="14">
        <v>-771.97</v>
      </c>
      <c r="M12" s="14">
        <v>-531.84999999999923</v>
      </c>
      <c r="O12" s="24"/>
    </row>
    <row r="13" spans="1:15" x14ac:dyDescent="0.35">
      <c r="A13" s="25" t="s">
        <v>22</v>
      </c>
      <c r="B13" s="14">
        <v>8452.91</v>
      </c>
      <c r="C13" s="14">
        <v>8617.9699999999993</v>
      </c>
      <c r="D13" s="14">
        <v>5896.85</v>
      </c>
      <c r="E13" s="14">
        <v>5565.25</v>
      </c>
      <c r="F13" s="14">
        <v>6787.91</v>
      </c>
      <c r="G13" s="14">
        <v>5236.8999999999996</v>
      </c>
      <c r="H13" s="14">
        <v>376.68</v>
      </c>
      <c r="I13" s="14">
        <v>945.26</v>
      </c>
      <c r="J13" s="14">
        <v>0</v>
      </c>
      <c r="K13" s="14">
        <v>3.54</v>
      </c>
      <c r="L13" s="14">
        <v>3.54</v>
      </c>
      <c r="M13" s="14">
        <v>-997.12999999999965</v>
      </c>
      <c r="O13" s="24"/>
    </row>
    <row r="14" spans="1:15" x14ac:dyDescent="0.35">
      <c r="A14" s="25" t="s">
        <v>23</v>
      </c>
      <c r="B14" s="14">
        <v>742.47</v>
      </c>
      <c r="C14" s="14">
        <v>753.88</v>
      </c>
      <c r="D14" s="14">
        <v>581</v>
      </c>
      <c r="E14" s="14">
        <v>482.34</v>
      </c>
      <c r="F14" s="14">
        <v>430.16</v>
      </c>
      <c r="G14" s="14">
        <v>371.44</v>
      </c>
      <c r="H14" s="14">
        <v>23.2</v>
      </c>
      <c r="I14" s="14">
        <v>237.68</v>
      </c>
      <c r="J14" s="14">
        <v>0</v>
      </c>
      <c r="K14" s="14">
        <v>-35.06</v>
      </c>
      <c r="L14" s="14">
        <v>-35.06</v>
      </c>
      <c r="M14" s="14">
        <v>-114.92000000000002</v>
      </c>
      <c r="O14" s="24"/>
    </row>
    <row r="15" spans="1:15" x14ac:dyDescent="0.35">
      <c r="A15" s="25" t="s">
        <v>24</v>
      </c>
      <c r="B15" s="14">
        <v>1506.46</v>
      </c>
      <c r="C15" s="14">
        <v>1526.28</v>
      </c>
      <c r="D15" s="14">
        <v>1297.2</v>
      </c>
      <c r="E15" s="14">
        <v>1260.8800000000001</v>
      </c>
      <c r="F15" s="14">
        <v>921.19</v>
      </c>
      <c r="G15" s="14">
        <v>841.56</v>
      </c>
      <c r="H15" s="14">
        <v>119.36</v>
      </c>
      <c r="I15" s="14">
        <v>489.34</v>
      </c>
      <c r="J15" s="14">
        <v>0</v>
      </c>
      <c r="K15" s="14">
        <v>136.32</v>
      </c>
      <c r="L15" s="14">
        <v>136.32</v>
      </c>
      <c r="M15" s="14">
        <v>-53.059999999999832</v>
      </c>
      <c r="O15" s="24"/>
    </row>
    <row r="16" spans="1:15" x14ac:dyDescent="0.35">
      <c r="A16" s="25" t="s">
        <v>25</v>
      </c>
      <c r="B16" s="14">
        <v>1757.17</v>
      </c>
      <c r="C16" s="14">
        <v>1815.18</v>
      </c>
      <c r="D16" s="14">
        <v>1121.76</v>
      </c>
      <c r="E16" s="14">
        <v>914.21</v>
      </c>
      <c r="F16" s="14">
        <v>811.31</v>
      </c>
      <c r="G16" s="14">
        <v>627.64</v>
      </c>
      <c r="H16" s="14">
        <v>-21.83</v>
      </c>
      <c r="I16" s="14">
        <v>570.32000000000005</v>
      </c>
      <c r="J16" s="14">
        <v>-0.08</v>
      </c>
      <c r="K16" s="14">
        <v>-91</v>
      </c>
      <c r="L16" s="14">
        <v>-91.08</v>
      </c>
      <c r="M16" s="14">
        <v>-170.84000000000003</v>
      </c>
      <c r="O16" s="24"/>
    </row>
    <row r="17" spans="1:15" x14ac:dyDescent="0.35">
      <c r="A17" s="25" t="s">
        <v>26</v>
      </c>
      <c r="B17" s="14">
        <v>13025.74</v>
      </c>
      <c r="C17" s="14">
        <v>13647</v>
      </c>
      <c r="D17" s="14">
        <v>12109.47</v>
      </c>
      <c r="E17" s="14">
        <v>12367.31</v>
      </c>
      <c r="F17" s="14">
        <v>13208.91</v>
      </c>
      <c r="G17" s="14">
        <v>12795.38</v>
      </c>
      <c r="H17" s="14">
        <v>833.93</v>
      </c>
      <c r="I17" s="14">
        <v>2797.7</v>
      </c>
      <c r="J17" s="14">
        <v>75.2</v>
      </c>
      <c r="K17" s="14">
        <v>-8.74</v>
      </c>
      <c r="L17" s="14">
        <v>66.459999999999994</v>
      </c>
      <c r="M17" s="14">
        <v>-4126.1599999999989</v>
      </c>
      <c r="O17" s="24"/>
    </row>
    <row r="18" spans="1:15" x14ac:dyDescent="0.35">
      <c r="A18" s="25" t="s">
        <v>27</v>
      </c>
      <c r="B18" s="14">
        <v>106.57</v>
      </c>
      <c r="C18" s="14">
        <v>107.8</v>
      </c>
      <c r="D18" s="14">
        <v>94.29</v>
      </c>
      <c r="E18" s="14">
        <v>88.48</v>
      </c>
      <c r="F18" s="14">
        <v>58.73</v>
      </c>
      <c r="G18" s="14">
        <v>58.65</v>
      </c>
      <c r="H18" s="14">
        <v>3.77</v>
      </c>
      <c r="I18" s="14">
        <v>131.82</v>
      </c>
      <c r="J18" s="14">
        <v>0</v>
      </c>
      <c r="K18" s="14">
        <v>0</v>
      </c>
      <c r="L18" s="14">
        <v>0</v>
      </c>
      <c r="M18" s="14">
        <v>-105.75999999999999</v>
      </c>
      <c r="O18" s="24"/>
    </row>
    <row r="19" spans="1:15" x14ac:dyDescent="0.35">
      <c r="A19" s="25" t="s">
        <v>28</v>
      </c>
      <c r="B19" s="14">
        <v>375.83</v>
      </c>
      <c r="C19" s="14">
        <v>392.66</v>
      </c>
      <c r="D19" s="14">
        <v>325.66000000000003</v>
      </c>
      <c r="E19" s="14">
        <v>297.04000000000002</v>
      </c>
      <c r="F19" s="14">
        <v>328.46</v>
      </c>
      <c r="G19" s="14">
        <v>241.22</v>
      </c>
      <c r="H19" s="14">
        <v>44.7</v>
      </c>
      <c r="I19" s="14">
        <v>151.35</v>
      </c>
      <c r="J19" s="14">
        <v>0</v>
      </c>
      <c r="K19" s="14">
        <v>59.52</v>
      </c>
      <c r="L19" s="14">
        <v>59.52</v>
      </c>
      <c r="M19" s="14">
        <v>-80.709999999999951</v>
      </c>
      <c r="O19" s="24"/>
    </row>
    <row r="20" spans="1:15" x14ac:dyDescent="0.35">
      <c r="A20" s="25" t="s">
        <v>29</v>
      </c>
      <c r="B20" s="14">
        <v>9408.9599999999991</v>
      </c>
      <c r="C20" s="14">
        <v>9504.86</v>
      </c>
      <c r="D20" s="14">
        <v>5479.67</v>
      </c>
      <c r="E20" s="14">
        <v>5133.8</v>
      </c>
      <c r="F20" s="14">
        <v>6312.44</v>
      </c>
      <c r="G20" s="14">
        <v>3979.98</v>
      </c>
      <c r="H20" s="14">
        <v>-148.33000000000001</v>
      </c>
      <c r="I20" s="14">
        <v>1830.63</v>
      </c>
      <c r="J20" s="14">
        <v>0</v>
      </c>
      <c r="K20" s="14">
        <v>-0.87999999999999989</v>
      </c>
      <c r="L20" s="14">
        <v>-0.88</v>
      </c>
      <c r="M20" s="14">
        <v>-527.6</v>
      </c>
      <c r="O20" s="24"/>
    </row>
    <row r="21" spans="1:15" x14ac:dyDescent="0.35">
      <c r="A21" s="25" t="s">
        <v>30</v>
      </c>
      <c r="B21" s="14">
        <v>2866.59</v>
      </c>
      <c r="C21" s="14">
        <v>2966.36</v>
      </c>
      <c r="D21" s="14">
        <v>2192.0700000000002</v>
      </c>
      <c r="E21" s="14">
        <v>2171.2199999999998</v>
      </c>
      <c r="F21" s="14">
        <v>2253.9699999999998</v>
      </c>
      <c r="G21" s="14">
        <v>1828.39</v>
      </c>
      <c r="H21" s="14">
        <v>156.16999999999999</v>
      </c>
      <c r="I21" s="14">
        <v>556.79999999999995</v>
      </c>
      <c r="J21" s="14">
        <v>0</v>
      </c>
      <c r="K21" s="14">
        <v>1.39</v>
      </c>
      <c r="L21" s="14">
        <v>1.39</v>
      </c>
      <c r="M21" s="14">
        <v>-370.13649999999984</v>
      </c>
      <c r="N21" s="24"/>
      <c r="O21" s="24"/>
    </row>
    <row r="22" spans="1:15" x14ac:dyDescent="0.35">
      <c r="A22" s="25" t="s">
        <v>31</v>
      </c>
      <c r="B22" s="14">
        <v>9166.2199999999993</v>
      </c>
      <c r="C22" s="14">
        <v>9259.52</v>
      </c>
      <c r="D22" s="14">
        <v>4400.25</v>
      </c>
      <c r="E22" s="14">
        <v>4263.96</v>
      </c>
      <c r="F22" s="14">
        <v>7232.88</v>
      </c>
      <c r="G22" s="14">
        <v>3680.19</v>
      </c>
      <c r="H22" s="14">
        <v>-108.85</v>
      </c>
      <c r="I22" s="14">
        <v>1314.28</v>
      </c>
      <c r="J22" s="14">
        <v>0</v>
      </c>
      <c r="K22" s="14">
        <v>9.08</v>
      </c>
      <c r="L22" s="14">
        <v>9.08</v>
      </c>
      <c r="M22" s="14">
        <v>-621.69159999999999</v>
      </c>
      <c r="O22" s="24"/>
    </row>
    <row r="23" spans="1:15" x14ac:dyDescent="0.35">
      <c r="A23" s="25" t="s">
        <v>32</v>
      </c>
      <c r="B23" s="14">
        <v>1752.95</v>
      </c>
      <c r="C23" s="14">
        <v>1765.02</v>
      </c>
      <c r="D23" s="14">
        <v>1612.78</v>
      </c>
      <c r="E23" s="14">
        <v>1794.65</v>
      </c>
      <c r="F23" s="14">
        <v>1412.66</v>
      </c>
      <c r="G23" s="14">
        <v>1298.47</v>
      </c>
      <c r="H23" s="14">
        <v>87.14</v>
      </c>
      <c r="I23" s="14">
        <v>474.89</v>
      </c>
      <c r="J23" s="14">
        <v>0</v>
      </c>
      <c r="K23" s="14">
        <v>0</v>
      </c>
      <c r="L23" s="14">
        <v>0</v>
      </c>
      <c r="M23" s="14">
        <v>-65.849999999999909</v>
      </c>
      <c r="O23" s="24"/>
    </row>
    <row r="24" spans="1:15" x14ac:dyDescent="0.35">
      <c r="A24" s="25" t="s">
        <v>33</v>
      </c>
      <c r="B24" s="14">
        <v>10024.969999999999</v>
      </c>
      <c r="C24" s="14">
        <v>10685.8</v>
      </c>
      <c r="D24" s="14">
        <v>7513.69</v>
      </c>
      <c r="E24" s="14">
        <v>6631.55</v>
      </c>
      <c r="F24" s="14">
        <v>6509.85</v>
      </c>
      <c r="G24" s="14">
        <v>4974.12</v>
      </c>
      <c r="H24" s="14">
        <v>236.56</v>
      </c>
      <c r="I24" s="14">
        <v>2239.79</v>
      </c>
      <c r="J24" s="14">
        <v>0</v>
      </c>
      <c r="K24" s="14">
        <v>-73.400000000000006</v>
      </c>
      <c r="L24" s="14">
        <v>-73.400000000000006</v>
      </c>
      <c r="M24" s="14">
        <v>-745.51999999999964</v>
      </c>
      <c r="O24" s="24"/>
    </row>
    <row r="25" spans="1:15" x14ac:dyDescent="0.35">
      <c r="A25" s="25" t="s">
        <v>34</v>
      </c>
      <c r="B25" s="14">
        <v>32573.88</v>
      </c>
      <c r="C25" s="14">
        <v>36834.61</v>
      </c>
      <c r="D25" s="14">
        <v>29760.23</v>
      </c>
      <c r="E25" s="14">
        <v>28905.279999999999</v>
      </c>
      <c r="F25" s="14">
        <v>32101.05</v>
      </c>
      <c r="G25" s="14">
        <v>28750.14</v>
      </c>
      <c r="H25" s="14">
        <v>2292.9499999999998</v>
      </c>
      <c r="I25" s="14">
        <v>4025.73</v>
      </c>
      <c r="J25" s="14">
        <v>0</v>
      </c>
      <c r="K25" s="14">
        <v>-11.94</v>
      </c>
      <c r="L25" s="14">
        <v>-11.94</v>
      </c>
      <c r="M25" s="14">
        <v>-6151.6000000000013</v>
      </c>
      <c r="O25" s="24"/>
    </row>
    <row r="26" spans="1:15" x14ac:dyDescent="0.35">
      <c r="A26" s="25" t="s">
        <v>35</v>
      </c>
      <c r="B26" s="14">
        <v>13710.97</v>
      </c>
      <c r="C26" s="14">
        <v>14119.02</v>
      </c>
      <c r="D26" s="14">
        <v>11886.08</v>
      </c>
      <c r="E26" s="14">
        <v>11213.41</v>
      </c>
      <c r="F26" s="14">
        <v>13836.16</v>
      </c>
      <c r="G26" s="14">
        <v>12588.92</v>
      </c>
      <c r="H26" s="14">
        <v>833</v>
      </c>
      <c r="I26" s="14">
        <v>3166.1</v>
      </c>
      <c r="J26" s="14">
        <v>84.03</v>
      </c>
      <c r="K26" s="14">
        <v>1.42</v>
      </c>
      <c r="L26" s="14">
        <v>85.45</v>
      </c>
      <c r="M26" s="14">
        <v>-5292</v>
      </c>
      <c r="O26" s="24"/>
    </row>
    <row r="27" spans="1:15" x14ac:dyDescent="0.35">
      <c r="A27" s="25" t="s">
        <v>36</v>
      </c>
      <c r="B27" s="14">
        <v>15722.25</v>
      </c>
      <c r="C27" s="14">
        <v>16049.42</v>
      </c>
      <c r="D27" s="14">
        <v>13436.65</v>
      </c>
      <c r="E27" s="14">
        <v>13695.6</v>
      </c>
      <c r="F27" s="14">
        <v>15060.21</v>
      </c>
      <c r="G27" s="14">
        <v>13500.02</v>
      </c>
      <c r="H27" s="14">
        <v>902.49</v>
      </c>
      <c r="I27" s="14">
        <v>4140.93</v>
      </c>
      <c r="J27" s="14">
        <v>0</v>
      </c>
      <c r="K27" s="14">
        <v>0</v>
      </c>
      <c r="L27" s="14">
        <v>0</v>
      </c>
      <c r="M27" s="14">
        <v>-4847.84</v>
      </c>
      <c r="O27" s="24"/>
    </row>
    <row r="28" spans="1:15" x14ac:dyDescent="0.35">
      <c r="A28" s="25" t="s">
        <v>37</v>
      </c>
      <c r="B28" s="14">
        <v>3456.12</v>
      </c>
      <c r="C28" s="14">
        <v>3486.93</v>
      </c>
      <c r="D28" s="14">
        <v>1611.91</v>
      </c>
      <c r="E28" s="14">
        <v>1357.21</v>
      </c>
      <c r="F28" s="14">
        <v>1543.82</v>
      </c>
      <c r="G28" s="14">
        <v>1055.48</v>
      </c>
      <c r="H28" s="14">
        <v>66.930000000000007</v>
      </c>
      <c r="I28" s="14">
        <v>330.5</v>
      </c>
      <c r="J28" s="14">
        <v>0</v>
      </c>
      <c r="K28" s="14">
        <v>-0.75</v>
      </c>
      <c r="L28" s="14">
        <v>-0.75</v>
      </c>
      <c r="M28" s="14">
        <v>-94.949999999999989</v>
      </c>
      <c r="O28" s="24"/>
    </row>
    <row r="29" spans="1:15" s="4" customFormat="1" x14ac:dyDescent="0.35">
      <c r="A29" s="28" t="s">
        <v>38</v>
      </c>
      <c r="B29" s="6">
        <f>SUM(B5:B28)</f>
        <v>184786.2</v>
      </c>
      <c r="C29" s="6">
        <f t="shared" ref="C29:L29" si="0">SUM(C5:C28)</f>
        <v>193271.04000000001</v>
      </c>
      <c r="D29" s="6">
        <f t="shared" si="0"/>
        <v>138914.65000000002</v>
      </c>
      <c r="E29" s="6">
        <f t="shared" si="0"/>
        <v>133806.24</v>
      </c>
      <c r="F29" s="6">
        <f t="shared" si="0"/>
        <v>149943.32000000004</v>
      </c>
      <c r="G29" s="6">
        <f t="shared" si="0"/>
        <v>120348.42</v>
      </c>
      <c r="H29" s="6">
        <f t="shared" si="0"/>
        <v>6245.6</v>
      </c>
      <c r="I29" s="6">
        <f t="shared" si="0"/>
        <v>35828.799999999996</v>
      </c>
      <c r="J29" s="6">
        <f t="shared" si="0"/>
        <v>155.26</v>
      </c>
      <c r="K29" s="6">
        <f t="shared" si="0"/>
        <v>-587.64000000000033</v>
      </c>
      <c r="L29" s="6">
        <f t="shared" si="0"/>
        <v>-432.38000000000028</v>
      </c>
      <c r="M29" s="6">
        <v>-28184.2</v>
      </c>
      <c r="O29" s="24"/>
    </row>
    <row r="30" spans="1:15" x14ac:dyDescent="0.35">
      <c r="A30" s="25" t="s">
        <v>39</v>
      </c>
      <c r="B30" s="14">
        <v>172869.61</v>
      </c>
      <c r="C30" s="14">
        <v>177462.64</v>
      </c>
      <c r="D30" s="14">
        <v>127131.84</v>
      </c>
      <c r="E30" s="14">
        <v>120532.48</v>
      </c>
      <c r="F30" s="14">
        <v>127268.15</v>
      </c>
      <c r="G30" s="14">
        <v>97247.26</v>
      </c>
      <c r="H30" s="14">
        <v>6460.86</v>
      </c>
      <c r="I30" s="14">
        <v>34029.26</v>
      </c>
      <c r="J30" s="14">
        <v>300.82</v>
      </c>
      <c r="K30" s="14">
        <v>-752.96</v>
      </c>
      <c r="L30" s="14">
        <v>-452.14</v>
      </c>
      <c r="M30" s="14">
        <v>-16752.760000000002</v>
      </c>
      <c r="O30" s="24"/>
    </row>
    <row r="31" spans="1:15" x14ac:dyDescent="0.35">
      <c r="A31" s="28" t="s">
        <v>71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O31" s="24"/>
    </row>
    <row r="32" spans="1:15" x14ac:dyDescent="0.35">
      <c r="A32" s="25" t="s">
        <v>81</v>
      </c>
      <c r="B32" s="14">
        <v>2809.97</v>
      </c>
      <c r="C32" s="14">
        <v>2809.97</v>
      </c>
      <c r="D32" s="14">
        <v>2157.63</v>
      </c>
      <c r="E32" s="14">
        <v>1752.51</v>
      </c>
      <c r="F32" s="14">
        <v>1394.34</v>
      </c>
      <c r="G32" s="14">
        <v>1088.6300000000001</v>
      </c>
      <c r="H32" s="14">
        <v>120.42</v>
      </c>
      <c r="I32" s="14">
        <v>857.39</v>
      </c>
      <c r="J32" s="14">
        <v>0</v>
      </c>
      <c r="K32" s="14">
        <v>271.72000000000003</v>
      </c>
      <c r="L32" s="14">
        <v>271.72000000000003</v>
      </c>
      <c r="M32" s="14">
        <v>-313.93</v>
      </c>
      <c r="N32" s="24"/>
      <c r="O32" s="24"/>
    </row>
    <row r="33" spans="1:15" x14ac:dyDescent="0.35">
      <c r="A33" s="25" t="s">
        <v>42</v>
      </c>
      <c r="B33" s="14">
        <v>1726.67</v>
      </c>
      <c r="C33" s="14">
        <v>1726.67</v>
      </c>
      <c r="D33" s="14">
        <v>1348.05</v>
      </c>
      <c r="E33" s="14">
        <v>1189.29</v>
      </c>
      <c r="F33" s="14">
        <v>1021.11</v>
      </c>
      <c r="G33" s="14">
        <v>827.29</v>
      </c>
      <c r="H33" s="14">
        <v>19.07</v>
      </c>
      <c r="I33" s="14">
        <v>746.09</v>
      </c>
      <c r="J33" s="14">
        <v>0</v>
      </c>
      <c r="K33" s="14">
        <v>0.01</v>
      </c>
      <c r="L33" s="14">
        <v>0.01</v>
      </c>
      <c r="M33" s="14">
        <v>-403.17</v>
      </c>
      <c r="O33" s="24"/>
    </row>
    <row r="34" spans="1:15" x14ac:dyDescent="0.35">
      <c r="A34" s="25" t="s">
        <v>43</v>
      </c>
      <c r="B34" s="14">
        <v>3880.91</v>
      </c>
      <c r="C34" s="14">
        <v>3947.44</v>
      </c>
      <c r="D34" s="14">
        <v>3088.42</v>
      </c>
      <c r="E34" s="14">
        <v>2510.84</v>
      </c>
      <c r="F34" s="14">
        <v>2305.9499999999998</v>
      </c>
      <c r="G34" s="14">
        <v>1633.73</v>
      </c>
      <c r="H34" s="14">
        <v>110.17</v>
      </c>
      <c r="I34" s="14">
        <v>1070.8</v>
      </c>
      <c r="J34" s="14">
        <v>-135.88</v>
      </c>
      <c r="K34" s="14">
        <v>0.5</v>
      </c>
      <c r="L34" s="14">
        <v>-135.38</v>
      </c>
      <c r="M34" s="14">
        <v>-168.47999999999979</v>
      </c>
      <c r="O34" s="24"/>
    </row>
    <row r="35" spans="1:15" x14ac:dyDescent="0.35">
      <c r="A35" s="25" t="s">
        <v>44</v>
      </c>
      <c r="B35" s="14">
        <v>986.18</v>
      </c>
      <c r="C35" s="14">
        <v>986.18</v>
      </c>
      <c r="D35" s="14">
        <v>934.2</v>
      </c>
      <c r="E35" s="14">
        <v>824.98</v>
      </c>
      <c r="F35" s="14">
        <v>659.85</v>
      </c>
      <c r="G35" s="14">
        <v>628.38</v>
      </c>
      <c r="H35" s="14">
        <v>100.64</v>
      </c>
      <c r="I35" s="14">
        <v>397.67</v>
      </c>
      <c r="J35" s="14">
        <v>0</v>
      </c>
      <c r="K35" s="14">
        <v>0.08</v>
      </c>
      <c r="L35" s="14">
        <v>0.08</v>
      </c>
      <c r="M35" s="14">
        <v>-301.78999999999996</v>
      </c>
      <c r="O35" s="24"/>
    </row>
    <row r="36" spans="1:15" x14ac:dyDescent="0.35">
      <c r="A36" s="25" t="s">
        <v>45</v>
      </c>
      <c r="B36" s="14">
        <v>11463.47</v>
      </c>
      <c r="C36" s="14">
        <v>11463.47</v>
      </c>
      <c r="D36" s="14">
        <v>10809.49</v>
      </c>
      <c r="E36" s="14">
        <v>9809.16</v>
      </c>
      <c r="F36" s="14">
        <v>9022.75</v>
      </c>
      <c r="G36" s="14">
        <v>8539.99</v>
      </c>
      <c r="H36" s="14">
        <v>1492.18</v>
      </c>
      <c r="I36" s="14">
        <v>1838.53</v>
      </c>
      <c r="J36" s="14">
        <v>0</v>
      </c>
      <c r="K36" s="14">
        <v>0</v>
      </c>
      <c r="L36" s="14">
        <v>0</v>
      </c>
      <c r="M36" s="14">
        <v>-2061.54</v>
      </c>
      <c r="O36" s="24"/>
    </row>
    <row r="37" spans="1:15" s="4" customFormat="1" x14ac:dyDescent="0.35">
      <c r="A37" s="28" t="s">
        <v>72</v>
      </c>
      <c r="B37" s="6">
        <f>SUM(B32:B36)</f>
        <v>20867.199999999997</v>
      </c>
      <c r="C37" s="6">
        <f t="shared" ref="C37:L37" si="1">SUM(C32:C36)</f>
        <v>20933.73</v>
      </c>
      <c r="D37" s="6">
        <f t="shared" si="1"/>
        <v>18337.79</v>
      </c>
      <c r="E37" s="6">
        <f t="shared" si="1"/>
        <v>16086.78</v>
      </c>
      <c r="F37" s="6">
        <f t="shared" si="1"/>
        <v>14404</v>
      </c>
      <c r="G37" s="6">
        <f t="shared" si="1"/>
        <v>12718.02</v>
      </c>
      <c r="H37" s="6">
        <f t="shared" si="1"/>
        <v>1842.48</v>
      </c>
      <c r="I37" s="6">
        <f t="shared" si="1"/>
        <v>4910.4799999999996</v>
      </c>
      <c r="J37" s="6">
        <f t="shared" si="1"/>
        <v>-135.88</v>
      </c>
      <c r="K37" s="6">
        <f t="shared" si="1"/>
        <v>272.31</v>
      </c>
      <c r="L37" s="6">
        <f t="shared" si="1"/>
        <v>136.43000000000004</v>
      </c>
      <c r="M37" s="6">
        <v>-3520.6299999999992</v>
      </c>
      <c r="O37" s="24"/>
    </row>
    <row r="38" spans="1:15" x14ac:dyDescent="0.35">
      <c r="A38" s="25" t="s">
        <v>39</v>
      </c>
      <c r="B38" s="14">
        <v>15755.2</v>
      </c>
      <c r="C38" s="14">
        <v>15783.47</v>
      </c>
      <c r="D38" s="14">
        <v>12224.25</v>
      </c>
      <c r="E38" s="14">
        <v>8985.57</v>
      </c>
      <c r="F38" s="14">
        <v>8683.77</v>
      </c>
      <c r="G38" s="14">
        <v>6778.35</v>
      </c>
      <c r="H38" s="14">
        <v>807.46</v>
      </c>
      <c r="I38" s="14">
        <v>3650.31</v>
      </c>
      <c r="J38" s="14">
        <v>111.42</v>
      </c>
      <c r="K38" s="14">
        <v>177.27</v>
      </c>
      <c r="L38" s="14">
        <v>288.69</v>
      </c>
      <c r="M38" s="14">
        <v>-2539.2400000000007</v>
      </c>
      <c r="O38" s="24"/>
    </row>
    <row r="39" spans="1:15" s="4" customFormat="1" x14ac:dyDescent="0.35">
      <c r="A39" s="28" t="s">
        <v>46</v>
      </c>
      <c r="B39" s="6">
        <f>B37+B29</f>
        <v>205653.40000000002</v>
      </c>
      <c r="C39" s="6">
        <f t="shared" ref="C39:M39" si="2">C37+C29</f>
        <v>214204.77000000002</v>
      </c>
      <c r="D39" s="6">
        <f t="shared" si="2"/>
        <v>157252.44000000003</v>
      </c>
      <c r="E39" s="6">
        <f t="shared" si="2"/>
        <v>149893.01999999999</v>
      </c>
      <c r="F39" s="6">
        <f t="shared" si="2"/>
        <v>164347.32000000004</v>
      </c>
      <c r="G39" s="6">
        <f t="shared" si="2"/>
        <v>133066.44</v>
      </c>
      <c r="H39" s="6">
        <f t="shared" si="2"/>
        <v>8088.08</v>
      </c>
      <c r="I39" s="6">
        <f t="shared" si="2"/>
        <v>40739.279999999999</v>
      </c>
      <c r="J39" s="6">
        <f t="shared" si="2"/>
        <v>19.379999999999995</v>
      </c>
      <c r="K39" s="6">
        <f t="shared" si="2"/>
        <v>-315.33000000000033</v>
      </c>
      <c r="L39" s="6">
        <f t="shared" si="2"/>
        <v>-295.95000000000027</v>
      </c>
      <c r="M39" s="6">
        <f t="shared" si="2"/>
        <v>-31704.83</v>
      </c>
      <c r="O39" s="24"/>
    </row>
    <row r="40" spans="1:15" x14ac:dyDescent="0.35">
      <c r="A40" s="25" t="s">
        <v>47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O40" s="24"/>
    </row>
    <row r="41" spans="1:15" x14ac:dyDescent="0.35">
      <c r="A41" s="25" t="s">
        <v>48</v>
      </c>
      <c r="B41" s="14">
        <v>13940.21</v>
      </c>
      <c r="C41" s="14">
        <v>13940.23</v>
      </c>
      <c r="D41" s="14">
        <v>6912.81</v>
      </c>
      <c r="E41" s="14">
        <v>6846.43</v>
      </c>
      <c r="F41" s="14">
        <v>11611.08</v>
      </c>
      <c r="G41" s="14">
        <v>6600.75</v>
      </c>
      <c r="H41" s="14">
        <v>-203.26</v>
      </c>
      <c r="I41" s="14">
        <v>409.23</v>
      </c>
      <c r="J41" s="14">
        <v>78</v>
      </c>
      <c r="K41" s="14">
        <v>63.37</v>
      </c>
      <c r="L41" s="14">
        <v>141.37</v>
      </c>
      <c r="M41" s="14">
        <v>25.08</v>
      </c>
      <c r="O41" s="24"/>
    </row>
    <row r="42" spans="1:15" x14ac:dyDescent="0.35">
      <c r="A42" s="25" t="s">
        <v>49</v>
      </c>
      <c r="B42" s="14">
        <v>1106.6199999999999</v>
      </c>
      <c r="C42" s="14">
        <v>1106.6199999999999</v>
      </c>
      <c r="D42" s="14">
        <v>902</v>
      </c>
      <c r="E42" s="14">
        <v>882.16</v>
      </c>
      <c r="F42" s="14">
        <v>722.71</v>
      </c>
      <c r="G42" s="14">
        <v>546.19000000000005</v>
      </c>
      <c r="H42" s="14">
        <v>-31.38</v>
      </c>
      <c r="I42" s="14">
        <v>293.5</v>
      </c>
      <c r="J42" s="14">
        <v>-8.02</v>
      </c>
      <c r="K42" s="14">
        <v>-3.25</v>
      </c>
      <c r="L42" s="14">
        <v>-11.27</v>
      </c>
      <c r="M42" s="14">
        <v>85.119999999999905</v>
      </c>
      <c r="O42" s="24"/>
    </row>
    <row r="43" spans="1:15" s="4" customFormat="1" x14ac:dyDescent="0.35">
      <c r="A43" s="28" t="s">
        <v>50</v>
      </c>
      <c r="B43" s="6">
        <f>B41+B42</f>
        <v>15046.829999999998</v>
      </c>
      <c r="C43" s="6">
        <f t="shared" ref="C43:L43" si="3">C41+C42</f>
        <v>15046.849999999999</v>
      </c>
      <c r="D43" s="6">
        <f t="shared" si="3"/>
        <v>7814.81</v>
      </c>
      <c r="E43" s="6">
        <f t="shared" si="3"/>
        <v>7728.59</v>
      </c>
      <c r="F43" s="6">
        <f t="shared" si="3"/>
        <v>12333.79</v>
      </c>
      <c r="G43" s="6">
        <f t="shared" si="3"/>
        <v>7146.9400000000005</v>
      </c>
      <c r="H43" s="6">
        <f t="shared" si="3"/>
        <v>-234.64</v>
      </c>
      <c r="I43" s="6">
        <f t="shared" si="3"/>
        <v>702.73</v>
      </c>
      <c r="J43" s="6">
        <f t="shared" si="3"/>
        <v>69.98</v>
      </c>
      <c r="K43" s="6">
        <f t="shared" si="3"/>
        <v>60.12</v>
      </c>
      <c r="L43" s="6">
        <f t="shared" si="3"/>
        <v>130.1</v>
      </c>
      <c r="M43" s="6">
        <f>M41+M42</f>
        <v>110.1999999999999</v>
      </c>
      <c r="O43" s="24"/>
    </row>
    <row r="44" spans="1:15" x14ac:dyDescent="0.35">
      <c r="A44" s="25" t="s">
        <v>39</v>
      </c>
      <c r="B44" s="14">
        <v>13114.85</v>
      </c>
      <c r="C44" s="14">
        <v>13114.85</v>
      </c>
      <c r="D44" s="14">
        <v>7215.93</v>
      </c>
      <c r="E44" s="14">
        <v>7643.74</v>
      </c>
      <c r="F44" s="14">
        <v>12211.45</v>
      </c>
      <c r="G44" s="14">
        <v>7181.29</v>
      </c>
      <c r="H44" s="14">
        <v>-181.71</v>
      </c>
      <c r="I44" s="14">
        <v>570.69000000000005</v>
      </c>
      <c r="J44" s="14">
        <v>207.24</v>
      </c>
      <c r="K44" s="14">
        <v>-9.36</v>
      </c>
      <c r="L44" s="14">
        <v>197.88</v>
      </c>
      <c r="M44" s="14">
        <v>-124.4100000000002</v>
      </c>
      <c r="O44" s="24"/>
    </row>
    <row r="45" spans="1:15" s="4" customFormat="1" x14ac:dyDescent="0.35">
      <c r="A45" s="28" t="s">
        <v>51</v>
      </c>
      <c r="B45" s="6">
        <f>B39+B43</f>
        <v>220700.23</v>
      </c>
      <c r="C45" s="6">
        <f t="shared" ref="C45:L45" si="4">C39+C43</f>
        <v>229251.62000000002</v>
      </c>
      <c r="D45" s="6">
        <f t="shared" si="4"/>
        <v>165067.25000000003</v>
      </c>
      <c r="E45" s="6">
        <f t="shared" si="4"/>
        <v>157621.60999999999</v>
      </c>
      <c r="F45" s="6">
        <f t="shared" si="4"/>
        <v>176681.11000000004</v>
      </c>
      <c r="G45" s="6">
        <f t="shared" si="4"/>
        <v>140213.38</v>
      </c>
      <c r="H45" s="6">
        <f t="shared" si="4"/>
        <v>7853.44</v>
      </c>
      <c r="I45" s="6">
        <f t="shared" si="4"/>
        <v>41442.01</v>
      </c>
      <c r="J45" s="6">
        <f t="shared" si="4"/>
        <v>89.36</v>
      </c>
      <c r="K45" s="6">
        <f t="shared" si="4"/>
        <v>-255.21000000000032</v>
      </c>
      <c r="L45" s="6">
        <f t="shared" si="4"/>
        <v>-165.85000000000028</v>
      </c>
      <c r="M45" s="6">
        <f>M39+M43</f>
        <v>-31594.63</v>
      </c>
      <c r="O45" s="24"/>
    </row>
    <row r="46" spans="1:15" x14ac:dyDescent="0.35">
      <c r="A46" s="25" t="s">
        <v>39</v>
      </c>
      <c r="B46" s="14">
        <v>201739.66</v>
      </c>
      <c r="C46" s="14">
        <v>206360.95999999999</v>
      </c>
      <c r="D46" s="14">
        <v>146572.01999999999</v>
      </c>
      <c r="E46" s="14">
        <v>137161.79</v>
      </c>
      <c r="F46" s="14">
        <v>148163.37</v>
      </c>
      <c r="G46" s="14">
        <v>111206.9</v>
      </c>
      <c r="H46" s="14">
        <v>7086.61</v>
      </c>
      <c r="I46" s="14">
        <v>38250.26</v>
      </c>
      <c r="J46" s="14">
        <v>619.48</v>
      </c>
      <c r="K46" s="14">
        <v>-585.04999999999995</v>
      </c>
      <c r="L46" s="14">
        <v>34.43</v>
      </c>
      <c r="M46" s="14">
        <v>-19416.41</v>
      </c>
      <c r="O46" s="24"/>
    </row>
    <row r="47" spans="1:15" x14ac:dyDescent="0.35">
      <c r="A47" s="25" t="s">
        <v>52</v>
      </c>
      <c r="B47" s="5">
        <f>(B45-B46)/B46</f>
        <v>9.3985337340213651E-2</v>
      </c>
      <c r="C47" s="5">
        <f t="shared" ref="C47:M47" si="5">(C45-C46)/C46</f>
        <v>0.11092534169253736</v>
      </c>
      <c r="D47" s="5">
        <f t="shared" si="5"/>
        <v>0.12618527055846021</v>
      </c>
      <c r="E47" s="5">
        <f t="shared" si="5"/>
        <v>0.14916559487886516</v>
      </c>
      <c r="F47" s="5">
        <f t="shared" si="5"/>
        <v>0.19247496867815608</v>
      </c>
      <c r="G47" s="5">
        <f t="shared" si="5"/>
        <v>0.26083345547803249</v>
      </c>
      <c r="H47" s="5">
        <f t="shared" si="5"/>
        <v>0.10820829705599715</v>
      </c>
      <c r="I47" s="5">
        <f t="shared" si="5"/>
        <v>8.3443877244233106E-2</v>
      </c>
      <c r="J47" s="5"/>
      <c r="K47" s="5"/>
      <c r="L47" s="5"/>
      <c r="M47" s="5">
        <f t="shared" si="5"/>
        <v>0.62721275457203474</v>
      </c>
      <c r="O47" s="24"/>
    </row>
    <row r="48" spans="1:15" x14ac:dyDescent="0.35">
      <c r="A48" s="39" t="s">
        <v>78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</row>
    <row r="49" spans="1:1" x14ac:dyDescent="0.35">
      <c r="A49"/>
    </row>
    <row r="50" spans="1:1" x14ac:dyDescent="0.35">
      <c r="A50"/>
    </row>
    <row r="51" spans="1:1" x14ac:dyDescent="0.35">
      <c r="A51"/>
    </row>
    <row r="52" spans="1:1" x14ac:dyDescent="0.35">
      <c r="A52"/>
    </row>
    <row r="53" spans="1:1" x14ac:dyDescent="0.35">
      <c r="A53"/>
    </row>
    <row r="54" spans="1:1" x14ac:dyDescent="0.35">
      <c r="A54"/>
    </row>
    <row r="55" spans="1:1" x14ac:dyDescent="0.35">
      <c r="A55"/>
    </row>
    <row r="56" spans="1:1" x14ac:dyDescent="0.35">
      <c r="A56"/>
    </row>
    <row r="57" spans="1:1" x14ac:dyDescent="0.35">
      <c r="A57"/>
    </row>
    <row r="58" spans="1:1" x14ac:dyDescent="0.35">
      <c r="A58"/>
    </row>
    <row r="59" spans="1:1" x14ac:dyDescent="0.35">
      <c r="A59"/>
    </row>
    <row r="60" spans="1:1" x14ac:dyDescent="0.35">
      <c r="A60"/>
    </row>
    <row r="61" spans="1:1" x14ac:dyDescent="0.35">
      <c r="A61"/>
    </row>
    <row r="62" spans="1:1" x14ac:dyDescent="0.35">
      <c r="A62"/>
    </row>
    <row r="63" spans="1:1" x14ac:dyDescent="0.35">
      <c r="A63"/>
    </row>
    <row r="64" spans="1:1" x14ac:dyDescent="0.35">
      <c r="A64"/>
    </row>
    <row r="65" spans="1:1" x14ac:dyDescent="0.35">
      <c r="A65"/>
    </row>
    <row r="66" spans="1:1" x14ac:dyDescent="0.35">
      <c r="A66"/>
    </row>
    <row r="67" spans="1:1" x14ac:dyDescent="0.35">
      <c r="A67"/>
    </row>
    <row r="68" spans="1:1" x14ac:dyDescent="0.35">
      <c r="A68"/>
    </row>
    <row r="69" spans="1:1" x14ac:dyDescent="0.35">
      <c r="A69"/>
    </row>
    <row r="70" spans="1:1" x14ac:dyDescent="0.35">
      <c r="A70"/>
    </row>
    <row r="71" spans="1:1" x14ac:dyDescent="0.35">
      <c r="A71"/>
    </row>
    <row r="72" spans="1:1" x14ac:dyDescent="0.35">
      <c r="A72"/>
    </row>
    <row r="73" spans="1:1" x14ac:dyDescent="0.35">
      <c r="A73"/>
    </row>
    <row r="74" spans="1:1" x14ac:dyDescent="0.35">
      <c r="A74"/>
    </row>
    <row r="75" spans="1:1" x14ac:dyDescent="0.35">
      <c r="A75"/>
    </row>
    <row r="76" spans="1:1" x14ac:dyDescent="0.35">
      <c r="A76"/>
    </row>
    <row r="77" spans="1:1" x14ac:dyDescent="0.35">
      <c r="A77"/>
    </row>
    <row r="78" spans="1:1" x14ac:dyDescent="0.35">
      <c r="A78"/>
    </row>
    <row r="79" spans="1:1" x14ac:dyDescent="0.35">
      <c r="A79"/>
    </row>
    <row r="80" spans="1:1" x14ac:dyDescent="0.35">
      <c r="A80"/>
    </row>
    <row r="81" spans="1:1" x14ac:dyDescent="0.35">
      <c r="A81"/>
    </row>
    <row r="82" spans="1:1" x14ac:dyDescent="0.35">
      <c r="A82"/>
    </row>
    <row r="83" spans="1:1" x14ac:dyDescent="0.35">
      <c r="A83"/>
    </row>
    <row r="84" spans="1:1" x14ac:dyDescent="0.35">
      <c r="A84"/>
    </row>
    <row r="85" spans="1:1" x14ac:dyDescent="0.35">
      <c r="A85"/>
    </row>
    <row r="86" spans="1:1" x14ac:dyDescent="0.35">
      <c r="A86"/>
    </row>
    <row r="87" spans="1:1" x14ac:dyDescent="0.35">
      <c r="A87"/>
    </row>
    <row r="88" spans="1:1" x14ac:dyDescent="0.35">
      <c r="A88"/>
    </row>
    <row r="89" spans="1:1" x14ac:dyDescent="0.35">
      <c r="A89"/>
    </row>
    <row r="90" spans="1:1" x14ac:dyDescent="0.35">
      <c r="A90"/>
    </row>
    <row r="91" spans="1:1" x14ac:dyDescent="0.35">
      <c r="A91"/>
    </row>
    <row r="92" spans="1:1" x14ac:dyDescent="0.35">
      <c r="A92"/>
    </row>
    <row r="93" spans="1:1" x14ac:dyDescent="0.35">
      <c r="A93"/>
    </row>
    <row r="94" spans="1:1" x14ac:dyDescent="0.35">
      <c r="A94"/>
    </row>
    <row r="95" spans="1:1" x14ac:dyDescent="0.35">
      <c r="A95"/>
    </row>
    <row r="96" spans="1:1" x14ac:dyDescent="0.35">
      <c r="A96"/>
    </row>
    <row r="97" spans="1:1" x14ac:dyDescent="0.35">
      <c r="A97"/>
    </row>
    <row r="98" spans="1:1" x14ac:dyDescent="0.35">
      <c r="A98"/>
    </row>
    <row r="99" spans="1:1" x14ac:dyDescent="0.35">
      <c r="A99"/>
    </row>
    <row r="100" spans="1:1" x14ac:dyDescent="0.35">
      <c r="A100"/>
    </row>
    <row r="101" spans="1:1" x14ac:dyDescent="0.35">
      <c r="A101"/>
    </row>
    <row r="102" spans="1:1" x14ac:dyDescent="0.35">
      <c r="A102"/>
    </row>
    <row r="103" spans="1:1" x14ac:dyDescent="0.35">
      <c r="A103"/>
    </row>
    <row r="104" spans="1:1" x14ac:dyDescent="0.35">
      <c r="A104"/>
    </row>
    <row r="105" spans="1:1" x14ac:dyDescent="0.35">
      <c r="A105"/>
    </row>
    <row r="106" spans="1:1" x14ac:dyDescent="0.35">
      <c r="A106"/>
    </row>
    <row r="107" spans="1:1" x14ac:dyDescent="0.35">
      <c r="A107"/>
    </row>
    <row r="108" spans="1:1" x14ac:dyDescent="0.35">
      <c r="A108"/>
    </row>
    <row r="109" spans="1:1" x14ac:dyDescent="0.35">
      <c r="A109"/>
    </row>
    <row r="110" spans="1:1" x14ac:dyDescent="0.35">
      <c r="A110"/>
    </row>
    <row r="111" spans="1:1" x14ac:dyDescent="0.35">
      <c r="A111"/>
    </row>
    <row r="112" spans="1:1" x14ac:dyDescent="0.35">
      <c r="A112"/>
    </row>
    <row r="113" spans="1:1" x14ac:dyDescent="0.35">
      <c r="A113"/>
    </row>
    <row r="114" spans="1:1" x14ac:dyDescent="0.35">
      <c r="A114"/>
    </row>
    <row r="115" spans="1:1" x14ac:dyDescent="0.35">
      <c r="A115"/>
    </row>
    <row r="116" spans="1:1" x14ac:dyDescent="0.35">
      <c r="A116"/>
    </row>
    <row r="117" spans="1:1" x14ac:dyDescent="0.35">
      <c r="A117"/>
    </row>
    <row r="118" spans="1:1" x14ac:dyDescent="0.35">
      <c r="A118"/>
    </row>
    <row r="119" spans="1:1" x14ac:dyDescent="0.35">
      <c r="A119"/>
    </row>
    <row r="120" spans="1:1" x14ac:dyDescent="0.35">
      <c r="A120"/>
    </row>
    <row r="121" spans="1:1" x14ac:dyDescent="0.35">
      <c r="A121"/>
    </row>
    <row r="122" spans="1:1" x14ac:dyDescent="0.35">
      <c r="A122"/>
    </row>
    <row r="123" spans="1:1" x14ac:dyDescent="0.35">
      <c r="A123"/>
    </row>
    <row r="124" spans="1:1" x14ac:dyDescent="0.35">
      <c r="A124"/>
    </row>
  </sheetData>
  <mergeCells count="2">
    <mergeCell ref="A1:M1"/>
    <mergeCell ref="A48:M48"/>
  </mergeCells>
  <pageMargins left="0.74803149606299213" right="0.74803149606299213" top="0.98425196850393704" bottom="0.98425196850393704" header="0.51181102362204722" footer="0.51181102362204722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7"/>
  <sheetViews>
    <sheetView topLeftCell="A43" zoomScale="93" zoomScaleNormal="93" workbookViewId="0">
      <selection activeCell="I5" sqref="I5"/>
    </sheetView>
  </sheetViews>
  <sheetFormatPr defaultRowHeight="14.5" x14ac:dyDescent="0.35"/>
  <cols>
    <col min="1" max="1" width="39.36328125" style="20" customWidth="1"/>
    <col min="2" max="2" width="18.453125" customWidth="1"/>
    <col min="3" max="3" width="15.1796875" customWidth="1"/>
    <col min="4" max="4" width="14.7265625" customWidth="1"/>
    <col min="5" max="5" width="13.81640625" customWidth="1"/>
    <col min="6" max="6" width="13" customWidth="1"/>
    <col min="7" max="7" width="13.453125" customWidth="1"/>
    <col min="8" max="8" width="14.1796875" customWidth="1"/>
    <col min="9" max="9" width="12.1796875" customWidth="1"/>
    <col min="10" max="10" width="12.36328125" customWidth="1"/>
    <col min="11" max="11" width="11.453125" customWidth="1"/>
    <col min="12" max="12" width="11" customWidth="1"/>
    <col min="13" max="13" width="18.453125" customWidth="1"/>
  </cols>
  <sheetData>
    <row r="1" spans="1:13" s="21" customFormat="1" x14ac:dyDescent="0.35">
      <c r="A1" s="40" t="s">
        <v>76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x14ac:dyDescent="0.35">
      <c r="M2" s="4" t="s">
        <v>0</v>
      </c>
    </row>
    <row r="3" spans="1:13" s="8" customFormat="1" ht="120" customHeight="1" x14ac:dyDescent="0.35">
      <c r="A3" s="22" t="s">
        <v>1</v>
      </c>
      <c r="B3" s="2" t="s">
        <v>53</v>
      </c>
      <c r="C3" s="7" t="s">
        <v>54</v>
      </c>
      <c r="D3" s="7" t="s">
        <v>55</v>
      </c>
      <c r="E3" s="7" t="s">
        <v>56</v>
      </c>
      <c r="F3" s="7" t="s">
        <v>57</v>
      </c>
      <c r="G3" s="7" t="s">
        <v>58</v>
      </c>
      <c r="H3" s="7" t="s">
        <v>59</v>
      </c>
      <c r="I3" s="7" t="s">
        <v>83</v>
      </c>
      <c r="J3" s="7" t="s">
        <v>60</v>
      </c>
      <c r="K3" s="7" t="s">
        <v>61</v>
      </c>
      <c r="L3" s="7" t="s">
        <v>62</v>
      </c>
      <c r="M3" s="7" t="s">
        <v>63</v>
      </c>
    </row>
    <row r="4" spans="1:13" s="4" customFormat="1" x14ac:dyDescent="0.35">
      <c r="A4" s="15" t="s">
        <v>13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x14ac:dyDescent="0.35">
      <c r="A5" s="16" t="s">
        <v>14</v>
      </c>
      <c r="B5" s="1">
        <v>29.78</v>
      </c>
      <c r="C5" s="1">
        <v>-393.03</v>
      </c>
      <c r="D5" s="1">
        <v>11.92</v>
      </c>
      <c r="E5" s="1">
        <v>-1.3</v>
      </c>
      <c r="F5" s="1">
        <v>-382.41</v>
      </c>
      <c r="G5" s="1">
        <v>-382.41</v>
      </c>
      <c r="H5" s="5">
        <f>'Business Result'!F5/'Business Result'!C5</f>
        <v>0.70060007488286902</v>
      </c>
      <c r="I5" s="5">
        <f>'Business Result'!D5/'Business Result'!C5</f>
        <v>0.59670515376286415</v>
      </c>
      <c r="J5" s="5">
        <f>'Business Result'!G5/'Business Result'!E5</f>
        <v>0.97825015679598604</v>
      </c>
      <c r="K5" s="5">
        <f>'Business Result'!H5/'Business Result'!D5</f>
        <v>-6.1475062322994219E-2</v>
      </c>
      <c r="L5" s="5">
        <f>'Business Result'!I5/'Business Result'!D5</f>
        <v>0.79493615072837354</v>
      </c>
      <c r="M5" s="9">
        <f>J5+K5+L5</f>
        <v>1.7117112452013652</v>
      </c>
    </row>
    <row r="6" spans="1:13" x14ac:dyDescent="0.35">
      <c r="A6" s="16" t="s">
        <v>15</v>
      </c>
      <c r="B6" s="1">
        <v>1383.05</v>
      </c>
      <c r="C6" s="1">
        <v>1435.72</v>
      </c>
      <c r="D6" s="1">
        <v>403.39</v>
      </c>
      <c r="E6" s="1">
        <v>-46.01</v>
      </c>
      <c r="F6" s="1">
        <v>1793.09</v>
      </c>
      <c r="G6" s="1">
        <v>1339.13</v>
      </c>
      <c r="H6" s="5">
        <f>'Business Result'!F6/'Business Result'!C6</f>
        <v>0.67257830325658574</v>
      </c>
      <c r="I6" s="5">
        <f>'Business Result'!D6/'Business Result'!C6</f>
        <v>0.56301031472157792</v>
      </c>
      <c r="J6" s="5">
        <f>'Business Result'!G6/'Business Result'!E6</f>
        <v>0.72962077906051515</v>
      </c>
      <c r="K6" s="5">
        <f>'Business Result'!H6/'Business Result'!D6</f>
        <v>-1.2141206417255586E-2</v>
      </c>
      <c r="L6" s="5">
        <f>'Business Result'!I6/'Business Result'!D6</f>
        <v>0.27887159563148445</v>
      </c>
      <c r="M6" s="9">
        <f t="shared" ref="M6:M46" si="0">J6+K6+L6</f>
        <v>0.99635116827474401</v>
      </c>
    </row>
    <row r="7" spans="1:13" x14ac:dyDescent="0.35">
      <c r="A7" s="16" t="s">
        <v>16</v>
      </c>
      <c r="B7" s="1">
        <v>697.39</v>
      </c>
      <c r="C7" s="1">
        <v>594.79999999999995</v>
      </c>
      <c r="D7" s="1">
        <v>102.01</v>
      </c>
      <c r="E7" s="1">
        <v>-590.79</v>
      </c>
      <c r="F7" s="1">
        <v>106.02</v>
      </c>
      <c r="G7" s="1">
        <v>77.02</v>
      </c>
      <c r="H7" s="5">
        <f>'Business Result'!F7/'Business Result'!C7</f>
        <v>0.63371742072918225</v>
      </c>
      <c r="I7" s="5">
        <f>'Business Result'!D7/'Business Result'!C7</f>
        <v>0.73598918814239178</v>
      </c>
      <c r="J7" s="5">
        <f>'Business Result'!G7/'Business Result'!E7</f>
        <v>0.70292311228393789</v>
      </c>
      <c r="K7" s="5">
        <f>'Business Result'!H7/'Business Result'!D7</f>
        <v>3.4175521492313378E-2</v>
      </c>
      <c r="L7" s="5">
        <f>'Business Result'!I7/'Business Result'!D7</f>
        <v>0.37283201397364268</v>
      </c>
      <c r="M7" s="9">
        <f t="shared" si="0"/>
        <v>1.109930647749894</v>
      </c>
    </row>
    <row r="8" spans="1:13" x14ac:dyDescent="0.35">
      <c r="A8" s="16" t="s">
        <v>17</v>
      </c>
      <c r="B8" s="1">
        <v>20.420000000000002</v>
      </c>
      <c r="C8" s="1">
        <v>-113.91</v>
      </c>
      <c r="D8" s="1">
        <v>4.82</v>
      </c>
      <c r="E8" s="1">
        <v>0</v>
      </c>
      <c r="F8" s="1">
        <v>-109.09</v>
      </c>
      <c r="G8" s="1">
        <v>-109.09</v>
      </c>
      <c r="H8" s="5">
        <f>'Business Result'!F8/'Business Result'!C8</f>
        <v>0.76776909866489396</v>
      </c>
      <c r="I8" s="5">
        <f>'Business Result'!D8/'Business Result'!C8</f>
        <v>0.69026646723173235</v>
      </c>
      <c r="J8" s="5">
        <f>'Business Result'!G8/'Business Result'!E8</f>
        <v>0.96712929145361592</v>
      </c>
      <c r="K8" s="5">
        <f>'Business Result'!H8/'Business Result'!D8</f>
        <v>1.6412520064205457E-2</v>
      </c>
      <c r="L8" s="5">
        <f>'Business Result'!I8/'Business Result'!D8</f>
        <v>0.57247191011235954</v>
      </c>
      <c r="M8" s="9">
        <f t="shared" si="0"/>
        <v>1.556013721630181</v>
      </c>
    </row>
    <row r="9" spans="1:13" x14ac:dyDescent="0.35">
      <c r="A9" s="16" t="s">
        <v>18</v>
      </c>
      <c r="B9" s="1">
        <v>340.47</v>
      </c>
      <c r="C9" s="1">
        <v>230.54</v>
      </c>
      <c r="D9" s="1">
        <v>91.78</v>
      </c>
      <c r="E9" s="1">
        <v>-161.38</v>
      </c>
      <c r="F9" s="1">
        <v>160.94</v>
      </c>
      <c r="G9" s="1">
        <v>119.33</v>
      </c>
      <c r="H9" s="5">
        <f>'Business Result'!F9/'Business Result'!C9</f>
        <v>0.65040198558314621</v>
      </c>
      <c r="I9" s="5">
        <f>'Business Result'!D9/'Business Result'!C9</f>
        <v>0.62806892538625048</v>
      </c>
      <c r="J9" s="5">
        <f>'Business Result'!G9/'Business Result'!E9</f>
        <v>0.68616158404864969</v>
      </c>
      <c r="K9" s="5">
        <f>'Business Result'!H9/'Business Result'!D9</f>
        <v>1.3534312261050754E-2</v>
      </c>
      <c r="L9" s="5">
        <f>'Business Result'!I9/'Business Result'!D9</f>
        <v>0.37787542684702335</v>
      </c>
      <c r="M9" s="9">
        <f t="shared" si="0"/>
        <v>1.0775713231567239</v>
      </c>
    </row>
    <row r="10" spans="1:13" x14ac:dyDescent="0.35">
      <c r="A10" s="16" t="s">
        <v>19</v>
      </c>
      <c r="B10" s="1">
        <v>355.23</v>
      </c>
      <c r="C10" s="1">
        <v>-375.16</v>
      </c>
      <c r="D10" s="1">
        <v>81.5</v>
      </c>
      <c r="E10" s="1">
        <v>-2.21</v>
      </c>
      <c r="F10" s="1">
        <v>-295.86</v>
      </c>
      <c r="G10" s="1">
        <v>-295.86</v>
      </c>
      <c r="H10" s="5">
        <f>'Business Result'!F10/'Business Result'!C10</f>
        <v>0.55130295787669215</v>
      </c>
      <c r="I10" s="5">
        <f>'Business Result'!D10/'Business Result'!C10</f>
        <v>0.79354472504712747</v>
      </c>
      <c r="J10" s="5">
        <f>'Business Result'!G10/'Business Result'!E10</f>
        <v>0.74016367919817172</v>
      </c>
      <c r="K10" s="5">
        <f>'Business Result'!H10/'Business Result'!D10</f>
        <v>3.8137843592258552E-2</v>
      </c>
      <c r="L10" s="5">
        <f>'Business Result'!I10/'Business Result'!D10</f>
        <v>0.34823808042869786</v>
      </c>
      <c r="M10" s="9">
        <f t="shared" si="0"/>
        <v>1.1265396032191282</v>
      </c>
    </row>
    <row r="11" spans="1:13" x14ac:dyDescent="0.35">
      <c r="A11" s="16" t="s">
        <v>20</v>
      </c>
      <c r="B11" s="1">
        <v>1042.1400000000001</v>
      </c>
      <c r="C11" s="1">
        <v>474.3</v>
      </c>
      <c r="D11" s="1">
        <v>243.69</v>
      </c>
      <c r="E11" s="1">
        <v>-50.22</v>
      </c>
      <c r="F11" s="1">
        <v>667.77</v>
      </c>
      <c r="G11" s="1">
        <v>500.13</v>
      </c>
      <c r="H11" s="5">
        <f>'Business Result'!F11/'Business Result'!C11</f>
        <v>0.70009060971143511</v>
      </c>
      <c r="I11" s="5">
        <f>'Business Result'!D11/'Business Result'!C11</f>
        <v>0.51848014976136525</v>
      </c>
      <c r="J11" s="5">
        <f>'Business Result'!G11/'Business Result'!E11</f>
        <v>0.84043525982569267</v>
      </c>
      <c r="K11" s="5">
        <f>'Business Result'!H11/'Business Result'!D11</f>
        <v>-3.8983351344049712E-2</v>
      </c>
      <c r="L11" s="5">
        <f>'Business Result'!I11/'Business Result'!D11</f>
        <v>0.27332387770723582</v>
      </c>
      <c r="M11" s="9">
        <f t="shared" si="0"/>
        <v>1.0747757861888787</v>
      </c>
    </row>
    <row r="12" spans="1:13" x14ac:dyDescent="0.35">
      <c r="A12" s="16" t="s">
        <v>21</v>
      </c>
      <c r="B12" s="1">
        <v>2325.8200000000002</v>
      </c>
      <c r="C12" s="1">
        <v>1793.97</v>
      </c>
      <c r="D12" s="1">
        <v>703.19</v>
      </c>
      <c r="E12" s="1">
        <v>-813.65</v>
      </c>
      <c r="F12" s="1">
        <v>1683.51</v>
      </c>
      <c r="G12" s="1">
        <v>1271.01</v>
      </c>
      <c r="H12" s="5">
        <f>'Business Result'!F12/'Business Result'!C12</f>
        <v>0.67748818982900372</v>
      </c>
      <c r="I12" s="5">
        <f>'Business Result'!D12/'Business Result'!C12</f>
        <v>0.72671622565844163</v>
      </c>
      <c r="J12" s="5">
        <f>'Business Result'!G12/'Business Result'!E12</f>
        <v>0.75060101641409782</v>
      </c>
      <c r="K12" s="5">
        <f>'Business Result'!H12/'Business Result'!D12</f>
        <v>4.6991050135697231E-2</v>
      </c>
      <c r="L12" s="5">
        <f>'Business Result'!I12/'Business Result'!D12</f>
        <v>0.29060334672884791</v>
      </c>
      <c r="M12" s="9">
        <f t="shared" si="0"/>
        <v>1.0881954132786431</v>
      </c>
    </row>
    <row r="13" spans="1:13" x14ac:dyDescent="0.35">
      <c r="A13" s="16" t="s">
        <v>22</v>
      </c>
      <c r="B13" s="1">
        <v>797.94</v>
      </c>
      <c r="C13" s="1">
        <v>-199.19</v>
      </c>
      <c r="D13" s="1">
        <v>266.76</v>
      </c>
      <c r="E13" s="1">
        <v>-2.37</v>
      </c>
      <c r="F13" s="1">
        <v>65.2</v>
      </c>
      <c r="G13" s="1">
        <v>58.35</v>
      </c>
      <c r="H13" s="5">
        <f>'Business Result'!F13/'Business Result'!C13</f>
        <v>0.78764604657477344</v>
      </c>
      <c r="I13" s="5">
        <f>'Business Result'!D13/'Business Result'!C13</f>
        <v>0.68425046733743566</v>
      </c>
      <c r="J13" s="5">
        <f>'Business Result'!G13/'Business Result'!E13</f>
        <v>0.94099995507838818</v>
      </c>
      <c r="K13" s="5">
        <f>'Business Result'!H13/'Business Result'!D13</f>
        <v>6.3878172244503414E-2</v>
      </c>
      <c r="L13" s="5">
        <f>'Business Result'!I13/'Business Result'!D13</f>
        <v>0.16029914276266141</v>
      </c>
      <c r="M13" s="9">
        <f t="shared" si="0"/>
        <v>1.1651772700855529</v>
      </c>
    </row>
    <row r="14" spans="1:13" x14ac:dyDescent="0.35">
      <c r="A14" s="16" t="s">
        <v>23</v>
      </c>
      <c r="B14" s="1">
        <v>55.49</v>
      </c>
      <c r="C14" s="1">
        <v>-59.43</v>
      </c>
      <c r="D14" s="1">
        <v>13.24</v>
      </c>
      <c r="E14" s="1">
        <v>-36.78</v>
      </c>
      <c r="F14" s="1">
        <v>-82.98</v>
      </c>
      <c r="G14" s="1">
        <v>-82.98</v>
      </c>
      <c r="H14" s="5">
        <f>'Business Result'!F14/'Business Result'!C14</f>
        <v>0.57059478962169052</v>
      </c>
      <c r="I14" s="5">
        <f>'Business Result'!D14/'Business Result'!C14</f>
        <v>0.77067968376930018</v>
      </c>
      <c r="J14" s="5">
        <f>'Business Result'!G14/'Business Result'!E14</f>
        <v>0.77007919724675544</v>
      </c>
      <c r="K14" s="5">
        <f>'Business Result'!H14/'Business Result'!D14</f>
        <v>3.9931153184165229E-2</v>
      </c>
      <c r="L14" s="5">
        <f>'Business Result'!I14/'Business Result'!D14</f>
        <v>0.40908777969018933</v>
      </c>
      <c r="M14" s="9">
        <f t="shared" si="0"/>
        <v>1.2190981301211099</v>
      </c>
    </row>
    <row r="15" spans="1:13" x14ac:dyDescent="0.35">
      <c r="A15" s="16" t="s">
        <v>24</v>
      </c>
      <c r="B15" s="1">
        <v>170.04</v>
      </c>
      <c r="C15" s="14">
        <v>116.97873737000026</v>
      </c>
      <c r="D15" s="1">
        <v>59.56</v>
      </c>
      <c r="E15" s="1">
        <v>-142.75</v>
      </c>
      <c r="F15" s="1">
        <v>33.79</v>
      </c>
      <c r="G15" s="1">
        <v>33.79</v>
      </c>
      <c r="H15" s="5">
        <f>'Business Result'!F15/'Business Result'!C15</f>
        <v>0.60355242812590093</v>
      </c>
      <c r="I15" s="5">
        <f>'Business Result'!D15/'Business Result'!C15</f>
        <v>0.84990958408679929</v>
      </c>
      <c r="J15" s="5">
        <f>'Business Result'!G15/'Business Result'!E15</f>
        <v>0.66743861430112295</v>
      </c>
      <c r="K15" s="5">
        <f>'Business Result'!H15/'Business Result'!D15</f>
        <v>9.2013567684242986E-2</v>
      </c>
      <c r="L15" s="5">
        <f>'Business Result'!I15/'Business Result'!D15</f>
        <v>0.37722787542399011</v>
      </c>
      <c r="M15" s="9">
        <f t="shared" si="0"/>
        <v>1.1366800574093561</v>
      </c>
    </row>
    <row r="16" spans="1:13" x14ac:dyDescent="0.35">
      <c r="A16" s="16" t="s">
        <v>25</v>
      </c>
      <c r="B16" s="1">
        <v>203.24</v>
      </c>
      <c r="C16" s="1">
        <v>32.4</v>
      </c>
      <c r="D16" s="1">
        <v>28.29</v>
      </c>
      <c r="E16" s="1">
        <v>77.459999999999994</v>
      </c>
      <c r="F16" s="1">
        <v>-16.760000000000002</v>
      </c>
      <c r="G16" s="1">
        <v>-12.46</v>
      </c>
      <c r="H16" s="5">
        <f>'Business Result'!F16/'Business Result'!C16</f>
        <v>0.44695842836523098</v>
      </c>
      <c r="I16" s="5">
        <f>'Business Result'!D16/'Business Result'!C16</f>
        <v>0.61798829868112248</v>
      </c>
      <c r="J16" s="5">
        <f>'Business Result'!G16/'Business Result'!E16</f>
        <v>0.6865381039367322</v>
      </c>
      <c r="K16" s="5">
        <f>'Business Result'!H16/'Business Result'!D16</f>
        <v>-1.9460490657538153E-2</v>
      </c>
      <c r="L16" s="5">
        <f>'Business Result'!I16/'Business Result'!D16</f>
        <v>0.50841534731136795</v>
      </c>
      <c r="M16" s="9">
        <f t="shared" si="0"/>
        <v>1.175492960590562</v>
      </c>
    </row>
    <row r="17" spans="1:13" x14ac:dyDescent="0.35">
      <c r="A17" s="16" t="s">
        <v>26</v>
      </c>
      <c r="B17" s="1">
        <v>2571.39</v>
      </c>
      <c r="C17" s="1">
        <v>-1554.77</v>
      </c>
      <c r="D17" s="1">
        <v>60.78</v>
      </c>
      <c r="E17" s="1">
        <v>-170.13</v>
      </c>
      <c r="F17" s="1">
        <v>-1664.11</v>
      </c>
      <c r="G17" s="1">
        <v>-1664.15</v>
      </c>
      <c r="H17" s="5">
        <f>'Business Result'!F17/'Business Result'!C17</f>
        <v>0.96789843921741037</v>
      </c>
      <c r="I17" s="5">
        <f>'Business Result'!D17/'Business Result'!C17</f>
        <v>0.88733567817102654</v>
      </c>
      <c r="J17" s="5">
        <f>'Business Result'!G17/'Business Result'!E17</f>
        <v>1.0346130241742142</v>
      </c>
      <c r="K17" s="5">
        <f>'Business Result'!H17/'Business Result'!D17</f>
        <v>6.8865937154970455E-2</v>
      </c>
      <c r="L17" s="5">
        <f>'Business Result'!I17/'Business Result'!D17</f>
        <v>0.2310340584682897</v>
      </c>
      <c r="M17" s="9">
        <f t="shared" si="0"/>
        <v>1.3345130197974744</v>
      </c>
    </row>
    <row r="18" spans="1:13" x14ac:dyDescent="0.35">
      <c r="A18" s="16" t="s">
        <v>27</v>
      </c>
      <c r="B18" s="1">
        <v>28.33</v>
      </c>
      <c r="C18" s="1">
        <v>-77.430000000000007</v>
      </c>
      <c r="D18" s="1">
        <v>18.559999999999999</v>
      </c>
      <c r="E18" s="1">
        <v>-2.2599999999999998</v>
      </c>
      <c r="F18" s="1">
        <v>-61.12</v>
      </c>
      <c r="G18" s="1">
        <v>-61.12</v>
      </c>
      <c r="H18" s="5">
        <f>'Business Result'!F18/'Business Result'!C18</f>
        <v>0.54480519480519474</v>
      </c>
      <c r="I18" s="5">
        <f>'Business Result'!D18/'Business Result'!C18</f>
        <v>0.87467532467532472</v>
      </c>
      <c r="J18" s="5">
        <f>'Business Result'!G18/'Business Result'!E18</f>
        <v>0.66286166365280286</v>
      </c>
      <c r="K18" s="5">
        <f>'Business Result'!H18/'Business Result'!D18</f>
        <v>3.9983031074345102E-2</v>
      </c>
      <c r="L18" s="5">
        <f>'Business Result'!I18/'Business Result'!D18</f>
        <v>1.3980273623926183</v>
      </c>
      <c r="M18" s="9">
        <f t="shared" si="0"/>
        <v>2.1008720571197661</v>
      </c>
    </row>
    <row r="19" spans="1:13" x14ac:dyDescent="0.35">
      <c r="A19" s="16" t="s">
        <v>28</v>
      </c>
      <c r="B19" s="1">
        <v>36.020000000000003</v>
      </c>
      <c r="C19" s="14">
        <v>-44.683919593695073</v>
      </c>
      <c r="D19" s="1">
        <v>11.83</v>
      </c>
      <c r="E19" s="1">
        <v>-63.63</v>
      </c>
      <c r="F19" s="1">
        <v>-96.49</v>
      </c>
      <c r="G19" s="1">
        <v>-96.39</v>
      </c>
      <c r="H19" s="5">
        <f>'Business Result'!F19/'Business Result'!C19</f>
        <v>0.83649977079407112</v>
      </c>
      <c r="I19" s="5">
        <f>'Business Result'!D19/'Business Result'!C19</f>
        <v>0.82936891967605564</v>
      </c>
      <c r="J19" s="5">
        <f>'Business Result'!G19/'Business Result'!E19</f>
        <v>0.81207918125504974</v>
      </c>
      <c r="K19" s="5">
        <f>'Business Result'!H19/'Business Result'!D19</f>
        <v>0.13725971872505066</v>
      </c>
      <c r="L19" s="5">
        <f>'Business Result'!I19/'Business Result'!D19</f>
        <v>0.46474851071669837</v>
      </c>
      <c r="M19" s="9">
        <f t="shared" si="0"/>
        <v>1.4140874106967989</v>
      </c>
    </row>
    <row r="20" spans="1:13" x14ac:dyDescent="0.35">
      <c r="A20" s="16" t="s">
        <v>29</v>
      </c>
      <c r="B20" s="1">
        <v>872.2</v>
      </c>
      <c r="C20" s="1">
        <v>344.6</v>
      </c>
      <c r="D20" s="1">
        <v>211.3</v>
      </c>
      <c r="E20" s="1">
        <v>-175.06</v>
      </c>
      <c r="F20" s="1">
        <v>380.83</v>
      </c>
      <c r="G20" s="1">
        <v>242.28</v>
      </c>
      <c r="H20" s="5">
        <f>'Business Result'!F20/'Business Result'!C20</f>
        <v>0.66412761471499837</v>
      </c>
      <c r="I20" s="5">
        <f>'Business Result'!D20/'Business Result'!C20</f>
        <v>0.57651243679549191</v>
      </c>
      <c r="J20" s="5">
        <f>'Business Result'!G20/'Business Result'!E20</f>
        <v>0.77525030192060462</v>
      </c>
      <c r="K20" s="5">
        <f>'Business Result'!H20/'Business Result'!D20</f>
        <v>-2.706914832462539E-2</v>
      </c>
      <c r="L20" s="5">
        <f>'Business Result'!I20/'Business Result'!D20</f>
        <v>0.33407668709977062</v>
      </c>
      <c r="M20" s="9">
        <f t="shared" si="0"/>
        <v>1.0822578406957499</v>
      </c>
    </row>
    <row r="21" spans="1:13" x14ac:dyDescent="0.35">
      <c r="A21" s="16" t="s">
        <v>30</v>
      </c>
      <c r="B21" s="1">
        <v>434.01</v>
      </c>
      <c r="C21" s="1">
        <v>65.260000000000005</v>
      </c>
      <c r="D21" s="1">
        <v>105.3</v>
      </c>
      <c r="E21" s="1">
        <v>4.75</v>
      </c>
      <c r="F21" s="1">
        <v>175.32</v>
      </c>
      <c r="G21" s="1">
        <v>131.08000000000001</v>
      </c>
      <c r="H21" s="5">
        <f>'Business Result'!F21/'Business Result'!C21</f>
        <v>0.75984371418169061</v>
      </c>
      <c r="I21" s="5">
        <f>'Business Result'!D21/'Business Result'!C21</f>
        <v>0.73897638857050396</v>
      </c>
      <c r="J21" s="5">
        <f>'Business Result'!G21/'Business Result'!E21</f>
        <v>0.84210259669678811</v>
      </c>
      <c r="K21" s="5">
        <f>'Business Result'!H21/'Business Result'!D21</f>
        <v>7.1243162855200784E-2</v>
      </c>
      <c r="L21" s="5">
        <f>'Business Result'!I21/'Business Result'!D21</f>
        <v>0.25400648701911888</v>
      </c>
      <c r="M21" s="9">
        <f t="shared" si="0"/>
        <v>1.1673522465711077</v>
      </c>
    </row>
    <row r="22" spans="1:13" x14ac:dyDescent="0.35">
      <c r="A22" s="16" t="s">
        <v>31</v>
      </c>
      <c r="B22" s="1">
        <v>537.89</v>
      </c>
      <c r="C22" s="14">
        <v>-74.753300000000493</v>
      </c>
      <c r="D22" s="1">
        <v>271.06</v>
      </c>
      <c r="E22" s="1">
        <v>-18.329999999999998</v>
      </c>
      <c r="F22" s="1">
        <v>177.98</v>
      </c>
      <c r="G22" s="1">
        <v>131.22999999999999</v>
      </c>
      <c r="H22" s="5">
        <f>'Business Result'!F22/'Business Result'!C22</f>
        <v>0.78112904340613765</v>
      </c>
      <c r="I22" s="5">
        <f>'Business Result'!D22/'Business Result'!C22</f>
        <v>0.47521361798451756</v>
      </c>
      <c r="J22" s="5">
        <f>'Business Result'!G22/'Business Result'!E22</f>
        <v>0.8630920552725635</v>
      </c>
      <c r="K22" s="5">
        <f>'Business Result'!H22/'Business Result'!D22</f>
        <v>-2.4737230839156864E-2</v>
      </c>
      <c r="L22" s="5">
        <f>'Business Result'!I22/'Business Result'!D22</f>
        <v>0.29868302937333108</v>
      </c>
      <c r="M22" s="9">
        <f t="shared" si="0"/>
        <v>1.1370378538067376</v>
      </c>
    </row>
    <row r="23" spans="1:13" x14ac:dyDescent="0.35">
      <c r="A23" s="16" t="s">
        <v>32</v>
      </c>
      <c r="B23" s="1">
        <v>781.22</v>
      </c>
      <c r="C23" s="1">
        <v>715.37</v>
      </c>
      <c r="D23" s="1">
        <v>182.73</v>
      </c>
      <c r="E23" s="1">
        <v>-19.579999999999998</v>
      </c>
      <c r="F23" s="1">
        <v>878.51</v>
      </c>
      <c r="G23" s="1">
        <v>662.97</v>
      </c>
      <c r="H23" s="5">
        <f>'Business Result'!F23/'Business Result'!C23</f>
        <v>0.80036486838676058</v>
      </c>
      <c r="I23" s="5">
        <f>'Business Result'!D23/'Business Result'!C23</f>
        <v>0.91374601987512893</v>
      </c>
      <c r="J23" s="5">
        <f>'Business Result'!G23/'Business Result'!E23</f>
        <v>0.72352269244699519</v>
      </c>
      <c r="K23" s="5">
        <f>'Business Result'!H23/'Business Result'!D23</f>
        <v>5.4030927962896366E-2</v>
      </c>
      <c r="L23" s="5">
        <f>'Business Result'!I23/'Business Result'!D23</f>
        <v>0.29445429630823794</v>
      </c>
      <c r="M23" s="9">
        <f t="shared" si="0"/>
        <v>1.0720079167181296</v>
      </c>
    </row>
    <row r="24" spans="1:13" x14ac:dyDescent="0.35">
      <c r="A24" s="16" t="s">
        <v>33</v>
      </c>
      <c r="B24" s="1">
        <v>1202.08</v>
      </c>
      <c r="C24" s="14">
        <v>456.55900000000042</v>
      </c>
      <c r="D24" s="1">
        <v>263.91000000000003</v>
      </c>
      <c r="E24" s="1">
        <v>-113.66</v>
      </c>
      <c r="F24" s="1">
        <v>606.80999999999995</v>
      </c>
      <c r="G24" s="1">
        <v>454.15</v>
      </c>
      <c r="H24" s="5">
        <f>'Business Result'!F24/'Business Result'!C24</f>
        <v>0.60920567482079024</v>
      </c>
      <c r="I24" s="5">
        <f>'Business Result'!D24/'Business Result'!C24</f>
        <v>0.70314716726871174</v>
      </c>
      <c r="J24" s="5">
        <f>'Business Result'!G24/'Business Result'!E24</f>
        <v>0.75006898839637792</v>
      </c>
      <c r="K24" s="5">
        <f>'Business Result'!H24/'Business Result'!D24</f>
        <v>3.1483864785478245E-2</v>
      </c>
      <c r="L24" s="5">
        <f>'Business Result'!I24/'Business Result'!D24</f>
        <v>0.29809454475763575</v>
      </c>
      <c r="M24" s="9">
        <f t="shared" si="0"/>
        <v>1.079647397939492</v>
      </c>
    </row>
    <row r="25" spans="1:13" x14ac:dyDescent="0.35">
      <c r="A25" s="16" t="s">
        <v>34</v>
      </c>
      <c r="B25" s="1">
        <v>4680.34</v>
      </c>
      <c r="C25" s="1">
        <v>-1471.26</v>
      </c>
      <c r="D25" s="1">
        <v>1985.19</v>
      </c>
      <c r="E25" s="1">
        <v>-354.04</v>
      </c>
      <c r="F25" s="1">
        <v>159.91</v>
      </c>
      <c r="G25" s="1">
        <v>164.27</v>
      </c>
      <c r="H25" s="5">
        <f>'Business Result'!F25/'Business Result'!C25</f>
        <v>0.87149151300909655</v>
      </c>
      <c r="I25" s="5">
        <f>'Business Result'!D25/'Business Result'!C25</f>
        <v>0.8079420414658931</v>
      </c>
      <c r="J25" s="5">
        <f>'Business Result'!G25/'Business Result'!E25</f>
        <v>0.994632814489256</v>
      </c>
      <c r="K25" s="5">
        <f>'Business Result'!H25/'Business Result'!D25</f>
        <v>7.7047455614422333E-2</v>
      </c>
      <c r="L25" s="5">
        <f>'Business Result'!I25/'Business Result'!D25</f>
        <v>0.13527214003386398</v>
      </c>
      <c r="M25" s="9">
        <f t="shared" si="0"/>
        <v>1.2069524101375422</v>
      </c>
    </row>
    <row r="26" spans="1:13" x14ac:dyDescent="0.35">
      <c r="A26" s="16" t="s">
        <v>35</v>
      </c>
      <c r="B26" s="1">
        <v>2157.98</v>
      </c>
      <c r="C26" s="1">
        <v>-3134.02</v>
      </c>
      <c r="D26" s="1">
        <v>54.15</v>
      </c>
      <c r="E26" s="1">
        <v>56.42</v>
      </c>
      <c r="F26" s="1">
        <v>-3136.29</v>
      </c>
      <c r="G26" s="1">
        <v>-3104.58</v>
      </c>
      <c r="H26" s="5">
        <f>'Business Result'!F26/'Business Result'!C26</f>
        <v>0.97996603163675666</v>
      </c>
      <c r="I26" s="5">
        <f>'Business Result'!D26/'Business Result'!C26</f>
        <v>0.84184879687117087</v>
      </c>
      <c r="J26" s="5">
        <f>'Business Result'!G26/'Business Result'!E26</f>
        <v>1.1226665216022602</v>
      </c>
      <c r="K26" s="5">
        <f>'Business Result'!H26/'Business Result'!D26</f>
        <v>7.0081978246823176E-2</v>
      </c>
      <c r="L26" s="5">
        <f>'Business Result'!I26/'Business Result'!D26</f>
        <v>0.26637040975662285</v>
      </c>
      <c r="M26" s="9">
        <f t="shared" si="0"/>
        <v>1.4591189096057062</v>
      </c>
    </row>
    <row r="27" spans="1:13" x14ac:dyDescent="0.35">
      <c r="A27" s="16" t="s">
        <v>36</v>
      </c>
      <c r="B27" s="1">
        <v>3169.95</v>
      </c>
      <c r="C27" s="1">
        <v>-1677.89</v>
      </c>
      <c r="D27" s="1">
        <v>205.37</v>
      </c>
      <c r="E27" s="1">
        <v>-663.03</v>
      </c>
      <c r="F27" s="1">
        <v>-2135.54</v>
      </c>
      <c r="G27" s="1">
        <v>-2135.5500000000002</v>
      </c>
      <c r="H27" s="5">
        <f>'Business Result'!F27/'Business Result'!C27</f>
        <v>0.93836475087573257</v>
      </c>
      <c r="I27" s="5">
        <f>'Business Result'!D27/'Business Result'!C27</f>
        <v>0.83720470895521459</v>
      </c>
      <c r="J27" s="5">
        <f>'Business Result'!G27/'Business Result'!E27</f>
        <v>0.98571950115365514</v>
      </c>
      <c r="K27" s="5">
        <f>'Business Result'!H27/'Business Result'!D27</f>
        <v>6.7166295170299151E-2</v>
      </c>
      <c r="L27" s="5">
        <f>'Business Result'!I27/'Business Result'!D27</f>
        <v>0.30818172684411665</v>
      </c>
      <c r="M27" s="9">
        <f t="shared" si="0"/>
        <v>1.3610675231680709</v>
      </c>
    </row>
    <row r="28" spans="1:13" x14ac:dyDescent="0.35">
      <c r="A28" s="16" t="s">
        <v>37</v>
      </c>
      <c r="B28" s="1">
        <v>205.51</v>
      </c>
      <c r="C28" s="1">
        <v>110.56</v>
      </c>
      <c r="D28" s="1">
        <v>53.43</v>
      </c>
      <c r="E28" s="1">
        <v>20.71</v>
      </c>
      <c r="F28" s="1">
        <v>143.28</v>
      </c>
      <c r="G28" s="1">
        <v>118.59</v>
      </c>
      <c r="H28" s="5">
        <f>'Business Result'!F28/'Business Result'!C28</f>
        <v>0.44274476401877871</v>
      </c>
      <c r="I28" s="5">
        <f>'Business Result'!D28/'Business Result'!C28</f>
        <v>0.46227196989902297</v>
      </c>
      <c r="J28" s="5">
        <f>'Business Result'!G28/'Business Result'!E28</f>
        <v>0.77768363038881239</v>
      </c>
      <c r="K28" s="5">
        <f>'Business Result'!H28/'Business Result'!D28</f>
        <v>4.1522169351886892E-2</v>
      </c>
      <c r="L28" s="5">
        <f>'Business Result'!I28/'Business Result'!D28</f>
        <v>0.20503626132972683</v>
      </c>
      <c r="M28" s="9">
        <f t="shared" si="0"/>
        <v>1.0242420610704261</v>
      </c>
    </row>
    <row r="29" spans="1:13" s="4" customFormat="1" x14ac:dyDescent="0.35">
      <c r="A29" s="15" t="s">
        <v>38</v>
      </c>
      <c r="B29" s="3">
        <f>SUM(B5:B28)</f>
        <v>24097.929999999997</v>
      </c>
      <c r="C29" s="6">
        <f t="shared" ref="C29:G29" si="1">SUM(C5:C28)</f>
        <v>-2804.4694822236947</v>
      </c>
      <c r="D29" s="3">
        <f t="shared" si="1"/>
        <v>5433.76</v>
      </c>
      <c r="E29" s="3">
        <f t="shared" si="1"/>
        <v>-3267.8399999999992</v>
      </c>
      <c r="F29" s="3">
        <f t="shared" si="1"/>
        <v>-947.68999999999937</v>
      </c>
      <c r="G29" s="3">
        <f t="shared" si="1"/>
        <v>-2641.26</v>
      </c>
      <c r="H29" s="12">
        <f>'Business Result'!F29/'Business Result'!C29</f>
        <v>0.77581887074235245</v>
      </c>
      <c r="I29" s="12">
        <f>'Business Result'!D29/'Business Result'!C29</f>
        <v>0.71875563974820034</v>
      </c>
      <c r="J29" s="12">
        <f>'Business Result'!G29/'Business Result'!E29</f>
        <v>0.89942307623321605</v>
      </c>
      <c r="K29" s="12">
        <f>'Business Result'!H29/'Business Result'!D29</f>
        <v>4.4959980822756991E-2</v>
      </c>
      <c r="L29" s="12">
        <f>'Business Result'!I29/'Business Result'!D29</f>
        <v>0.25791952108722865</v>
      </c>
      <c r="M29" s="13">
        <f t="shared" si="0"/>
        <v>1.2023025781432017</v>
      </c>
    </row>
    <row r="30" spans="1:13" x14ac:dyDescent="0.35">
      <c r="A30" s="16" t="s">
        <v>39</v>
      </c>
      <c r="B30" s="1">
        <v>21676.45</v>
      </c>
      <c r="C30" s="1">
        <v>4923.6899999999996</v>
      </c>
      <c r="D30" s="1">
        <v>4766.7</v>
      </c>
      <c r="E30" s="1">
        <v>-3515.43</v>
      </c>
      <c r="F30" s="1">
        <v>6750.77</v>
      </c>
      <c r="G30" s="1">
        <v>4266.5600000000004</v>
      </c>
      <c r="H30" s="5">
        <f>'Business Result'!F30/'Business Result'!C30</f>
        <v>0.7171546078656329</v>
      </c>
      <c r="I30" s="5">
        <f>'Business Result'!D30/'Business Result'!C30</f>
        <v>0.71638650253371627</v>
      </c>
      <c r="J30" s="5">
        <f>'Business Result'!G30/'Business Result'!E30</f>
        <v>0.80681373186712824</v>
      </c>
      <c r="K30" s="5">
        <f>'Business Result'!H30/'Business Result'!D30</f>
        <v>5.0820156461198078E-2</v>
      </c>
      <c r="L30" s="5">
        <f>'Business Result'!I30/'Business Result'!D30</f>
        <v>0.26766905914364175</v>
      </c>
      <c r="M30" s="9">
        <f t="shared" si="0"/>
        <v>1.125302947471968</v>
      </c>
    </row>
    <row r="31" spans="1:13" s="4" customFormat="1" x14ac:dyDescent="0.35">
      <c r="A31" s="15" t="s">
        <v>73</v>
      </c>
      <c r="B31" s="3"/>
      <c r="C31" s="3"/>
      <c r="D31" s="3"/>
      <c r="E31" s="3"/>
      <c r="F31" s="3"/>
      <c r="G31" s="3"/>
      <c r="H31" s="5"/>
      <c r="I31" s="5"/>
      <c r="J31" s="5"/>
      <c r="K31" s="5"/>
      <c r="L31" s="5"/>
      <c r="M31" s="9"/>
    </row>
    <row r="32" spans="1:13" x14ac:dyDescent="0.35">
      <c r="A32" s="23" t="s">
        <v>41</v>
      </c>
      <c r="B32" s="14">
        <v>87.3</v>
      </c>
      <c r="C32" s="1">
        <v>45.08</v>
      </c>
      <c r="D32" s="25">
        <v>37.54</v>
      </c>
      <c r="E32" s="1">
        <v>-279.14999999999998</v>
      </c>
      <c r="F32" s="1">
        <v>-196.53</v>
      </c>
      <c r="G32" s="1">
        <v>-196.53</v>
      </c>
      <c r="H32" s="5">
        <f>'Business Result'!F32/'Business Result'!C32</f>
        <v>0.49621170332779352</v>
      </c>
      <c r="I32" s="5">
        <f>'Business Result'!D32/'Business Result'!C32</f>
        <v>0.7678480553173167</v>
      </c>
      <c r="J32" s="5">
        <f>'Business Result'!G32/'Business Result'!E32</f>
        <v>0.62118333133619785</v>
      </c>
      <c r="K32" s="5">
        <f>'Business Result'!H32/'Business Result'!D32</f>
        <v>5.5811237329848024E-2</v>
      </c>
      <c r="L32" s="5">
        <f>'Business Result'!I32/'Business Result'!D32</f>
        <v>0.39737582439992025</v>
      </c>
      <c r="M32" s="9">
        <f t="shared" si="0"/>
        <v>1.074370393065966</v>
      </c>
    </row>
    <row r="33" spans="1:13" x14ac:dyDescent="0.35">
      <c r="A33" s="16" t="s">
        <v>42</v>
      </c>
      <c r="B33" s="1">
        <v>70.709999999999994</v>
      </c>
      <c r="C33" s="1">
        <v>-332.46</v>
      </c>
      <c r="D33" s="1">
        <v>23.52</v>
      </c>
      <c r="E33" s="1">
        <v>-2.5099999999999998</v>
      </c>
      <c r="F33" s="1">
        <v>-311.44</v>
      </c>
      <c r="G33" s="1">
        <v>-311.44</v>
      </c>
      <c r="H33" s="5">
        <f>'Business Result'!F33/'Business Result'!C33</f>
        <v>0.59137530622527756</v>
      </c>
      <c r="I33" s="5">
        <f>'Business Result'!D33/'Business Result'!C33</f>
        <v>0.78072243103777783</v>
      </c>
      <c r="J33" s="5">
        <f>'Business Result'!G33/'Business Result'!E33</f>
        <v>0.69561671249232737</v>
      </c>
      <c r="K33" s="5">
        <f>'Business Result'!H33/'Business Result'!D33</f>
        <v>1.4146359556396277E-2</v>
      </c>
      <c r="L33" s="5">
        <f>'Business Result'!I33/'Business Result'!D33</f>
        <v>0.55345869960313054</v>
      </c>
      <c r="M33" s="9">
        <f t="shared" si="0"/>
        <v>1.2632217716518541</v>
      </c>
    </row>
    <row r="34" spans="1:13" x14ac:dyDescent="0.35">
      <c r="A34" s="16" t="s">
        <v>43</v>
      </c>
      <c r="B34" s="1">
        <v>132.25</v>
      </c>
      <c r="C34" s="1">
        <v>-36.229999999999997</v>
      </c>
      <c r="D34" s="1">
        <v>58.4</v>
      </c>
      <c r="E34" s="1">
        <v>-6.62</v>
      </c>
      <c r="F34" s="1">
        <v>15.55</v>
      </c>
      <c r="G34" s="1">
        <v>11.5</v>
      </c>
      <c r="H34" s="5">
        <f>'Business Result'!F34/'Business Result'!C34</f>
        <v>0.58416340717021664</v>
      </c>
      <c r="I34" s="5">
        <f>'Business Result'!D34/'Business Result'!C34</f>
        <v>0.7823855460754312</v>
      </c>
      <c r="J34" s="5">
        <f>'Business Result'!G34/'Business Result'!E34</f>
        <v>0.65067069188000826</v>
      </c>
      <c r="K34" s="5">
        <f>'Business Result'!H34/'Business Result'!D34</f>
        <v>3.5671961715051707E-2</v>
      </c>
      <c r="L34" s="5">
        <f>'Business Result'!I34/'Business Result'!D34</f>
        <v>0.34671450126601949</v>
      </c>
      <c r="M34" s="9">
        <f t="shared" si="0"/>
        <v>1.0330571548610794</v>
      </c>
    </row>
    <row r="35" spans="1:13" x14ac:dyDescent="0.35">
      <c r="A35" s="16" t="s">
        <v>44</v>
      </c>
      <c r="B35" s="14">
        <v>38</v>
      </c>
      <c r="C35" s="1">
        <v>-263.79000000000002</v>
      </c>
      <c r="D35" s="1">
        <v>17.82</v>
      </c>
      <c r="E35" s="1">
        <v>-10</v>
      </c>
      <c r="F35" s="1">
        <v>-255.96</v>
      </c>
      <c r="G35" s="1">
        <v>-255.96</v>
      </c>
      <c r="H35" s="5">
        <f>'Business Result'!F35/'Business Result'!C35</f>
        <v>0.66909691942647398</v>
      </c>
      <c r="I35" s="5">
        <f>'Business Result'!D35/'Business Result'!C35</f>
        <v>0.94729156949035687</v>
      </c>
      <c r="J35" s="5">
        <f>'Business Result'!G35/'Business Result'!E35</f>
        <v>0.76169119251375794</v>
      </c>
      <c r="K35" s="5">
        <f>'Business Result'!H35/'Business Result'!D35</f>
        <v>0.10772853778634126</v>
      </c>
      <c r="L35" s="5">
        <f>'Business Result'!I35/'Business Result'!D35</f>
        <v>0.42567972596874332</v>
      </c>
      <c r="M35" s="9">
        <f t="shared" si="0"/>
        <v>1.2950994562688425</v>
      </c>
    </row>
    <row r="36" spans="1:13" x14ac:dyDescent="0.35">
      <c r="A36" s="16" t="s">
        <v>45</v>
      </c>
      <c r="B36" s="1">
        <v>479.56</v>
      </c>
      <c r="C36" s="1">
        <v>-1581.98</v>
      </c>
      <c r="D36" s="1">
        <v>313.26</v>
      </c>
      <c r="E36" s="1">
        <v>-127.93</v>
      </c>
      <c r="F36" s="1">
        <v>-1396.64</v>
      </c>
      <c r="G36" s="1">
        <v>-1040.67</v>
      </c>
      <c r="H36" s="5">
        <f>'Business Result'!F36/'Business Result'!C36</f>
        <v>0.78708715598331047</v>
      </c>
      <c r="I36" s="5">
        <f>'Business Result'!D36/'Business Result'!C36</f>
        <v>0.94295095638580639</v>
      </c>
      <c r="J36" s="5">
        <f>'Business Result'!G36/'Business Result'!E36</f>
        <v>0.87061379363778346</v>
      </c>
      <c r="K36" s="5">
        <f>'Business Result'!H36/'Business Result'!D36</f>
        <v>0.13804351546650212</v>
      </c>
      <c r="L36" s="5">
        <f>'Business Result'!I36/'Business Result'!D36</f>
        <v>0.17008480511106444</v>
      </c>
      <c r="M36" s="9">
        <f t="shared" si="0"/>
        <v>1.17874211421535</v>
      </c>
    </row>
    <row r="37" spans="1:13" s="4" customFormat="1" x14ac:dyDescent="0.35">
      <c r="A37" s="15" t="s">
        <v>74</v>
      </c>
      <c r="B37" s="3">
        <f t="shared" ref="B37:G37" si="2">SUM(B32:B36)</f>
        <v>807.81999999999994</v>
      </c>
      <c r="C37" s="3">
        <f t="shared" si="2"/>
        <v>-2169.38</v>
      </c>
      <c r="D37" s="3">
        <f t="shared" si="2"/>
        <v>450.53999999999996</v>
      </c>
      <c r="E37" s="3">
        <f t="shared" si="2"/>
        <v>-426.21</v>
      </c>
      <c r="F37" s="3">
        <f t="shared" si="2"/>
        <v>-2145.02</v>
      </c>
      <c r="G37" s="3">
        <f t="shared" si="2"/>
        <v>-1793.1000000000001</v>
      </c>
      <c r="H37" s="12">
        <f>'Business Result'!F37/'Business Result'!C37</f>
        <v>0.6880761335891884</v>
      </c>
      <c r="I37" s="12">
        <f>'Business Result'!D37/'Business Result'!C37</f>
        <v>0.87599247721261342</v>
      </c>
      <c r="J37" s="12">
        <f>'Business Result'!G37/'Business Result'!E37</f>
        <v>0.79058829672563435</v>
      </c>
      <c r="K37" s="12">
        <f>'Business Result'!H37/'Business Result'!D37</f>
        <v>0.10047448465709335</v>
      </c>
      <c r="L37" s="12">
        <f>'Business Result'!I37/'Business Result'!D37</f>
        <v>0.26777926893044363</v>
      </c>
      <c r="M37" s="13">
        <f t="shared" si="0"/>
        <v>1.1588420503131713</v>
      </c>
    </row>
    <row r="38" spans="1:13" x14ac:dyDescent="0.35">
      <c r="A38" s="16" t="s">
        <v>39</v>
      </c>
      <c r="B38" s="1">
        <v>493.17</v>
      </c>
      <c r="C38" s="1">
        <v>-2046.07</v>
      </c>
      <c r="D38" s="1">
        <v>303.42</v>
      </c>
      <c r="E38" s="1">
        <v>-69.22</v>
      </c>
      <c r="F38" s="1">
        <v>-1459.42</v>
      </c>
      <c r="G38" s="1">
        <v>-1348.29</v>
      </c>
      <c r="H38" s="5">
        <f>'Business Result'!F38/'Business Result'!C38</f>
        <v>0.5501812972685981</v>
      </c>
      <c r="I38" s="5">
        <f>'Business Result'!D38/'Business Result'!C38</f>
        <v>0.77449698957200164</v>
      </c>
      <c r="J38" s="5">
        <f>'Business Result'!G38/'Business Result'!E38</f>
        <v>0.75435948971517675</v>
      </c>
      <c r="K38" s="5">
        <f>'Business Result'!H38/'Business Result'!D38</f>
        <v>6.6053950140090398E-2</v>
      </c>
      <c r="L38" s="5">
        <f>'Business Result'!I38/'Business Result'!D38</f>
        <v>0.29861218479661328</v>
      </c>
      <c r="M38" s="9">
        <f t="shared" si="0"/>
        <v>1.1190256246518804</v>
      </c>
    </row>
    <row r="39" spans="1:13" s="4" customFormat="1" x14ac:dyDescent="0.35">
      <c r="A39" s="15" t="s">
        <v>46</v>
      </c>
      <c r="B39" s="3">
        <f>B37+B29</f>
        <v>24905.749999999996</v>
      </c>
      <c r="C39" s="6">
        <f t="shared" ref="C39:G39" si="3">C37+C29</f>
        <v>-4973.8494822236953</v>
      </c>
      <c r="D39" s="3">
        <f t="shared" si="3"/>
        <v>5884.3</v>
      </c>
      <c r="E39" s="3">
        <f t="shared" si="3"/>
        <v>-3694.0499999999993</v>
      </c>
      <c r="F39" s="3">
        <f t="shared" si="3"/>
        <v>-3092.7099999999991</v>
      </c>
      <c r="G39" s="3">
        <f t="shared" si="3"/>
        <v>-4434.3600000000006</v>
      </c>
      <c r="H39" s="12">
        <f>'Business Result'!F39/'Business Result'!C39</f>
        <v>0.76724397874052952</v>
      </c>
      <c r="I39" s="12">
        <f>'Business Result'!D39/'Business Result'!C39</f>
        <v>0.7341220272545752</v>
      </c>
      <c r="J39" s="12">
        <f>'Business Result'!G39/'Business Result'!E39</f>
        <v>0.88774273812082782</v>
      </c>
      <c r="K39" s="12">
        <f>'Business Result'!H39/'Business Result'!D39</f>
        <v>5.1433732920137823E-2</v>
      </c>
      <c r="L39" s="12">
        <f>'Business Result'!I39/'Business Result'!D39</f>
        <v>0.25906930283561891</v>
      </c>
      <c r="M39" s="13">
        <f t="shared" si="0"/>
        <v>1.1982457738765846</v>
      </c>
    </row>
    <row r="40" spans="1:13" s="4" customFormat="1" x14ac:dyDescent="0.35">
      <c r="A40" s="15" t="s">
        <v>47</v>
      </c>
      <c r="B40" s="3"/>
      <c r="C40" s="3"/>
      <c r="D40" s="3"/>
      <c r="E40" s="3"/>
      <c r="F40" s="3"/>
      <c r="G40" s="3"/>
      <c r="H40" s="5"/>
      <c r="I40" s="5"/>
      <c r="J40" s="5"/>
      <c r="K40" s="5"/>
      <c r="L40" s="5"/>
      <c r="M40" s="9"/>
    </row>
    <row r="41" spans="1:13" x14ac:dyDescent="0.35">
      <c r="A41" s="16" t="s">
        <v>48</v>
      </c>
      <c r="B41" s="1">
        <v>687.6</v>
      </c>
      <c r="C41" s="14">
        <v>712.68006477324332</v>
      </c>
      <c r="D41" s="1">
        <v>221.55</v>
      </c>
      <c r="E41" s="1">
        <v>-9.89</v>
      </c>
      <c r="F41" s="1">
        <v>924.34</v>
      </c>
      <c r="G41" s="1">
        <v>738.3</v>
      </c>
      <c r="H41" s="5">
        <f>'Business Result'!F41/'Business Result'!C41</f>
        <v>0.83291882558609154</v>
      </c>
      <c r="I41" s="5">
        <f>'Business Result'!D41/'Business Result'!C41</f>
        <v>0.49588923568692916</v>
      </c>
      <c r="J41" s="5">
        <f>'Business Result'!G41/'Business Result'!E41</f>
        <v>0.96411560477504332</v>
      </c>
      <c r="K41" s="5">
        <f>'Business Result'!H41/'Business Result'!D41</f>
        <v>-2.9403382994759003E-2</v>
      </c>
      <c r="L41" s="5">
        <f>'Business Result'!I41/'Business Result'!D41</f>
        <v>5.919879180825164E-2</v>
      </c>
      <c r="M41" s="9">
        <f t="shared" si="0"/>
        <v>0.99391101358853595</v>
      </c>
    </row>
    <row r="42" spans="1:13" x14ac:dyDescent="0.35">
      <c r="A42" s="16" t="s">
        <v>49</v>
      </c>
      <c r="B42" s="1">
        <v>599.76</v>
      </c>
      <c r="C42" s="1">
        <v>684.88</v>
      </c>
      <c r="D42" s="1">
        <v>490.7</v>
      </c>
      <c r="E42" s="1">
        <v>-14.72</v>
      </c>
      <c r="F42" s="1">
        <v>1160.8599999999999</v>
      </c>
      <c r="G42" s="1">
        <v>875.16</v>
      </c>
      <c r="H42" s="5">
        <f>'Business Result'!F42/'Business Result'!C42</f>
        <v>0.65307874428439761</v>
      </c>
      <c r="I42" s="5">
        <f>'Business Result'!D42/'Business Result'!C42</f>
        <v>0.81509461242341552</v>
      </c>
      <c r="J42" s="5">
        <f>'Business Result'!G42/'Business Result'!E42</f>
        <v>0.61915072095764945</v>
      </c>
      <c r="K42" s="5">
        <f>'Business Result'!H42/'Business Result'!D42</f>
        <v>-3.4789356984478936E-2</v>
      </c>
      <c r="L42" s="5">
        <f>'Business Result'!I42/'Business Result'!D42</f>
        <v>0.32538802660753879</v>
      </c>
      <c r="M42" s="9">
        <f t="shared" si="0"/>
        <v>0.90974939058070925</v>
      </c>
    </row>
    <row r="43" spans="1:13" s="4" customFormat="1" x14ac:dyDescent="0.35">
      <c r="A43" s="15" t="s">
        <v>50</v>
      </c>
      <c r="B43" s="3">
        <f>B41+B42</f>
        <v>1287.3600000000001</v>
      </c>
      <c r="C43" s="6">
        <f t="shared" ref="C43:G43" si="4">C41+C42</f>
        <v>1397.5600647732433</v>
      </c>
      <c r="D43" s="3">
        <f t="shared" si="4"/>
        <v>712.25</v>
      </c>
      <c r="E43" s="3">
        <f t="shared" si="4"/>
        <v>-24.61</v>
      </c>
      <c r="F43" s="3">
        <f t="shared" si="4"/>
        <v>2085.1999999999998</v>
      </c>
      <c r="G43" s="3">
        <f t="shared" si="4"/>
        <v>1613.46</v>
      </c>
      <c r="H43" s="5">
        <f>'Business Result'!F43/'Business Result'!C43</f>
        <v>0.81969249377776754</v>
      </c>
      <c r="I43" s="12">
        <f>'Business Result'!D43/'Business Result'!C43</f>
        <v>0.51936518274589039</v>
      </c>
      <c r="J43" s="12">
        <f>'Business Result'!G43/'Business Result'!E43</f>
        <v>0.9247404765940489</v>
      </c>
      <c r="K43" s="12">
        <f>'Business Result'!H43/'Business Result'!D43</f>
        <v>-3.0025042195523623E-2</v>
      </c>
      <c r="L43" s="12">
        <f>'Business Result'!I43/'Business Result'!D43</f>
        <v>8.9922851611235588E-2</v>
      </c>
      <c r="M43" s="13">
        <f t="shared" si="0"/>
        <v>0.98463828600976089</v>
      </c>
    </row>
    <row r="44" spans="1:13" x14ac:dyDescent="0.35">
      <c r="A44" s="16" t="s">
        <v>39</v>
      </c>
      <c r="B44" s="1">
        <v>1108.96</v>
      </c>
      <c r="C44" s="1">
        <v>984.55</v>
      </c>
      <c r="D44" s="1">
        <v>575.46</v>
      </c>
      <c r="E44" s="1">
        <v>-225.1</v>
      </c>
      <c r="F44" s="1">
        <v>1334.91</v>
      </c>
      <c r="G44" s="1">
        <v>950.5</v>
      </c>
      <c r="H44" s="5">
        <f>'Business Result'!F44/'Business Result'!C44</f>
        <v>0.9311162537123947</v>
      </c>
      <c r="I44" s="5">
        <f>'Business Result'!D44/'Business Result'!C44</f>
        <v>0.55021063908470169</v>
      </c>
      <c r="J44" s="5">
        <f>'Business Result'!G44/'Business Result'!E44</f>
        <v>0.93949951201898552</v>
      </c>
      <c r="K44" s="5">
        <f>'Business Result'!H44/'Business Result'!D44</f>
        <v>-2.5181785300023699E-2</v>
      </c>
      <c r="L44" s="5">
        <f>'Business Result'!I44/'Business Result'!D44</f>
        <v>7.9087518864512277E-2</v>
      </c>
      <c r="M44" s="9">
        <f t="shared" si="0"/>
        <v>0.99340524558347409</v>
      </c>
    </row>
    <row r="45" spans="1:13" s="4" customFormat="1" x14ac:dyDescent="0.35">
      <c r="A45" s="15" t="s">
        <v>51</v>
      </c>
      <c r="B45" s="3">
        <f>B43+B39</f>
        <v>26193.109999999997</v>
      </c>
      <c r="C45" s="6">
        <f t="shared" ref="C45:G45" si="5">C43+C39</f>
        <v>-3576.2894174504518</v>
      </c>
      <c r="D45" s="3">
        <f t="shared" si="5"/>
        <v>6596.55</v>
      </c>
      <c r="E45" s="3">
        <f t="shared" si="5"/>
        <v>-3718.6599999999994</v>
      </c>
      <c r="F45" s="3">
        <f t="shared" si="5"/>
        <v>-1007.5099999999993</v>
      </c>
      <c r="G45" s="6">
        <f t="shared" si="5"/>
        <v>-2820.9000000000005</v>
      </c>
      <c r="H45" s="12">
        <f>'Business Result'!F45/'Business Result'!C45</f>
        <v>0.77068641870447863</v>
      </c>
      <c r="I45" s="12">
        <f>'Business Result'!D45/'Business Result'!C45</f>
        <v>0.72002653678085249</v>
      </c>
      <c r="J45" s="12">
        <f>'Business Result'!G45/'Business Result'!E45</f>
        <v>0.88955683170600797</v>
      </c>
      <c r="K45" s="12">
        <f>'Business Result'!H45/'Business Result'!D45</f>
        <v>4.7577214741264535E-2</v>
      </c>
      <c r="L45" s="12">
        <f>'Business Result'!I45/'Business Result'!D45</f>
        <v>0.25106137044144128</v>
      </c>
      <c r="M45" s="13">
        <f t="shared" si="0"/>
        <v>1.1881954168887137</v>
      </c>
    </row>
    <row r="46" spans="1:13" x14ac:dyDescent="0.35">
      <c r="A46" s="16" t="s">
        <v>39</v>
      </c>
      <c r="B46" s="1">
        <v>23278.58</v>
      </c>
      <c r="C46" s="1">
        <v>3862.17</v>
      </c>
      <c r="D46" s="1">
        <v>5645.58</v>
      </c>
      <c r="E46" s="1">
        <v>-3809.75</v>
      </c>
      <c r="F46" s="1">
        <v>6626.26</v>
      </c>
      <c r="G46" s="1">
        <v>3868.77</v>
      </c>
      <c r="H46" s="5">
        <f>'Business Result'!F46/'Business Result'!C46</f>
        <v>0.71798158915329724</v>
      </c>
      <c r="I46" s="5">
        <f>'Business Result'!D46/'Business Result'!C46</f>
        <v>0.71027010147655834</v>
      </c>
      <c r="J46" s="5">
        <f>'Business Result'!G46/'Business Result'!E46</f>
        <v>0.81077171710867868</v>
      </c>
      <c r="K46" s="5">
        <f>'Business Result'!H46/'Business Result'!D46</f>
        <v>4.8348995940698643E-2</v>
      </c>
      <c r="L46" s="5">
        <f>'Business Result'!I46/'Business Result'!D46</f>
        <v>0.26096563314062265</v>
      </c>
      <c r="M46" s="9">
        <f t="shared" si="0"/>
        <v>1.1200863461899999</v>
      </c>
    </row>
    <row r="47" spans="1:13" x14ac:dyDescent="0.35">
      <c r="A47" s="16" t="s">
        <v>52</v>
      </c>
      <c r="B47" s="12">
        <f>(B45-B46)/B46</f>
        <v>0.12520222453431415</v>
      </c>
      <c r="C47" s="12">
        <f t="shared" ref="C47:G47" si="6">(C45-C46)/C46</f>
        <v>-1.9259792855960385</v>
      </c>
      <c r="D47" s="12">
        <f t="shared" si="6"/>
        <v>0.1684450490472193</v>
      </c>
      <c r="E47" s="12">
        <f t="shared" si="6"/>
        <v>-2.3909705361244333E-2</v>
      </c>
      <c r="F47" s="12">
        <f t="shared" si="6"/>
        <v>-1.1520480633117323</v>
      </c>
      <c r="G47" s="12">
        <f t="shared" si="6"/>
        <v>-1.7291464729099946</v>
      </c>
      <c r="H47" s="10" t="s">
        <v>75</v>
      </c>
      <c r="I47" s="10" t="s">
        <v>75</v>
      </c>
      <c r="J47" s="10" t="s">
        <v>75</v>
      </c>
      <c r="K47" s="10" t="s">
        <v>75</v>
      </c>
      <c r="L47" s="10" t="s">
        <v>75</v>
      </c>
      <c r="M47" s="11" t="s">
        <v>75</v>
      </c>
    </row>
  </sheetData>
  <mergeCells count="1">
    <mergeCell ref="A1:M1"/>
  </mergeCells>
  <pageMargins left="0.74803149606299213" right="0.74803149606299213" top="0.98425196850393704" bottom="0.98425196850393704" header="0.51181102362204722" footer="0.51181102362204722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6"/>
  <sheetViews>
    <sheetView tabSelected="1" topLeftCell="A23" workbookViewId="0">
      <selection activeCell="I36" sqref="I36"/>
    </sheetView>
  </sheetViews>
  <sheetFormatPr defaultRowHeight="14.5" x14ac:dyDescent="0.35"/>
  <cols>
    <col min="1" max="1" width="39.453125" style="20" customWidth="1"/>
    <col min="2" max="2" width="16.36328125" customWidth="1"/>
    <col min="3" max="3" width="11.54296875" bestFit="1" customWidth="1"/>
    <col min="4" max="4" width="12.08984375" bestFit="1" customWidth="1"/>
    <col min="5" max="5" width="12" bestFit="1" customWidth="1"/>
    <col min="6" max="6" width="14.1796875" customWidth="1"/>
    <col min="7" max="7" width="9.453125" bestFit="1" customWidth="1"/>
    <col min="8" max="8" width="12.6328125" customWidth="1"/>
    <col min="10" max="10" width="15.7265625" customWidth="1"/>
  </cols>
  <sheetData>
    <row r="1" spans="1:10" s="19" customFormat="1" ht="14.5" customHeight="1" x14ac:dyDescent="0.35">
      <c r="A1" s="42" t="s">
        <v>77</v>
      </c>
      <c r="B1" s="43"/>
      <c r="C1" s="43"/>
      <c r="D1" s="43"/>
      <c r="E1" s="43"/>
      <c r="F1" s="43"/>
      <c r="G1" s="43"/>
      <c r="H1" s="43"/>
      <c r="I1" s="43"/>
      <c r="J1" s="44"/>
    </row>
    <row r="2" spans="1:10" s="8" customFormat="1" ht="43.5" x14ac:dyDescent="0.35">
      <c r="A2" s="22" t="s">
        <v>1</v>
      </c>
      <c r="B2" s="7" t="s">
        <v>64</v>
      </c>
      <c r="C2" s="7" t="s">
        <v>65</v>
      </c>
      <c r="D2" s="7" t="s">
        <v>66</v>
      </c>
      <c r="E2" s="7" t="s">
        <v>67</v>
      </c>
      <c r="F2" s="7" t="s">
        <v>68</v>
      </c>
      <c r="G2" s="7" t="s">
        <v>69</v>
      </c>
      <c r="H2" s="7" t="s">
        <v>80</v>
      </c>
      <c r="I2" s="7" t="s">
        <v>79</v>
      </c>
      <c r="J2" s="32" t="s">
        <v>70</v>
      </c>
    </row>
    <row r="3" spans="1:10" s="4" customFormat="1" x14ac:dyDescent="0.35">
      <c r="A3" s="15" t="s">
        <v>13</v>
      </c>
      <c r="B3" s="3"/>
      <c r="C3" s="3"/>
      <c r="D3" s="3"/>
      <c r="E3" s="3"/>
      <c r="F3" s="3"/>
      <c r="G3" s="3"/>
      <c r="H3" s="3"/>
      <c r="I3" s="3"/>
      <c r="J3" s="33"/>
    </row>
    <row r="4" spans="1:10" x14ac:dyDescent="0.35">
      <c r="A4" s="16" t="s">
        <v>14</v>
      </c>
      <c r="B4" s="1">
        <v>468</v>
      </c>
      <c r="C4" s="1">
        <v>6</v>
      </c>
      <c r="D4" s="1">
        <v>2</v>
      </c>
      <c r="E4" s="1">
        <v>2132983</v>
      </c>
      <c r="F4" s="1">
        <v>36</v>
      </c>
      <c r="G4" s="30">
        <v>0</v>
      </c>
      <c r="H4" s="30">
        <v>1146</v>
      </c>
      <c r="I4" s="1">
        <v>1.68</v>
      </c>
      <c r="J4" s="34">
        <v>145.51</v>
      </c>
    </row>
    <row r="5" spans="1:10" x14ac:dyDescent="0.35">
      <c r="A5" s="16" t="s">
        <v>15</v>
      </c>
      <c r="B5" s="1">
        <v>6843</v>
      </c>
      <c r="C5" s="1">
        <v>47605</v>
      </c>
      <c r="D5" s="1">
        <v>203</v>
      </c>
      <c r="E5" s="1">
        <v>22263076</v>
      </c>
      <c r="F5" s="1">
        <v>60669</v>
      </c>
      <c r="G5" s="30">
        <v>71.98</v>
      </c>
      <c r="H5" s="30">
        <v>8348.61</v>
      </c>
      <c r="I5" s="1">
        <v>3.44</v>
      </c>
      <c r="J5" s="34">
        <v>4729.49</v>
      </c>
    </row>
    <row r="6" spans="1:10" x14ac:dyDescent="0.35">
      <c r="A6" s="16" t="s">
        <v>16</v>
      </c>
      <c r="B6" s="1">
        <v>780</v>
      </c>
      <c r="C6" s="1">
        <v>7206</v>
      </c>
      <c r="D6" s="1">
        <v>157</v>
      </c>
      <c r="E6" s="1">
        <v>9984856</v>
      </c>
      <c r="F6" s="1">
        <v>5553</v>
      </c>
      <c r="G6" s="30">
        <v>119.52</v>
      </c>
      <c r="H6" s="30">
        <v>1961.59</v>
      </c>
      <c r="I6" s="1">
        <v>1.95</v>
      </c>
      <c r="J6" s="34">
        <v>1569.92</v>
      </c>
    </row>
    <row r="7" spans="1:10" x14ac:dyDescent="0.35">
      <c r="A7" s="16" t="s">
        <v>17</v>
      </c>
      <c r="B7" s="1">
        <v>331</v>
      </c>
      <c r="C7" s="1">
        <v>756</v>
      </c>
      <c r="D7" s="1">
        <v>11</v>
      </c>
      <c r="E7" s="1">
        <v>296819</v>
      </c>
      <c r="F7" s="1">
        <v>985</v>
      </c>
      <c r="G7" s="30">
        <v>0</v>
      </c>
      <c r="H7" s="30">
        <v>513</v>
      </c>
      <c r="I7" s="1">
        <v>1.67</v>
      </c>
      <c r="J7" s="34">
        <v>59.82</v>
      </c>
    </row>
    <row r="8" spans="1:10" x14ac:dyDescent="0.35">
      <c r="A8" s="16" t="s">
        <v>18</v>
      </c>
      <c r="B8" s="1">
        <v>2421</v>
      </c>
      <c r="C8" s="1">
        <v>7578</v>
      </c>
      <c r="D8" s="1">
        <v>133</v>
      </c>
      <c r="E8" s="1">
        <v>3522212</v>
      </c>
      <c r="F8" s="1">
        <v>22471</v>
      </c>
      <c r="G8" s="30">
        <v>230.78</v>
      </c>
      <c r="H8" s="30">
        <v>1236.8399999999999</v>
      </c>
      <c r="I8" s="1">
        <v>1.66</v>
      </c>
      <c r="J8" s="34">
        <v>1736.11</v>
      </c>
    </row>
    <row r="9" spans="1:10" x14ac:dyDescent="0.35">
      <c r="A9" s="16" t="s">
        <v>19</v>
      </c>
      <c r="B9" s="1">
        <v>2705</v>
      </c>
      <c r="C9" s="1">
        <v>957</v>
      </c>
      <c r="D9" s="1">
        <v>52</v>
      </c>
      <c r="E9" s="1">
        <v>7759399</v>
      </c>
      <c r="F9" s="1">
        <v>30960</v>
      </c>
      <c r="G9" s="30">
        <v>0</v>
      </c>
      <c r="H9" s="30">
        <v>1866.87</v>
      </c>
      <c r="I9" s="1">
        <v>2.0099999999999998</v>
      </c>
      <c r="J9" s="34">
        <v>2823.54</v>
      </c>
    </row>
    <row r="10" spans="1:10" x14ac:dyDescent="0.35">
      <c r="A10" s="16" t="s">
        <v>20</v>
      </c>
      <c r="B10" s="1">
        <v>8919</v>
      </c>
      <c r="C10" s="1">
        <v>134802</v>
      </c>
      <c r="D10" s="1">
        <v>203</v>
      </c>
      <c r="E10" s="1">
        <v>8642969</v>
      </c>
      <c r="F10" s="1">
        <v>25537</v>
      </c>
      <c r="G10" s="30">
        <v>349.2</v>
      </c>
      <c r="H10" s="30">
        <v>3211.89</v>
      </c>
      <c r="I10" s="1">
        <v>1.64</v>
      </c>
      <c r="J10" s="34">
        <v>4303.6000000000004</v>
      </c>
    </row>
    <row r="11" spans="1:10" x14ac:dyDescent="0.35">
      <c r="A11" s="16" t="s">
        <v>21</v>
      </c>
      <c r="B11" s="1">
        <v>11090</v>
      </c>
      <c r="C11" s="1">
        <v>42487</v>
      </c>
      <c r="D11" s="1">
        <v>283</v>
      </c>
      <c r="E11" s="1">
        <v>29310084</v>
      </c>
      <c r="F11" s="1">
        <v>46219</v>
      </c>
      <c r="G11" s="30">
        <v>132.83000000000001</v>
      </c>
      <c r="H11" s="30">
        <v>9109.65</v>
      </c>
      <c r="I11" s="1">
        <v>2.46</v>
      </c>
      <c r="J11" s="34">
        <v>6370.6</v>
      </c>
    </row>
    <row r="12" spans="1:10" x14ac:dyDescent="0.35">
      <c r="A12" s="16" t="s">
        <v>22</v>
      </c>
      <c r="B12" s="1">
        <v>4266</v>
      </c>
      <c r="C12" s="1">
        <v>12123</v>
      </c>
      <c r="D12" s="1">
        <v>339</v>
      </c>
      <c r="E12" s="1">
        <v>9711260</v>
      </c>
      <c r="F12" s="1">
        <v>43082</v>
      </c>
      <c r="G12" s="30">
        <v>137.32</v>
      </c>
      <c r="H12" s="30">
        <v>3236.11</v>
      </c>
      <c r="I12" s="1">
        <v>1.68</v>
      </c>
      <c r="J12" s="34">
        <v>3697.13</v>
      </c>
    </row>
    <row r="13" spans="1:10" x14ac:dyDescent="0.35">
      <c r="A13" s="16" t="s">
        <v>23</v>
      </c>
      <c r="B13" s="1">
        <v>1117</v>
      </c>
      <c r="C13" s="1">
        <v>1755</v>
      </c>
      <c r="D13" s="1">
        <v>19</v>
      </c>
      <c r="E13" s="1">
        <v>3453448</v>
      </c>
      <c r="F13" s="1">
        <v>2592</v>
      </c>
      <c r="G13" s="30">
        <v>0</v>
      </c>
      <c r="H13" s="30">
        <v>455</v>
      </c>
      <c r="I13" s="1">
        <v>1.79</v>
      </c>
      <c r="J13" s="34">
        <v>193.7</v>
      </c>
    </row>
    <row r="14" spans="1:10" x14ac:dyDescent="0.35">
      <c r="A14" s="16" t="s">
        <v>24</v>
      </c>
      <c r="B14" s="1">
        <v>1299</v>
      </c>
      <c r="C14" s="1">
        <v>2427</v>
      </c>
      <c r="D14" s="1">
        <v>114</v>
      </c>
      <c r="E14" s="1">
        <v>2566309</v>
      </c>
      <c r="F14" s="1">
        <v>9662</v>
      </c>
      <c r="G14" s="30">
        <v>528.80999999999995</v>
      </c>
      <c r="H14" s="30">
        <v>1834.35</v>
      </c>
      <c r="I14" s="1">
        <v>2.87</v>
      </c>
      <c r="J14" s="34">
        <v>644.67999999999995</v>
      </c>
    </row>
    <row r="15" spans="1:10" x14ac:dyDescent="0.35">
      <c r="A15" s="16" t="s">
        <v>25</v>
      </c>
      <c r="B15" s="1">
        <v>1372</v>
      </c>
      <c r="C15" s="1">
        <v>692</v>
      </c>
      <c r="D15" s="1">
        <v>105</v>
      </c>
      <c r="E15" s="1">
        <v>1667670</v>
      </c>
      <c r="F15" s="1">
        <v>9197</v>
      </c>
      <c r="G15" s="30">
        <v>159.5</v>
      </c>
      <c r="H15" s="30">
        <v>432.74</v>
      </c>
      <c r="I15" s="1">
        <v>1.76</v>
      </c>
      <c r="J15" s="34">
        <v>1191.94</v>
      </c>
    </row>
    <row r="16" spans="1:10" x14ac:dyDescent="0.35">
      <c r="A16" s="16" t="s">
        <v>26</v>
      </c>
      <c r="B16" s="1">
        <v>9569</v>
      </c>
      <c r="C16" s="1">
        <v>56762</v>
      </c>
      <c r="D16" s="1">
        <v>1310</v>
      </c>
      <c r="E16" s="1">
        <v>13389801</v>
      </c>
      <c r="F16" s="1">
        <v>5539</v>
      </c>
      <c r="G16" s="30">
        <v>0</v>
      </c>
      <c r="H16" s="30">
        <v>9375</v>
      </c>
      <c r="I16" s="1">
        <v>0.63</v>
      </c>
      <c r="J16" s="34">
        <v>4798</v>
      </c>
    </row>
    <row r="17" spans="1:10" x14ac:dyDescent="0.35">
      <c r="A17" s="16" t="s">
        <v>27</v>
      </c>
      <c r="B17" s="1">
        <v>64</v>
      </c>
      <c r="C17" s="1">
        <v>198</v>
      </c>
      <c r="D17" s="1">
        <v>4</v>
      </c>
      <c r="E17" s="1">
        <v>389807</v>
      </c>
      <c r="F17" s="1">
        <v>2572</v>
      </c>
      <c r="G17" s="30">
        <v>0</v>
      </c>
      <c r="H17" s="30">
        <v>495.79</v>
      </c>
      <c r="I17" s="1">
        <v>1.91</v>
      </c>
      <c r="J17" s="34">
        <v>84.78</v>
      </c>
    </row>
    <row r="18" spans="1:10" x14ac:dyDescent="0.35">
      <c r="A18" s="16" t="s">
        <v>28</v>
      </c>
      <c r="B18" s="1">
        <v>243</v>
      </c>
      <c r="C18" s="1">
        <v>20</v>
      </c>
      <c r="D18" s="1">
        <v>10</v>
      </c>
      <c r="E18" s="1">
        <v>194578</v>
      </c>
      <c r="F18" s="1">
        <v>479</v>
      </c>
      <c r="G18" s="30">
        <v>145.06</v>
      </c>
      <c r="H18" s="30">
        <v>442.13</v>
      </c>
      <c r="I18" s="1">
        <v>2.2200000000000002</v>
      </c>
      <c r="J18" s="34">
        <v>217.74</v>
      </c>
    </row>
    <row r="19" spans="1:10" x14ac:dyDescent="0.35">
      <c r="A19" s="16" t="s">
        <v>29</v>
      </c>
      <c r="B19" s="1">
        <v>6076</v>
      </c>
      <c r="C19" s="1">
        <v>33482</v>
      </c>
      <c r="D19" s="1">
        <v>128</v>
      </c>
      <c r="E19" s="1">
        <v>7179927</v>
      </c>
      <c r="F19" s="1">
        <v>33876</v>
      </c>
      <c r="G19" s="30">
        <v>0</v>
      </c>
      <c r="H19" s="30">
        <v>2299.8200000000002</v>
      </c>
      <c r="I19" s="1">
        <v>1.66</v>
      </c>
      <c r="J19" s="34">
        <v>1233.95</v>
      </c>
    </row>
    <row r="20" spans="1:10" x14ac:dyDescent="0.35">
      <c r="A20" s="16" t="s">
        <v>30</v>
      </c>
      <c r="B20" s="1">
        <v>2413</v>
      </c>
      <c r="C20" s="1">
        <v>8438</v>
      </c>
      <c r="D20" s="1">
        <v>158</v>
      </c>
      <c r="E20" s="1">
        <v>2422646</v>
      </c>
      <c r="F20" s="1">
        <v>19649</v>
      </c>
      <c r="G20" s="30">
        <v>179.6</v>
      </c>
      <c r="H20" s="30">
        <v>1447.04</v>
      </c>
      <c r="I20" s="14">
        <v>2.1</v>
      </c>
      <c r="J20" s="34">
        <v>1628.9</v>
      </c>
    </row>
    <row r="21" spans="1:10" x14ac:dyDescent="0.35">
      <c r="A21" s="16" t="s">
        <v>31</v>
      </c>
      <c r="B21" s="1">
        <v>5603</v>
      </c>
      <c r="C21" s="1">
        <v>14676</v>
      </c>
      <c r="D21" s="1">
        <v>139</v>
      </c>
      <c r="E21" s="1">
        <v>14900144</v>
      </c>
      <c r="F21" s="1">
        <v>10151</v>
      </c>
      <c r="G21" s="30">
        <v>1203.7</v>
      </c>
      <c r="H21" s="30">
        <v>1534.88</v>
      </c>
      <c r="I21" s="1">
        <v>1.85</v>
      </c>
      <c r="J21" s="34">
        <v>3653.73</v>
      </c>
    </row>
    <row r="22" spans="1:10" x14ac:dyDescent="0.35">
      <c r="A22" s="16" t="s">
        <v>32</v>
      </c>
      <c r="B22" s="1">
        <v>3121</v>
      </c>
      <c r="C22" s="1">
        <v>3543</v>
      </c>
      <c r="D22" s="1">
        <v>203</v>
      </c>
      <c r="E22" s="1">
        <v>4125052</v>
      </c>
      <c r="F22" s="1">
        <v>40637</v>
      </c>
      <c r="G22" s="30">
        <v>59.4</v>
      </c>
      <c r="H22" s="30">
        <v>2357.2600000000002</v>
      </c>
      <c r="I22" s="1">
        <v>4.62</v>
      </c>
      <c r="J22" s="34">
        <v>6115.63</v>
      </c>
    </row>
    <row r="23" spans="1:10" x14ac:dyDescent="0.35">
      <c r="A23" s="16" t="s">
        <v>33</v>
      </c>
      <c r="B23" s="1">
        <v>7941</v>
      </c>
      <c r="C23" s="1">
        <v>58160</v>
      </c>
      <c r="D23" s="1">
        <v>200</v>
      </c>
      <c r="E23" s="1">
        <v>9200677</v>
      </c>
      <c r="F23" s="1">
        <v>32814</v>
      </c>
      <c r="G23" s="30">
        <v>380.9</v>
      </c>
      <c r="H23" s="30">
        <v>2940.25</v>
      </c>
      <c r="I23" s="1">
        <v>1.97</v>
      </c>
      <c r="J23" s="34">
        <v>2660.95</v>
      </c>
    </row>
    <row r="24" spans="1:10" x14ac:dyDescent="0.35">
      <c r="A24" s="16" t="s">
        <v>34</v>
      </c>
      <c r="B24" s="1">
        <v>13929</v>
      </c>
      <c r="C24" s="1">
        <v>107694</v>
      </c>
      <c r="D24" s="1">
        <v>2171</v>
      </c>
      <c r="E24" s="1">
        <v>29609365</v>
      </c>
      <c r="F24" s="1">
        <v>1457</v>
      </c>
      <c r="G24" s="30">
        <v>0</v>
      </c>
      <c r="H24" s="30">
        <v>17499.560000000001</v>
      </c>
      <c r="I24" s="1">
        <v>1.66</v>
      </c>
      <c r="J24" s="34">
        <v>8771.23</v>
      </c>
    </row>
    <row r="25" spans="1:10" x14ac:dyDescent="0.35">
      <c r="A25" s="16" t="s">
        <v>35</v>
      </c>
      <c r="B25" s="1">
        <v>7471</v>
      </c>
      <c r="C25" s="1">
        <v>48651</v>
      </c>
      <c r="D25" s="1">
        <v>1550</v>
      </c>
      <c r="E25" s="1">
        <v>7209311</v>
      </c>
      <c r="F25" s="1">
        <v>7507</v>
      </c>
      <c r="G25" s="30">
        <v>0</v>
      </c>
      <c r="H25" s="30">
        <v>4620</v>
      </c>
      <c r="I25" s="1">
        <v>0.15</v>
      </c>
      <c r="J25" s="34">
        <v>4168.0200000000004</v>
      </c>
    </row>
    <row r="26" spans="1:10" x14ac:dyDescent="0.35">
      <c r="A26" s="16" t="s">
        <v>36</v>
      </c>
      <c r="B26" s="1">
        <v>11579</v>
      </c>
      <c r="C26" s="1">
        <v>87490</v>
      </c>
      <c r="D26" s="1">
        <v>1729</v>
      </c>
      <c r="E26" s="1">
        <v>12984546</v>
      </c>
      <c r="F26" s="1">
        <v>0</v>
      </c>
      <c r="G26" s="30">
        <v>0</v>
      </c>
      <c r="H26" s="30">
        <v>2095.1799999999998</v>
      </c>
      <c r="I26" s="1">
        <v>0.51</v>
      </c>
      <c r="J26" s="34">
        <v>3271.4</v>
      </c>
    </row>
    <row r="27" spans="1:10" x14ac:dyDescent="0.35">
      <c r="A27" s="16" t="s">
        <v>37</v>
      </c>
      <c r="B27" s="1">
        <v>1660</v>
      </c>
      <c r="C27" s="1">
        <v>4233</v>
      </c>
      <c r="D27" s="1">
        <v>117</v>
      </c>
      <c r="E27" s="1">
        <v>2536425</v>
      </c>
      <c r="F27" s="1">
        <v>5474</v>
      </c>
      <c r="G27" s="30">
        <v>0</v>
      </c>
      <c r="H27" s="30">
        <v>1128.47</v>
      </c>
      <c r="I27" s="1">
        <v>1.92</v>
      </c>
      <c r="J27" s="34">
        <v>723.84</v>
      </c>
    </row>
    <row r="28" spans="1:10" s="4" customFormat="1" x14ac:dyDescent="0.35">
      <c r="A28" s="15" t="s">
        <v>38</v>
      </c>
      <c r="B28" s="3">
        <f>SUM(B4:B27)</f>
        <v>111280</v>
      </c>
      <c r="C28" s="3">
        <f t="shared" ref="C28:J28" si="0">SUM(C4:C27)</f>
        <v>681741</v>
      </c>
      <c r="D28" s="3">
        <f t="shared" si="0"/>
        <v>9340</v>
      </c>
      <c r="E28" s="3">
        <f t="shared" si="0"/>
        <v>205453364</v>
      </c>
      <c r="F28" s="3">
        <f t="shared" si="0"/>
        <v>417118</v>
      </c>
      <c r="G28" s="29">
        <f t="shared" si="0"/>
        <v>3698.6000000000004</v>
      </c>
      <c r="H28" s="29">
        <f t="shared" si="0"/>
        <v>79588.029999999984</v>
      </c>
      <c r="I28" s="3"/>
      <c r="J28" s="35">
        <f t="shared" si="0"/>
        <v>64794.21</v>
      </c>
    </row>
    <row r="29" spans="1:10" x14ac:dyDescent="0.35">
      <c r="A29" s="16" t="s">
        <v>39</v>
      </c>
      <c r="B29" s="1">
        <v>108341</v>
      </c>
      <c r="C29" s="1">
        <v>682314</v>
      </c>
      <c r="D29" s="1">
        <v>10009</v>
      </c>
      <c r="E29" s="1">
        <v>194410415</v>
      </c>
      <c r="F29" s="1">
        <v>249227</v>
      </c>
      <c r="G29" s="30">
        <v>4683.29</v>
      </c>
      <c r="H29" s="30">
        <v>68704.399999999994</v>
      </c>
      <c r="I29" s="1"/>
      <c r="J29" s="34">
        <v>61292</v>
      </c>
    </row>
    <row r="30" spans="1:10" s="4" customFormat="1" x14ac:dyDescent="0.35">
      <c r="A30" s="15" t="s">
        <v>40</v>
      </c>
      <c r="B30" s="3"/>
      <c r="C30" s="3"/>
      <c r="D30" s="3"/>
      <c r="E30" s="3"/>
      <c r="F30" s="3"/>
      <c r="G30" s="29"/>
      <c r="H30" s="29"/>
      <c r="I30" s="3"/>
      <c r="J30" s="35"/>
    </row>
    <row r="31" spans="1:10" x14ac:dyDescent="0.35">
      <c r="A31" s="16" t="s">
        <v>41</v>
      </c>
      <c r="B31" s="1">
        <v>6039</v>
      </c>
      <c r="C31" s="1">
        <v>103850</v>
      </c>
      <c r="D31" s="1">
        <v>161</v>
      </c>
      <c r="E31" s="1">
        <v>1459934</v>
      </c>
      <c r="F31" s="1">
        <v>4648</v>
      </c>
      <c r="G31" s="30">
        <v>629.30999999999995</v>
      </c>
      <c r="H31" s="30">
        <v>1534</v>
      </c>
      <c r="I31" s="1">
        <v>1.72</v>
      </c>
      <c r="J31" s="34">
        <v>586.04999999999995</v>
      </c>
    </row>
    <row r="32" spans="1:10" x14ac:dyDescent="0.35">
      <c r="A32" s="16" t="s">
        <v>42</v>
      </c>
      <c r="B32" s="1">
        <v>3427</v>
      </c>
      <c r="C32" s="1">
        <v>63011</v>
      </c>
      <c r="D32" s="1">
        <v>113</v>
      </c>
      <c r="E32" s="1">
        <v>602462</v>
      </c>
      <c r="F32" s="1">
        <v>39</v>
      </c>
      <c r="G32" s="30">
        <v>213.21</v>
      </c>
      <c r="H32" s="30">
        <v>1818</v>
      </c>
      <c r="I32" s="1">
        <v>1.77</v>
      </c>
      <c r="J32" s="34">
        <v>148.91</v>
      </c>
    </row>
    <row r="33" spans="1:10" x14ac:dyDescent="0.35">
      <c r="A33" s="16" t="s">
        <v>43</v>
      </c>
      <c r="B33" s="1">
        <v>14311</v>
      </c>
      <c r="C33" s="1">
        <v>197906</v>
      </c>
      <c r="D33" s="1">
        <v>206</v>
      </c>
      <c r="E33" s="1">
        <v>1783636</v>
      </c>
      <c r="F33" s="1">
        <v>43181</v>
      </c>
      <c r="G33" s="30">
        <v>0</v>
      </c>
      <c r="H33" s="30">
        <v>1285.49</v>
      </c>
      <c r="I33" s="1">
        <v>1.85</v>
      </c>
      <c r="J33" s="34">
        <v>1395.85</v>
      </c>
    </row>
    <row r="34" spans="1:10" x14ac:dyDescent="0.35">
      <c r="A34" s="16" t="s">
        <v>44</v>
      </c>
      <c r="B34" s="1">
        <v>2906</v>
      </c>
      <c r="C34" s="1">
        <v>49551</v>
      </c>
      <c r="D34" s="1">
        <v>77</v>
      </c>
      <c r="E34" s="1">
        <v>332938</v>
      </c>
      <c r="F34" s="1">
        <v>0</v>
      </c>
      <c r="G34" s="30">
        <v>547.63</v>
      </c>
      <c r="H34" s="30">
        <v>1471.76</v>
      </c>
      <c r="I34" s="1">
        <v>1.68</v>
      </c>
      <c r="J34" s="34">
        <v>226.35</v>
      </c>
    </row>
    <row r="35" spans="1:10" x14ac:dyDescent="0.35">
      <c r="A35" s="16" t="s">
        <v>45</v>
      </c>
      <c r="B35" s="1">
        <v>14034</v>
      </c>
      <c r="C35" s="1">
        <v>549579</v>
      </c>
      <c r="D35" s="1">
        <v>807</v>
      </c>
      <c r="E35" s="1">
        <v>7573624</v>
      </c>
      <c r="F35" s="1">
        <v>8827</v>
      </c>
      <c r="G35" s="30">
        <v>0</v>
      </c>
      <c r="H35" s="30">
        <v>4513.38</v>
      </c>
      <c r="I35" s="1">
        <v>1.67</v>
      </c>
      <c r="J35" s="34">
        <v>1794.13</v>
      </c>
    </row>
    <row r="36" spans="1:10" s="4" customFormat="1" x14ac:dyDescent="0.35">
      <c r="A36" s="15" t="s">
        <v>74</v>
      </c>
      <c r="B36" s="3">
        <f>SUM(B31:B35)</f>
        <v>40717</v>
      </c>
      <c r="C36" s="3">
        <f t="shared" ref="C36:J36" si="1">SUM(C31:C35)</f>
        <v>963897</v>
      </c>
      <c r="D36" s="3">
        <f t="shared" si="1"/>
        <v>1364</v>
      </c>
      <c r="E36" s="3">
        <f t="shared" si="1"/>
        <v>11752594</v>
      </c>
      <c r="F36" s="3">
        <f t="shared" si="1"/>
        <v>56695</v>
      </c>
      <c r="G36" s="29">
        <f t="shared" si="1"/>
        <v>1390.15</v>
      </c>
      <c r="H36" s="29">
        <f t="shared" si="1"/>
        <v>10622.630000000001</v>
      </c>
      <c r="I36" s="3"/>
      <c r="J36" s="35">
        <f t="shared" si="1"/>
        <v>4151.29</v>
      </c>
    </row>
    <row r="37" spans="1:10" x14ac:dyDescent="0.35">
      <c r="A37" s="16" t="s">
        <v>39</v>
      </c>
      <c r="B37" s="1">
        <v>33774</v>
      </c>
      <c r="C37" s="1">
        <v>772227</v>
      </c>
      <c r="D37" s="1">
        <v>1150</v>
      </c>
      <c r="E37" s="1">
        <v>10692907</v>
      </c>
      <c r="F37" s="1">
        <v>71062</v>
      </c>
      <c r="G37" s="30">
        <v>1427.86</v>
      </c>
      <c r="H37" s="30">
        <v>9370.69</v>
      </c>
      <c r="I37" s="1"/>
      <c r="J37" s="34">
        <v>4125.1000000000004</v>
      </c>
    </row>
    <row r="38" spans="1:10" s="4" customFormat="1" x14ac:dyDescent="0.35">
      <c r="A38" s="15" t="s">
        <v>46</v>
      </c>
      <c r="B38" s="3">
        <f>B36+B28</f>
        <v>151997</v>
      </c>
      <c r="C38" s="3">
        <f t="shared" ref="C38:J38" si="2">C36+C28</f>
        <v>1645638</v>
      </c>
      <c r="D38" s="3">
        <f t="shared" si="2"/>
        <v>10704</v>
      </c>
      <c r="E38" s="3">
        <f t="shared" si="2"/>
        <v>217205958</v>
      </c>
      <c r="F38" s="3">
        <f t="shared" si="2"/>
        <v>473813</v>
      </c>
      <c r="G38" s="29">
        <f t="shared" si="2"/>
        <v>5088.75</v>
      </c>
      <c r="H38" s="29">
        <f t="shared" si="2"/>
        <v>90210.659999999989</v>
      </c>
      <c r="I38" s="3"/>
      <c r="J38" s="35">
        <f t="shared" si="2"/>
        <v>68945.5</v>
      </c>
    </row>
    <row r="39" spans="1:10" s="4" customFormat="1" x14ac:dyDescent="0.35">
      <c r="A39" s="15" t="s">
        <v>47</v>
      </c>
      <c r="B39" s="3"/>
      <c r="C39" s="3"/>
      <c r="D39" s="3"/>
      <c r="E39" s="3"/>
      <c r="F39" s="3"/>
      <c r="G39" s="29"/>
      <c r="H39" s="29"/>
      <c r="I39" s="3"/>
      <c r="J39" s="35"/>
    </row>
    <row r="40" spans="1:10" x14ac:dyDescent="0.35">
      <c r="A40" s="16" t="s">
        <v>48</v>
      </c>
      <c r="B40" s="1">
        <v>272</v>
      </c>
      <c r="C40" s="1">
        <v>48</v>
      </c>
      <c r="D40" s="1">
        <v>21</v>
      </c>
      <c r="E40" s="1">
        <v>47519434</v>
      </c>
      <c r="F40" s="1">
        <v>0</v>
      </c>
      <c r="G40" s="30">
        <v>0</v>
      </c>
      <c r="H40" s="30">
        <v>5372.3</v>
      </c>
      <c r="I40" s="1">
        <v>2.4500000000000002</v>
      </c>
      <c r="J40" s="34">
        <v>862</v>
      </c>
    </row>
    <row r="41" spans="1:10" x14ac:dyDescent="0.35">
      <c r="A41" s="16" t="s">
        <v>49</v>
      </c>
      <c r="B41" s="1">
        <v>569</v>
      </c>
      <c r="C41" s="1">
        <v>177</v>
      </c>
      <c r="D41" s="1">
        <v>52</v>
      </c>
      <c r="E41" s="1">
        <v>10603</v>
      </c>
      <c r="F41" s="1">
        <v>0</v>
      </c>
      <c r="G41" s="30">
        <v>0</v>
      </c>
      <c r="H41" s="30">
        <v>7840.88</v>
      </c>
      <c r="I41" s="25">
        <v>30.05</v>
      </c>
      <c r="J41" s="34">
        <v>3293</v>
      </c>
    </row>
    <row r="42" spans="1:10" s="4" customFormat="1" x14ac:dyDescent="0.35">
      <c r="A42" s="15" t="s">
        <v>50</v>
      </c>
      <c r="B42" s="3">
        <f>B40+B41</f>
        <v>841</v>
      </c>
      <c r="C42" s="3">
        <f t="shared" ref="C42:J42" si="3">C40+C41</f>
        <v>225</v>
      </c>
      <c r="D42" s="3">
        <f t="shared" si="3"/>
        <v>73</v>
      </c>
      <c r="E42" s="3">
        <f t="shared" si="3"/>
        <v>47530037</v>
      </c>
      <c r="F42" s="3">
        <f t="shared" si="3"/>
        <v>0</v>
      </c>
      <c r="G42" s="29">
        <f t="shared" si="3"/>
        <v>0</v>
      </c>
      <c r="H42" s="29">
        <f t="shared" si="3"/>
        <v>13213.18</v>
      </c>
      <c r="I42" s="3"/>
      <c r="J42" s="35">
        <f t="shared" si="3"/>
        <v>4155</v>
      </c>
    </row>
    <row r="43" spans="1:10" x14ac:dyDescent="0.35">
      <c r="A43" s="16" t="s">
        <v>39</v>
      </c>
      <c r="B43" s="1">
        <v>829</v>
      </c>
      <c r="C43" s="1">
        <v>218</v>
      </c>
      <c r="D43" s="1">
        <v>86</v>
      </c>
      <c r="E43" s="1">
        <v>41792822</v>
      </c>
      <c r="F43" s="1">
        <v>0</v>
      </c>
      <c r="G43" s="30">
        <v>0</v>
      </c>
      <c r="H43" s="30">
        <v>10999.21</v>
      </c>
      <c r="I43" s="1"/>
      <c r="J43" s="34">
        <v>4450.2</v>
      </c>
    </row>
    <row r="44" spans="1:10" s="4" customFormat="1" x14ac:dyDescent="0.35">
      <c r="A44" s="15" t="s">
        <v>51</v>
      </c>
      <c r="B44" s="3">
        <f>B38+B42</f>
        <v>152838</v>
      </c>
      <c r="C44" s="3">
        <f t="shared" ref="C44:J44" si="4">C38+C42</f>
        <v>1645863</v>
      </c>
      <c r="D44" s="3">
        <f t="shared" si="4"/>
        <v>10777</v>
      </c>
      <c r="E44" s="3">
        <f t="shared" si="4"/>
        <v>264735995</v>
      </c>
      <c r="F44" s="3">
        <f t="shared" si="4"/>
        <v>473813</v>
      </c>
      <c r="G44" s="29">
        <f t="shared" si="4"/>
        <v>5088.75</v>
      </c>
      <c r="H44" s="29">
        <f t="shared" si="4"/>
        <v>103423.84</v>
      </c>
      <c r="I44" s="3"/>
      <c r="J44" s="35">
        <f t="shared" si="4"/>
        <v>73100.5</v>
      </c>
    </row>
    <row r="45" spans="1:10" x14ac:dyDescent="0.35">
      <c r="A45" s="16" t="s">
        <v>39</v>
      </c>
      <c r="B45" s="1">
        <v>142944</v>
      </c>
      <c r="C45" s="1">
        <v>1454759</v>
      </c>
      <c r="D45" s="1">
        <v>11245</v>
      </c>
      <c r="E45" s="1">
        <v>246896144</v>
      </c>
      <c r="F45" s="1">
        <v>320289</v>
      </c>
      <c r="G45" s="30">
        <v>6111.15</v>
      </c>
      <c r="H45" s="30">
        <v>89074.3</v>
      </c>
      <c r="I45" s="1"/>
      <c r="J45" s="34">
        <v>69867.3</v>
      </c>
    </row>
    <row r="46" spans="1:10" ht="15" thickBot="1" x14ac:dyDescent="0.4">
      <c r="A46" s="17" t="s">
        <v>52</v>
      </c>
      <c r="B46" s="18">
        <f>(B44-B45)/B45</f>
        <v>6.9215916722632637E-2</v>
      </c>
      <c r="C46" s="18">
        <f t="shared" ref="C46:J46" si="5">(C44-C45)/C45</f>
        <v>0.13136471401792324</v>
      </c>
      <c r="D46" s="18">
        <f t="shared" si="5"/>
        <v>-4.161849710982659E-2</v>
      </c>
      <c r="E46" s="18">
        <f t="shared" si="5"/>
        <v>7.2256499072743716E-2</v>
      </c>
      <c r="F46" s="18">
        <f t="shared" si="5"/>
        <v>0.47932960545007791</v>
      </c>
      <c r="G46" s="18">
        <f t="shared" si="5"/>
        <v>-0.16730075354065924</v>
      </c>
      <c r="H46" s="31"/>
      <c r="I46" s="36"/>
      <c r="J46" s="37">
        <f t="shared" si="5"/>
        <v>4.6276298067908693E-2</v>
      </c>
    </row>
  </sheetData>
  <mergeCells count="1">
    <mergeCell ref="A1:J1"/>
  </mergeCells>
  <pageMargins left="0.74803149606299213" right="0.74803149606299213" top="0.98425196850393704" bottom="0.98425196850393704" header="0.51181102362204722" footer="0.51181102362204722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Business Result</vt:lpstr>
      <vt:lpstr>Profit &amp; Ratios</vt:lpstr>
      <vt:lpstr>Industry Infrastructure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Priyanka</cp:lastModifiedBy>
  <cp:lastPrinted>2022-09-29T05:34:05Z</cp:lastPrinted>
  <dcterms:created xsi:type="dcterms:W3CDTF">2022-09-07T16:42:23Z</dcterms:created>
  <dcterms:modified xsi:type="dcterms:W3CDTF">2022-10-07T10:37:47Z</dcterms:modified>
</cp:coreProperties>
</file>