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 tabRatio="588" activeTab="2"/>
  </bookViews>
  <sheets>
    <sheet name="Health Portfolio-AUG 20" sheetId="9" r:id="rId1"/>
    <sheet name="Miscellaneous portfolio-AUG 20" sheetId="10" r:id="rId2"/>
    <sheet name="Segmentwise Report AUGUST 2020" sheetId="11" r:id="rId3"/>
  </sheets>
  <definedNames>
    <definedName name="_xlnm.Print_Area" localSheetId="1">'Miscellaneous portfolio-AUG 20'!$A$1:$H$70</definedName>
    <definedName name="_xlnm.Print_Titles" localSheetId="0">'Health Portfolio-AUG 20'!$3:$3</definedName>
    <definedName name="_xlnm.Print_Titles" localSheetId="1">'Miscellaneous portfolio-AUG 20'!$4:$4</definedName>
    <definedName name="_xlnm.Print_Titles" localSheetId="2">'Segmentwise Report AUGUST 2020'!$3:$3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6" i="11" l="1"/>
  <c r="O24" i="11"/>
  <c r="O18" i="11"/>
  <c r="O16" i="11"/>
  <c r="O12" i="11"/>
  <c r="O8" i="11"/>
  <c r="O14" i="11"/>
  <c r="O20" i="11"/>
  <c r="O10" i="11"/>
  <c r="O22" i="11"/>
  <c r="O5" i="11"/>
  <c r="O6" i="11"/>
  <c r="O7" i="11"/>
  <c r="O9" i="11"/>
  <c r="O11" i="11"/>
  <c r="O13" i="11"/>
  <c r="O15" i="11"/>
  <c r="O17" i="11"/>
  <c r="O19" i="11"/>
  <c r="O21" i="11"/>
  <c r="O23" i="11"/>
  <c r="O25" i="11"/>
  <c r="N81" i="11" l="1"/>
  <c r="N82" i="11"/>
  <c r="D74" i="9" l="1"/>
  <c r="E62" i="10"/>
  <c r="E61" i="10"/>
  <c r="E60" i="10"/>
  <c r="E59" i="10"/>
  <c r="N73" i="11" l="1"/>
  <c r="F47" i="9"/>
  <c r="F48" i="9"/>
  <c r="G47" i="9" l="1"/>
  <c r="O80" i="11"/>
  <c r="O79" i="11"/>
  <c r="O78" i="11"/>
  <c r="O77" i="11"/>
  <c r="F5" i="9" l="1"/>
  <c r="F6" i="9"/>
  <c r="I5" i="9" l="1"/>
  <c r="O41" i="11"/>
  <c r="E29" i="10" l="1"/>
  <c r="E30" i="10"/>
  <c r="F53" i="9"/>
  <c r="F54" i="9"/>
  <c r="G53" i="9" l="1"/>
  <c r="I53" i="9"/>
  <c r="P79" i="11" l="1"/>
  <c r="F61" i="9"/>
  <c r="F62" i="9"/>
  <c r="F63" i="9"/>
  <c r="F64" i="9"/>
  <c r="F65" i="9"/>
  <c r="F66" i="9"/>
  <c r="F67" i="9"/>
  <c r="F68" i="9"/>
  <c r="F60" i="9"/>
  <c r="F59" i="9"/>
  <c r="F72" i="9"/>
  <c r="F71" i="9"/>
  <c r="C82" i="11" l="1"/>
  <c r="D82" i="11"/>
  <c r="E82" i="11"/>
  <c r="F82" i="11"/>
  <c r="G82" i="11"/>
  <c r="H82" i="11"/>
  <c r="I82" i="11"/>
  <c r="J82" i="11"/>
  <c r="K82" i="11"/>
  <c r="L82" i="11"/>
  <c r="M82" i="11"/>
  <c r="C81" i="11"/>
  <c r="D81" i="11"/>
  <c r="E81" i="11"/>
  <c r="F81" i="11"/>
  <c r="G81" i="11"/>
  <c r="H81" i="11"/>
  <c r="I81" i="11"/>
  <c r="J81" i="11"/>
  <c r="K81" i="11"/>
  <c r="L81" i="11"/>
  <c r="M81" i="11"/>
  <c r="B82" i="11"/>
  <c r="B81" i="1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9" i="9"/>
  <c r="F50" i="9"/>
  <c r="F51" i="9"/>
  <c r="F52" i="9"/>
  <c r="B55" i="11" l="1"/>
  <c r="C55" i="11"/>
  <c r="D55" i="11"/>
  <c r="E55" i="11"/>
  <c r="F55" i="11"/>
  <c r="G55" i="11"/>
  <c r="H55" i="11"/>
  <c r="I55" i="11"/>
  <c r="J55" i="11"/>
  <c r="K55" i="11"/>
  <c r="L55" i="11"/>
  <c r="M55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J57" i="11" l="1"/>
  <c r="E57" i="11"/>
  <c r="K57" i="11"/>
  <c r="C57" i="11"/>
  <c r="M57" i="11"/>
  <c r="L57" i="11"/>
  <c r="B57" i="11"/>
  <c r="D57" i="11"/>
  <c r="F57" i="11"/>
  <c r="G57" i="11"/>
  <c r="H57" i="11"/>
  <c r="I57" i="11"/>
  <c r="D56" i="10"/>
  <c r="D55" i="10"/>
  <c r="C56" i="10"/>
  <c r="C55" i="10"/>
  <c r="B56" i="10"/>
  <c r="B55" i="10"/>
  <c r="E16" i="10" l="1"/>
  <c r="E15" i="10"/>
  <c r="H15" i="10" l="1"/>
  <c r="F15" i="10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M73" i="11"/>
  <c r="L73" i="11"/>
  <c r="K73" i="11"/>
  <c r="J73" i="11"/>
  <c r="I73" i="11"/>
  <c r="H73" i="11"/>
  <c r="G73" i="11"/>
  <c r="F73" i="11"/>
  <c r="E73" i="11"/>
  <c r="D73" i="11"/>
  <c r="C73" i="11"/>
  <c r="O68" i="11" l="1"/>
  <c r="O67" i="11"/>
  <c r="E74" i="9"/>
  <c r="E73" i="9"/>
  <c r="D73" i="9"/>
  <c r="C74" i="9"/>
  <c r="C73" i="9"/>
  <c r="B74" i="9"/>
  <c r="B73" i="9"/>
  <c r="E14" i="10"/>
  <c r="E13" i="10"/>
  <c r="P67" i="11" l="1"/>
  <c r="R67" i="11"/>
  <c r="I67" i="9"/>
  <c r="H13" i="10"/>
  <c r="F13" i="10"/>
  <c r="G67" i="9"/>
  <c r="E54" i="10" l="1"/>
  <c r="E43" i="10"/>
  <c r="E44" i="10"/>
  <c r="F43" i="10" l="1"/>
  <c r="E20" i="10" l="1"/>
  <c r="E19" i="10"/>
  <c r="H19" i="10" l="1"/>
  <c r="F19" i="10"/>
  <c r="C56" i="9"/>
  <c r="D56" i="9"/>
  <c r="E56" i="9"/>
  <c r="B56" i="9"/>
  <c r="C55" i="9"/>
  <c r="D55" i="9"/>
  <c r="E55" i="9"/>
  <c r="B55" i="9"/>
  <c r="B76" i="9" s="1"/>
  <c r="G5" i="9" l="1"/>
  <c r="R15" i="11" l="1"/>
  <c r="P15" i="11"/>
  <c r="I15" i="9" l="1"/>
  <c r="G15" i="9"/>
  <c r="R5" i="11" l="1"/>
  <c r="P5" i="11"/>
  <c r="O29" i="11"/>
  <c r="O45" i="11"/>
  <c r="O49" i="11"/>
  <c r="O53" i="11"/>
  <c r="O27" i="11"/>
  <c r="O28" i="11"/>
  <c r="O30" i="11"/>
  <c r="O31" i="11"/>
  <c r="O32" i="11"/>
  <c r="O35" i="11"/>
  <c r="O36" i="11"/>
  <c r="O38" i="11"/>
  <c r="O39" i="11"/>
  <c r="O40" i="11"/>
  <c r="O42" i="11"/>
  <c r="O43" i="11"/>
  <c r="O44" i="11"/>
  <c r="O46" i="11"/>
  <c r="O47" i="11"/>
  <c r="O48" i="11"/>
  <c r="O50" i="11"/>
  <c r="O51" i="11"/>
  <c r="O52" i="11"/>
  <c r="O54" i="11"/>
  <c r="O34" i="11" l="1"/>
  <c r="O33" i="11"/>
  <c r="O37" i="11"/>
  <c r="R43" i="11" l="1"/>
  <c r="D77" i="9"/>
  <c r="C76" i="9"/>
  <c r="E40" i="10"/>
  <c r="E41" i="10"/>
  <c r="E42" i="10"/>
  <c r="E45" i="10"/>
  <c r="E46" i="10"/>
  <c r="E47" i="10"/>
  <c r="E48" i="10"/>
  <c r="E49" i="10"/>
  <c r="E50" i="10"/>
  <c r="E51" i="10"/>
  <c r="E52" i="10"/>
  <c r="E53" i="10"/>
  <c r="G43" i="9" l="1"/>
  <c r="E77" i="9"/>
  <c r="D76" i="9"/>
  <c r="E76" i="9"/>
  <c r="G45" i="9"/>
  <c r="R47" i="11"/>
  <c r="P53" i="11"/>
  <c r="H51" i="10"/>
  <c r="F51" i="10"/>
  <c r="F47" i="10"/>
  <c r="H47" i="10"/>
  <c r="H43" i="10"/>
  <c r="F53" i="10"/>
  <c r="H53" i="10"/>
  <c r="F49" i="10"/>
  <c r="H49" i="10"/>
  <c r="H45" i="10"/>
  <c r="F45" i="10"/>
  <c r="H41" i="10"/>
  <c r="F41" i="10"/>
  <c r="I51" i="9"/>
  <c r="I43" i="9"/>
  <c r="I45" i="9"/>
  <c r="P45" i="11"/>
  <c r="R49" i="11"/>
  <c r="R45" i="11"/>
  <c r="P51" i="11"/>
  <c r="P47" i="11"/>
  <c r="R53" i="11"/>
  <c r="P49" i="11"/>
  <c r="P43" i="11"/>
  <c r="C77" i="9"/>
  <c r="B77" i="9"/>
  <c r="G51" i="9"/>
  <c r="G49" i="9"/>
  <c r="I49" i="9"/>
  <c r="I47" i="9"/>
  <c r="R51" i="11"/>
  <c r="B57" i="10" l="1"/>
  <c r="B57" i="9"/>
  <c r="J85" i="11"/>
  <c r="J84" i="11"/>
  <c r="I84" i="11"/>
  <c r="F84" i="11"/>
  <c r="E84" i="11"/>
  <c r="D84" i="11"/>
  <c r="B84" i="11"/>
  <c r="O72" i="11"/>
  <c r="O71" i="11"/>
  <c r="O70" i="11"/>
  <c r="D64" i="10"/>
  <c r="D67" i="10" s="1"/>
  <c r="C64" i="10"/>
  <c r="C67" i="10" s="1"/>
  <c r="B64" i="10"/>
  <c r="B67" i="10" s="1"/>
  <c r="D63" i="10"/>
  <c r="D66" i="10" s="1"/>
  <c r="C63" i="10"/>
  <c r="C66" i="10" s="1"/>
  <c r="B63" i="10"/>
  <c r="B66" i="10" s="1"/>
  <c r="E39" i="10"/>
  <c r="E38" i="10"/>
  <c r="E37" i="10"/>
  <c r="E36" i="10"/>
  <c r="E35" i="10"/>
  <c r="E34" i="10"/>
  <c r="E33" i="10"/>
  <c r="E32" i="10"/>
  <c r="E31" i="10"/>
  <c r="E28" i="10"/>
  <c r="E27" i="10"/>
  <c r="E26" i="10"/>
  <c r="E25" i="10"/>
  <c r="E24" i="10"/>
  <c r="E23" i="10"/>
  <c r="E22" i="10"/>
  <c r="E21" i="10"/>
  <c r="E18" i="10"/>
  <c r="E17" i="10"/>
  <c r="E12" i="10"/>
  <c r="E11" i="10"/>
  <c r="E10" i="10"/>
  <c r="E9" i="10"/>
  <c r="E8" i="10"/>
  <c r="E7" i="10"/>
  <c r="E75" i="9"/>
  <c r="D75" i="9"/>
  <c r="F70" i="9"/>
  <c r="F69" i="9"/>
  <c r="F73" i="9" l="1"/>
  <c r="E55" i="10"/>
  <c r="E56" i="10"/>
  <c r="F74" i="9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F21" i="10"/>
  <c r="B75" i="9"/>
  <c r="I21" i="9"/>
  <c r="G21" i="9"/>
  <c r="I63" i="9"/>
  <c r="I69" i="9"/>
  <c r="H27" i="10"/>
  <c r="H31" i="10"/>
  <c r="O61" i="11"/>
  <c r="O63" i="11"/>
  <c r="I27" i="9"/>
  <c r="O66" i="11"/>
  <c r="O69" i="11"/>
  <c r="P69" i="11" s="1"/>
  <c r="O64" i="11"/>
  <c r="O59" i="11"/>
  <c r="O65" i="11"/>
  <c r="G85" i="11"/>
  <c r="O62" i="11"/>
  <c r="I33" i="9"/>
  <c r="G37" i="9"/>
  <c r="G61" i="9"/>
  <c r="I31" i="9"/>
  <c r="G39" i="9"/>
  <c r="G23" i="9"/>
  <c r="M75" i="11"/>
  <c r="H61" i="10"/>
  <c r="H9" i="10"/>
  <c r="G63" i="9"/>
  <c r="I9" i="9"/>
  <c r="I25" i="9"/>
  <c r="I11" i="9"/>
  <c r="D65" i="10"/>
  <c r="H33" i="10"/>
  <c r="H7" i="10"/>
  <c r="F11" i="10"/>
  <c r="C75" i="9"/>
  <c r="I35" i="9"/>
  <c r="E57" i="9"/>
  <c r="I17" i="9"/>
  <c r="N83" i="11"/>
  <c r="J75" i="11"/>
  <c r="E64" i="10"/>
  <c r="B65" i="10"/>
  <c r="H23" i="10"/>
  <c r="H37" i="10"/>
  <c r="H59" i="10"/>
  <c r="H25" i="10"/>
  <c r="H39" i="10"/>
  <c r="C65" i="10"/>
  <c r="H11" i="10"/>
  <c r="H29" i="10"/>
  <c r="F35" i="10"/>
  <c r="F37" i="10"/>
  <c r="H17" i="10"/>
  <c r="H21" i="10"/>
  <c r="F27" i="10"/>
  <c r="F29" i="10"/>
  <c r="H35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C84" i="11"/>
  <c r="O82" i="11"/>
  <c r="P71" i="11"/>
  <c r="R71" i="11"/>
  <c r="O60" i="11"/>
  <c r="F17" i="10"/>
  <c r="F23" i="10"/>
  <c r="F31" i="10"/>
  <c r="F39" i="10"/>
  <c r="F59" i="10"/>
  <c r="E63" i="10"/>
  <c r="F9" i="10"/>
  <c r="F25" i="10"/>
  <c r="F33" i="10"/>
  <c r="C57" i="10"/>
  <c r="F61" i="10"/>
  <c r="F7" i="10"/>
  <c r="D57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5" i="10"/>
  <c r="E67" i="10"/>
  <c r="B70" i="10" s="1"/>
  <c r="E66" i="10"/>
  <c r="G15" i="10" s="1"/>
  <c r="F76" i="9"/>
  <c r="H53" i="9" s="1"/>
  <c r="E57" i="10"/>
  <c r="P21" i="11"/>
  <c r="R37" i="11"/>
  <c r="H86" i="11"/>
  <c r="R63" i="11"/>
  <c r="R61" i="11"/>
  <c r="L86" i="11"/>
  <c r="R79" i="11"/>
  <c r="P61" i="11"/>
  <c r="F55" i="10"/>
  <c r="R69" i="11"/>
  <c r="P41" i="11"/>
  <c r="P63" i="11"/>
  <c r="R23" i="11"/>
  <c r="R41" i="11"/>
  <c r="O81" i="11"/>
  <c r="R81" i="11" s="1"/>
  <c r="P65" i="11"/>
  <c r="P35" i="11"/>
  <c r="R27" i="11"/>
  <c r="P13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68" i="10"/>
  <c r="F75" i="9"/>
  <c r="D68" i="10"/>
  <c r="C68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P59" i="11"/>
  <c r="J86" i="11"/>
  <c r="R59" i="11"/>
  <c r="P25" i="11"/>
  <c r="R25" i="11"/>
  <c r="P77" i="11"/>
  <c r="F86" i="11"/>
  <c r="R29" i="11"/>
  <c r="B86" i="11"/>
  <c r="H63" i="10"/>
  <c r="F63" i="10"/>
  <c r="H55" i="10"/>
  <c r="I55" i="9"/>
  <c r="F57" i="9"/>
  <c r="G55" i="9"/>
  <c r="C78" i="9"/>
  <c r="B78" i="9"/>
  <c r="E78" i="9"/>
  <c r="G43" i="10" l="1"/>
  <c r="G13" i="10"/>
  <c r="H5" i="9"/>
  <c r="H67" i="9"/>
  <c r="G19" i="10"/>
  <c r="H51" i="9"/>
  <c r="H15" i="9"/>
  <c r="P73" i="11"/>
  <c r="G41" i="10"/>
  <c r="G49" i="10"/>
  <c r="G47" i="10"/>
  <c r="G45" i="10"/>
  <c r="G53" i="10"/>
  <c r="G51" i="10"/>
  <c r="H45" i="9"/>
  <c r="H49" i="9"/>
  <c r="H43" i="9"/>
  <c r="H47" i="9"/>
  <c r="P81" i="11"/>
  <c r="C79" i="9"/>
  <c r="H21" i="9"/>
  <c r="O83" i="11"/>
  <c r="C80" i="9"/>
  <c r="E70" i="10"/>
  <c r="E79" i="9"/>
  <c r="D80" i="9"/>
  <c r="B80" i="9"/>
  <c r="E80" i="9"/>
  <c r="B79" i="9"/>
  <c r="R73" i="11"/>
  <c r="C70" i="10"/>
  <c r="D70" i="10"/>
  <c r="O75" i="11"/>
  <c r="C86" i="11"/>
  <c r="G86" i="11"/>
  <c r="E69" i="10"/>
  <c r="E68" i="10"/>
  <c r="H66" i="10"/>
  <c r="G35" i="10"/>
  <c r="G27" i="10"/>
  <c r="G66" i="10"/>
  <c r="F66" i="10"/>
  <c r="G37" i="10"/>
  <c r="G29" i="10"/>
  <c r="G21" i="10"/>
  <c r="G11" i="10"/>
  <c r="G9" i="10"/>
  <c r="G59" i="10"/>
  <c r="G17" i="10"/>
  <c r="G31" i="10"/>
  <c r="C69" i="10"/>
  <c r="G33" i="10"/>
  <c r="G61" i="10"/>
  <c r="B69" i="10"/>
  <c r="D69" i="10"/>
  <c r="G25" i="10"/>
  <c r="G7" i="10"/>
  <c r="G23" i="10"/>
  <c r="G39" i="10"/>
  <c r="G55" i="10"/>
  <c r="G63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P7" i="11" l="1"/>
  <c r="R7" i="11"/>
  <c r="N56" i="11"/>
  <c r="N55" i="11"/>
  <c r="N84" i="11" s="1"/>
  <c r="O56" i="11"/>
  <c r="O85" i="11" s="1"/>
  <c r="P17" i="11" l="1"/>
  <c r="N57" i="11"/>
  <c r="J88" i="11"/>
  <c r="H88" i="11"/>
  <c r="L88" i="11"/>
  <c r="M88" i="11"/>
  <c r="E88" i="11"/>
  <c r="I88" i="11"/>
  <c r="D88" i="11"/>
  <c r="C88" i="11"/>
  <c r="N85" i="11"/>
  <c r="N88" i="11" s="1"/>
  <c r="F88" i="11"/>
  <c r="K88" i="11"/>
  <c r="B88" i="11"/>
  <c r="O55" i="11"/>
  <c r="R17" i="11"/>
  <c r="G88" i="11"/>
  <c r="P55" i="11" l="1"/>
  <c r="R55" i="11"/>
  <c r="O84" i="11"/>
  <c r="O57" i="11"/>
  <c r="O88" i="11"/>
  <c r="N86" i="11"/>
  <c r="Q33" i="11" l="1"/>
  <c r="H87" i="11"/>
  <c r="Q81" i="11"/>
  <c r="Q61" i="11"/>
  <c r="Q63" i="11"/>
  <c r="Q25" i="11"/>
  <c r="Q35" i="11"/>
  <c r="Q15" i="11"/>
  <c r="D87" i="11"/>
  <c r="Q71" i="11"/>
  <c r="Q41" i="11"/>
  <c r="P84" i="11"/>
  <c r="G87" i="11"/>
  <c r="B87" i="11"/>
  <c r="Q49" i="11"/>
  <c r="E87" i="11"/>
  <c r="Q43" i="11"/>
  <c r="Q19" i="11"/>
  <c r="Q31" i="11"/>
  <c r="Q69" i="11"/>
  <c r="Q67" i="11"/>
  <c r="Q29" i="11"/>
  <c r="Q47" i="11"/>
  <c r="Q39" i="11"/>
  <c r="Q13" i="11"/>
  <c r="I87" i="11"/>
  <c r="F87" i="11"/>
  <c r="Q9" i="11"/>
  <c r="Q45" i="11"/>
  <c r="R84" i="11"/>
  <c r="L87" i="11"/>
  <c r="Q79" i="11"/>
  <c r="Q53" i="11"/>
  <c r="Q59" i="11"/>
  <c r="C87" i="11"/>
  <c r="Q23" i="11"/>
  <c r="O87" i="11"/>
  <c r="M87" i="11"/>
  <c r="Q7" i="11"/>
  <c r="Q21" i="11"/>
  <c r="Q27" i="11"/>
  <c r="Q5" i="11"/>
  <c r="J87" i="11"/>
  <c r="Q77" i="11"/>
  <c r="Q73" i="11"/>
  <c r="O86" i="11"/>
  <c r="K87" i="11"/>
  <c r="Q11" i="11"/>
  <c r="Q65" i="11"/>
  <c r="Q51" i="11"/>
  <c r="Q84" i="11"/>
  <c r="Q37" i="11"/>
  <c r="Q17" i="11"/>
  <c r="N87" i="11"/>
  <c r="Q55" i="11"/>
</calcChain>
</file>

<file path=xl/sharedStrings.xml><?xml version="1.0" encoding="utf-8"?>
<sst xmlns="http://schemas.openxmlformats.org/spreadsheetml/2006/main" count="273" uniqueCount="83">
  <si>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</si>
  <si>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</si>
  <si>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</si>
  <si>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</si>
  <si>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</si>
  <si>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</si>
  <si>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</si>
  <si>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</si>
  <si>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</si>
  <si>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</si>
  <si>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</si>
  <si>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</si>
  <si>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</si>
  <si>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</si>
  <si>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</si>
  <si>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</si>
  <si>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</si>
  <si>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</si>
  <si>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</si>
  <si>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</si>
  <si>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</si>
  <si>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</si>
  <si>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</si>
  <si>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</si>
  <si>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</si>
  <si>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</si>
  <si>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</si>
  <si>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</si>
  <si>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</si>
  <si>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</si>
  <si>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</si>
  <si>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</si>
  <si>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Max Bupa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</si>
  <si>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</si>
  <si>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</si>
  <si>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</si>
  <si>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</si>
  <si>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</si>
  <si>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</si>
  <si>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</si>
  <si>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</si>
  <si>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</si>
  <si>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</si>
  <si>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</si>
  <si>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</si>
  <si>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</si>
  <si>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</si>
  <si>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</si>
  <si>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</si>
  <si>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</si>
  <si>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</si>
  <si>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</si>
  <si>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</si>
  <si>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</si>
  <si>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</si>
  <si>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</si>
  <si>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</si>
  <si>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</si>
  <si>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</si>
  <si>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</si>
  <si>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</si>
  <si>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</si>
  <si>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</si>
  <si>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 xml:space="preserve">Aditya Birla </t>
  </si>
  <si>
    <t>Royal Sundaram</t>
  </si>
  <si>
    <t>Liberty General</t>
  </si>
  <si>
    <t>ManipalCigna</t>
  </si>
  <si>
    <t>Health Total</t>
  </si>
  <si>
    <t>Misc  Total</t>
  </si>
  <si>
    <t xml:space="preserve">Acko General </t>
  </si>
  <si>
    <t>Edelweiss</t>
  </si>
  <si>
    <t xml:space="preserve">Go Digit </t>
  </si>
  <si>
    <t xml:space="preserve">HDFC ERGO </t>
  </si>
  <si>
    <t xml:space="preserve">Reliance Health </t>
  </si>
  <si>
    <t>Go Digit</t>
  </si>
  <si>
    <t>$$ HDFC ERGO  Health Insurance  Ltd.(Formerly known as  Apollo Munich Health Insurance Co Ltd)</t>
  </si>
  <si>
    <t xml:space="preserve">HDFC ERGO Health Insurance $$ </t>
  </si>
  <si>
    <t>HDFC ERGO Health Insurance $$</t>
  </si>
  <si>
    <t>* Navi General Insurance Limited (Formerly known as DHFL General Insurance Limited)</t>
  </si>
  <si>
    <t>GROSS DIRECT PREMIUM INCOME UNDERWRITTEN BY NON-LIFE INSURERS WITHIN INDIA  (SEGMENT WISE) : UPTO THE MONTH AUGUST 2020 (PROVISIONAL &amp; UNAUDITED) IN FY 2020-21 (Rs. In Crs.)</t>
  </si>
  <si>
    <t>GROSS DIRECT PREMIUM INCOME UNDERWRITTEN BY NON-LIFE INSURERS WITHIN INDIA  (SEGMENT WISE) : UPTO THE MONTH AUGUST 2020 (PROVISIONAL &amp; UNAUDITED) IN FY 2020-21  (Rs. In Crs.)</t>
  </si>
  <si>
    <t>NAVI General*</t>
  </si>
  <si>
    <t>Care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</si>
</sst>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66FF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6"/>
      <color rgb="FF0066FF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3" applyNumberFormat="0" applyFill="0" applyAlignment="0" applyProtection="0"/>
    <xf numFmtId="0" fontId="7" fillId="0" borderId="44" applyNumberFormat="0" applyFill="0" applyAlignment="0" applyProtection="0"/>
    <xf numFmtId="0" fontId="8" fillId="0" borderId="45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6" applyNumberFormat="0" applyAlignment="0" applyProtection="0"/>
    <xf numFmtId="0" fontId="13" fillId="8" borderId="47" applyNumberFormat="0" applyAlignment="0" applyProtection="0"/>
    <xf numFmtId="0" fontId="14" fillId="8" borderId="46" applyNumberFormat="0" applyAlignment="0" applyProtection="0"/>
    <xf numFmtId="0" fontId="15" fillId="0" borderId="48" applyNumberFormat="0" applyFill="0" applyAlignment="0" applyProtection="0"/>
    <xf numFmtId="0" fontId="16" fillId="9" borderId="49" applyNumberFormat="0" applyAlignment="0" applyProtection="0"/>
    <xf numFmtId="0" fontId="4" fillId="0" borderId="0" applyNumberFormat="0" applyFill="0" applyBorder="0" applyAlignment="0" applyProtection="0"/>
    <xf numFmtId="0" fontId="1" fillId="10" borderId="50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21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0" fontId="21" fillId="0" borderId="6" xfId="0" applyNumberFormat="1" applyFont="1" applyBorder="1" applyAlignment="1">
      <alignment horizontal="center" vertical="center" wrapText="1"/>
    </xf>
    <xf numFmtId="10" fontId="21" fillId="0" borderId="33" xfId="1" applyNumberFormat="1" applyFont="1" applyBorder="1" applyAlignment="1">
      <alignment horizontal="center" vertical="center" wrapText="1"/>
    </xf>
    <xf numFmtId="2" fontId="21" fillId="0" borderId="25" xfId="0" applyNumberFormat="1" applyFont="1" applyBorder="1" applyAlignment="1">
      <alignment horizontal="center" vertical="center" wrapText="1"/>
    </xf>
    <xf numFmtId="0" fontId="19" fillId="0" borderId="17" xfId="0" applyFont="1" applyBorder="1"/>
    <xf numFmtId="0" fontId="20" fillId="0" borderId="28" xfId="0" applyFont="1" applyBorder="1"/>
    <xf numFmtId="0" fontId="20" fillId="0" borderId="11" xfId="0" applyFont="1" applyBorder="1"/>
    <xf numFmtId="0" fontId="21" fillId="2" borderId="2" xfId="0" applyFont="1" applyFill="1" applyBorder="1"/>
    <xf numFmtId="2" fontId="21" fillId="0" borderId="39" xfId="0" applyNumberFormat="1" applyFont="1" applyBorder="1"/>
    <xf numFmtId="2" fontId="21" fillId="0" borderId="41" xfId="0" applyNumberFormat="1" applyFont="1" applyBorder="1"/>
    <xf numFmtId="10" fontId="22" fillId="0" borderId="41" xfId="0" applyNumberFormat="1" applyFont="1" applyBorder="1"/>
    <xf numFmtId="10" fontId="22" fillId="0" borderId="41" xfId="1" applyNumberFormat="1" applyFont="1" applyBorder="1"/>
    <xf numFmtId="0" fontId="22" fillId="0" borderId="2" xfId="0" applyFont="1" applyBorder="1"/>
    <xf numFmtId="0" fontId="20" fillId="3" borderId="2" xfId="0" applyFont="1" applyFill="1" applyBorder="1"/>
    <xf numFmtId="2" fontId="20" fillId="3" borderId="18" xfId="0" applyNumberFormat="1" applyFont="1" applyFill="1" applyBorder="1"/>
    <xf numFmtId="2" fontId="20" fillId="3" borderId="6" xfId="0" applyNumberFormat="1" applyFont="1" applyFill="1" applyBorder="1"/>
    <xf numFmtId="2" fontId="20" fillId="3" borderId="8" xfId="0" applyNumberFormat="1" applyFont="1" applyFill="1" applyBorder="1"/>
    <xf numFmtId="0" fontId="20" fillId="3" borderId="8" xfId="0" applyFont="1" applyFill="1" applyBorder="1"/>
    <xf numFmtId="0" fontId="20" fillId="3" borderId="11" xfId="0" applyFont="1" applyFill="1" applyBorder="1"/>
    <xf numFmtId="0" fontId="23" fillId="2" borderId="2" xfId="0" applyFont="1" applyFill="1" applyBorder="1" applyAlignment="1">
      <alignment horizontal="left" vertical="center"/>
    </xf>
    <xf numFmtId="0" fontId="21" fillId="35" borderId="6" xfId="0" applyFont="1" applyFill="1" applyBorder="1" applyAlignment="1">
      <alignment wrapText="1"/>
    </xf>
    <xf numFmtId="0" fontId="21" fillId="35" borderId="18" xfId="0" applyFont="1" applyFill="1" applyBorder="1" applyAlignment="1">
      <alignment wrapText="1"/>
    </xf>
    <xf numFmtId="2" fontId="21" fillId="0" borderId="18" xfId="0" applyNumberFormat="1" applyFont="1" applyBorder="1"/>
    <xf numFmtId="10" fontId="22" fillId="0" borderId="6" xfId="0" applyNumberFormat="1" applyFont="1" applyBorder="1"/>
    <xf numFmtId="2" fontId="22" fillId="0" borderId="2" xfId="0" applyNumberFormat="1" applyFont="1" applyBorder="1"/>
    <xf numFmtId="0" fontId="24" fillId="3" borderId="2" xfId="0" applyFont="1" applyFill="1" applyBorder="1" applyAlignment="1">
      <alignment horizontal="left" vertical="center"/>
    </xf>
    <xf numFmtId="0" fontId="20" fillId="36" borderId="6" xfId="0" applyFont="1" applyFill="1" applyBorder="1" applyAlignment="1">
      <alignment wrapText="1"/>
    </xf>
    <xf numFmtId="0" fontId="20" fillId="36" borderId="25" xfId="0" applyFont="1" applyFill="1" applyBorder="1" applyAlignment="1">
      <alignment wrapText="1"/>
    </xf>
    <xf numFmtId="0" fontId="20" fillId="36" borderId="26" xfId="0" applyFont="1" applyFill="1" applyBorder="1" applyAlignment="1">
      <alignment wrapText="1"/>
    </xf>
    <xf numFmtId="2" fontId="20" fillId="3" borderId="15" xfId="0" applyNumberFormat="1" applyFont="1" applyFill="1" applyBorder="1"/>
    <xf numFmtId="10" fontId="22" fillId="3" borderId="14" xfId="0" applyNumberFormat="1" applyFont="1" applyFill="1" applyBorder="1"/>
    <xf numFmtId="10" fontId="22" fillId="3" borderId="6" xfId="0" applyNumberFormat="1" applyFont="1" applyFill="1" applyBorder="1"/>
    <xf numFmtId="2" fontId="22" fillId="3" borderId="2" xfId="0" applyNumberFormat="1" applyFont="1" applyFill="1" applyBorder="1"/>
    <xf numFmtId="2" fontId="21" fillId="35" borderId="6" xfId="0" applyNumberFormat="1" applyFont="1" applyFill="1" applyBorder="1" applyAlignment="1">
      <alignment wrapText="1"/>
    </xf>
    <xf numFmtId="2" fontId="21" fillId="0" borderId="6" xfId="0" applyNumberFormat="1" applyFont="1" applyBorder="1"/>
    <xf numFmtId="2" fontId="20" fillId="36" borderId="6" xfId="0" applyNumberFormat="1" applyFont="1" applyFill="1" applyBorder="1" applyAlignment="1">
      <alignment wrapText="1"/>
    </xf>
    <xf numFmtId="2" fontId="21" fillId="2" borderId="8" xfId="0" applyNumberFormat="1" applyFont="1" applyFill="1" applyBorder="1"/>
    <xf numFmtId="2" fontId="21" fillId="2" borderId="28" xfId="0" applyNumberFormat="1" applyFont="1" applyFill="1" applyBorder="1"/>
    <xf numFmtId="2" fontId="21" fillId="0" borderId="8" xfId="0" applyNumberFormat="1" applyFont="1" applyBorder="1"/>
    <xf numFmtId="2" fontId="24" fillId="3" borderId="13" xfId="0" applyNumberFormat="1" applyFont="1" applyFill="1" applyBorder="1"/>
    <xf numFmtId="10" fontId="22" fillId="3" borderId="11" xfId="0" applyNumberFormat="1" applyFont="1" applyFill="1" applyBorder="1"/>
    <xf numFmtId="2" fontId="21" fillId="2" borderId="2" xfId="0" applyNumberFormat="1" applyFont="1" applyFill="1" applyBorder="1"/>
    <xf numFmtId="10" fontId="22" fillId="0" borderId="18" xfId="0" applyNumberFormat="1" applyFont="1" applyBorder="1"/>
    <xf numFmtId="2" fontId="24" fillId="3" borderId="35" xfId="0" applyNumberFormat="1" applyFont="1" applyFill="1" applyBorder="1"/>
    <xf numFmtId="2" fontId="24" fillId="3" borderId="26" xfId="0" applyNumberFormat="1" applyFont="1" applyFill="1" applyBorder="1"/>
    <xf numFmtId="10" fontId="22" fillId="3" borderId="18" xfId="0" applyNumberFormat="1" applyFont="1" applyFill="1" applyBorder="1"/>
    <xf numFmtId="2" fontId="23" fillId="2" borderId="18" xfId="0" applyNumberFormat="1" applyFont="1" applyFill="1" applyBorder="1"/>
    <xf numFmtId="2" fontId="23" fillId="2" borderId="6" xfId="0" applyNumberFormat="1" applyFont="1" applyFill="1" applyBorder="1"/>
    <xf numFmtId="2" fontId="21" fillId="2" borderId="6" xfId="0" applyNumberFormat="1" applyFont="1" applyFill="1" applyBorder="1"/>
    <xf numFmtId="10" fontId="22" fillId="2" borderId="18" xfId="0" applyNumberFormat="1" applyFont="1" applyFill="1" applyBorder="1"/>
    <xf numFmtId="2" fontId="22" fillId="2" borderId="2" xfId="0" applyNumberFormat="1" applyFont="1" applyFill="1" applyBorder="1"/>
    <xf numFmtId="0" fontId="20" fillId="2" borderId="0" xfId="0" applyFont="1" applyFill="1"/>
    <xf numFmtId="2" fontId="24" fillId="3" borderId="18" xfId="0" applyNumberFormat="1" applyFont="1" applyFill="1" applyBorder="1"/>
    <xf numFmtId="2" fontId="24" fillId="3" borderId="8" xfId="0" applyNumberFormat="1" applyFont="1" applyFill="1" applyBorder="1"/>
    <xf numFmtId="2" fontId="24" fillId="3" borderId="6" xfId="0" applyNumberFormat="1" applyFont="1" applyFill="1" applyBorder="1"/>
    <xf numFmtId="0" fontId="23" fillId="2" borderId="3" xfId="0" applyFont="1" applyFill="1" applyBorder="1" applyAlignment="1">
      <alignment horizontal="left" vertical="center"/>
    </xf>
    <xf numFmtId="0" fontId="21" fillId="35" borderId="23" xfId="0" applyFont="1" applyFill="1" applyBorder="1" applyAlignment="1">
      <alignment wrapText="1"/>
    </xf>
    <xf numFmtId="0" fontId="21" fillId="35" borderId="21" xfId="0" applyFont="1" applyFill="1" applyBorder="1" applyAlignment="1">
      <alignment wrapText="1"/>
    </xf>
    <xf numFmtId="0" fontId="21" fillId="35" borderId="66" xfId="0" applyFont="1" applyFill="1" applyBorder="1" applyAlignment="1">
      <alignment wrapText="1"/>
    </xf>
    <xf numFmtId="2" fontId="21" fillId="0" borderId="14" xfId="0" applyNumberFormat="1" applyFont="1" applyBorder="1"/>
    <xf numFmtId="0" fontId="20" fillId="36" borderId="20" xfId="0" applyFont="1" applyFill="1" applyBorder="1" applyAlignment="1">
      <alignment wrapText="1"/>
    </xf>
    <xf numFmtId="0" fontId="20" fillId="36" borderId="21" xfId="0" applyFont="1" applyFill="1" applyBorder="1" applyAlignment="1">
      <alignment wrapText="1"/>
    </xf>
    <xf numFmtId="0" fontId="20" fillId="36" borderId="22" xfId="0" applyFont="1" applyFill="1" applyBorder="1" applyAlignment="1">
      <alignment wrapText="1"/>
    </xf>
    <xf numFmtId="2" fontId="20" fillId="36" borderId="6" xfId="0" applyNumberFormat="1" applyFont="1" applyFill="1" applyBorder="1"/>
    <xf numFmtId="2" fontId="21" fillId="2" borderId="21" xfId="0" applyNumberFormat="1" applyFont="1" applyFill="1" applyBorder="1" applyAlignment="1">
      <alignment wrapText="1"/>
    </xf>
    <xf numFmtId="2" fontId="21" fillId="2" borderId="24" xfId="0" applyNumberFormat="1" applyFont="1" applyFill="1" applyBorder="1" applyAlignment="1">
      <alignment wrapText="1"/>
    </xf>
    <xf numFmtId="2" fontId="21" fillId="2" borderId="6" xfId="0" applyNumberFormat="1" applyFont="1" applyFill="1" applyBorder="1" applyAlignment="1">
      <alignment wrapText="1"/>
    </xf>
    <xf numFmtId="2" fontId="20" fillId="3" borderId="26" xfId="0" applyNumberFormat="1" applyFont="1" applyFill="1" applyBorder="1" applyAlignment="1">
      <alignment wrapText="1"/>
    </xf>
    <xf numFmtId="39" fontId="20" fillId="3" borderId="26" xfId="0" applyNumberFormat="1" applyFont="1" applyFill="1" applyBorder="1" applyAlignment="1">
      <alignment wrapText="1"/>
    </xf>
    <xf numFmtId="0" fontId="21" fillId="35" borderId="13" xfId="0" applyFont="1" applyFill="1" applyBorder="1" applyAlignment="1">
      <alignment wrapText="1"/>
    </xf>
    <xf numFmtId="0" fontId="21" fillId="35" borderId="25" xfId="0" applyFont="1" applyFill="1" applyBorder="1" applyAlignment="1">
      <alignment wrapText="1"/>
    </xf>
    <xf numFmtId="0" fontId="20" fillId="36" borderId="8" xfId="0" applyFont="1" applyFill="1" applyBorder="1" applyAlignment="1">
      <alignment wrapText="1"/>
    </xf>
    <xf numFmtId="2" fontId="21" fillId="35" borderId="11" xfId="0" applyNumberFormat="1" applyFont="1" applyFill="1" applyBorder="1" applyAlignment="1">
      <alignment wrapText="1"/>
    </xf>
    <xf numFmtId="0" fontId="24" fillId="3" borderId="3" xfId="0" applyFont="1" applyFill="1" applyBorder="1" applyAlignment="1">
      <alignment horizontal="left" vertical="center"/>
    </xf>
    <xf numFmtId="2" fontId="20" fillId="36" borderId="13" xfId="0" applyNumberFormat="1" applyFont="1" applyFill="1" applyBorder="1" applyAlignment="1">
      <alignment wrapText="1"/>
    </xf>
    <xf numFmtId="2" fontId="20" fillId="36" borderId="25" xfId="0" applyNumberFormat="1" applyFont="1" applyFill="1" applyBorder="1" applyAlignment="1">
      <alignment wrapText="1"/>
    </xf>
    <xf numFmtId="2" fontId="20" fillId="3" borderId="14" xfId="0" applyNumberFormat="1" applyFont="1" applyFill="1" applyBorder="1"/>
    <xf numFmtId="2" fontId="21" fillId="35" borderId="58" xfId="0" applyNumberFormat="1" applyFont="1" applyFill="1" applyBorder="1" applyAlignment="1">
      <alignment wrapText="1"/>
    </xf>
    <xf numFmtId="2" fontId="20" fillId="36" borderId="33" xfId="0" applyNumberFormat="1" applyFont="1" applyFill="1" applyBorder="1" applyAlignment="1">
      <alignment wrapText="1"/>
    </xf>
    <xf numFmtId="2" fontId="20" fillId="36" borderId="26" xfId="0" applyNumberFormat="1" applyFont="1" applyFill="1" applyBorder="1" applyAlignment="1">
      <alignment wrapText="1"/>
    </xf>
    <xf numFmtId="2" fontId="20" fillId="36" borderId="15" xfId="0" applyNumberFormat="1" applyFont="1" applyFill="1" applyBorder="1" applyAlignment="1">
      <alignment wrapText="1"/>
    </xf>
    <xf numFmtId="0" fontId="21" fillId="35" borderId="20" xfId="0" applyFont="1" applyFill="1" applyBorder="1" applyAlignment="1">
      <alignment horizontal="right" wrapText="1"/>
    </xf>
    <xf numFmtId="2" fontId="21" fillId="35" borderId="21" xfId="0" applyNumberFormat="1" applyFont="1" applyFill="1" applyBorder="1" applyAlignment="1">
      <alignment horizontal="right" wrapText="1"/>
    </xf>
    <xf numFmtId="0" fontId="21" fillId="35" borderId="21" xfId="0" applyFont="1" applyFill="1" applyBorder="1" applyAlignment="1">
      <alignment horizontal="right" wrapText="1"/>
    </xf>
    <xf numFmtId="0" fontId="21" fillId="35" borderId="22" xfId="0" applyFont="1" applyFill="1" applyBorder="1" applyAlignment="1">
      <alignment horizontal="right" wrapText="1"/>
    </xf>
    <xf numFmtId="2" fontId="20" fillId="3" borderId="60" xfId="0" applyNumberFormat="1" applyFont="1" applyFill="1" applyBorder="1" applyAlignment="1">
      <alignment horizontal="right" wrapText="1"/>
    </xf>
    <xf numFmtId="2" fontId="20" fillId="3" borderId="26" xfId="0" applyNumberFormat="1" applyFont="1" applyFill="1" applyBorder="1" applyAlignment="1">
      <alignment horizontal="right" wrapText="1"/>
    </xf>
    <xf numFmtId="2" fontId="20" fillId="3" borderId="10" xfId="0" applyNumberFormat="1" applyFont="1" applyFill="1" applyBorder="1" applyAlignment="1">
      <alignment horizontal="right" wrapText="1"/>
    </xf>
    <xf numFmtId="2" fontId="20" fillId="3" borderId="13" xfId="0" applyNumberFormat="1" applyFont="1" applyFill="1" applyBorder="1"/>
    <xf numFmtId="2" fontId="21" fillId="2" borderId="18" xfId="0" applyNumberFormat="1" applyFont="1" applyFill="1" applyBorder="1"/>
    <xf numFmtId="2" fontId="21" fillId="2" borderId="36" xfId="0" applyNumberFormat="1" applyFont="1" applyFill="1" applyBorder="1"/>
    <xf numFmtId="10" fontId="22" fillId="2" borderId="6" xfId="0" applyNumberFormat="1" applyFont="1" applyFill="1" applyBorder="1"/>
    <xf numFmtId="10" fontId="22" fillId="2" borderId="25" xfId="0" applyNumberFormat="1" applyFont="1" applyFill="1" applyBorder="1"/>
    <xf numFmtId="2" fontId="22" fillId="2" borderId="16" xfId="0" applyNumberFormat="1" applyFont="1" applyFill="1" applyBorder="1"/>
    <xf numFmtId="2" fontId="21" fillId="2" borderId="11" xfId="0" applyNumberFormat="1" applyFont="1" applyFill="1" applyBorder="1"/>
    <xf numFmtId="10" fontId="22" fillId="2" borderId="11" xfId="0" applyNumberFormat="1" applyFont="1" applyFill="1" applyBorder="1"/>
    <xf numFmtId="2" fontId="21" fillId="35" borderId="23" xfId="0" applyNumberFormat="1" applyFont="1" applyFill="1" applyBorder="1" applyAlignment="1">
      <alignment wrapText="1"/>
    </xf>
    <xf numFmtId="2" fontId="21" fillId="35" borderId="21" xfId="0" applyNumberFormat="1" applyFont="1" applyFill="1" applyBorder="1" applyAlignment="1">
      <alignment wrapText="1"/>
    </xf>
    <xf numFmtId="2" fontId="21" fillId="35" borderId="66" xfId="0" applyNumberFormat="1" applyFont="1" applyFill="1" applyBorder="1" applyAlignment="1">
      <alignment wrapText="1"/>
    </xf>
    <xf numFmtId="2" fontId="20" fillId="36" borderId="69" xfId="0" applyNumberFormat="1" applyFont="1" applyFill="1" applyBorder="1" applyAlignment="1">
      <alignment wrapText="1"/>
    </xf>
    <xf numFmtId="2" fontId="20" fillId="36" borderId="70" xfId="0" applyNumberFormat="1" applyFont="1" applyFill="1" applyBorder="1" applyAlignment="1">
      <alignment wrapText="1"/>
    </xf>
    <xf numFmtId="2" fontId="20" fillId="36" borderId="71" xfId="0" applyNumberFormat="1" applyFont="1" applyFill="1" applyBorder="1" applyAlignment="1">
      <alignment wrapText="1"/>
    </xf>
    <xf numFmtId="2" fontId="21" fillId="35" borderId="69" xfId="0" applyNumberFormat="1" applyFont="1" applyFill="1" applyBorder="1" applyAlignment="1">
      <alignment wrapText="1"/>
    </xf>
    <xf numFmtId="2" fontId="21" fillId="35" borderId="70" xfId="0" applyNumberFormat="1" applyFont="1" applyFill="1" applyBorder="1" applyAlignment="1">
      <alignment wrapText="1"/>
    </xf>
    <xf numFmtId="2" fontId="21" fillId="35" borderId="71" xfId="0" applyNumberFormat="1" applyFont="1" applyFill="1" applyBorder="1" applyAlignment="1">
      <alignment wrapText="1"/>
    </xf>
    <xf numFmtId="2" fontId="20" fillId="36" borderId="22" xfId="0" applyNumberFormat="1" applyFont="1" applyFill="1" applyBorder="1" applyAlignment="1">
      <alignment wrapText="1"/>
    </xf>
    <xf numFmtId="10" fontId="22" fillId="2" borderId="28" xfId="0" applyNumberFormat="1" applyFont="1" applyFill="1" applyBorder="1"/>
    <xf numFmtId="2" fontId="20" fillId="36" borderId="23" xfId="0" applyNumberFormat="1" applyFont="1" applyFill="1" applyBorder="1" applyAlignment="1">
      <alignment wrapText="1"/>
    </xf>
    <xf numFmtId="2" fontId="20" fillId="36" borderId="21" xfId="0" applyNumberFormat="1" applyFont="1" applyFill="1" applyBorder="1" applyAlignment="1">
      <alignment wrapText="1"/>
    </xf>
    <xf numFmtId="2" fontId="20" fillId="36" borderId="66" xfId="0" applyNumberFormat="1" applyFont="1" applyFill="1" applyBorder="1" applyAlignment="1">
      <alignment wrapText="1"/>
    </xf>
    <xf numFmtId="2" fontId="24" fillId="3" borderId="10" xfId="0" applyNumberFormat="1" applyFont="1" applyFill="1" applyBorder="1"/>
    <xf numFmtId="10" fontId="22" fillId="3" borderId="41" xfId="0" applyNumberFormat="1" applyFont="1" applyFill="1" applyBorder="1"/>
    <xf numFmtId="2" fontId="22" fillId="3" borderId="39" xfId="0" applyNumberFormat="1" applyFont="1" applyFill="1" applyBorder="1"/>
    <xf numFmtId="2" fontId="21" fillId="35" borderId="59" xfId="0" applyNumberFormat="1" applyFont="1" applyFill="1" applyBorder="1" applyAlignment="1">
      <alignment wrapText="1"/>
    </xf>
    <xf numFmtId="0" fontId="20" fillId="0" borderId="0" xfId="0" applyFont="1" applyBorder="1"/>
    <xf numFmtId="2" fontId="20" fillId="36" borderId="20" xfId="0" applyNumberFormat="1" applyFont="1" applyFill="1" applyBorder="1" applyAlignment="1">
      <alignment wrapText="1"/>
    </xf>
    <xf numFmtId="2" fontId="22" fillId="3" borderId="28" xfId="0" applyNumberFormat="1" applyFont="1" applyFill="1" applyBorder="1"/>
    <xf numFmtId="2" fontId="21" fillId="0" borderId="11" xfId="0" applyNumberFormat="1" applyFont="1" applyBorder="1"/>
    <xf numFmtId="10" fontId="22" fillId="3" borderId="7" xfId="0" applyNumberFormat="1" applyFont="1" applyFill="1" applyBorder="1"/>
    <xf numFmtId="2" fontId="21" fillId="35" borderId="22" xfId="0" applyNumberFormat="1" applyFont="1" applyFill="1" applyBorder="1" applyAlignment="1">
      <alignment wrapText="1"/>
    </xf>
    <xf numFmtId="10" fontId="22" fillId="2" borderId="41" xfId="0" applyNumberFormat="1" applyFont="1" applyFill="1" applyBorder="1"/>
    <xf numFmtId="2" fontId="20" fillId="36" borderId="65" xfId="0" applyNumberFormat="1" applyFont="1" applyFill="1" applyBorder="1" applyAlignment="1">
      <alignment wrapText="1"/>
    </xf>
    <xf numFmtId="2" fontId="21" fillId="35" borderId="20" xfId="0" applyNumberFormat="1" applyFont="1" applyFill="1" applyBorder="1" applyAlignment="1">
      <alignment wrapText="1"/>
    </xf>
    <xf numFmtId="2" fontId="20" fillId="3" borderId="20" xfId="0" applyNumberFormat="1" applyFont="1" applyFill="1" applyBorder="1" applyAlignment="1">
      <alignment wrapText="1"/>
    </xf>
    <xf numFmtId="2" fontId="20" fillId="3" borderId="21" xfId="0" applyNumberFormat="1" applyFont="1" applyFill="1" applyBorder="1" applyAlignment="1">
      <alignment wrapText="1"/>
    </xf>
    <xf numFmtId="2" fontId="20" fillId="3" borderId="22" xfId="0" applyNumberFormat="1" applyFont="1" applyFill="1" applyBorder="1" applyAlignment="1">
      <alignment wrapText="1"/>
    </xf>
    <xf numFmtId="0" fontId="25" fillId="0" borderId="2" xfId="0" applyFont="1" applyBorder="1" applyAlignment="1">
      <alignment horizontal="left" vertical="center" wrapText="1"/>
    </xf>
    <xf numFmtId="2" fontId="25" fillId="0" borderId="7" xfId="0" applyNumberFormat="1" applyFont="1" applyBorder="1"/>
    <xf numFmtId="10" fontId="22" fillId="0" borderId="7" xfId="0" applyNumberFormat="1" applyFont="1" applyBorder="1"/>
    <xf numFmtId="10" fontId="22" fillId="0" borderId="28" xfId="0" applyNumberFormat="1" applyFont="1" applyBorder="1"/>
    <xf numFmtId="0" fontId="24" fillId="3" borderId="2" xfId="0" applyFont="1" applyFill="1" applyBorder="1" applyAlignment="1">
      <alignment horizontal="left" vertical="center" wrapText="1"/>
    </xf>
    <xf numFmtId="2" fontId="25" fillId="3" borderId="2" xfId="0" applyNumberFormat="1" applyFont="1" applyFill="1" applyBorder="1"/>
    <xf numFmtId="10" fontId="20" fillId="0" borderId="2" xfId="0" applyNumberFormat="1" applyFont="1" applyBorder="1"/>
    <xf numFmtId="2" fontId="20" fillId="0" borderId="2" xfId="0" applyNumberFormat="1" applyFont="1" applyBorder="1"/>
    <xf numFmtId="0" fontId="25" fillId="0" borderId="2" xfId="0" applyFont="1" applyBorder="1" applyAlignment="1">
      <alignment horizontal="left" vertical="center"/>
    </xf>
    <xf numFmtId="10" fontId="25" fillId="0" borderId="2" xfId="0" applyNumberFormat="1" applyFont="1" applyBorder="1"/>
    <xf numFmtId="0" fontId="19" fillId="0" borderId="2" xfId="0" applyFont="1" applyBorder="1" applyAlignment="1">
      <alignment wrapText="1"/>
    </xf>
    <xf numFmtId="0" fontId="20" fillId="0" borderId="2" xfId="0" applyFont="1" applyBorder="1"/>
    <xf numFmtId="2" fontId="23" fillId="2" borderId="2" xfId="2" applyNumberFormat="1" applyFont="1" applyFill="1" applyBorder="1" applyAlignment="1">
      <alignment horizontal="left" vertical="center"/>
    </xf>
    <xf numFmtId="2" fontId="20" fillId="3" borderId="26" xfId="0" applyNumberFormat="1" applyFont="1" applyFill="1" applyBorder="1"/>
    <xf numFmtId="2" fontId="20" fillId="3" borderId="41" xfId="0" applyNumberFormat="1" applyFont="1" applyFill="1" applyBorder="1"/>
    <xf numFmtId="2" fontId="20" fillId="0" borderId="41" xfId="0" applyNumberFormat="1" applyFont="1" applyBorder="1"/>
    <xf numFmtId="2" fontId="20" fillId="3" borderId="54" xfId="0" applyNumberFormat="1" applyFont="1" applyFill="1" applyBorder="1"/>
    <xf numFmtId="2" fontId="20" fillId="0" borderId="13" xfId="0" applyNumberFormat="1" applyFont="1" applyBorder="1"/>
    <xf numFmtId="2" fontId="20" fillId="0" borderId="6" xfId="0" applyNumberFormat="1" applyFont="1" applyBorder="1"/>
    <xf numFmtId="2" fontId="20" fillId="3" borderId="34" xfId="0" applyNumberFormat="1" applyFont="1" applyFill="1" applyBorder="1"/>
    <xf numFmtId="0" fontId="23" fillId="2" borderId="28" xfId="0" applyFont="1" applyFill="1" applyBorder="1" applyAlignment="1">
      <alignment horizontal="left" vertical="center"/>
    </xf>
    <xf numFmtId="10" fontId="22" fillId="0" borderId="8" xfId="0" applyNumberFormat="1" applyFont="1" applyBorder="1"/>
    <xf numFmtId="2" fontId="22" fillId="0" borderId="28" xfId="0" applyNumberFormat="1" applyFont="1" applyBorder="1"/>
    <xf numFmtId="0" fontId="25" fillId="0" borderId="2" xfId="0" applyFont="1" applyBorder="1"/>
    <xf numFmtId="2" fontId="25" fillId="0" borderId="28" xfId="0" applyNumberFormat="1" applyFont="1" applyBorder="1"/>
    <xf numFmtId="10" fontId="20" fillId="3" borderId="2" xfId="0" applyNumberFormat="1" applyFont="1" applyFill="1" applyBorder="1"/>
    <xf numFmtId="2" fontId="20" fillId="3" borderId="2" xfId="0" applyNumberFormat="1" applyFont="1" applyFill="1" applyBorder="1"/>
    <xf numFmtId="10" fontId="22" fillId="0" borderId="2" xfId="0" applyNumberFormat="1" applyFont="1" applyBorder="1"/>
    <xf numFmtId="0" fontId="19" fillId="0" borderId="2" xfId="0" applyFont="1" applyBorder="1" applyAlignment="1">
      <alignment horizontal="left" vertical="center"/>
    </xf>
    <xf numFmtId="0" fontId="19" fillId="0" borderId="2" xfId="0" applyFont="1" applyBorder="1"/>
    <xf numFmtId="0" fontId="21" fillId="0" borderId="0" xfId="0" applyFont="1"/>
    <xf numFmtId="164" fontId="19" fillId="0" borderId="2" xfId="1" applyNumberFormat="1" applyFont="1" applyBorder="1"/>
    <xf numFmtId="0" fontId="21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top" wrapText="1"/>
    </xf>
    <xf numFmtId="10" fontId="21" fillId="0" borderId="3" xfId="1" applyNumberFormat="1" applyFont="1" applyBorder="1" applyAlignment="1">
      <alignment horizontal="center" vertical="top" wrapText="1"/>
    </xf>
    <xf numFmtId="2" fontId="21" fillId="0" borderId="2" xfId="0" applyNumberFormat="1" applyFont="1" applyBorder="1" applyAlignment="1">
      <alignment horizontal="center" vertical="top" wrapText="1"/>
    </xf>
    <xf numFmtId="0" fontId="19" fillId="0" borderId="4" xfId="0" applyFont="1" applyBorder="1"/>
    <xf numFmtId="0" fontId="19" fillId="0" borderId="41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56" xfId="0" applyFont="1" applyBorder="1" applyAlignment="1">
      <alignment wrapText="1"/>
    </xf>
    <xf numFmtId="0" fontId="19" fillId="0" borderId="56" xfId="0" applyFont="1" applyBorder="1"/>
    <xf numFmtId="0" fontId="19" fillId="0" borderId="41" xfId="0" applyFont="1" applyBorder="1"/>
    <xf numFmtId="0" fontId="19" fillId="0" borderId="5" xfId="0" applyFont="1" applyBorder="1"/>
    <xf numFmtId="10" fontId="19" fillId="0" borderId="56" xfId="0" applyNumberFormat="1" applyFont="1" applyBorder="1" applyAlignment="1">
      <alignment vertical="center" wrapText="1"/>
    </xf>
    <xf numFmtId="10" fontId="19" fillId="0" borderId="41" xfId="1" applyNumberFormat="1" applyFont="1" applyBorder="1" applyAlignment="1">
      <alignment vertical="center" wrapText="1"/>
    </xf>
    <xf numFmtId="2" fontId="19" fillId="0" borderId="2" xfId="0" applyNumberFormat="1" applyFont="1" applyBorder="1" applyAlignment="1">
      <alignment vertical="center" wrapText="1"/>
    </xf>
    <xf numFmtId="2" fontId="21" fillId="2" borderId="33" xfId="0" applyNumberFormat="1" applyFont="1" applyFill="1" applyBorder="1"/>
    <xf numFmtId="2" fontId="21" fillId="2" borderId="33" xfId="0" applyNumberFormat="1" applyFont="1" applyFill="1" applyBorder="1" applyAlignment="1">
      <alignment wrapText="1"/>
    </xf>
    <xf numFmtId="2" fontId="21" fillId="2" borderId="34" xfId="0" applyNumberFormat="1" applyFont="1" applyFill="1" applyBorder="1" applyAlignment="1">
      <alignment wrapText="1"/>
    </xf>
    <xf numFmtId="2" fontId="21" fillId="2" borderId="34" xfId="0" applyNumberFormat="1" applyFont="1" applyFill="1" applyBorder="1"/>
    <xf numFmtId="10" fontId="19" fillId="2" borderId="6" xfId="0" applyNumberFormat="1" applyFont="1" applyFill="1" applyBorder="1" applyAlignment="1">
      <alignment horizontal="right" vertical="center" wrapText="1"/>
    </xf>
    <xf numFmtId="10" fontId="19" fillId="2" borderId="52" xfId="1" applyNumberFormat="1" applyFont="1" applyFill="1" applyBorder="1" applyAlignment="1">
      <alignment vertical="center" wrapText="1"/>
    </xf>
    <xf numFmtId="2" fontId="19" fillId="2" borderId="2" xfId="0" applyNumberFormat="1" applyFont="1" applyFill="1" applyBorder="1" applyAlignment="1">
      <alignment vertical="center" wrapText="1"/>
    </xf>
    <xf numFmtId="2" fontId="20" fillId="3" borderId="0" xfId="0" applyNumberFormat="1" applyFont="1" applyFill="1"/>
    <xf numFmtId="2" fontId="20" fillId="3" borderId="10" xfId="0" applyNumberFormat="1" applyFont="1" applyFill="1" applyBorder="1" applyAlignment="1">
      <alignment wrapText="1"/>
    </xf>
    <xf numFmtId="2" fontId="20" fillId="3" borderId="10" xfId="0" applyNumberFormat="1" applyFont="1" applyFill="1" applyBorder="1"/>
    <xf numFmtId="2" fontId="20" fillId="3" borderId="33" xfId="0" applyNumberFormat="1" applyFont="1" applyFill="1" applyBorder="1" applyAlignment="1">
      <alignment wrapText="1"/>
    </xf>
    <xf numFmtId="10" fontId="19" fillId="3" borderId="26" xfId="0" applyNumberFormat="1" applyFont="1" applyFill="1" applyBorder="1" applyAlignment="1">
      <alignment vertical="center" wrapText="1"/>
    </xf>
    <xf numFmtId="10" fontId="19" fillId="3" borderId="55" xfId="1" applyNumberFormat="1" applyFont="1" applyFill="1" applyBorder="1" applyAlignment="1">
      <alignment vertical="center" wrapText="1"/>
    </xf>
    <xf numFmtId="2" fontId="19" fillId="3" borderId="16" xfId="0" applyNumberFormat="1" applyFont="1" applyFill="1" applyBorder="1" applyAlignment="1">
      <alignment vertical="center" wrapText="1"/>
    </xf>
    <xf numFmtId="2" fontId="21" fillId="35" borderId="61" xfId="0" applyNumberFormat="1" applyFont="1" applyFill="1" applyBorder="1" applyAlignment="1">
      <alignment wrapText="1"/>
    </xf>
    <xf numFmtId="10" fontId="19" fillId="2" borderId="8" xfId="1" applyNumberFormat="1" applyFont="1" applyFill="1" applyBorder="1"/>
    <xf numFmtId="10" fontId="19" fillId="2" borderId="9" xfId="1" applyNumberFormat="1" applyFont="1" applyFill="1" applyBorder="1"/>
    <xf numFmtId="2" fontId="19" fillId="2" borderId="2" xfId="0" applyNumberFormat="1" applyFont="1" applyFill="1" applyBorder="1"/>
    <xf numFmtId="0" fontId="20" fillId="2" borderId="0" xfId="0" applyFont="1" applyFill="1" applyAlignment="1">
      <alignment horizontal="center"/>
    </xf>
    <xf numFmtId="2" fontId="20" fillId="3" borderId="34" xfId="0" applyNumberFormat="1" applyFont="1" applyFill="1" applyBorder="1" applyAlignment="1">
      <alignment wrapText="1"/>
    </xf>
    <xf numFmtId="2" fontId="20" fillId="3" borderId="15" xfId="0" applyNumberFormat="1" applyFont="1" applyFill="1" applyBorder="1" applyAlignment="1">
      <alignment wrapText="1"/>
    </xf>
    <xf numFmtId="0" fontId="24" fillId="3" borderId="13" xfId="0" applyFont="1" applyFill="1" applyBorder="1" applyAlignment="1">
      <alignment vertical="center"/>
    </xf>
    <xf numFmtId="0" fontId="24" fillId="3" borderId="10" xfId="0" applyFont="1" applyFill="1" applyBorder="1" applyAlignment="1">
      <alignment vertical="center"/>
    </xf>
    <xf numFmtId="0" fontId="24" fillId="3" borderId="2" xfId="0" applyFont="1" applyFill="1" applyBorder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13" xfId="0" applyFont="1" applyFill="1" applyBorder="1" applyAlignment="1">
      <alignment horizontal="left" vertical="center"/>
    </xf>
    <xf numFmtId="0" fontId="21" fillId="35" borderId="59" xfId="0" applyFont="1" applyFill="1" applyBorder="1" applyAlignment="1">
      <alignment wrapText="1"/>
    </xf>
    <xf numFmtId="10" fontId="19" fillId="2" borderId="2" xfId="1" applyNumberFormat="1" applyFont="1" applyFill="1" applyBorder="1"/>
    <xf numFmtId="10" fontId="19" fillId="2" borderId="3" xfId="1" applyNumberFormat="1" applyFont="1" applyFill="1" applyBorder="1"/>
    <xf numFmtId="2" fontId="20" fillId="2" borderId="0" xfId="0" applyNumberFormat="1" applyFont="1" applyFill="1"/>
    <xf numFmtId="0" fontId="20" fillId="3" borderId="10" xfId="0" applyFont="1" applyFill="1" applyBorder="1" applyAlignment="1">
      <alignment wrapText="1"/>
    </xf>
    <xf numFmtId="0" fontId="20" fillId="3" borderId="26" xfId="0" applyFont="1" applyFill="1" applyBorder="1" applyAlignment="1">
      <alignment wrapText="1"/>
    </xf>
    <xf numFmtId="0" fontId="20" fillId="3" borderId="34" xfId="0" applyFont="1" applyFill="1" applyBorder="1" applyAlignment="1">
      <alignment wrapText="1"/>
    </xf>
    <xf numFmtId="2" fontId="23" fillId="2" borderId="12" xfId="0" applyNumberFormat="1" applyFont="1" applyFill="1" applyBorder="1"/>
    <xf numFmtId="2" fontId="21" fillId="2" borderId="7" xfId="0" applyNumberFormat="1" applyFont="1" applyFill="1" applyBorder="1"/>
    <xf numFmtId="2" fontId="24" fillId="3" borderId="54" xfId="0" applyNumberFormat="1" applyFont="1" applyFill="1" applyBorder="1"/>
    <xf numFmtId="2" fontId="20" fillId="3" borderId="7" xfId="0" applyNumberFormat="1" applyFont="1" applyFill="1" applyBorder="1"/>
    <xf numFmtId="2" fontId="21" fillId="2" borderId="3" xfId="0" applyNumberFormat="1" applyFont="1" applyFill="1" applyBorder="1"/>
    <xf numFmtId="10" fontId="19" fillId="2" borderId="2" xfId="1" applyNumberFormat="1" applyFont="1" applyFill="1" applyBorder="1" applyAlignment="1">
      <alignment horizontal="right"/>
    </xf>
    <xf numFmtId="0" fontId="24" fillId="3" borderId="39" xfId="0" applyFont="1" applyFill="1" applyBorder="1" applyAlignment="1">
      <alignment horizontal="left" vertical="center"/>
    </xf>
    <xf numFmtId="2" fontId="20" fillId="3" borderId="25" xfId="0" applyNumberFormat="1" applyFont="1" applyFill="1" applyBorder="1" applyAlignment="1">
      <alignment wrapText="1"/>
    </xf>
    <xf numFmtId="2" fontId="20" fillId="3" borderId="32" xfId="0" applyNumberFormat="1" applyFont="1" applyFill="1" applyBorder="1" applyAlignment="1">
      <alignment wrapText="1"/>
    </xf>
    <xf numFmtId="2" fontId="24" fillId="3" borderId="34" xfId="0" applyNumberFormat="1" applyFont="1" applyFill="1" applyBorder="1"/>
    <xf numFmtId="0" fontId="24" fillId="3" borderId="33" xfId="0" applyFont="1" applyFill="1" applyBorder="1" applyAlignment="1">
      <alignment vertical="center"/>
    </xf>
    <xf numFmtId="0" fontId="24" fillId="3" borderId="19" xfId="0" applyFont="1" applyFill="1" applyBorder="1" applyAlignment="1">
      <alignment vertical="center"/>
    </xf>
    <xf numFmtId="2" fontId="23" fillId="2" borderId="42" xfId="0" applyNumberFormat="1" applyFont="1" applyFill="1" applyBorder="1"/>
    <xf numFmtId="2" fontId="21" fillId="2" borderId="38" xfId="0" applyNumberFormat="1" applyFont="1" applyFill="1" applyBorder="1"/>
    <xf numFmtId="10" fontId="19" fillId="2" borderId="28" xfId="1" applyNumberFormat="1" applyFont="1" applyFill="1" applyBorder="1"/>
    <xf numFmtId="2" fontId="20" fillId="3" borderId="36" xfId="0" applyNumberFormat="1" applyFont="1" applyFill="1" applyBorder="1" applyAlignment="1">
      <alignment wrapText="1"/>
    </xf>
    <xf numFmtId="2" fontId="21" fillId="2" borderId="18" xfId="0" applyNumberFormat="1" applyFont="1" applyFill="1" applyBorder="1" applyAlignment="1">
      <alignment wrapText="1"/>
    </xf>
    <xf numFmtId="2" fontId="21" fillId="2" borderId="0" xfId="0" applyNumberFormat="1" applyFont="1" applyFill="1"/>
    <xf numFmtId="2" fontId="24" fillId="3" borderId="15" xfId="0" applyNumberFormat="1" applyFont="1" applyFill="1" applyBorder="1"/>
    <xf numFmtId="2" fontId="21" fillId="2" borderId="30" xfId="0" applyNumberFormat="1" applyFont="1" applyFill="1" applyBorder="1" applyAlignment="1">
      <alignment wrapText="1"/>
    </xf>
    <xf numFmtId="2" fontId="21" fillId="2" borderId="20" xfId="0" applyNumberFormat="1" applyFont="1" applyFill="1" applyBorder="1" applyAlignment="1">
      <alignment wrapText="1"/>
    </xf>
    <xf numFmtId="2" fontId="21" fillId="2" borderId="22" xfId="0" applyNumberFormat="1" applyFont="1" applyFill="1" applyBorder="1" applyAlignment="1">
      <alignment wrapText="1"/>
    </xf>
    <xf numFmtId="2" fontId="21" fillId="2" borderId="23" xfId="0" applyNumberFormat="1" applyFont="1" applyFill="1" applyBorder="1" applyAlignment="1">
      <alignment wrapText="1"/>
    </xf>
    <xf numFmtId="2" fontId="21" fillId="2" borderId="5" xfId="0" applyNumberFormat="1" applyFont="1" applyFill="1" applyBorder="1" applyAlignment="1">
      <alignment wrapText="1"/>
    </xf>
    <xf numFmtId="2" fontId="20" fillId="3" borderId="27" xfId="0" applyNumberFormat="1" applyFont="1" applyFill="1" applyBorder="1" applyAlignment="1">
      <alignment wrapText="1"/>
    </xf>
    <xf numFmtId="2" fontId="20" fillId="3" borderId="13" xfId="0" applyNumberFormat="1" applyFont="1" applyFill="1" applyBorder="1" applyAlignment="1">
      <alignment wrapText="1"/>
    </xf>
    <xf numFmtId="2" fontId="20" fillId="3" borderId="18" xfId="0" applyNumberFormat="1" applyFont="1" applyFill="1" applyBorder="1" applyAlignment="1">
      <alignment wrapText="1"/>
    </xf>
    <xf numFmtId="2" fontId="21" fillId="2" borderId="28" xfId="0" applyNumberFormat="1" applyFont="1" applyFill="1" applyBorder="1" applyAlignment="1">
      <alignment wrapText="1"/>
    </xf>
    <xf numFmtId="0" fontId="21" fillId="2" borderId="0" xfId="0" applyFont="1" applyFill="1" applyAlignment="1">
      <alignment horizontal="center"/>
    </xf>
    <xf numFmtId="0" fontId="21" fillId="2" borderId="0" xfId="0" applyFont="1" applyFill="1"/>
    <xf numFmtId="2" fontId="24" fillId="3" borderId="25" xfId="0" applyNumberFormat="1" applyFont="1" applyFill="1" applyBorder="1"/>
    <xf numFmtId="2" fontId="24" fillId="3" borderId="33" xfId="0" applyNumberFormat="1" applyFont="1" applyFill="1" applyBorder="1"/>
    <xf numFmtId="0" fontId="21" fillId="35" borderId="58" xfId="0" applyFont="1" applyFill="1" applyBorder="1" applyAlignment="1">
      <alignment wrapText="1"/>
    </xf>
    <xf numFmtId="0" fontId="20" fillId="36" borderId="34" xfId="0" applyFont="1" applyFill="1" applyBorder="1" applyAlignment="1">
      <alignment wrapText="1"/>
    </xf>
    <xf numFmtId="0" fontId="20" fillId="36" borderId="10" xfId="0" applyFont="1" applyFill="1" applyBorder="1" applyAlignment="1">
      <alignment wrapText="1"/>
    </xf>
    <xf numFmtId="0" fontId="20" fillId="36" borderId="15" xfId="0" applyFont="1" applyFill="1" applyBorder="1" applyAlignment="1">
      <alignment wrapText="1"/>
    </xf>
    <xf numFmtId="2" fontId="24" fillId="3" borderId="11" xfId="0" applyNumberFormat="1" applyFont="1" applyFill="1" applyBorder="1"/>
    <xf numFmtId="10" fontId="26" fillId="2" borderId="2" xfId="1" applyNumberFormat="1" applyFont="1" applyFill="1" applyBorder="1"/>
    <xf numFmtId="2" fontId="21" fillId="2" borderId="39" xfId="0" applyNumberFormat="1" applyFont="1" applyFill="1" applyBorder="1"/>
    <xf numFmtId="10" fontId="22" fillId="2" borderId="2" xfId="1" applyNumberFormat="1" applyFont="1" applyFill="1" applyBorder="1" applyAlignment="1">
      <alignment horizontal="right" vertical="center"/>
    </xf>
    <xf numFmtId="10" fontId="22" fillId="2" borderId="3" xfId="1" applyNumberFormat="1" applyFont="1" applyFill="1" applyBorder="1"/>
    <xf numFmtId="2" fontId="24" fillId="3" borderId="14" xfId="0" applyNumberFormat="1" applyFont="1" applyFill="1" applyBorder="1"/>
    <xf numFmtId="2" fontId="23" fillId="2" borderId="14" xfId="0" applyNumberFormat="1" applyFont="1" applyFill="1" applyBorder="1"/>
    <xf numFmtId="2" fontId="23" fillId="2" borderId="52" xfId="0" applyNumberFormat="1" applyFont="1" applyFill="1" applyBorder="1"/>
    <xf numFmtId="2" fontId="23" fillId="2" borderId="27" xfId="0" applyNumberFormat="1" applyFont="1" applyFill="1" applyBorder="1"/>
    <xf numFmtId="10" fontId="22" fillId="2" borderId="52" xfId="1" applyNumberFormat="1" applyFont="1" applyFill="1" applyBorder="1" applyAlignment="1">
      <alignment vertical="center"/>
    </xf>
    <xf numFmtId="10" fontId="22" fillId="2" borderId="27" xfId="1" applyNumberFormat="1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3" fillId="2" borderId="0" xfId="0" applyFont="1" applyFill="1" applyAlignment="1">
      <alignment horizontal="left" vertical="center"/>
    </xf>
    <xf numFmtId="2" fontId="24" fillId="3" borderId="30" xfId="0" applyNumberFormat="1" applyFont="1" applyFill="1" applyBorder="1"/>
    <xf numFmtId="2" fontId="24" fillId="3" borderId="27" xfId="0" applyNumberFormat="1" applyFont="1" applyFill="1" applyBorder="1"/>
    <xf numFmtId="0" fontId="24" fillId="3" borderId="52" xfId="0" applyFont="1" applyFill="1" applyBorder="1" applyAlignment="1">
      <alignment vertical="center"/>
    </xf>
    <xf numFmtId="0" fontId="24" fillId="3" borderId="27" xfId="0" applyFont="1" applyFill="1" applyBorder="1" applyAlignment="1">
      <alignment vertical="center"/>
    </xf>
    <xf numFmtId="2" fontId="23" fillId="2" borderId="30" xfId="0" applyNumberFormat="1" applyFont="1" applyFill="1" applyBorder="1"/>
    <xf numFmtId="2" fontId="24" fillId="3" borderId="57" xfId="0" applyNumberFormat="1" applyFont="1" applyFill="1" applyBorder="1"/>
    <xf numFmtId="10" fontId="22" fillId="3" borderId="52" xfId="1" applyNumberFormat="1" applyFont="1" applyFill="1" applyBorder="1" applyAlignment="1">
      <alignment vertical="center"/>
    </xf>
    <xf numFmtId="10" fontId="22" fillId="3" borderId="27" xfId="1" applyNumberFormat="1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10" fontId="26" fillId="2" borderId="52" xfId="1" applyNumberFormat="1" applyFont="1" applyFill="1" applyBorder="1" applyAlignment="1">
      <alignment vertical="center"/>
    </xf>
    <xf numFmtId="0" fontId="21" fillId="35" borderId="61" xfId="0" applyFont="1" applyFill="1" applyBorder="1" applyAlignment="1">
      <alignment wrapText="1"/>
    </xf>
    <xf numFmtId="0" fontId="20" fillId="3" borderId="15" xfId="0" applyFont="1" applyFill="1" applyBorder="1" applyAlignment="1">
      <alignment wrapText="1"/>
    </xf>
    <xf numFmtId="2" fontId="23" fillId="2" borderId="8" xfId="0" applyNumberFormat="1" applyFont="1" applyFill="1" applyBorder="1"/>
    <xf numFmtId="2" fontId="23" fillId="2" borderId="11" xfId="0" applyNumberFormat="1" applyFont="1" applyFill="1" applyBorder="1"/>
    <xf numFmtId="0" fontId="22" fillId="3" borderId="52" xfId="0" applyFont="1" applyFill="1" applyBorder="1" applyAlignment="1">
      <alignment vertical="center"/>
    </xf>
    <xf numFmtId="0" fontId="22" fillId="3" borderId="27" xfId="0" applyFont="1" applyFill="1" applyBorder="1" applyAlignment="1">
      <alignment vertical="center"/>
    </xf>
    <xf numFmtId="0" fontId="25" fillId="0" borderId="29" xfId="0" applyFont="1" applyBorder="1" applyAlignment="1">
      <alignment horizontal="left" vertical="center"/>
    </xf>
    <xf numFmtId="2" fontId="25" fillId="0" borderId="8" xfId="0" applyNumberFormat="1" applyFont="1" applyBorder="1"/>
    <xf numFmtId="10" fontId="19" fillId="0" borderId="8" xfId="1" applyNumberFormat="1" applyFont="1" applyBorder="1"/>
    <xf numFmtId="10" fontId="19" fillId="0" borderId="30" xfId="1" applyNumberFormat="1" applyFont="1" applyBorder="1"/>
    <xf numFmtId="2" fontId="19" fillId="0" borderId="2" xfId="0" applyNumberFormat="1" applyFont="1" applyBorder="1"/>
    <xf numFmtId="0" fontId="24" fillId="3" borderId="31" xfId="0" applyFont="1" applyFill="1" applyBorder="1" applyAlignment="1">
      <alignment horizontal="left" vertical="center"/>
    </xf>
    <xf numFmtId="10" fontId="24" fillId="3" borderId="11" xfId="1" applyNumberFormat="1" applyFont="1" applyFill="1" applyBorder="1"/>
    <xf numFmtId="10" fontId="24" fillId="3" borderId="32" xfId="1" applyNumberFormat="1" applyFont="1" applyFill="1" applyBorder="1"/>
    <xf numFmtId="2" fontId="24" fillId="3" borderId="2" xfId="0" applyNumberFormat="1" applyFont="1" applyFill="1" applyBorder="1"/>
    <xf numFmtId="0" fontId="24" fillId="2" borderId="0" xfId="0" applyFont="1" applyFill="1" applyAlignment="1">
      <alignment horizontal="center"/>
    </xf>
    <xf numFmtId="0" fontId="24" fillId="2" borderId="0" xfId="0" applyFont="1" applyFill="1"/>
    <xf numFmtId="0" fontId="24" fillId="3" borderId="0" xfId="0" applyFont="1" applyFill="1"/>
    <xf numFmtId="0" fontId="25" fillId="0" borderId="13" xfId="0" applyFont="1" applyBorder="1" applyAlignment="1">
      <alignment horizontal="left" vertical="center"/>
    </xf>
    <xf numFmtId="164" fontId="25" fillId="0" borderId="6" xfId="1" applyNumberFormat="1" applyFont="1" applyBorder="1"/>
    <xf numFmtId="10" fontId="19" fillId="0" borderId="6" xfId="1" applyNumberFormat="1" applyFont="1" applyBorder="1"/>
    <xf numFmtId="10" fontId="19" fillId="0" borderId="33" xfId="1" applyNumberFormat="1" applyFont="1" applyBorder="1"/>
    <xf numFmtId="0" fontId="19" fillId="0" borderId="0" xfId="0" applyFont="1" applyAlignment="1">
      <alignment wrapText="1"/>
    </xf>
    <xf numFmtId="2" fontId="20" fillId="0" borderId="0" xfId="0" applyNumberFormat="1" applyFont="1"/>
    <xf numFmtId="10" fontId="19" fillId="0" borderId="0" xfId="1" applyNumberFormat="1" applyFont="1"/>
    <xf numFmtId="10" fontId="19" fillId="2" borderId="7" xfId="1" applyNumberFormat="1" applyFont="1" applyFill="1" applyBorder="1"/>
    <xf numFmtId="0" fontId="24" fillId="3" borderId="13" xfId="0" applyFont="1" applyFill="1" applyBorder="1" applyAlignment="1">
      <alignment horizontal="left" vertical="center"/>
    </xf>
    <xf numFmtId="0" fontId="21" fillId="35" borderId="22" xfId="0" applyFont="1" applyFill="1" applyBorder="1" applyAlignment="1">
      <alignment wrapText="1"/>
    </xf>
    <xf numFmtId="2" fontId="20" fillId="36" borderId="67" xfId="0" applyNumberFormat="1" applyFont="1" applyFill="1" applyBorder="1" applyAlignment="1">
      <alignment wrapText="1"/>
    </xf>
    <xf numFmtId="2" fontId="20" fillId="36" borderId="59" xfId="0" applyNumberFormat="1" applyFont="1" applyFill="1" applyBorder="1" applyAlignment="1">
      <alignment wrapText="1"/>
    </xf>
    <xf numFmtId="10" fontId="26" fillId="0" borderId="42" xfId="1" applyNumberFormat="1" applyFont="1" applyBorder="1" applyAlignment="1">
      <alignment vertical="center"/>
    </xf>
    <xf numFmtId="0" fontId="24" fillId="3" borderId="14" xfId="0" applyFont="1" applyFill="1" applyBorder="1" applyAlignment="1">
      <alignment vertical="center"/>
    </xf>
    <xf numFmtId="0" fontId="24" fillId="3" borderId="34" xfId="0" applyFont="1" applyFill="1" applyBorder="1" applyAlignment="1">
      <alignment vertical="center"/>
    </xf>
    <xf numFmtId="0" fontId="24" fillId="3" borderId="25" xfId="0" applyFont="1" applyFill="1" applyBorder="1" applyAlignment="1">
      <alignment vertical="center"/>
    </xf>
    <xf numFmtId="2" fontId="23" fillId="2" borderId="28" xfId="0" applyNumberFormat="1" applyFont="1" applyFill="1" applyBorder="1"/>
    <xf numFmtId="10" fontId="22" fillId="2" borderId="38" xfId="0" applyNumberFormat="1" applyFont="1" applyFill="1" applyBorder="1" applyAlignment="1">
      <alignment vertical="center"/>
    </xf>
    <xf numFmtId="2" fontId="22" fillId="2" borderId="28" xfId="0" applyNumberFormat="1" applyFont="1" applyFill="1" applyBorder="1" applyAlignment="1">
      <alignment vertical="center"/>
    </xf>
    <xf numFmtId="2" fontId="23" fillId="2" borderId="34" xfId="0" applyNumberFormat="1" applyFont="1" applyFill="1" applyBorder="1"/>
    <xf numFmtId="10" fontId="22" fillId="2" borderId="14" xfId="1" applyNumberFormat="1" applyFont="1" applyFill="1" applyBorder="1" applyAlignment="1">
      <alignment horizontal="right" vertical="center"/>
    </xf>
    <xf numFmtId="10" fontId="26" fillId="2" borderId="34" xfId="0" applyNumberFormat="1" applyFont="1" applyFill="1" applyBorder="1" applyAlignment="1">
      <alignment vertical="center"/>
    </xf>
    <xf numFmtId="2" fontId="22" fillId="2" borderId="2" xfId="0" applyNumberFormat="1" applyFont="1" applyFill="1" applyBorder="1" applyAlignment="1">
      <alignment vertical="center"/>
    </xf>
    <xf numFmtId="0" fontId="25" fillId="0" borderId="13" xfId="0" applyFont="1" applyBorder="1"/>
    <xf numFmtId="2" fontId="25" fillId="0" borderId="6" xfId="0" applyNumberFormat="1" applyFont="1" applyBorder="1"/>
    <xf numFmtId="10" fontId="27" fillId="3" borderId="11" xfId="1" applyNumberFormat="1" applyFont="1" applyFill="1" applyBorder="1"/>
    <xf numFmtId="10" fontId="27" fillId="3" borderId="32" xfId="1" applyNumberFormat="1" applyFont="1" applyFill="1" applyBorder="1"/>
    <xf numFmtId="2" fontId="27" fillId="3" borderId="2" xfId="0" applyNumberFormat="1" applyFont="1" applyFill="1" applyBorder="1"/>
    <xf numFmtId="10" fontId="25" fillId="0" borderId="6" xfId="0" applyNumberFormat="1" applyFont="1" applyBorder="1"/>
    <xf numFmtId="10" fontId="25" fillId="0" borderId="6" xfId="1" applyNumberFormat="1" applyFont="1" applyBorder="1"/>
    <xf numFmtId="0" fontId="19" fillId="0" borderId="0" xfId="0" applyFont="1"/>
    <xf numFmtId="0" fontId="21" fillId="2" borderId="14" xfId="0" applyFont="1" applyFill="1" applyBorder="1"/>
    <xf numFmtId="2" fontId="24" fillId="3" borderId="40" xfId="0" applyNumberFormat="1" applyFont="1" applyFill="1" applyBorder="1"/>
    <xf numFmtId="0" fontId="24" fillId="2" borderId="13" xfId="0" applyFont="1" applyFill="1" applyBorder="1" applyAlignment="1">
      <alignment vertical="center"/>
    </xf>
    <xf numFmtId="0" fontId="24" fillId="2" borderId="10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3" fillId="2" borderId="17" xfId="0" applyFont="1" applyFill="1" applyBorder="1" applyAlignment="1">
      <alignment horizontal="left" vertical="center"/>
    </xf>
    <xf numFmtId="2" fontId="20" fillId="35" borderId="65" xfId="0" applyNumberFormat="1" applyFont="1" applyFill="1" applyBorder="1" applyAlignment="1">
      <alignment wrapText="1"/>
    </xf>
    <xf numFmtId="2" fontId="20" fillId="35" borderId="21" xfId="0" applyNumberFormat="1" applyFont="1" applyFill="1" applyBorder="1" applyAlignment="1">
      <alignment wrapText="1"/>
    </xf>
    <xf numFmtId="0" fontId="19" fillId="0" borderId="13" xfId="0" applyFont="1" applyBorder="1"/>
    <xf numFmtId="2" fontId="19" fillId="0" borderId="6" xfId="0" applyNumberFormat="1" applyFont="1" applyBorder="1"/>
    <xf numFmtId="0" fontId="24" fillId="3" borderId="37" xfId="0" applyFont="1" applyFill="1" applyBorder="1" applyAlignment="1">
      <alignment horizontal="left" vertical="center"/>
    </xf>
    <xf numFmtId="2" fontId="24" fillId="3" borderId="28" xfId="0" applyNumberFormat="1" applyFont="1" applyFill="1" applyBorder="1"/>
    <xf numFmtId="10" fontId="27" fillId="3" borderId="28" xfId="1" applyNumberFormat="1" applyFont="1" applyFill="1" applyBorder="1"/>
    <xf numFmtId="10" fontId="27" fillId="3" borderId="38" xfId="1" applyNumberFormat="1" applyFont="1" applyFill="1" applyBorder="1"/>
    <xf numFmtId="0" fontId="27" fillId="3" borderId="2" xfId="0" applyFont="1" applyFill="1" applyBorder="1"/>
    <xf numFmtId="0" fontId="19" fillId="0" borderId="19" xfId="0" applyFont="1" applyBorder="1" applyAlignment="1">
      <alignment horizontal="left" vertical="center"/>
    </xf>
    <xf numFmtId="10" fontId="19" fillId="0" borderId="2" xfId="1" applyNumberFormat="1" applyFont="1" applyBorder="1"/>
    <xf numFmtId="10" fontId="19" fillId="0" borderId="3" xfId="1" applyNumberFormat="1" applyFont="1" applyBorder="1"/>
    <xf numFmtId="0" fontId="19" fillId="0" borderId="19" xfId="0" applyFont="1" applyBorder="1"/>
    <xf numFmtId="0" fontId="24" fillId="3" borderId="19" xfId="0" applyFont="1" applyFill="1" applyBorder="1" applyAlignment="1">
      <alignment horizontal="left" vertical="center"/>
    </xf>
    <xf numFmtId="164" fontId="24" fillId="3" borderId="2" xfId="1" applyNumberFormat="1" applyFont="1" applyFill="1" applyBorder="1"/>
    <xf numFmtId="164" fontId="24" fillId="3" borderId="19" xfId="1" applyNumberFormat="1" applyFont="1" applyFill="1" applyBorder="1"/>
    <xf numFmtId="10" fontId="27" fillId="3" borderId="3" xfId="1" applyNumberFormat="1" applyFont="1" applyFill="1" applyBorder="1"/>
    <xf numFmtId="0" fontId="21" fillId="0" borderId="26" xfId="0" applyFont="1" applyBorder="1" applyAlignment="1">
      <alignment horizontal="center" vertical="center" wrapText="1"/>
    </xf>
    <xf numFmtId="10" fontId="21" fillId="0" borderId="26" xfId="0" applyNumberFormat="1" applyFont="1" applyBorder="1" applyAlignment="1">
      <alignment horizontal="center" vertical="top" wrapText="1"/>
    </xf>
    <xf numFmtId="10" fontId="21" fillId="0" borderId="26" xfId="1" applyNumberFormat="1" applyFont="1" applyBorder="1" applyAlignment="1">
      <alignment horizontal="center" vertical="top" wrapText="1"/>
    </xf>
    <xf numFmtId="2" fontId="21" fillId="0" borderId="26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0" fillId="0" borderId="1" xfId="0" applyFont="1" applyBorder="1"/>
    <xf numFmtId="0" fontId="20" fillId="0" borderId="63" xfId="0" applyFont="1" applyBorder="1"/>
    <xf numFmtId="10" fontId="22" fillId="0" borderId="39" xfId="0" applyNumberFormat="1" applyFont="1" applyBorder="1"/>
    <xf numFmtId="2" fontId="20" fillId="3" borderId="42" xfId="0" applyNumberFormat="1" applyFont="1" applyFill="1" applyBorder="1"/>
    <xf numFmtId="2" fontId="22" fillId="0" borderId="41" xfId="0" applyNumberFormat="1" applyFont="1" applyBorder="1"/>
    <xf numFmtId="2" fontId="22" fillId="3" borderId="25" xfId="0" applyNumberFormat="1" applyFont="1" applyFill="1" applyBorder="1"/>
    <xf numFmtId="10" fontId="22" fillId="0" borderId="11" xfId="0" applyNumberFormat="1" applyFont="1" applyBorder="1"/>
    <xf numFmtId="2" fontId="22" fillId="0" borderId="11" xfId="0" applyNumberFormat="1" applyFont="1" applyBorder="1"/>
    <xf numFmtId="2" fontId="22" fillId="3" borderId="40" xfId="0" applyNumberFormat="1" applyFont="1" applyFill="1" applyBorder="1"/>
    <xf numFmtId="2" fontId="22" fillId="0" borderId="39" xfId="0" applyNumberFormat="1" applyFont="1" applyBorder="1"/>
    <xf numFmtId="2" fontId="21" fillId="0" borderId="28" xfId="0" applyNumberFormat="1" applyFont="1" applyBorder="1"/>
    <xf numFmtId="2" fontId="20" fillId="3" borderId="53" xfId="0" applyNumberFormat="1" applyFont="1" applyFill="1" applyBorder="1"/>
    <xf numFmtId="2" fontId="22" fillId="3" borderId="41" xfId="0" applyNumberFormat="1" applyFont="1" applyFill="1" applyBorder="1"/>
    <xf numFmtId="2" fontId="21" fillId="2" borderId="52" xfId="0" applyNumberFormat="1" applyFont="1" applyFill="1" applyBorder="1"/>
    <xf numFmtId="10" fontId="22" fillId="2" borderId="8" xfId="0" applyNumberFormat="1" applyFont="1" applyFill="1" applyBorder="1"/>
    <xf numFmtId="2" fontId="22" fillId="2" borderId="8" xfId="0" applyNumberFormat="1" applyFont="1" applyFill="1" applyBorder="1"/>
    <xf numFmtId="2" fontId="20" fillId="3" borderId="25" xfId="0" applyNumberFormat="1" applyFont="1" applyFill="1" applyBorder="1"/>
    <xf numFmtId="2" fontId="20" fillId="3" borderId="52" xfId="0" applyNumberFormat="1" applyFont="1" applyFill="1" applyBorder="1"/>
    <xf numFmtId="10" fontId="22" fillId="3" borderId="8" xfId="0" applyNumberFormat="1" applyFont="1" applyFill="1" applyBorder="1"/>
    <xf numFmtId="2" fontId="22" fillId="3" borderId="8" xfId="0" applyNumberFormat="1" applyFont="1" applyFill="1" applyBorder="1"/>
    <xf numFmtId="2" fontId="22" fillId="0" borderId="6" xfId="0" applyNumberFormat="1" applyFont="1" applyBorder="1"/>
    <xf numFmtId="39" fontId="20" fillId="3" borderId="26" xfId="0" applyNumberFormat="1" applyFont="1" applyFill="1" applyBorder="1"/>
    <xf numFmtId="2" fontId="22" fillId="3" borderId="6" xfId="0" applyNumberFormat="1" applyFont="1" applyFill="1" applyBorder="1"/>
    <xf numFmtId="2" fontId="20" fillId="2" borderId="26" xfId="0" applyNumberFormat="1" applyFont="1" applyFill="1" applyBorder="1"/>
    <xf numFmtId="2" fontId="20" fillId="36" borderId="68" xfId="0" applyNumberFormat="1" applyFont="1" applyFill="1" applyBorder="1" applyAlignment="1">
      <alignment wrapText="1"/>
    </xf>
    <xf numFmtId="2" fontId="21" fillId="0" borderId="32" xfId="0" applyNumberFormat="1" applyFont="1" applyBorder="1"/>
    <xf numFmtId="2" fontId="21" fillId="0" borderId="13" xfId="0" applyNumberFormat="1" applyFont="1" applyBorder="1"/>
    <xf numFmtId="2" fontId="22" fillId="0" borderId="25" xfId="0" applyNumberFormat="1" applyFont="1" applyBorder="1"/>
    <xf numFmtId="2" fontId="22" fillId="3" borderId="11" xfId="0" applyNumberFormat="1" applyFont="1" applyFill="1" applyBorder="1"/>
    <xf numFmtId="0" fontId="21" fillId="35" borderId="6" xfId="0" applyFont="1" applyFill="1" applyBorder="1" applyAlignment="1">
      <alignment horizontal="right" wrapText="1"/>
    </xf>
    <xf numFmtId="2" fontId="21" fillId="35" borderId="34" xfId="0" applyNumberFormat="1" applyFont="1" applyFill="1" applyBorder="1" applyAlignment="1">
      <alignment horizontal="right" wrapText="1"/>
    </xf>
    <xf numFmtId="2" fontId="20" fillId="3" borderId="25" xfId="0" applyNumberFormat="1" applyFont="1" applyFill="1" applyBorder="1" applyAlignment="1">
      <alignment horizontal="right" wrapText="1"/>
    </xf>
    <xf numFmtId="2" fontId="20" fillId="3" borderId="15" xfId="0" applyNumberFormat="1" applyFont="1" applyFill="1" applyBorder="1" applyAlignment="1">
      <alignment horizontal="right" wrapText="1"/>
    </xf>
    <xf numFmtId="0" fontId="20" fillId="3" borderId="26" xfId="0" applyFont="1" applyFill="1" applyBorder="1" applyAlignment="1">
      <alignment horizontal="right" wrapText="1"/>
    </xf>
    <xf numFmtId="2" fontId="20" fillId="3" borderId="35" xfId="0" applyNumberFormat="1" applyFont="1" applyFill="1" applyBorder="1"/>
    <xf numFmtId="2" fontId="22" fillId="3" borderId="18" xfId="0" applyNumberFormat="1" applyFont="1" applyFill="1" applyBorder="1"/>
    <xf numFmtId="2" fontId="22" fillId="0" borderId="18" xfId="0" applyNumberFormat="1" applyFont="1" applyBorder="1"/>
    <xf numFmtId="2" fontId="21" fillId="3" borderId="26" xfId="0" applyNumberFormat="1" applyFont="1" applyFill="1" applyBorder="1"/>
    <xf numFmtId="2" fontId="21" fillId="3" borderId="13" xfId="0" applyNumberFormat="1" applyFont="1" applyFill="1" applyBorder="1"/>
    <xf numFmtId="2" fontId="21" fillId="0" borderId="33" xfId="0" applyNumberFormat="1" applyFont="1" applyBorder="1"/>
    <xf numFmtId="2" fontId="21" fillId="0" borderId="34" xfId="0" applyNumberFormat="1" applyFont="1" applyBorder="1"/>
    <xf numFmtId="10" fontId="28" fillId="3" borderId="6" xfId="0" applyNumberFormat="1" applyFont="1" applyFill="1" applyBorder="1"/>
    <xf numFmtId="2" fontId="28" fillId="3" borderId="25" xfId="0" applyNumberFormat="1" applyFont="1" applyFill="1" applyBorder="1"/>
    <xf numFmtId="2" fontId="21" fillId="0" borderId="42" xfId="0" applyNumberFormat="1" applyFont="1" applyBorder="1"/>
    <xf numFmtId="2" fontId="23" fillId="0" borderId="6" xfId="0" applyNumberFormat="1" applyFont="1" applyBorder="1"/>
    <xf numFmtId="2" fontId="23" fillId="0" borderId="14" xfId="0" applyNumberFormat="1" applyFont="1" applyBorder="1"/>
    <xf numFmtId="2" fontId="23" fillId="0" borderId="0" xfId="0" applyNumberFormat="1" applyFont="1"/>
    <xf numFmtId="2" fontId="21" fillId="0" borderId="0" xfId="0" applyNumberFormat="1" applyFont="1"/>
    <xf numFmtId="2" fontId="22" fillId="0" borderId="8" xfId="0" applyNumberFormat="1" applyFont="1" applyBorder="1"/>
    <xf numFmtId="2" fontId="28" fillId="3" borderId="6" xfId="0" applyNumberFormat="1" applyFont="1" applyFill="1" applyBorder="1"/>
    <xf numFmtId="2" fontId="29" fillId="3" borderId="2" xfId="0" applyNumberFormat="1" applyFont="1" applyFill="1" applyBorder="1"/>
    <xf numFmtId="10" fontId="20" fillId="3" borderId="8" xfId="0" applyNumberFormat="1" applyFont="1" applyFill="1" applyBorder="1"/>
    <xf numFmtId="10" fontId="20" fillId="3" borderId="18" xfId="0" applyNumberFormat="1" applyFont="1" applyFill="1" applyBorder="1"/>
    <xf numFmtId="0" fontId="25" fillId="0" borderId="28" xfId="0" applyFont="1" applyBorder="1"/>
    <xf numFmtId="0" fontId="25" fillId="0" borderId="7" xfId="0" applyFont="1" applyBorder="1"/>
    <xf numFmtId="0" fontId="25" fillId="3" borderId="2" xfId="0" applyFont="1" applyFill="1" applyBorder="1"/>
    <xf numFmtId="10" fontId="25" fillId="0" borderId="2" xfId="0" applyNumberFormat="1" applyFont="1" applyBorder="1" applyAlignment="1">
      <alignment horizontal="right"/>
    </xf>
    <xf numFmtId="10" fontId="20" fillId="3" borderId="2" xfId="1" applyNumberFormat="1" applyFont="1" applyFill="1" applyBorder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9" fillId="0" borderId="6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zoomScale="70" zoomScaleNormal="70" workbookViewId="0">
      <pane ySplit="3" topLeftCell="A4" activePane="bottomLeft" state="frozen"/>
      <selection pane="bottomLeft" activeCell="A3" sqref="A3"/>
    </sheetView>
  </sheetViews>
  <sheetFormatPr defaultColWidth="20.5703125" defaultRowHeight="51" customHeight="1" x14ac:dyDescent="0.35"/>
  <cols>
    <col min="1" max="1" width="43.7109375" style="2" customWidth="1"/>
    <col min="2" max="9" width="16.7109375" style="2" customWidth="1"/>
    <col min="10" max="16384" width="20.5703125" style="2"/>
  </cols>
  <sheetData>
    <row r="1" spans="1:18" ht="24.95" customHeight="1" x14ac:dyDescent="0.35">
      <c r="A1" s="410" t="s">
        <v>80</v>
      </c>
      <c r="B1" s="411"/>
      <c r="C1" s="411"/>
      <c r="D1" s="411"/>
      <c r="E1" s="411"/>
      <c r="F1" s="411"/>
      <c r="G1" s="411"/>
      <c r="H1" s="411"/>
      <c r="I1" s="412"/>
      <c r="J1" s="1"/>
      <c r="K1" s="1"/>
      <c r="L1" s="1"/>
      <c r="M1" s="1"/>
      <c r="N1" s="1"/>
      <c r="O1" s="1"/>
      <c r="P1" s="1"/>
      <c r="Q1" s="1"/>
      <c r="R1" s="1"/>
    </row>
    <row r="2" spans="1:18" ht="24.95" customHeight="1" thickBot="1" x14ac:dyDescent="0.4">
      <c r="A2" s="413"/>
      <c r="B2" s="414"/>
      <c r="C2" s="414"/>
      <c r="D2" s="414"/>
      <c r="E2" s="414"/>
      <c r="F2" s="414"/>
      <c r="G2" s="414"/>
      <c r="H2" s="414"/>
      <c r="I2" s="415"/>
      <c r="J2" s="3"/>
      <c r="K2" s="3"/>
      <c r="L2" s="3"/>
      <c r="M2" s="3"/>
      <c r="N2" s="3"/>
      <c r="O2" s="3"/>
      <c r="P2" s="3"/>
      <c r="Q2" s="3"/>
      <c r="R2" s="3"/>
    </row>
    <row r="3" spans="1:18" ht="103.5" customHeight="1" thickBot="1" x14ac:dyDescent="0.4">
      <c r="A3" s="4"/>
      <c r="B3" s="5" t="s">
        <v>46</v>
      </c>
      <c r="C3" s="5" t="s">
        <v>47</v>
      </c>
      <c r="D3" s="5" t="s">
        <v>48</v>
      </c>
      <c r="E3" s="5" t="s">
        <v>49</v>
      </c>
      <c r="F3" s="6" t="s">
        <v>67</v>
      </c>
      <c r="G3" s="7" t="s">
        <v>13</v>
      </c>
      <c r="H3" s="8" t="s">
        <v>14</v>
      </c>
      <c r="I3" s="9" t="s">
        <v>15</v>
      </c>
    </row>
    <row r="4" spans="1:18" ht="24.95" customHeight="1" x14ac:dyDescent="0.35">
      <c r="A4" s="10" t="s">
        <v>59</v>
      </c>
      <c r="B4" s="11"/>
      <c r="C4" s="11"/>
      <c r="D4" s="11"/>
      <c r="E4" s="11"/>
      <c r="F4" s="11"/>
      <c r="G4" s="12"/>
      <c r="H4" s="12"/>
      <c r="I4" s="11"/>
    </row>
    <row r="5" spans="1:18" ht="24.95" customHeight="1" thickBot="1" x14ac:dyDescent="0.4">
      <c r="A5" s="13" t="s">
        <v>69</v>
      </c>
      <c r="B5" s="14">
        <v>0</v>
      </c>
      <c r="C5" s="15">
        <v>26.25</v>
      </c>
      <c r="D5" s="15">
        <v>0</v>
      </c>
      <c r="E5" s="15">
        <v>0.01</v>
      </c>
      <c r="F5" s="14">
        <f>B5+C5+D5+E5</f>
        <v>26.26</v>
      </c>
      <c r="G5" s="16">
        <f>(F5-F6)/F6</f>
        <v>-0.18218623481781371</v>
      </c>
      <c r="H5" s="17">
        <f>F5/$F$76</f>
        <v>1.1465526575920473E-3</v>
      </c>
      <c r="I5" s="18">
        <f>F5-F6</f>
        <v>-5.8499999999999979</v>
      </c>
    </row>
    <row r="6" spans="1:18" ht="24.95" customHeight="1" thickBot="1" x14ac:dyDescent="0.4">
      <c r="A6" s="19" t="s">
        <v>33</v>
      </c>
      <c r="B6" s="20">
        <v>0</v>
      </c>
      <c r="C6" s="21">
        <v>32.11</v>
      </c>
      <c r="D6" s="22">
        <v>0</v>
      </c>
      <c r="E6" s="21">
        <v>0</v>
      </c>
      <c r="F6" s="20">
        <f t="shared" ref="F6:F40" si="0">B6+C6+D6+E6</f>
        <v>32.11</v>
      </c>
      <c r="G6" s="23"/>
      <c r="H6" s="24"/>
      <c r="I6" s="19"/>
    </row>
    <row r="7" spans="1:18" ht="24.95" customHeight="1" thickBot="1" x14ac:dyDescent="0.4">
      <c r="A7" s="25" t="s">
        <v>19</v>
      </c>
      <c r="B7" s="26">
        <v>309.49</v>
      </c>
      <c r="C7" s="26">
        <v>453.04</v>
      </c>
      <c r="D7" s="26">
        <v>-5.07</v>
      </c>
      <c r="E7" s="27">
        <v>7.73</v>
      </c>
      <c r="F7" s="28">
        <f>B7+C7+D7+E7</f>
        <v>765.18999999999994</v>
      </c>
      <c r="G7" s="29">
        <f>(F7-F8)/F8</f>
        <v>-0.21082703354957155</v>
      </c>
      <c r="H7" s="29">
        <f>F7/$F$76</f>
        <v>3.3409391776955767E-2</v>
      </c>
      <c r="I7" s="30">
        <f>F7-F8</f>
        <v>-204.42000000000007</v>
      </c>
    </row>
    <row r="8" spans="1:18" ht="24.95" customHeight="1" thickBot="1" x14ac:dyDescent="0.4">
      <c r="A8" s="31" t="s">
        <v>16</v>
      </c>
      <c r="B8" s="32">
        <v>244.86</v>
      </c>
      <c r="C8" s="32">
        <v>510.01</v>
      </c>
      <c r="D8" s="33">
        <v>153.02000000000001</v>
      </c>
      <c r="E8" s="34">
        <v>61.72</v>
      </c>
      <c r="F8" s="35">
        <f t="shared" si="0"/>
        <v>969.61</v>
      </c>
      <c r="G8" s="36"/>
      <c r="H8" s="37"/>
      <c r="I8" s="38"/>
    </row>
    <row r="9" spans="1:18" ht="24.95" customHeight="1" thickBot="1" x14ac:dyDescent="0.4">
      <c r="A9" s="25" t="s">
        <v>23</v>
      </c>
      <c r="B9" s="26">
        <v>7.31</v>
      </c>
      <c r="C9" s="26">
        <v>169.33</v>
      </c>
      <c r="D9" s="39">
        <v>0</v>
      </c>
      <c r="E9" s="26">
        <v>1.4</v>
      </c>
      <c r="F9" s="40">
        <f t="shared" si="0"/>
        <v>178.04000000000002</v>
      </c>
      <c r="G9" s="29">
        <f t="shared" ref="G9:G41" si="1">(F9-F10)/F10</f>
        <v>5.1935007385524493E-2</v>
      </c>
      <c r="H9" s="29">
        <f>F9/$F$76</f>
        <v>7.773504766096272E-3</v>
      </c>
      <c r="I9" s="30">
        <f>F9-F10</f>
        <v>8.7900000000000205</v>
      </c>
    </row>
    <row r="10" spans="1:18" ht="24.95" customHeight="1" thickBot="1" x14ac:dyDescent="0.4">
      <c r="A10" s="31" t="s">
        <v>16</v>
      </c>
      <c r="B10" s="32">
        <v>6.59</v>
      </c>
      <c r="C10" s="32">
        <v>108.23</v>
      </c>
      <c r="D10" s="41">
        <v>0</v>
      </c>
      <c r="E10" s="32">
        <v>54.43</v>
      </c>
      <c r="F10" s="21">
        <f t="shared" si="0"/>
        <v>169.25</v>
      </c>
      <c r="G10" s="37"/>
      <c r="H10" s="37"/>
      <c r="I10" s="38"/>
    </row>
    <row r="11" spans="1:18" ht="24.95" customHeight="1" thickBot="1" x14ac:dyDescent="0.4">
      <c r="A11" s="25" t="s">
        <v>20</v>
      </c>
      <c r="B11" s="42">
        <v>109.76</v>
      </c>
      <c r="C11" s="43">
        <v>88.88</v>
      </c>
      <c r="D11" s="43">
        <v>0</v>
      </c>
      <c r="E11" s="43">
        <v>0.19</v>
      </c>
      <c r="F11" s="44">
        <f t="shared" si="0"/>
        <v>198.82999999999998</v>
      </c>
      <c r="G11" s="29">
        <f t="shared" si="1"/>
        <v>0.45460531128831622</v>
      </c>
      <c r="H11" s="29">
        <f>F11/$F$76</f>
        <v>8.6812286713262264E-3</v>
      </c>
      <c r="I11" s="30">
        <f>F11-F12</f>
        <v>62.139999999999958</v>
      </c>
    </row>
    <row r="12" spans="1:18" ht="24.95" customHeight="1" thickBot="1" x14ac:dyDescent="0.4">
      <c r="A12" s="31" t="s">
        <v>16</v>
      </c>
      <c r="B12" s="45">
        <v>97.13</v>
      </c>
      <c r="C12" s="45">
        <v>44.17</v>
      </c>
      <c r="D12" s="45">
        <v>-5.6</v>
      </c>
      <c r="E12" s="45">
        <v>0.99</v>
      </c>
      <c r="F12" s="21">
        <f t="shared" si="0"/>
        <v>136.69000000000003</v>
      </c>
      <c r="G12" s="46"/>
      <c r="H12" s="46"/>
      <c r="I12" s="38"/>
    </row>
    <row r="13" spans="1:18" ht="24.95" customHeight="1" thickBot="1" x14ac:dyDescent="0.4">
      <c r="A13" s="25" t="s">
        <v>70</v>
      </c>
      <c r="B13" s="47">
        <v>9.7100000000000009</v>
      </c>
      <c r="C13" s="47">
        <v>32.56</v>
      </c>
      <c r="D13" s="47">
        <v>0</v>
      </c>
      <c r="E13" s="47">
        <v>0</v>
      </c>
      <c r="F13" s="40">
        <f t="shared" si="0"/>
        <v>42.27</v>
      </c>
      <c r="G13" s="48">
        <f t="shared" si="1"/>
        <v>0.2509618230245636</v>
      </c>
      <c r="H13" s="48">
        <f>F13/$F$76</f>
        <v>1.8455742892770693E-3</v>
      </c>
      <c r="I13" s="30">
        <f>F13-F14</f>
        <v>8.480000000000004</v>
      </c>
    </row>
    <row r="14" spans="1:18" ht="24.95" customHeight="1" thickBot="1" x14ac:dyDescent="0.4">
      <c r="A14" s="31" t="s">
        <v>16</v>
      </c>
      <c r="B14" s="49">
        <v>1.78</v>
      </c>
      <c r="C14" s="50">
        <v>32.01</v>
      </c>
      <c r="D14" s="49">
        <v>0</v>
      </c>
      <c r="E14" s="45">
        <v>0</v>
      </c>
      <c r="F14" s="21">
        <f t="shared" si="0"/>
        <v>33.79</v>
      </c>
      <c r="G14" s="51"/>
      <c r="H14" s="51"/>
      <c r="I14" s="38"/>
    </row>
    <row r="15" spans="1:18" s="57" customFormat="1" ht="24.95" customHeight="1" thickBot="1" x14ac:dyDescent="0.4">
      <c r="A15" s="61" t="s">
        <v>21</v>
      </c>
      <c r="B15" s="52">
        <v>66.77</v>
      </c>
      <c r="C15" s="53">
        <v>83.2</v>
      </c>
      <c r="D15" s="53">
        <v>0</v>
      </c>
      <c r="E15" s="53">
        <v>0.52</v>
      </c>
      <c r="F15" s="54">
        <f>B15+C15+D15+E15</f>
        <v>150.49</v>
      </c>
      <c r="G15" s="55">
        <f t="shared" ref="G15" si="2">(F15-F16)/F16</f>
        <v>0.1417191411880738</v>
      </c>
      <c r="H15" s="55">
        <f>F15/$F$76</f>
        <v>6.5706286915851939E-3</v>
      </c>
      <c r="I15" s="56">
        <f>F15-F16</f>
        <v>18.680000000000007</v>
      </c>
    </row>
    <row r="16" spans="1:18" ht="24.95" customHeight="1" thickBot="1" x14ac:dyDescent="0.4">
      <c r="A16" s="31" t="s">
        <v>16</v>
      </c>
      <c r="B16" s="58">
        <v>27.45</v>
      </c>
      <c r="C16" s="59">
        <v>96.05</v>
      </c>
      <c r="D16" s="60">
        <v>0</v>
      </c>
      <c r="E16" s="60">
        <v>8.31</v>
      </c>
      <c r="F16" s="21">
        <f>B16+C16+D16+E16</f>
        <v>131.81</v>
      </c>
      <c r="G16" s="51"/>
      <c r="H16" s="51"/>
      <c r="I16" s="38"/>
    </row>
    <row r="17" spans="1:9" ht="24.95" customHeight="1" thickBot="1" x14ac:dyDescent="0.4">
      <c r="A17" s="25" t="s">
        <v>71</v>
      </c>
      <c r="B17" s="62">
        <v>3.89</v>
      </c>
      <c r="C17" s="63">
        <v>123.72</v>
      </c>
      <c r="D17" s="63">
        <v>0</v>
      </c>
      <c r="E17" s="64">
        <v>7.0000000000000007E-2</v>
      </c>
      <c r="F17" s="65">
        <f t="shared" si="0"/>
        <v>127.67999999999999</v>
      </c>
      <c r="G17" s="48">
        <f t="shared" si="1"/>
        <v>10.420393559928444</v>
      </c>
      <c r="H17" s="29">
        <f>F17/$F$76</f>
        <v>5.574708428078925E-3</v>
      </c>
      <c r="I17" s="30">
        <f>F17-F18</f>
        <v>116.5</v>
      </c>
    </row>
    <row r="18" spans="1:9" ht="24.95" customHeight="1" thickBot="1" x14ac:dyDescent="0.4">
      <c r="A18" s="31" t="s">
        <v>16</v>
      </c>
      <c r="B18" s="66">
        <v>0</v>
      </c>
      <c r="C18" s="67">
        <v>6.17</v>
      </c>
      <c r="D18" s="67">
        <v>0</v>
      </c>
      <c r="E18" s="68">
        <v>5.01</v>
      </c>
      <c r="F18" s="69">
        <f t="shared" si="0"/>
        <v>11.18</v>
      </c>
      <c r="G18" s="37"/>
      <c r="H18" s="46"/>
      <c r="I18" s="38"/>
    </row>
    <row r="19" spans="1:9" ht="24.95" customHeight="1" thickBot="1" x14ac:dyDescent="0.4">
      <c r="A19" s="25" t="s">
        <v>72</v>
      </c>
      <c r="B19" s="43">
        <v>290.58999999999997</v>
      </c>
      <c r="C19" s="43">
        <v>208.07</v>
      </c>
      <c r="D19" s="43">
        <v>0</v>
      </c>
      <c r="E19" s="43">
        <v>2.81</v>
      </c>
      <c r="F19" s="40">
        <f t="shared" si="0"/>
        <v>501.46999999999997</v>
      </c>
      <c r="G19" s="29">
        <f t="shared" si="1"/>
        <v>-1.6879705144291119E-2</v>
      </c>
      <c r="H19" s="29">
        <f>F19/$F$76</f>
        <v>2.1894964249911799E-2</v>
      </c>
      <c r="I19" s="30">
        <f>F19-F20</f>
        <v>-8.6100000000000136</v>
      </c>
    </row>
    <row r="20" spans="1:9" ht="24.95" customHeight="1" thickBot="1" x14ac:dyDescent="0.4">
      <c r="A20" s="31" t="s">
        <v>16</v>
      </c>
      <c r="B20" s="45">
        <v>246.01</v>
      </c>
      <c r="C20" s="45">
        <v>249.61</v>
      </c>
      <c r="D20" s="45">
        <v>0</v>
      </c>
      <c r="E20" s="45">
        <v>14.46</v>
      </c>
      <c r="F20" s="21">
        <f t="shared" si="0"/>
        <v>510.08</v>
      </c>
      <c r="G20" s="37"/>
      <c r="H20" s="37"/>
      <c r="I20" s="38"/>
    </row>
    <row r="21" spans="1:9" ht="24.95" customHeight="1" thickBot="1" x14ac:dyDescent="0.4">
      <c r="A21" s="61" t="s">
        <v>53</v>
      </c>
      <c r="B21" s="70">
        <v>277.2</v>
      </c>
      <c r="C21" s="70">
        <v>927.16</v>
      </c>
      <c r="D21" s="71">
        <v>0</v>
      </c>
      <c r="E21" s="72">
        <v>11.81</v>
      </c>
      <c r="F21" s="40">
        <f>B21+C21+D21+E21</f>
        <v>1216.1699999999998</v>
      </c>
      <c r="G21" s="29">
        <f t="shared" si="1"/>
        <v>-3.7436309123975325E-3</v>
      </c>
      <c r="H21" s="29">
        <f>F21/$F$76</f>
        <v>5.3099883685594818E-2</v>
      </c>
      <c r="I21" s="30">
        <f>F21-F22</f>
        <v>-4.5700000000001637</v>
      </c>
    </row>
    <row r="22" spans="1:9" ht="24.95" customHeight="1" thickBot="1" x14ac:dyDescent="0.4">
      <c r="A22" s="31" t="s">
        <v>16</v>
      </c>
      <c r="B22" s="73">
        <v>213.48</v>
      </c>
      <c r="C22" s="73">
        <v>929.66</v>
      </c>
      <c r="D22" s="74">
        <v>-0.06</v>
      </c>
      <c r="E22" s="73">
        <v>77.66</v>
      </c>
      <c r="F22" s="21">
        <f>B22+C22+D22+E22</f>
        <v>1220.74</v>
      </c>
      <c r="G22" s="37"/>
      <c r="H22" s="37"/>
      <c r="I22" s="38"/>
    </row>
    <row r="23" spans="1:9" ht="24.95" customHeight="1" thickBot="1" x14ac:dyDescent="0.4">
      <c r="A23" s="25" t="s">
        <v>54</v>
      </c>
      <c r="B23" s="75">
        <v>80.69</v>
      </c>
      <c r="C23" s="26">
        <v>564.95000000000005</v>
      </c>
      <c r="D23" s="26">
        <v>183.59</v>
      </c>
      <c r="E23" s="76">
        <v>0.17</v>
      </c>
      <c r="F23" s="65">
        <f t="shared" si="0"/>
        <v>829.40000000000009</v>
      </c>
      <c r="G23" s="29">
        <f t="shared" si="1"/>
        <v>0.20222064387076236</v>
      </c>
      <c r="H23" s="29">
        <f>F23/$F$76</f>
        <v>3.6212900769491393E-2</v>
      </c>
      <c r="I23" s="30">
        <f>F23-F24</f>
        <v>139.51000000000022</v>
      </c>
    </row>
    <row r="24" spans="1:9" ht="24.95" customHeight="1" thickBot="1" x14ac:dyDescent="0.4">
      <c r="A24" s="31" t="s">
        <v>16</v>
      </c>
      <c r="B24" s="77">
        <v>61.8</v>
      </c>
      <c r="C24" s="77">
        <v>499.28</v>
      </c>
      <c r="D24" s="77">
        <v>127.03</v>
      </c>
      <c r="E24" s="77">
        <v>1.78</v>
      </c>
      <c r="F24" s="21">
        <f t="shared" si="0"/>
        <v>689.88999999999987</v>
      </c>
      <c r="G24" s="37"/>
      <c r="H24" s="37"/>
      <c r="I24" s="38"/>
    </row>
    <row r="25" spans="1:9" ht="24.95" customHeight="1" thickBot="1" x14ac:dyDescent="0.4">
      <c r="A25" s="25" t="s">
        <v>52</v>
      </c>
      <c r="B25" s="26">
        <v>37.340000000000003</v>
      </c>
      <c r="C25" s="26">
        <v>33.99</v>
      </c>
      <c r="D25" s="26">
        <v>0</v>
      </c>
      <c r="E25" s="26">
        <v>0</v>
      </c>
      <c r="F25" s="40">
        <f t="shared" si="0"/>
        <v>71.330000000000013</v>
      </c>
      <c r="G25" s="29">
        <f t="shared" si="1"/>
        <v>1.0973243163775361</v>
      </c>
      <c r="H25" s="29">
        <f>F25/$F$76</f>
        <v>3.1143793246778653E-3</v>
      </c>
      <c r="I25" s="30">
        <f>F25-F26</f>
        <v>37.320000000000007</v>
      </c>
    </row>
    <row r="26" spans="1:9" ht="24.95" customHeight="1" thickBot="1" x14ac:dyDescent="0.4">
      <c r="A26" s="79" t="s">
        <v>16</v>
      </c>
      <c r="B26" s="32">
        <v>14.09</v>
      </c>
      <c r="C26" s="32">
        <v>19.920000000000002</v>
      </c>
      <c r="D26" s="32">
        <v>0</v>
      </c>
      <c r="E26" s="32">
        <v>0</v>
      </c>
      <c r="F26" s="21">
        <f t="shared" si="0"/>
        <v>34.010000000000005</v>
      </c>
      <c r="G26" s="37"/>
      <c r="H26" s="37"/>
      <c r="I26" s="38"/>
    </row>
    <row r="27" spans="1:9" ht="24.95" customHeight="1" thickBot="1" x14ac:dyDescent="0.4">
      <c r="A27" s="25" t="s">
        <v>65</v>
      </c>
      <c r="B27" s="78">
        <v>15.94</v>
      </c>
      <c r="C27" s="78">
        <v>96.68</v>
      </c>
      <c r="D27" s="78">
        <v>0</v>
      </c>
      <c r="E27" s="78">
        <v>2.41</v>
      </c>
      <c r="F27" s="40">
        <f t="shared" si="0"/>
        <v>115.03</v>
      </c>
      <c r="G27" s="29">
        <f t="shared" si="1"/>
        <v>-5.3640477169889011E-2</v>
      </c>
      <c r="H27" s="29">
        <f>F27/$F$76</f>
        <v>5.0223896497644015E-3</v>
      </c>
      <c r="I27" s="30">
        <f>F27-F28</f>
        <v>-6.5200000000000102</v>
      </c>
    </row>
    <row r="28" spans="1:9" ht="24.95" customHeight="1" thickBot="1" x14ac:dyDescent="0.4">
      <c r="A28" s="31" t="s">
        <v>16</v>
      </c>
      <c r="B28" s="80">
        <v>11.01</v>
      </c>
      <c r="C28" s="41">
        <v>104.76</v>
      </c>
      <c r="D28" s="41">
        <v>0</v>
      </c>
      <c r="E28" s="81">
        <v>5.78</v>
      </c>
      <c r="F28" s="82">
        <f t="shared" si="0"/>
        <v>121.55000000000001</v>
      </c>
      <c r="G28" s="37"/>
      <c r="H28" s="37"/>
      <c r="I28" s="38"/>
    </row>
    <row r="29" spans="1:9" ht="24.95" customHeight="1" thickBot="1" x14ac:dyDescent="0.4">
      <c r="A29" s="25" t="s">
        <v>25</v>
      </c>
      <c r="B29" s="43">
        <v>16.91</v>
      </c>
      <c r="C29" s="43">
        <v>15.23</v>
      </c>
      <c r="D29" s="43">
        <v>0</v>
      </c>
      <c r="E29" s="43">
        <v>0</v>
      </c>
      <c r="F29" s="40">
        <f t="shared" si="0"/>
        <v>32.14</v>
      </c>
      <c r="G29" s="29">
        <f t="shared" si="1"/>
        <v>0.72055674518201296</v>
      </c>
      <c r="H29" s="29">
        <f>F29/$F$76</f>
        <v>1.4032826509904187E-3</v>
      </c>
      <c r="I29" s="30">
        <f>F29-F30</f>
        <v>13.46</v>
      </c>
    </row>
    <row r="30" spans="1:9" ht="24.95" customHeight="1" thickBot="1" x14ac:dyDescent="0.4">
      <c r="A30" s="31" t="s">
        <v>16</v>
      </c>
      <c r="B30" s="45">
        <v>2.12</v>
      </c>
      <c r="C30" s="45">
        <v>16.559999999999999</v>
      </c>
      <c r="D30" s="45">
        <v>0</v>
      </c>
      <c r="E30" s="45">
        <v>0</v>
      </c>
      <c r="F30" s="21">
        <f t="shared" si="0"/>
        <v>18.68</v>
      </c>
      <c r="G30" s="37"/>
      <c r="H30" s="37"/>
      <c r="I30" s="38"/>
    </row>
    <row r="31" spans="1:9" ht="24.95" customHeight="1" thickBot="1" x14ac:dyDescent="0.4">
      <c r="A31" s="25" t="s">
        <v>55</v>
      </c>
      <c r="B31" s="83">
        <v>740.29</v>
      </c>
      <c r="C31" s="83">
        <v>1023.13</v>
      </c>
      <c r="D31" s="83">
        <v>121.24</v>
      </c>
      <c r="E31" s="83">
        <v>0.39</v>
      </c>
      <c r="F31" s="40">
        <f t="shared" si="0"/>
        <v>1885.0500000000002</v>
      </c>
      <c r="G31" s="29">
        <f t="shared" si="1"/>
        <v>-0.15211583094942499</v>
      </c>
      <c r="H31" s="29">
        <f>F31/$F$76</f>
        <v>8.2304230281564694E-2</v>
      </c>
      <c r="I31" s="30">
        <f>F31-F32</f>
        <v>-338.1899999999996</v>
      </c>
    </row>
    <row r="32" spans="1:9" ht="24.95" customHeight="1" thickBot="1" x14ac:dyDescent="0.4">
      <c r="A32" s="31" t="s">
        <v>16</v>
      </c>
      <c r="B32" s="84">
        <v>675.34</v>
      </c>
      <c r="C32" s="85">
        <v>1019.78</v>
      </c>
      <c r="D32" s="85">
        <v>525.73</v>
      </c>
      <c r="E32" s="86">
        <v>2.39</v>
      </c>
      <c r="F32" s="82">
        <f t="shared" si="0"/>
        <v>2223.2399999999998</v>
      </c>
      <c r="G32" s="46"/>
      <c r="H32" s="46"/>
      <c r="I32" s="38"/>
    </row>
    <row r="33" spans="1:35" ht="24.95" customHeight="1" thickBot="1" x14ac:dyDescent="0.4">
      <c r="A33" s="25" t="s">
        <v>81</v>
      </c>
      <c r="B33" s="87">
        <v>0.06</v>
      </c>
      <c r="C33" s="88">
        <v>4.54</v>
      </c>
      <c r="D33" s="89">
        <v>0</v>
      </c>
      <c r="E33" s="90">
        <v>0</v>
      </c>
      <c r="F33" s="40">
        <f t="shared" si="0"/>
        <v>4.5999999999999996</v>
      </c>
      <c r="G33" s="29">
        <f t="shared" si="1"/>
        <v>-0.56273764258555137</v>
      </c>
      <c r="H33" s="48">
        <f>F33/$F$76</f>
        <v>2.0084319211437229E-4</v>
      </c>
      <c r="I33" s="30">
        <f>F33-F34</f>
        <v>-5.92</v>
      </c>
    </row>
    <row r="34" spans="1:35" ht="24.95" customHeight="1" thickBot="1" x14ac:dyDescent="0.4">
      <c r="A34" s="31" t="s">
        <v>16</v>
      </c>
      <c r="B34" s="91">
        <v>0.01</v>
      </c>
      <c r="C34" s="92">
        <v>10.51</v>
      </c>
      <c r="D34" s="93">
        <v>0</v>
      </c>
      <c r="E34" s="93">
        <v>0</v>
      </c>
      <c r="F34" s="94">
        <f t="shared" si="0"/>
        <v>10.52</v>
      </c>
      <c r="G34" s="37"/>
      <c r="H34" s="37"/>
      <c r="I34" s="38"/>
    </row>
    <row r="35" spans="1:35" s="57" customFormat="1" ht="24.95" customHeight="1" thickBot="1" x14ac:dyDescent="0.4">
      <c r="A35" s="25" t="s">
        <v>28</v>
      </c>
      <c r="B35" s="95">
        <v>1011.53</v>
      </c>
      <c r="C35" s="95">
        <v>3561.46</v>
      </c>
      <c r="D35" s="95">
        <v>0</v>
      </c>
      <c r="E35" s="96">
        <v>1.43</v>
      </c>
      <c r="F35" s="40">
        <f t="shared" si="0"/>
        <v>4574.42</v>
      </c>
      <c r="G35" s="97">
        <f t="shared" si="1"/>
        <v>9.4502865209536963E-2</v>
      </c>
      <c r="H35" s="98">
        <f>F35/$F$76</f>
        <v>0.1997263293199624</v>
      </c>
      <c r="I35" s="99">
        <f>F35-F36</f>
        <v>394.96999999999935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s="57" customFormat="1" ht="24.95" customHeight="1" thickBot="1" x14ac:dyDescent="0.4">
      <c r="A36" s="31" t="s">
        <v>16</v>
      </c>
      <c r="B36" s="50">
        <v>912.15</v>
      </c>
      <c r="C36" s="50">
        <v>2918.59</v>
      </c>
      <c r="D36" s="50">
        <v>342.08</v>
      </c>
      <c r="E36" s="50">
        <v>6.63</v>
      </c>
      <c r="F36" s="21">
        <f t="shared" si="0"/>
        <v>4179.4500000000007</v>
      </c>
      <c r="G36" s="37"/>
      <c r="H36" s="37"/>
      <c r="I36" s="3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s="57" customFormat="1" ht="24.95" customHeight="1" thickBot="1" x14ac:dyDescent="0.4">
      <c r="A37" s="25" t="s">
        <v>30</v>
      </c>
      <c r="B37" s="100">
        <v>744.61</v>
      </c>
      <c r="C37" s="100">
        <v>1009.86</v>
      </c>
      <c r="D37" s="100">
        <v>1.66</v>
      </c>
      <c r="E37" s="100">
        <v>0.81</v>
      </c>
      <c r="F37" s="40">
        <f t="shared" si="0"/>
        <v>1756.94</v>
      </c>
      <c r="G37" s="97">
        <f t="shared" si="1"/>
        <v>0.14658818001461826</v>
      </c>
      <c r="H37" s="101">
        <f>F37/$F$76</f>
        <v>7.6710747381179417E-2</v>
      </c>
      <c r="I37" s="56">
        <f>F37-F38</f>
        <v>224.61999999999989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s="57" customFormat="1" ht="24.95" customHeight="1" thickBot="1" x14ac:dyDescent="0.4">
      <c r="A38" s="31" t="s">
        <v>16</v>
      </c>
      <c r="B38" s="50">
        <v>612.27</v>
      </c>
      <c r="C38" s="50">
        <v>911.07</v>
      </c>
      <c r="D38" s="50">
        <v>5.98</v>
      </c>
      <c r="E38" s="50">
        <v>3</v>
      </c>
      <c r="F38" s="21">
        <f t="shared" si="0"/>
        <v>1532.3200000000002</v>
      </c>
      <c r="G38" s="46"/>
      <c r="H38" s="37"/>
      <c r="I38" s="3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24.95" customHeight="1" thickBot="1" x14ac:dyDescent="0.4">
      <c r="A39" s="61" t="s">
        <v>56</v>
      </c>
      <c r="B39" s="102">
        <v>0.4</v>
      </c>
      <c r="C39" s="103">
        <v>0</v>
      </c>
      <c r="D39" s="103">
        <v>0</v>
      </c>
      <c r="E39" s="104">
        <v>0</v>
      </c>
      <c r="F39" s="65">
        <f t="shared" si="0"/>
        <v>0.4</v>
      </c>
      <c r="G39" s="29">
        <f t="shared" si="1"/>
        <v>4</v>
      </c>
      <c r="H39" s="29">
        <f>F39/$F$76</f>
        <v>1.7464625401249767E-5</v>
      </c>
      <c r="I39" s="30">
        <f>F39-F40</f>
        <v>0.32</v>
      </c>
    </row>
    <row r="40" spans="1:35" ht="24.95" customHeight="1" thickBot="1" x14ac:dyDescent="0.4">
      <c r="A40" s="31" t="s">
        <v>16</v>
      </c>
      <c r="B40" s="105">
        <v>0.08</v>
      </c>
      <c r="C40" s="106">
        <v>0</v>
      </c>
      <c r="D40" s="106">
        <v>0</v>
      </c>
      <c r="E40" s="107">
        <v>0</v>
      </c>
      <c r="F40" s="21">
        <f t="shared" si="0"/>
        <v>0.08</v>
      </c>
      <c r="G40" s="46"/>
      <c r="H40" s="37"/>
      <c r="I40" s="38"/>
    </row>
    <row r="41" spans="1:35" ht="24.95" customHeight="1" thickBot="1" x14ac:dyDescent="0.4">
      <c r="A41" s="25" t="s">
        <v>18</v>
      </c>
      <c r="B41" s="108">
        <v>59.77</v>
      </c>
      <c r="C41" s="109">
        <v>326.12</v>
      </c>
      <c r="D41" s="109">
        <v>177.89</v>
      </c>
      <c r="E41" s="110">
        <v>5.09</v>
      </c>
      <c r="F41" s="40">
        <f>B41+C41+D41+E41</f>
        <v>568.87</v>
      </c>
      <c r="G41" s="29">
        <f t="shared" si="1"/>
        <v>-0.2533436585333842</v>
      </c>
      <c r="H41" s="29">
        <f>F41/$F$76</f>
        <v>2.4837753630022389E-2</v>
      </c>
      <c r="I41" s="30">
        <f>F41-F42</f>
        <v>-193.0200000000001</v>
      </c>
    </row>
    <row r="42" spans="1:35" ht="24.95" customHeight="1" thickBot="1" x14ac:dyDescent="0.4">
      <c r="A42" s="31" t="s">
        <v>16</v>
      </c>
      <c r="B42" s="105">
        <v>32.78</v>
      </c>
      <c r="C42" s="106">
        <v>358.59</v>
      </c>
      <c r="D42" s="106">
        <v>342.31</v>
      </c>
      <c r="E42" s="111">
        <v>28.21</v>
      </c>
      <c r="F42" s="20">
        <f>B42+C42+D42+E42</f>
        <v>761.8900000000001</v>
      </c>
      <c r="G42" s="51"/>
      <c r="H42" s="37"/>
      <c r="I42" s="38"/>
    </row>
    <row r="43" spans="1:35" ht="24.95" customHeight="1" thickBot="1" x14ac:dyDescent="0.4">
      <c r="A43" s="25" t="s">
        <v>57</v>
      </c>
      <c r="B43" s="108">
        <v>81.42</v>
      </c>
      <c r="C43" s="109">
        <v>68.430000000000007</v>
      </c>
      <c r="D43" s="109">
        <v>0</v>
      </c>
      <c r="E43" s="110">
        <v>0.25</v>
      </c>
      <c r="F43" s="28">
        <f>B43+C43+D43+E43</f>
        <v>150.10000000000002</v>
      </c>
      <c r="G43" s="97">
        <f t="shared" ref="G43" si="3">(F43-F44)/F44</f>
        <v>-0.11752601563877936</v>
      </c>
      <c r="H43" s="112">
        <f>F43/$F$76</f>
        <v>6.553600681818976E-3</v>
      </c>
      <c r="I43" s="56">
        <f>F43-F44</f>
        <v>-19.989999999999981</v>
      </c>
    </row>
    <row r="44" spans="1:35" ht="24.95" customHeight="1" thickBot="1" x14ac:dyDescent="0.4">
      <c r="A44" s="79" t="s">
        <v>16</v>
      </c>
      <c r="B44" s="113">
        <v>87.71</v>
      </c>
      <c r="C44" s="114">
        <v>80.61</v>
      </c>
      <c r="D44" s="114">
        <v>0</v>
      </c>
      <c r="E44" s="115">
        <v>1.77</v>
      </c>
      <c r="F44" s="116">
        <f>B44+C44+D44+E44</f>
        <v>170.09</v>
      </c>
      <c r="G44" s="37"/>
      <c r="H44" s="117"/>
      <c r="I44" s="118"/>
    </row>
    <row r="45" spans="1:35" ht="24.95" customHeight="1" thickBot="1" x14ac:dyDescent="0.4">
      <c r="A45" s="61" t="s">
        <v>24</v>
      </c>
      <c r="B45" s="119">
        <v>119.17</v>
      </c>
      <c r="C45" s="109">
        <v>332.78</v>
      </c>
      <c r="D45" s="109">
        <v>0</v>
      </c>
      <c r="E45" s="110">
        <v>0.09</v>
      </c>
      <c r="F45" s="40">
        <f t="shared" ref="F45:F54" si="4">B45+C45+D45+E45</f>
        <v>452.03999999999996</v>
      </c>
      <c r="G45" s="97">
        <f t="shared" ref="G45" si="5">(F45-F46)/F46</f>
        <v>0.53249482998270981</v>
      </c>
      <c r="H45" s="97">
        <f>F45/$F$76</f>
        <v>1.9736773165952359E-2</v>
      </c>
      <c r="I45" s="56">
        <f>F45-F46</f>
        <v>157.06999999999994</v>
      </c>
      <c r="J45" s="120"/>
    </row>
    <row r="46" spans="1:35" ht="24.95" customHeight="1" thickBot="1" x14ac:dyDescent="0.4">
      <c r="A46" s="31" t="s">
        <v>16</v>
      </c>
      <c r="B46" s="121">
        <v>104.15</v>
      </c>
      <c r="C46" s="114">
        <v>190.18</v>
      </c>
      <c r="D46" s="114">
        <v>0</v>
      </c>
      <c r="E46" s="111">
        <v>0.64</v>
      </c>
      <c r="F46" s="21">
        <f t="shared" si="4"/>
        <v>294.97000000000003</v>
      </c>
      <c r="G46" s="46"/>
      <c r="H46" s="46"/>
      <c r="I46" s="122"/>
    </row>
    <row r="47" spans="1:35" ht="24.95" customHeight="1" thickBot="1" x14ac:dyDescent="0.4">
      <c r="A47" s="25" t="s">
        <v>58</v>
      </c>
      <c r="B47" s="119">
        <v>0.25</v>
      </c>
      <c r="C47" s="109">
        <v>0</v>
      </c>
      <c r="D47" s="109">
        <v>0</v>
      </c>
      <c r="E47" s="119">
        <v>0.01</v>
      </c>
      <c r="F47" s="123">
        <f t="shared" si="4"/>
        <v>0.26</v>
      </c>
      <c r="G47" s="97">
        <f t="shared" ref="G47" si="6">(F47-F48)/F48</f>
        <v>-0.13333333333333328</v>
      </c>
      <c r="H47" s="97">
        <f>F47/$F$76</f>
        <v>1.1352006510812349E-5</v>
      </c>
      <c r="I47" s="56">
        <f>F47-F48</f>
        <v>-3.999999999999998E-2</v>
      </c>
    </row>
    <row r="48" spans="1:35" ht="24.95" customHeight="1" thickBot="1" x14ac:dyDescent="0.4">
      <c r="A48" s="31" t="s">
        <v>16</v>
      </c>
      <c r="B48" s="121">
        <v>0.05</v>
      </c>
      <c r="C48" s="106">
        <v>0</v>
      </c>
      <c r="D48" s="106">
        <v>0</v>
      </c>
      <c r="E48" s="111">
        <v>0.25</v>
      </c>
      <c r="F48" s="20">
        <f t="shared" si="4"/>
        <v>0.3</v>
      </c>
      <c r="G48" s="124"/>
      <c r="H48" s="124"/>
      <c r="I48" s="38"/>
    </row>
    <row r="49" spans="1:9" ht="24.95" customHeight="1" thickBot="1" x14ac:dyDescent="0.4">
      <c r="A49" s="25" t="s">
        <v>17</v>
      </c>
      <c r="B49" s="108">
        <v>118.08</v>
      </c>
      <c r="C49" s="109">
        <v>278.31</v>
      </c>
      <c r="D49" s="109">
        <v>0</v>
      </c>
      <c r="E49" s="125">
        <v>28.86</v>
      </c>
      <c r="F49" s="28">
        <f t="shared" si="4"/>
        <v>425.25</v>
      </c>
      <c r="G49" s="126">
        <f t="shared" ref="G49" si="7">(F49-F50)/F50</f>
        <v>-3.8070032573289989E-2</v>
      </c>
      <c r="H49" s="101">
        <f>F49/$F$76</f>
        <v>1.8567079879703657E-2</v>
      </c>
      <c r="I49" s="56">
        <f>F49-F50</f>
        <v>-16.830000000000041</v>
      </c>
    </row>
    <row r="50" spans="1:9" ht="24.95" customHeight="1" thickBot="1" x14ac:dyDescent="0.4">
      <c r="A50" s="31" t="s">
        <v>16</v>
      </c>
      <c r="B50" s="127">
        <v>63.68</v>
      </c>
      <c r="C50" s="127">
        <v>280.18</v>
      </c>
      <c r="D50" s="127">
        <v>0</v>
      </c>
      <c r="E50" s="127">
        <v>98.22</v>
      </c>
      <c r="F50" s="20">
        <f t="shared" si="4"/>
        <v>442.08000000000004</v>
      </c>
      <c r="G50" s="37"/>
      <c r="H50" s="37"/>
      <c r="I50" s="38"/>
    </row>
    <row r="51" spans="1:9" ht="24.95" customHeight="1" thickBot="1" x14ac:dyDescent="0.4">
      <c r="A51" s="25" t="s">
        <v>29</v>
      </c>
      <c r="B51" s="128">
        <v>520.84</v>
      </c>
      <c r="C51" s="103">
        <v>1285.21</v>
      </c>
      <c r="D51" s="103">
        <v>806.53</v>
      </c>
      <c r="E51" s="125">
        <v>0.44</v>
      </c>
      <c r="F51" s="28">
        <f t="shared" si="4"/>
        <v>2613.02</v>
      </c>
      <c r="G51" s="97">
        <f t="shared" ref="G51" si="8">(F51-F52)/F52</f>
        <v>0.47494919846466477</v>
      </c>
      <c r="H51" s="101">
        <f>F51/$F$76</f>
        <v>0.11408853866493417</v>
      </c>
      <c r="I51" s="56">
        <f>F51-F52</f>
        <v>841.42000000000007</v>
      </c>
    </row>
    <row r="52" spans="1:9" ht="24.95" customHeight="1" thickBot="1" x14ac:dyDescent="0.4">
      <c r="A52" s="31" t="s">
        <v>16</v>
      </c>
      <c r="B52" s="129">
        <v>443.31</v>
      </c>
      <c r="C52" s="130">
        <v>1323.85</v>
      </c>
      <c r="D52" s="130">
        <v>0</v>
      </c>
      <c r="E52" s="131">
        <v>4.4400000000000004</v>
      </c>
      <c r="F52" s="20">
        <f t="shared" si="4"/>
        <v>1771.6</v>
      </c>
      <c r="G52" s="37"/>
      <c r="H52" s="37"/>
      <c r="I52" s="38"/>
    </row>
    <row r="53" spans="1:9" ht="24.95" customHeight="1" thickBot="1" x14ac:dyDescent="0.4">
      <c r="A53" s="25" t="s">
        <v>22</v>
      </c>
      <c r="B53" s="128">
        <v>46.35</v>
      </c>
      <c r="C53" s="83">
        <v>75.37</v>
      </c>
      <c r="D53" s="103">
        <v>0</v>
      </c>
      <c r="E53" s="125">
        <v>0.02</v>
      </c>
      <c r="F53" s="28">
        <f t="shared" si="4"/>
        <v>121.74</v>
      </c>
      <c r="G53" s="97">
        <f t="shared" ref="G53" si="9">(F53-F54)/F54</f>
        <v>0.58929503916449089</v>
      </c>
      <c r="H53" s="101">
        <f>F53/$F$76</f>
        <v>5.315358740870366E-3</v>
      </c>
      <c r="I53" s="56">
        <f>F53-F54</f>
        <v>45.14</v>
      </c>
    </row>
    <row r="54" spans="1:9" ht="24.95" customHeight="1" thickBot="1" x14ac:dyDescent="0.4">
      <c r="A54" s="31" t="s">
        <v>16</v>
      </c>
      <c r="B54" s="127">
        <v>40.869999999999997</v>
      </c>
      <c r="C54" s="114">
        <v>35.54</v>
      </c>
      <c r="D54" s="127">
        <v>0</v>
      </c>
      <c r="E54" s="127">
        <v>0.19</v>
      </c>
      <c r="F54" s="20">
        <f t="shared" si="4"/>
        <v>76.599999999999994</v>
      </c>
      <c r="G54" s="46"/>
      <c r="H54" s="37"/>
      <c r="I54" s="38"/>
    </row>
    <row r="55" spans="1:9" ht="24.95" customHeight="1" x14ac:dyDescent="0.35">
      <c r="A55" s="132" t="s">
        <v>62</v>
      </c>
      <c r="B55" s="133">
        <f>SUM(B5,B7,B9,B11,B13,B15,B17,B19,B21,B23,B25,B27,B29,B31,B33,B35,B37,B39,B41,B43,B45,B47,B49,B51,B53)</f>
        <v>4668.3700000000008</v>
      </c>
      <c r="C55" s="133">
        <f t="shared" ref="C55:F55" si="10">SUM(C5,C7,C9,C11,C13,C15,C17,C19,C21,C23,C25,C27,C29,C31,C33,C35,C37,C39,C41,C43,C45,C47,C49,C51,C53)</f>
        <v>10788.270000000002</v>
      </c>
      <c r="D55" s="133">
        <f t="shared" si="10"/>
        <v>1285.8399999999999</v>
      </c>
      <c r="E55" s="133">
        <f t="shared" si="10"/>
        <v>64.510000000000005</v>
      </c>
      <c r="F55" s="133">
        <f t="shared" si="10"/>
        <v>16806.990000000002</v>
      </c>
      <c r="G55" s="134">
        <f>(F55-F56)/F56</f>
        <v>8.1354837339866856E-2</v>
      </c>
      <c r="H55" s="135">
        <f>F55/$F$76</f>
        <v>0.73381946118137709</v>
      </c>
      <c r="I55" s="30">
        <f>F55-F56</f>
        <v>1264.4600000000009</v>
      </c>
    </row>
    <row r="56" spans="1:9" ht="24.95" customHeight="1" x14ac:dyDescent="0.35">
      <c r="A56" s="136" t="s">
        <v>26</v>
      </c>
      <c r="B56" s="137">
        <f>SUM(B6,B8,B10,B12,B14,B16,B18,B20,B22,B24,B26,B28,B30,B32,B34,B36,B38,B40,B42,B44,B46,B48,B50,B52,B54)</f>
        <v>3898.72</v>
      </c>
      <c r="C56" s="137">
        <f t="shared" ref="C56:F56" si="11">SUM(C6,C8,C10,C12,C14,C16,C18,C20,C22,C24,C26,C28,C30,C32,C34,C36,C38,C40,C42,C44,C46,C48,C50,C52,C54)</f>
        <v>9777.4400000000023</v>
      </c>
      <c r="D56" s="137">
        <f t="shared" si="11"/>
        <v>1490.49</v>
      </c>
      <c r="E56" s="137">
        <f t="shared" si="11"/>
        <v>375.88</v>
      </c>
      <c r="F56" s="137">
        <f t="shared" si="11"/>
        <v>15542.53</v>
      </c>
      <c r="G56" s="138"/>
      <c r="H56" s="138"/>
      <c r="I56" s="139"/>
    </row>
    <row r="57" spans="1:9" ht="24.95" customHeight="1" x14ac:dyDescent="0.35">
      <c r="A57" s="140" t="s">
        <v>27</v>
      </c>
      <c r="B57" s="141">
        <f>(B55-B56)/B56</f>
        <v>0.19741094513070984</v>
      </c>
      <c r="C57" s="141">
        <f t="shared" ref="C57:F57" si="12">(C55-C56)/C56</f>
        <v>0.10338391235333581</v>
      </c>
      <c r="D57" s="141">
        <f t="shared" si="12"/>
        <v>-0.13730383967688484</v>
      </c>
      <c r="E57" s="141">
        <f t="shared" si="12"/>
        <v>-0.82837607747153352</v>
      </c>
      <c r="F57" s="141">
        <f t="shared" si="12"/>
        <v>8.1354837339866856E-2</v>
      </c>
      <c r="G57" s="138"/>
      <c r="H57" s="138"/>
      <c r="I57" s="139"/>
    </row>
    <row r="58" spans="1:9" ht="24.95" customHeight="1" x14ac:dyDescent="0.35">
      <c r="A58" s="142" t="s">
        <v>31</v>
      </c>
      <c r="B58" s="143"/>
      <c r="C58" s="143"/>
      <c r="D58" s="143"/>
      <c r="E58" s="143"/>
      <c r="F58" s="143"/>
      <c r="G58" s="138"/>
      <c r="H58" s="138"/>
      <c r="I58" s="139"/>
    </row>
    <row r="59" spans="1:9" ht="24.95" customHeight="1" thickBot="1" x14ac:dyDescent="0.4">
      <c r="A59" s="144" t="s">
        <v>63</v>
      </c>
      <c r="B59" s="14">
        <v>220.29</v>
      </c>
      <c r="C59" s="14">
        <v>188.73</v>
      </c>
      <c r="D59" s="14">
        <v>0</v>
      </c>
      <c r="E59" s="14">
        <v>0</v>
      </c>
      <c r="F59" s="15">
        <f t="shared" ref="F59:F68" si="13">B59+C59+D59+E59</f>
        <v>409.02</v>
      </c>
      <c r="G59" s="16">
        <f t="shared" ref="G59" si="14">(F59-F60)/F60</f>
        <v>0.929794762915782</v>
      </c>
      <c r="H59" s="16">
        <f>F59/$F$76</f>
        <v>1.7858452704047949E-2</v>
      </c>
      <c r="I59" s="30">
        <f>F59-F60</f>
        <v>197.07</v>
      </c>
    </row>
    <row r="60" spans="1:9" ht="24.95" customHeight="1" thickBot="1" x14ac:dyDescent="0.4">
      <c r="A60" s="79" t="s">
        <v>16</v>
      </c>
      <c r="B60" s="145">
        <v>88.56</v>
      </c>
      <c r="C60" s="145">
        <v>123.39</v>
      </c>
      <c r="D60" s="145">
        <v>0</v>
      </c>
      <c r="E60" s="145">
        <v>0</v>
      </c>
      <c r="F60" s="146">
        <f t="shared" si="13"/>
        <v>211.95</v>
      </c>
      <c r="G60" s="37"/>
      <c r="H60" s="37"/>
      <c r="I60" s="38"/>
    </row>
    <row r="61" spans="1:9" ht="24.95" customHeight="1" thickBot="1" x14ac:dyDescent="0.4">
      <c r="A61" s="144" t="s">
        <v>82</v>
      </c>
      <c r="B61" s="123">
        <v>594.05999999999995</v>
      </c>
      <c r="C61" s="123">
        <v>267.83999999999997</v>
      </c>
      <c r="D61" s="123">
        <v>0</v>
      </c>
      <c r="E61" s="123">
        <v>7.81</v>
      </c>
      <c r="F61" s="15">
        <f t="shared" si="13"/>
        <v>869.70999999999981</v>
      </c>
      <c r="G61" s="29">
        <f t="shared" ref="G61:G73" si="15">(F61-F62)/F62</f>
        <v>-4.829072923050011E-2</v>
      </c>
      <c r="H61" s="29">
        <f>F61/$F$76</f>
        <v>3.7972898394302332E-2</v>
      </c>
      <c r="I61" s="30">
        <f>F61-F62</f>
        <v>-44.130000000000223</v>
      </c>
    </row>
    <row r="62" spans="1:9" ht="24.95" customHeight="1" thickBot="1" x14ac:dyDescent="0.4">
      <c r="A62" s="79" t="s">
        <v>16</v>
      </c>
      <c r="B62" s="145">
        <v>378.92</v>
      </c>
      <c r="C62" s="145">
        <v>233.62</v>
      </c>
      <c r="D62" s="145">
        <v>259.94</v>
      </c>
      <c r="E62" s="145">
        <v>41.36</v>
      </c>
      <c r="F62" s="146">
        <f t="shared" si="13"/>
        <v>913.84</v>
      </c>
      <c r="G62" s="37"/>
      <c r="H62" s="37"/>
      <c r="I62" s="38"/>
    </row>
    <row r="63" spans="1:9" ht="24.95" customHeight="1" thickBot="1" x14ac:dyDescent="0.4">
      <c r="A63" s="144" t="s">
        <v>76</v>
      </c>
      <c r="B63" s="123">
        <v>702.87</v>
      </c>
      <c r="C63" s="123">
        <v>104.19</v>
      </c>
      <c r="D63" s="123">
        <v>0</v>
      </c>
      <c r="E63" s="123">
        <v>0.54</v>
      </c>
      <c r="F63" s="147">
        <f t="shared" si="13"/>
        <v>807.59999999999991</v>
      </c>
      <c r="G63" s="29">
        <f t="shared" si="15"/>
        <v>2.3587117707448636E-2</v>
      </c>
      <c r="H63" s="29">
        <f>F63/$F$76</f>
        <v>3.5261078685123272E-2</v>
      </c>
      <c r="I63" s="30">
        <f>F63-F64</f>
        <v>18.6099999999999</v>
      </c>
    </row>
    <row r="64" spans="1:9" ht="24.95" customHeight="1" thickBot="1" x14ac:dyDescent="0.4">
      <c r="A64" s="79" t="s">
        <v>16</v>
      </c>
      <c r="B64" s="145">
        <v>558.70000000000005</v>
      </c>
      <c r="C64" s="145">
        <v>211.63</v>
      </c>
      <c r="D64" s="145">
        <v>0</v>
      </c>
      <c r="E64" s="145">
        <v>18.66</v>
      </c>
      <c r="F64" s="146">
        <f t="shared" si="13"/>
        <v>788.99</v>
      </c>
      <c r="G64" s="37"/>
      <c r="H64" s="37"/>
      <c r="I64" s="38"/>
    </row>
    <row r="65" spans="1:9" ht="24.95" customHeight="1" thickBot="1" x14ac:dyDescent="0.4">
      <c r="A65" s="25" t="s">
        <v>66</v>
      </c>
      <c r="B65" s="123">
        <v>153.44999999999999</v>
      </c>
      <c r="C65" s="123">
        <v>111.37</v>
      </c>
      <c r="D65" s="123">
        <v>0</v>
      </c>
      <c r="E65" s="123">
        <v>0.69</v>
      </c>
      <c r="F65" s="15">
        <f t="shared" si="13"/>
        <v>265.51</v>
      </c>
      <c r="G65" s="29">
        <f t="shared" si="15"/>
        <v>0.27710437710437702</v>
      </c>
      <c r="H65" s="29">
        <f>F65/$F$76</f>
        <v>1.1592581725714564E-2</v>
      </c>
      <c r="I65" s="30">
        <f>F65-F66</f>
        <v>57.609999999999985</v>
      </c>
    </row>
    <row r="66" spans="1:9" ht="24.95" customHeight="1" thickBot="1" x14ac:dyDescent="0.4">
      <c r="A66" s="79" t="s">
        <v>16</v>
      </c>
      <c r="B66" s="148">
        <v>115.8</v>
      </c>
      <c r="C66" s="148">
        <v>91.75</v>
      </c>
      <c r="D66" s="148">
        <v>0</v>
      </c>
      <c r="E66" s="148">
        <v>0.35</v>
      </c>
      <c r="F66" s="146">
        <f t="shared" si="13"/>
        <v>207.9</v>
      </c>
      <c r="G66" s="51"/>
      <c r="H66" s="51"/>
      <c r="I66" s="38"/>
    </row>
    <row r="67" spans="1:9" ht="24.95" customHeight="1" thickBot="1" x14ac:dyDescent="0.4">
      <c r="A67" s="25" t="s">
        <v>32</v>
      </c>
      <c r="B67" s="149">
        <v>478.85</v>
      </c>
      <c r="C67" s="150">
        <v>82.21</v>
      </c>
      <c r="D67" s="150">
        <v>0</v>
      </c>
      <c r="E67" s="150">
        <v>1.3</v>
      </c>
      <c r="F67" s="15">
        <f t="shared" si="13"/>
        <v>562.36</v>
      </c>
      <c r="G67" s="29">
        <f>(F67-F68)/F68</f>
        <v>0.35322569001612247</v>
      </c>
      <c r="H67" s="29">
        <f>F67/F76</f>
        <v>2.4553516851617049E-2</v>
      </c>
      <c r="I67" s="30">
        <f>F67-F68</f>
        <v>146.79000000000002</v>
      </c>
    </row>
    <row r="68" spans="1:9" ht="24.95" customHeight="1" thickBot="1" x14ac:dyDescent="0.4">
      <c r="A68" s="79" t="s">
        <v>16</v>
      </c>
      <c r="B68" s="145">
        <v>314.68</v>
      </c>
      <c r="C68" s="145">
        <v>100.89</v>
      </c>
      <c r="D68" s="151">
        <v>0</v>
      </c>
      <c r="E68" s="145">
        <v>0</v>
      </c>
      <c r="F68" s="146">
        <f t="shared" si="13"/>
        <v>415.57</v>
      </c>
      <c r="G68" s="37"/>
      <c r="H68" s="37"/>
      <c r="I68" s="38"/>
    </row>
    <row r="69" spans="1:9" ht="24.95" customHeight="1" thickBot="1" x14ac:dyDescent="0.4">
      <c r="A69" s="25" t="s">
        <v>73</v>
      </c>
      <c r="B69" s="123">
        <v>-0.01</v>
      </c>
      <c r="C69" s="123">
        <v>0</v>
      </c>
      <c r="D69" s="123">
        <v>0</v>
      </c>
      <c r="E69" s="123">
        <v>0</v>
      </c>
      <c r="F69" s="44">
        <f t="shared" ref="F69:F72" si="16">B69+C69+D69+E69</f>
        <v>-0.01</v>
      </c>
      <c r="G69" s="153">
        <f t="shared" si="15"/>
        <v>-1.001824817518248</v>
      </c>
      <c r="H69" s="153">
        <f>F69/$F$76</f>
        <v>-4.3661563503124418E-7</v>
      </c>
      <c r="I69" s="154">
        <f>F69-F70</f>
        <v>-5.49</v>
      </c>
    </row>
    <row r="70" spans="1:9" ht="24.95" customHeight="1" thickBot="1" x14ac:dyDescent="0.4">
      <c r="A70" s="79" t="s">
        <v>16</v>
      </c>
      <c r="B70" s="145">
        <v>5.45</v>
      </c>
      <c r="C70" s="145">
        <v>0.03</v>
      </c>
      <c r="D70" s="145">
        <v>0</v>
      </c>
      <c r="E70" s="145">
        <v>0</v>
      </c>
      <c r="F70" s="94">
        <f t="shared" si="16"/>
        <v>5.48</v>
      </c>
      <c r="G70" s="37"/>
      <c r="H70" s="37"/>
      <c r="I70" s="38"/>
    </row>
    <row r="71" spans="1:9" ht="24.95" customHeight="1" thickBot="1" x14ac:dyDescent="0.4">
      <c r="A71" s="152" t="s">
        <v>60</v>
      </c>
      <c r="B71" s="123">
        <v>2827.74</v>
      </c>
      <c r="C71" s="123">
        <v>353.99</v>
      </c>
      <c r="D71" s="123">
        <v>0</v>
      </c>
      <c r="E71" s="123">
        <v>0.53</v>
      </c>
      <c r="F71" s="40">
        <f t="shared" si="16"/>
        <v>3182.2599999999998</v>
      </c>
      <c r="G71" s="29">
        <f t="shared" si="15"/>
        <v>0.45451470621843326</v>
      </c>
      <c r="H71" s="29">
        <f>F71/$F$76</f>
        <v>0.13894244707345269</v>
      </c>
      <c r="I71" s="30">
        <f>F71-F72</f>
        <v>994.4099999999994</v>
      </c>
    </row>
    <row r="72" spans="1:9" ht="24.95" customHeight="1" thickBot="1" x14ac:dyDescent="0.4">
      <c r="A72" s="79" t="s">
        <v>33</v>
      </c>
      <c r="B72" s="145">
        <v>1898.27</v>
      </c>
      <c r="C72" s="145">
        <v>280.63</v>
      </c>
      <c r="D72" s="145">
        <v>2.0099999999999998</v>
      </c>
      <c r="E72" s="145">
        <v>6.94</v>
      </c>
      <c r="F72" s="94">
        <f t="shared" si="16"/>
        <v>2187.8500000000004</v>
      </c>
      <c r="G72" s="37"/>
      <c r="H72" s="37"/>
      <c r="I72" s="38"/>
    </row>
    <row r="73" spans="1:9" ht="24.95" customHeight="1" x14ac:dyDescent="0.35">
      <c r="A73" s="155" t="s">
        <v>34</v>
      </c>
      <c r="B73" s="156">
        <f t="shared" ref="B73:F74" si="17">SUM(B59,B61,B63,B65,B67,B69,B71)</f>
        <v>4977.25</v>
      </c>
      <c r="C73" s="156">
        <f t="shared" si="17"/>
        <v>1108.33</v>
      </c>
      <c r="D73" s="156">
        <f t="shared" si="17"/>
        <v>0</v>
      </c>
      <c r="E73" s="156">
        <f t="shared" si="17"/>
        <v>10.87</v>
      </c>
      <c r="F73" s="156">
        <f t="shared" si="17"/>
        <v>6096.45</v>
      </c>
      <c r="G73" s="135">
        <f t="shared" si="15"/>
        <v>0.28845966886325497</v>
      </c>
      <c r="H73" s="135">
        <f>F73/$F$76</f>
        <v>0.26618053881862286</v>
      </c>
      <c r="I73" s="30">
        <f>F73-F74</f>
        <v>1364.87</v>
      </c>
    </row>
    <row r="74" spans="1:9" ht="24.95" customHeight="1" x14ac:dyDescent="0.35">
      <c r="A74" s="31" t="s">
        <v>26</v>
      </c>
      <c r="B74" s="137">
        <f t="shared" si="17"/>
        <v>3360.38</v>
      </c>
      <c r="C74" s="137">
        <f t="shared" si="17"/>
        <v>1041.94</v>
      </c>
      <c r="D74" s="137">
        <f>SUM(D60,D62,D64,D66,D68,D70,D72)</f>
        <v>261.95</v>
      </c>
      <c r="E74" s="137">
        <f t="shared" si="17"/>
        <v>67.31</v>
      </c>
      <c r="F74" s="137">
        <f t="shared" si="17"/>
        <v>4731.58</v>
      </c>
      <c r="G74" s="157"/>
      <c r="H74" s="157"/>
      <c r="I74" s="158"/>
    </row>
    <row r="75" spans="1:9" ht="24.95" customHeight="1" x14ac:dyDescent="0.35">
      <c r="A75" s="140" t="s">
        <v>27</v>
      </c>
      <c r="B75" s="141">
        <f t="shared" ref="B75:F75" si="18">(B73-B74)/B74</f>
        <v>0.48115689297043784</v>
      </c>
      <c r="C75" s="141">
        <f t="shared" si="18"/>
        <v>6.3717680480641747E-2</v>
      </c>
      <c r="D75" s="141">
        <f t="shared" si="18"/>
        <v>-1</v>
      </c>
      <c r="E75" s="141">
        <f t="shared" si="18"/>
        <v>-0.8385083939979201</v>
      </c>
      <c r="F75" s="141">
        <f t="shared" si="18"/>
        <v>0.28845966886325497</v>
      </c>
      <c r="G75" s="138"/>
      <c r="H75" s="138"/>
      <c r="I75" s="139"/>
    </row>
    <row r="76" spans="1:9" ht="24.95" customHeight="1" x14ac:dyDescent="0.35">
      <c r="A76" s="18" t="s">
        <v>39</v>
      </c>
      <c r="B76" s="30">
        <f>B73+B55</f>
        <v>9645.6200000000008</v>
      </c>
      <c r="C76" s="30">
        <f t="shared" ref="C76:F76" si="19">C73+C55</f>
        <v>11896.600000000002</v>
      </c>
      <c r="D76" s="30">
        <f t="shared" si="19"/>
        <v>1285.8399999999999</v>
      </c>
      <c r="E76" s="30">
        <f t="shared" si="19"/>
        <v>75.38000000000001</v>
      </c>
      <c r="F76" s="30">
        <f t="shared" si="19"/>
        <v>22903.440000000002</v>
      </c>
      <c r="G76" s="159">
        <f t="shared" ref="G76" si="20">(F76-F77)/F77</f>
        <v>0.12968904676950069</v>
      </c>
      <c r="H76" s="159">
        <f>F76/$F$76</f>
        <v>1</v>
      </c>
      <c r="I76" s="30">
        <f>F76-F77</f>
        <v>2629.3300000000017</v>
      </c>
    </row>
    <row r="77" spans="1:9" ht="24.95" customHeight="1" x14ac:dyDescent="0.35">
      <c r="A77" s="31" t="s">
        <v>26</v>
      </c>
      <c r="B77" s="158">
        <f>B56+B74</f>
        <v>7259.1</v>
      </c>
      <c r="C77" s="158">
        <f t="shared" ref="C77:F77" si="21">C56+C74</f>
        <v>10819.380000000003</v>
      </c>
      <c r="D77" s="158">
        <f t="shared" si="21"/>
        <v>1752.44</v>
      </c>
      <c r="E77" s="158">
        <f t="shared" si="21"/>
        <v>443.19</v>
      </c>
      <c r="F77" s="158">
        <f t="shared" si="21"/>
        <v>20274.11</v>
      </c>
      <c r="G77" s="138"/>
      <c r="H77" s="138"/>
      <c r="I77" s="139"/>
    </row>
    <row r="78" spans="1:9" ht="24.95" customHeight="1" x14ac:dyDescent="0.35">
      <c r="A78" s="160" t="s">
        <v>27</v>
      </c>
      <c r="B78" s="159">
        <f>(B76-B77)/B77</f>
        <v>0.32876251876954449</v>
      </c>
      <c r="C78" s="159">
        <f t="shared" ref="C78:E78" si="22">(C76-C77)/C77</f>
        <v>9.9563930650369892E-2</v>
      </c>
      <c r="D78" s="159">
        <f t="shared" si="22"/>
        <v>-0.26625733263335699</v>
      </c>
      <c r="E78" s="159">
        <f t="shared" si="22"/>
        <v>-0.82991493490376589</v>
      </c>
      <c r="F78" s="159">
        <f>(F76-F77)/F77</f>
        <v>0.12968904676950069</v>
      </c>
      <c r="G78" s="138"/>
      <c r="H78" s="138"/>
      <c r="I78" s="139"/>
    </row>
    <row r="79" spans="1:9" ht="24.95" customHeight="1" x14ac:dyDescent="0.35">
      <c r="A79" s="161" t="s">
        <v>40</v>
      </c>
      <c r="B79" s="159">
        <f>B76/$F$76</f>
        <v>0.42114285015700698</v>
      </c>
      <c r="C79" s="159">
        <f t="shared" ref="C79:F79" si="23">C76/$F$76</f>
        <v>0.51942415637127004</v>
      </c>
      <c r="D79" s="159">
        <f t="shared" si="23"/>
        <v>5.6141784814857494E-2</v>
      </c>
      <c r="E79" s="159">
        <f t="shared" si="23"/>
        <v>3.2912086568655189E-3</v>
      </c>
      <c r="F79" s="159">
        <f t="shared" si="23"/>
        <v>1</v>
      </c>
      <c r="G79" s="138"/>
      <c r="H79" s="138"/>
      <c r="I79" s="139"/>
    </row>
    <row r="80" spans="1:9" ht="24.95" customHeight="1" x14ac:dyDescent="0.35">
      <c r="A80" s="31" t="s">
        <v>41</v>
      </c>
      <c r="B80" s="157">
        <f>B77/$F$77</f>
        <v>0.3580477762032464</v>
      </c>
      <c r="C80" s="157">
        <f>C77/$F$77</f>
        <v>0.53365499151380769</v>
      </c>
      <c r="D80" s="157">
        <f>D77/$F$77</f>
        <v>8.6437333130776145E-2</v>
      </c>
      <c r="E80" s="157">
        <f>E77/$F$77</f>
        <v>2.1859899152169935E-2</v>
      </c>
      <c r="F80" s="157">
        <f>F77/$F$77</f>
        <v>1</v>
      </c>
      <c r="G80" s="138"/>
      <c r="H80" s="138"/>
      <c r="I80" s="139"/>
    </row>
    <row r="81" spans="1:1" s="408" customFormat="1" ht="24.95" customHeight="1" x14ac:dyDescent="0.25">
      <c r="A81" s="408" t="s">
        <v>42</v>
      </c>
    </row>
    <row r="82" spans="1:1" s="408" customFormat="1" ht="24.95" customHeight="1" x14ac:dyDescent="0.25">
      <c r="A82" s="408" t="s">
        <v>75</v>
      </c>
    </row>
    <row r="83" spans="1:1" ht="24.95" customHeight="1" x14ac:dyDescent="0.35">
      <c r="A83" s="408" t="s">
        <v>78</v>
      </c>
    </row>
    <row r="84" spans="1:1" ht="24.95" customHeight="1" x14ac:dyDescent="0.35"/>
  </sheetData>
  <mergeCells count="1">
    <mergeCell ref="A1:I2"/>
  </mergeCells>
  <pageMargins left="0.2" right="0.2" top="0.75" bottom="0.75" header="0.3" footer="0.3"/>
  <pageSetup paperSize="9" scale="45" orientation="portrait" r:id="rId1"/>
  <ignoredErrors>
    <ignoredError sqref="G71 G37 G29 G55 G13 G19 G31 G47 G49 G5:I5 G15 G39 G33 G59 G67 G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85" zoomScaleNormal="85" workbookViewId="0">
      <pane ySplit="4" topLeftCell="A5" activePane="bottomLeft" state="frozen"/>
      <selection pane="bottomLeft" activeCell="A4" sqref="A4"/>
    </sheetView>
  </sheetViews>
  <sheetFormatPr defaultColWidth="22.42578125" defaultRowHeight="21" x14ac:dyDescent="0.35"/>
  <cols>
    <col min="1" max="1" width="35.140625" style="2" customWidth="1"/>
    <col min="2" max="2" width="18" style="2" customWidth="1"/>
    <col min="3" max="3" width="15.28515625" style="2" customWidth="1"/>
    <col min="4" max="4" width="18.42578125" style="2" customWidth="1"/>
    <col min="5" max="5" width="17.85546875" style="2" customWidth="1"/>
    <col min="6" max="6" width="17.5703125" style="2" customWidth="1"/>
    <col min="7" max="7" width="17.28515625" style="2" customWidth="1"/>
    <col min="8" max="8" width="16.5703125" style="2" customWidth="1"/>
    <col min="9" max="16384" width="22.42578125" style="2"/>
  </cols>
  <sheetData>
    <row r="1" spans="1:8" x14ac:dyDescent="0.35">
      <c r="A1" s="416" t="s">
        <v>79</v>
      </c>
      <c r="B1" s="416"/>
      <c r="C1" s="416"/>
      <c r="D1" s="416"/>
      <c r="E1" s="416"/>
      <c r="F1" s="416"/>
      <c r="G1" s="416"/>
      <c r="H1" s="416"/>
    </row>
    <row r="2" spans="1:8" ht="18" customHeight="1" x14ac:dyDescent="0.35">
      <c r="A2" s="417"/>
      <c r="B2" s="417"/>
      <c r="C2" s="417"/>
      <c r="D2" s="417"/>
      <c r="E2" s="417"/>
      <c r="F2" s="417"/>
      <c r="G2" s="417"/>
      <c r="H2" s="417"/>
    </row>
    <row r="3" spans="1:8" ht="21.75" thickBot="1" x14ac:dyDescent="0.4">
      <c r="A3" s="418"/>
      <c r="B3" s="418"/>
      <c r="C3" s="418"/>
      <c r="D3" s="418"/>
      <c r="E3" s="418"/>
      <c r="F3" s="418"/>
      <c r="G3" s="418"/>
      <c r="H3" s="418"/>
    </row>
    <row r="4" spans="1:8" ht="63.75" thickBot="1" x14ac:dyDescent="0.4">
      <c r="A4" s="164" t="s">
        <v>0</v>
      </c>
      <c r="B4" s="344" t="s">
        <v>44</v>
      </c>
      <c r="C4" s="344" t="s">
        <v>43</v>
      </c>
      <c r="D4" s="344" t="s">
        <v>50</v>
      </c>
      <c r="E4" s="344" t="s">
        <v>68</v>
      </c>
      <c r="F4" s="345" t="s">
        <v>13</v>
      </c>
      <c r="G4" s="346" t="s">
        <v>14</v>
      </c>
      <c r="H4" s="347" t="s">
        <v>15</v>
      </c>
    </row>
    <row r="5" spans="1:8" x14ac:dyDescent="0.35">
      <c r="A5" s="348"/>
      <c r="B5" s="349"/>
      <c r="C5" s="349"/>
      <c r="D5" s="349"/>
      <c r="E5" s="349"/>
      <c r="F5" s="349"/>
      <c r="G5" s="349"/>
      <c r="H5" s="350"/>
    </row>
    <row r="6" spans="1:8" x14ac:dyDescent="0.35">
      <c r="A6" s="161" t="s">
        <v>59</v>
      </c>
      <c r="B6" s="143"/>
      <c r="C6" s="143"/>
      <c r="D6" s="143"/>
      <c r="E6" s="143"/>
      <c r="F6" s="143"/>
      <c r="G6" s="143"/>
      <c r="H6" s="143"/>
    </row>
    <row r="7" spans="1:8" ht="21.75" thickBot="1" x14ac:dyDescent="0.4">
      <c r="A7" s="25" t="s">
        <v>19</v>
      </c>
      <c r="B7" s="14">
        <v>1719.03</v>
      </c>
      <c r="C7" s="14">
        <v>6.25</v>
      </c>
      <c r="D7" s="14">
        <v>206.77</v>
      </c>
      <c r="E7" s="15">
        <f>B7+C7+D7</f>
        <v>1932.05</v>
      </c>
      <c r="F7" s="16">
        <f>(E7-E8)/E8</f>
        <v>0.82644495282751329</v>
      </c>
      <c r="G7" s="351">
        <f>E7/$E$66</f>
        <v>0.15617825847964562</v>
      </c>
      <c r="H7" s="30">
        <f>E7-E8</f>
        <v>874.23</v>
      </c>
    </row>
    <row r="8" spans="1:8" ht="21.75" thickBot="1" x14ac:dyDescent="0.4">
      <c r="A8" s="31" t="s">
        <v>16</v>
      </c>
      <c r="B8" s="145">
        <v>773.71</v>
      </c>
      <c r="C8" s="145">
        <v>3.02</v>
      </c>
      <c r="D8" s="145">
        <v>281.08999999999997</v>
      </c>
      <c r="E8" s="94">
        <f t="shared" ref="E8:E53" si="0">B8+C8+D8</f>
        <v>1057.82</v>
      </c>
      <c r="F8" s="46"/>
      <c r="G8" s="51"/>
      <c r="H8" s="38"/>
    </row>
    <row r="9" spans="1:8" ht="21.75" thickBot="1" x14ac:dyDescent="0.4">
      <c r="A9" s="25" t="s">
        <v>23</v>
      </c>
      <c r="B9" s="123">
        <v>323.63</v>
      </c>
      <c r="C9" s="123">
        <v>1.1399999999999999</v>
      </c>
      <c r="D9" s="123">
        <v>12.61</v>
      </c>
      <c r="E9" s="40">
        <f t="shared" si="0"/>
        <v>337.38</v>
      </c>
      <c r="F9" s="29">
        <f t="shared" ref="F9:F39" si="1">(E9-E10)/E10</f>
        <v>0.19139769757751249</v>
      </c>
      <c r="G9" s="29">
        <f>E9/$E$66</f>
        <v>2.7272286351731498E-2</v>
      </c>
      <c r="H9" s="56">
        <f>E9-E10</f>
        <v>54.199999999999989</v>
      </c>
    </row>
    <row r="10" spans="1:8" ht="21.75" thickBot="1" x14ac:dyDescent="0.4">
      <c r="A10" s="31" t="s">
        <v>16</v>
      </c>
      <c r="B10" s="145">
        <v>272.37</v>
      </c>
      <c r="C10" s="145">
        <v>1.1499999999999999</v>
      </c>
      <c r="D10" s="145">
        <v>9.66</v>
      </c>
      <c r="E10" s="352">
        <f t="shared" si="0"/>
        <v>283.18</v>
      </c>
      <c r="F10" s="46"/>
      <c r="G10" s="46"/>
      <c r="H10" s="38"/>
    </row>
    <row r="11" spans="1:8" ht="21.75" thickBot="1" x14ac:dyDescent="0.4">
      <c r="A11" s="25" t="s">
        <v>20</v>
      </c>
      <c r="B11" s="123">
        <v>0</v>
      </c>
      <c r="C11" s="123">
        <v>0</v>
      </c>
      <c r="D11" s="123">
        <v>10.39</v>
      </c>
      <c r="E11" s="28">
        <f t="shared" si="0"/>
        <v>10.39</v>
      </c>
      <c r="F11" s="48">
        <f>(E11-E12)/E12</f>
        <v>-0.42373821408763174</v>
      </c>
      <c r="G11" s="29">
        <f>E11/$E$66</f>
        <v>8.3988101012060672E-4</v>
      </c>
      <c r="H11" s="353">
        <f>E11-E12</f>
        <v>-7.6400000000000006</v>
      </c>
    </row>
    <row r="12" spans="1:8" ht="26.25" customHeight="1" thickBot="1" x14ac:dyDescent="0.4">
      <c r="A12" s="31" t="s">
        <v>16</v>
      </c>
      <c r="B12" s="145">
        <v>5.26</v>
      </c>
      <c r="C12" s="145">
        <v>0</v>
      </c>
      <c r="D12" s="145">
        <v>12.77</v>
      </c>
      <c r="E12" s="94">
        <f t="shared" si="0"/>
        <v>18.03</v>
      </c>
      <c r="F12" s="37"/>
      <c r="G12" s="37"/>
      <c r="H12" s="354"/>
    </row>
    <row r="13" spans="1:8" ht="21.75" thickBot="1" x14ac:dyDescent="0.4">
      <c r="A13" s="25" t="s">
        <v>70</v>
      </c>
      <c r="B13" s="123">
        <v>0</v>
      </c>
      <c r="C13" s="123">
        <v>0</v>
      </c>
      <c r="D13" s="123">
        <v>0.21</v>
      </c>
      <c r="E13" s="123">
        <f t="shared" si="0"/>
        <v>0.21</v>
      </c>
      <c r="F13" s="355">
        <f>(E13-E14)/E14</f>
        <v>3.1999999999999993</v>
      </c>
      <c r="G13" s="355">
        <f>E13/E66</f>
        <v>1.6975458337375109E-5</v>
      </c>
      <c r="H13" s="356">
        <f>E13-E14</f>
        <v>0.15999999999999998</v>
      </c>
    </row>
    <row r="14" spans="1:8" ht="21.75" thickBot="1" x14ac:dyDescent="0.4">
      <c r="A14" s="219" t="s">
        <v>16</v>
      </c>
      <c r="B14" s="148">
        <v>0</v>
      </c>
      <c r="C14" s="148">
        <v>0</v>
      </c>
      <c r="D14" s="148">
        <v>0.05</v>
      </c>
      <c r="E14" s="148">
        <f t="shared" si="0"/>
        <v>0.05</v>
      </c>
      <c r="F14" s="51"/>
      <c r="G14" s="51"/>
      <c r="H14" s="357"/>
    </row>
    <row r="15" spans="1:8" ht="21.75" thickBot="1" x14ac:dyDescent="0.4">
      <c r="A15" s="152" t="s">
        <v>21</v>
      </c>
      <c r="B15" s="40">
        <v>301.35000000000002</v>
      </c>
      <c r="C15" s="40">
        <v>0</v>
      </c>
      <c r="D15" s="40">
        <v>57.32</v>
      </c>
      <c r="E15" s="40">
        <f>B15+C15+D15</f>
        <v>358.67</v>
      </c>
      <c r="F15" s="351">
        <f>(E15-E16)/E16</f>
        <v>0.87913239377586838</v>
      </c>
      <c r="G15" s="351">
        <f>E15/E66</f>
        <v>2.8993274485077766E-2</v>
      </c>
      <c r="H15" s="358">
        <f>E15-E16</f>
        <v>167.8</v>
      </c>
    </row>
    <row r="16" spans="1:8" ht="21.75" thickBot="1" x14ac:dyDescent="0.4">
      <c r="A16" s="31" t="s">
        <v>16</v>
      </c>
      <c r="B16" s="94">
        <v>130.16999999999999</v>
      </c>
      <c r="C16" s="21">
        <v>0</v>
      </c>
      <c r="D16" s="21">
        <v>60.7</v>
      </c>
      <c r="E16" s="21">
        <f>B16+C16+D16</f>
        <v>190.87</v>
      </c>
      <c r="F16" s="37"/>
      <c r="G16" s="37"/>
      <c r="H16" s="354"/>
    </row>
    <row r="17" spans="1:8" ht="21.75" thickBot="1" x14ac:dyDescent="0.4">
      <c r="A17" s="25" t="s">
        <v>74</v>
      </c>
      <c r="B17" s="123">
        <v>0</v>
      </c>
      <c r="C17" s="123">
        <v>0</v>
      </c>
      <c r="D17" s="123">
        <v>0.81</v>
      </c>
      <c r="E17" s="359">
        <f t="shared" si="0"/>
        <v>0.81</v>
      </c>
      <c r="F17" s="135">
        <f t="shared" si="1"/>
        <v>-0.74766355140186913</v>
      </c>
      <c r="G17" s="135">
        <f>E17/$E$66</f>
        <v>6.547676787273257E-5</v>
      </c>
      <c r="H17" s="154">
        <f>E17-E18</f>
        <v>-2.4</v>
      </c>
    </row>
    <row r="18" spans="1:8" ht="21.75" thickBot="1" x14ac:dyDescent="0.4">
      <c r="A18" s="31" t="s">
        <v>16</v>
      </c>
      <c r="B18" s="148">
        <v>0</v>
      </c>
      <c r="C18" s="148">
        <v>0</v>
      </c>
      <c r="D18" s="148">
        <v>3.21</v>
      </c>
      <c r="E18" s="360">
        <f t="shared" si="0"/>
        <v>3.21</v>
      </c>
      <c r="F18" s="117"/>
      <c r="G18" s="117"/>
      <c r="H18" s="361"/>
    </row>
    <row r="19" spans="1:8" ht="21.75" thickBot="1" x14ac:dyDescent="0.4">
      <c r="A19" s="25" t="s">
        <v>72</v>
      </c>
      <c r="B19" s="95">
        <v>466.82</v>
      </c>
      <c r="C19" s="95">
        <v>18.21</v>
      </c>
      <c r="D19" s="95">
        <v>53.63</v>
      </c>
      <c r="E19" s="362">
        <f t="shared" si="0"/>
        <v>538.66</v>
      </c>
      <c r="F19" s="363">
        <f t="shared" ref="F19" si="2">(E19-E20)/E20</f>
        <v>0.63294631218358732</v>
      </c>
      <c r="G19" s="363">
        <f>E19/$E$66</f>
        <v>4.3542858990526075E-2</v>
      </c>
      <c r="H19" s="364">
        <f>E19-E20</f>
        <v>208.78999999999996</v>
      </c>
    </row>
    <row r="20" spans="1:8" ht="21.75" thickBot="1" x14ac:dyDescent="0.4">
      <c r="A20" s="31" t="s">
        <v>16</v>
      </c>
      <c r="B20" s="365">
        <v>256.02</v>
      </c>
      <c r="C20" s="145">
        <v>18.16</v>
      </c>
      <c r="D20" s="145">
        <v>55.69</v>
      </c>
      <c r="E20" s="366">
        <f t="shared" si="0"/>
        <v>329.87</v>
      </c>
      <c r="F20" s="367"/>
      <c r="G20" s="367"/>
      <c r="H20" s="368"/>
    </row>
    <row r="21" spans="1:8" ht="21.75" thickBot="1" x14ac:dyDescent="0.4">
      <c r="A21" s="25" t="s">
        <v>53</v>
      </c>
      <c r="B21" s="40">
        <v>28.85</v>
      </c>
      <c r="C21" s="40">
        <v>17.04</v>
      </c>
      <c r="D21" s="123">
        <v>84.08</v>
      </c>
      <c r="E21" s="40">
        <f t="shared" si="0"/>
        <v>129.97</v>
      </c>
      <c r="F21" s="29">
        <f t="shared" si="1"/>
        <v>-0.37251967363491528</v>
      </c>
      <c r="G21" s="29">
        <f>E21/$E$66</f>
        <v>1.0506192000517348E-2</v>
      </c>
      <c r="H21" s="369">
        <f>E21-E22</f>
        <v>-77.16</v>
      </c>
    </row>
    <row r="22" spans="1:8" ht="21.75" thickBot="1" x14ac:dyDescent="0.4">
      <c r="A22" s="31" t="s">
        <v>16</v>
      </c>
      <c r="B22" s="145">
        <v>53.26</v>
      </c>
      <c r="C22" s="145">
        <v>19.22</v>
      </c>
      <c r="D22" s="370">
        <v>134.65</v>
      </c>
      <c r="E22" s="94">
        <f t="shared" si="0"/>
        <v>207.13</v>
      </c>
      <c r="F22" s="37"/>
      <c r="G22" s="37"/>
      <c r="H22" s="371"/>
    </row>
    <row r="23" spans="1:8" ht="21.75" thickBot="1" x14ac:dyDescent="0.4">
      <c r="A23" s="25" t="s">
        <v>54</v>
      </c>
      <c r="B23" s="100">
        <v>565.76</v>
      </c>
      <c r="C23" s="123">
        <v>24</v>
      </c>
      <c r="D23" s="123">
        <v>82.09</v>
      </c>
      <c r="E23" s="40">
        <f t="shared" si="0"/>
        <v>671.85</v>
      </c>
      <c r="F23" s="29">
        <f t="shared" si="1"/>
        <v>-0.19844186212985282</v>
      </c>
      <c r="G23" s="29">
        <f>E23/$E$66</f>
        <v>5.4309341352216517E-2</v>
      </c>
      <c r="H23" s="369">
        <f>E23-E24</f>
        <v>-166.33000000000004</v>
      </c>
    </row>
    <row r="24" spans="1:8" ht="21.75" thickBot="1" x14ac:dyDescent="0.4">
      <c r="A24" s="31" t="s">
        <v>16</v>
      </c>
      <c r="B24" s="372">
        <v>732.44</v>
      </c>
      <c r="C24" s="145">
        <v>39.9</v>
      </c>
      <c r="D24" s="145">
        <v>65.84</v>
      </c>
      <c r="E24" s="94">
        <f t="shared" si="0"/>
        <v>838.18000000000006</v>
      </c>
      <c r="F24" s="37"/>
      <c r="G24" s="37"/>
      <c r="H24" s="371"/>
    </row>
    <row r="25" spans="1:8" ht="21.75" thickBot="1" x14ac:dyDescent="0.4">
      <c r="A25" s="25" t="s">
        <v>52</v>
      </c>
      <c r="B25" s="128">
        <v>0</v>
      </c>
      <c r="C25" s="83">
        <v>0</v>
      </c>
      <c r="D25" s="83">
        <v>3.95</v>
      </c>
      <c r="E25" s="40">
        <f t="shared" si="0"/>
        <v>3.95</v>
      </c>
      <c r="F25" s="29">
        <f t="shared" si="1"/>
        <v>-0.18556701030927825</v>
      </c>
      <c r="G25" s="29">
        <f>E25/$E$66</f>
        <v>3.1930028777443661E-4</v>
      </c>
      <c r="H25" s="369">
        <f>E25-E26</f>
        <v>-0.89999999999999947</v>
      </c>
    </row>
    <row r="26" spans="1:8" ht="21.75" thickBot="1" x14ac:dyDescent="0.4">
      <c r="A26" s="31" t="s">
        <v>16</v>
      </c>
      <c r="B26" s="373">
        <v>0</v>
      </c>
      <c r="C26" s="85">
        <v>0</v>
      </c>
      <c r="D26" s="85">
        <v>4.8499999999999996</v>
      </c>
      <c r="E26" s="94">
        <f t="shared" si="0"/>
        <v>4.8499999999999996</v>
      </c>
      <c r="F26" s="37"/>
      <c r="G26" s="37"/>
      <c r="H26" s="371"/>
    </row>
    <row r="27" spans="1:8" ht="21.75" thickBot="1" x14ac:dyDescent="0.4">
      <c r="A27" s="25" t="s">
        <v>65</v>
      </c>
      <c r="B27" s="40">
        <v>0</v>
      </c>
      <c r="C27" s="40">
        <v>0</v>
      </c>
      <c r="D27" s="123">
        <v>32.130000000000003</v>
      </c>
      <c r="E27" s="40">
        <f t="shared" si="0"/>
        <v>32.130000000000003</v>
      </c>
      <c r="F27" s="29">
        <f t="shared" si="1"/>
        <v>0.22213769494104235</v>
      </c>
      <c r="G27" s="29">
        <f>E27/$E$66</f>
        <v>2.5972451256183922E-3</v>
      </c>
      <c r="H27" s="369">
        <f>E27-E28</f>
        <v>5.8400000000000034</v>
      </c>
    </row>
    <row r="28" spans="1:8" ht="21.75" thickBot="1" x14ac:dyDescent="0.4">
      <c r="A28" s="31" t="s">
        <v>16</v>
      </c>
      <c r="B28" s="145">
        <v>0</v>
      </c>
      <c r="C28" s="145">
        <v>0</v>
      </c>
      <c r="D28" s="145">
        <v>26.29</v>
      </c>
      <c r="E28" s="94">
        <f t="shared" si="0"/>
        <v>26.29</v>
      </c>
      <c r="F28" s="37"/>
      <c r="G28" s="37"/>
      <c r="H28" s="371"/>
    </row>
    <row r="29" spans="1:8" ht="21.75" thickBot="1" x14ac:dyDescent="0.4">
      <c r="A29" s="25" t="s">
        <v>25</v>
      </c>
      <c r="B29" s="123">
        <v>0</v>
      </c>
      <c r="C29" s="123">
        <v>0</v>
      </c>
      <c r="D29" s="374">
        <v>1.44</v>
      </c>
      <c r="E29" s="375">
        <f t="shared" si="0"/>
        <v>1.44</v>
      </c>
      <c r="F29" s="29">
        <f t="shared" si="1"/>
        <v>0.56521739130434767</v>
      </c>
      <c r="G29" s="29">
        <f>E29/$E$66</f>
        <v>1.1640314288485789E-4</v>
      </c>
      <c r="H29" s="376">
        <f>E29-E30</f>
        <v>0.51999999999999991</v>
      </c>
    </row>
    <row r="30" spans="1:8" ht="21.75" thickBot="1" x14ac:dyDescent="0.4">
      <c r="A30" s="31" t="s">
        <v>16</v>
      </c>
      <c r="B30" s="145">
        <v>0</v>
      </c>
      <c r="C30" s="145">
        <v>0</v>
      </c>
      <c r="D30" s="145">
        <v>0.92</v>
      </c>
      <c r="E30" s="352">
        <f t="shared" si="0"/>
        <v>0.92</v>
      </c>
      <c r="F30" s="46"/>
      <c r="G30" s="37"/>
      <c r="H30" s="377"/>
    </row>
    <row r="31" spans="1:8" ht="21.75" thickBot="1" x14ac:dyDescent="0.4">
      <c r="A31" s="25" t="s">
        <v>55</v>
      </c>
      <c r="B31" s="123">
        <v>65.09</v>
      </c>
      <c r="C31" s="123">
        <v>0</v>
      </c>
      <c r="D31" s="123">
        <v>132.65</v>
      </c>
      <c r="E31" s="40">
        <f t="shared" si="0"/>
        <v>197.74</v>
      </c>
      <c r="F31" s="29">
        <f t="shared" si="1"/>
        <v>-6.1820942259334821E-2</v>
      </c>
      <c r="G31" s="29">
        <f>E31/$E$66</f>
        <v>1.5984414912535973E-2</v>
      </c>
      <c r="H31" s="369">
        <f>E31-E32</f>
        <v>-13.030000000000001</v>
      </c>
    </row>
    <row r="32" spans="1:8" ht="21.75" thickBot="1" x14ac:dyDescent="0.4">
      <c r="A32" s="31" t="s">
        <v>16</v>
      </c>
      <c r="B32" s="145">
        <v>24.41</v>
      </c>
      <c r="C32" s="145">
        <v>0</v>
      </c>
      <c r="D32" s="145">
        <v>186.36</v>
      </c>
      <c r="E32" s="352">
        <f t="shared" si="0"/>
        <v>210.77</v>
      </c>
      <c r="F32" s="37"/>
      <c r="G32" s="46"/>
      <c r="H32" s="371"/>
    </row>
    <row r="33" spans="1:8" ht="21.75" thickBot="1" x14ac:dyDescent="0.4">
      <c r="A33" s="25" t="s">
        <v>81</v>
      </c>
      <c r="B33" s="378">
        <v>0</v>
      </c>
      <c r="C33" s="379">
        <v>0</v>
      </c>
      <c r="D33" s="378">
        <v>3.41</v>
      </c>
      <c r="E33" s="40">
        <f t="shared" si="0"/>
        <v>3.41</v>
      </c>
      <c r="F33" s="355">
        <f t="shared" si="1"/>
        <v>1.3680555555555558</v>
      </c>
      <c r="G33" s="48">
        <f>E33/$E$66</f>
        <v>2.756491091926149E-4</v>
      </c>
      <c r="H33" s="356">
        <f>E33-E34</f>
        <v>1.9700000000000002</v>
      </c>
    </row>
    <row r="34" spans="1:8" ht="21.75" thickBot="1" x14ac:dyDescent="0.4">
      <c r="A34" s="31" t="s">
        <v>16</v>
      </c>
      <c r="B34" s="380">
        <v>0</v>
      </c>
      <c r="C34" s="381">
        <v>0</v>
      </c>
      <c r="D34" s="382">
        <v>1.44</v>
      </c>
      <c r="E34" s="82">
        <f t="shared" si="0"/>
        <v>1.44</v>
      </c>
      <c r="F34" s="37"/>
      <c r="G34" s="51"/>
      <c r="H34" s="371"/>
    </row>
    <row r="35" spans="1:8" ht="21.75" thickBot="1" x14ac:dyDescent="0.4">
      <c r="A35" s="25" t="s">
        <v>28</v>
      </c>
      <c r="B35" s="44">
        <v>0</v>
      </c>
      <c r="C35" s="40">
        <v>37.33</v>
      </c>
      <c r="D35" s="40">
        <v>553.39</v>
      </c>
      <c r="E35" s="123">
        <f t="shared" si="0"/>
        <v>590.72</v>
      </c>
      <c r="F35" s="48">
        <f t="shared" si="1"/>
        <v>-0.15837465093748215</v>
      </c>
      <c r="G35" s="29">
        <f>E35/$E$66</f>
        <v>4.7751155947877266E-2</v>
      </c>
      <c r="H35" s="356">
        <f>E35-E36</f>
        <v>-111.15999999999997</v>
      </c>
    </row>
    <row r="36" spans="1:8" ht="21.75" thickBot="1" x14ac:dyDescent="0.4">
      <c r="A36" s="31" t="s">
        <v>16</v>
      </c>
      <c r="B36" s="145">
        <v>175</v>
      </c>
      <c r="C36" s="145">
        <v>22.93</v>
      </c>
      <c r="D36" s="145">
        <v>503.95</v>
      </c>
      <c r="E36" s="383">
        <f t="shared" si="0"/>
        <v>701.88</v>
      </c>
      <c r="F36" s="37"/>
      <c r="G36" s="367"/>
      <c r="H36" s="384"/>
    </row>
    <row r="37" spans="1:8" ht="21.75" thickBot="1" x14ac:dyDescent="0.4">
      <c r="A37" s="25" t="s">
        <v>30</v>
      </c>
      <c r="B37" s="123">
        <v>47.4</v>
      </c>
      <c r="C37" s="123">
        <v>0</v>
      </c>
      <c r="D37" s="123">
        <v>182.68</v>
      </c>
      <c r="E37" s="28">
        <f t="shared" si="0"/>
        <v>230.08</v>
      </c>
      <c r="F37" s="355">
        <f t="shared" si="1"/>
        <v>-0.77285247455351413</v>
      </c>
      <c r="G37" s="355">
        <f>E37/$E$66</f>
        <v>1.8598635496491742E-2</v>
      </c>
      <c r="H37" s="385">
        <f>E37-E38</f>
        <v>-782.82999999999993</v>
      </c>
    </row>
    <row r="38" spans="1:8" ht="21.75" thickBot="1" x14ac:dyDescent="0.4">
      <c r="A38" s="31" t="s">
        <v>16</v>
      </c>
      <c r="B38" s="145">
        <v>816.12</v>
      </c>
      <c r="C38" s="145">
        <v>0</v>
      </c>
      <c r="D38" s="145">
        <v>196.79</v>
      </c>
      <c r="E38" s="94">
        <f t="shared" si="0"/>
        <v>1012.91</v>
      </c>
      <c r="F38" s="37"/>
      <c r="G38" s="37"/>
      <c r="H38" s="354"/>
    </row>
    <row r="39" spans="1:8" ht="21.75" thickBot="1" x14ac:dyDescent="0.4">
      <c r="A39" s="25" t="s">
        <v>56</v>
      </c>
      <c r="B39" s="123">
        <v>0</v>
      </c>
      <c r="C39" s="123">
        <v>0.71</v>
      </c>
      <c r="D39" s="123">
        <v>1.39</v>
      </c>
      <c r="E39" s="40">
        <f t="shared" si="0"/>
        <v>2.0999999999999996</v>
      </c>
      <c r="F39" s="355">
        <f t="shared" si="1"/>
        <v>0.14130434782608686</v>
      </c>
      <c r="G39" s="355">
        <f>E39/$E$66</f>
        <v>1.6975458337375107E-4</v>
      </c>
      <c r="H39" s="356">
        <f>E39-E40</f>
        <v>0.25999999999999979</v>
      </c>
    </row>
    <row r="40" spans="1:8" ht="21.75" thickBot="1" x14ac:dyDescent="0.4">
      <c r="A40" s="31" t="s">
        <v>16</v>
      </c>
      <c r="B40" s="386">
        <v>0</v>
      </c>
      <c r="C40" s="386">
        <v>0.89</v>
      </c>
      <c r="D40" s="386">
        <v>0.95</v>
      </c>
      <c r="E40" s="387">
        <f t="shared" si="0"/>
        <v>1.8399999999999999</v>
      </c>
      <c r="F40" s="37"/>
      <c r="G40" s="37"/>
      <c r="H40" s="354"/>
    </row>
    <row r="41" spans="1:8" s="162" customFormat="1" ht="21.75" thickBot="1" x14ac:dyDescent="0.4">
      <c r="A41" s="25" t="s">
        <v>18</v>
      </c>
      <c r="B41" s="40">
        <v>659.59</v>
      </c>
      <c r="C41" s="388">
        <v>0</v>
      </c>
      <c r="D41" s="389">
        <v>20.39</v>
      </c>
      <c r="E41" s="40">
        <f t="shared" si="0"/>
        <v>679.98</v>
      </c>
      <c r="F41" s="355">
        <f t="shared" ref="F41" si="3">(E41-E42)/E42</f>
        <v>0.5993884511348937</v>
      </c>
      <c r="G41" s="355">
        <f>E41/$E$66</f>
        <v>5.4966534096420605E-2</v>
      </c>
      <c r="H41" s="356">
        <f>E41-E42</f>
        <v>254.83000000000004</v>
      </c>
    </row>
    <row r="42" spans="1:8" ht="21.75" thickBot="1" x14ac:dyDescent="0.4">
      <c r="A42" s="31" t="s">
        <v>16</v>
      </c>
      <c r="B42" s="145">
        <v>398.56</v>
      </c>
      <c r="C42" s="145">
        <v>0</v>
      </c>
      <c r="D42" s="145">
        <v>26.59</v>
      </c>
      <c r="E42" s="94">
        <f t="shared" si="0"/>
        <v>425.15</v>
      </c>
      <c r="F42" s="37"/>
      <c r="G42" s="37"/>
      <c r="H42" s="354"/>
    </row>
    <row r="43" spans="1:8" s="162" customFormat="1" ht="21.75" thickBot="1" x14ac:dyDescent="0.4">
      <c r="A43" s="25" t="s">
        <v>57</v>
      </c>
      <c r="B43" s="40">
        <v>1.22</v>
      </c>
      <c r="C43" s="65">
        <v>0</v>
      </c>
      <c r="D43" s="65">
        <v>5.01</v>
      </c>
      <c r="E43" s="40">
        <f t="shared" si="0"/>
        <v>6.2299999999999995</v>
      </c>
      <c r="F43" s="355">
        <f t="shared" ref="F43" si="4">(E43-E44)/E44</f>
        <v>-0.61304347826086958</v>
      </c>
      <c r="G43" s="355">
        <f>E43/$E$66</f>
        <v>5.0360526400879493E-4</v>
      </c>
      <c r="H43" s="356">
        <f>E43-E44</f>
        <v>-9.870000000000001</v>
      </c>
    </row>
    <row r="44" spans="1:8" ht="21.75" thickBot="1" x14ac:dyDescent="0.4">
      <c r="A44" s="31" t="s">
        <v>16</v>
      </c>
      <c r="B44" s="145">
        <v>9.36</v>
      </c>
      <c r="C44" s="145">
        <v>0</v>
      </c>
      <c r="D44" s="145">
        <v>6.74</v>
      </c>
      <c r="E44" s="94">
        <f t="shared" si="0"/>
        <v>16.100000000000001</v>
      </c>
      <c r="F44" s="390"/>
      <c r="G44" s="390"/>
      <c r="H44" s="391"/>
    </row>
    <row r="45" spans="1:8" s="162" customFormat="1" ht="21.75" thickBot="1" x14ac:dyDescent="0.4">
      <c r="A45" s="25" t="s">
        <v>24</v>
      </c>
      <c r="B45" s="40">
        <v>797.23</v>
      </c>
      <c r="C45" s="40">
        <v>13.05</v>
      </c>
      <c r="D45" s="389">
        <v>34.270000000000003</v>
      </c>
      <c r="E45" s="40">
        <f t="shared" si="0"/>
        <v>844.55</v>
      </c>
      <c r="F45" s="355">
        <f t="shared" ref="F45" si="5">(E45-E46)/E46</f>
        <v>0.16135641699096534</v>
      </c>
      <c r="G45" s="355">
        <f>E45/$E$66</f>
        <v>6.8269634946810237E-2</v>
      </c>
      <c r="H45" s="356">
        <f>E45-E46</f>
        <v>117.33999999999992</v>
      </c>
    </row>
    <row r="46" spans="1:8" ht="21.75" thickBot="1" x14ac:dyDescent="0.4">
      <c r="A46" s="31" t="s">
        <v>16</v>
      </c>
      <c r="B46" s="145">
        <v>677.37</v>
      </c>
      <c r="C46" s="145">
        <v>9.15</v>
      </c>
      <c r="D46" s="145">
        <v>40.69</v>
      </c>
      <c r="E46" s="94">
        <f t="shared" si="0"/>
        <v>727.21</v>
      </c>
      <c r="F46" s="390"/>
      <c r="G46" s="390"/>
      <c r="H46" s="391"/>
    </row>
    <row r="47" spans="1:8" s="162" customFormat="1" ht="21.75" thickBot="1" x14ac:dyDescent="0.4">
      <c r="A47" s="25" t="s">
        <v>58</v>
      </c>
      <c r="B47" s="40">
        <v>0</v>
      </c>
      <c r="C47" s="40">
        <v>0</v>
      </c>
      <c r="D47" s="65">
        <v>4.3099999999999996</v>
      </c>
      <c r="E47" s="392">
        <f t="shared" si="0"/>
        <v>4.3099999999999996</v>
      </c>
      <c r="F47" s="355">
        <f t="shared" ref="F47" si="6">(E47-E48)/E48</f>
        <v>8.0200501253132675E-2</v>
      </c>
      <c r="G47" s="355">
        <f>E47/$E$66</f>
        <v>3.4840107349565105E-4</v>
      </c>
      <c r="H47" s="356">
        <f>E47-E48</f>
        <v>0.3199999999999994</v>
      </c>
    </row>
    <row r="48" spans="1:8" ht="21.75" thickBot="1" x14ac:dyDescent="0.4">
      <c r="A48" s="31" t="s">
        <v>16</v>
      </c>
      <c r="B48" s="145">
        <v>0</v>
      </c>
      <c r="C48" s="145">
        <v>0</v>
      </c>
      <c r="D48" s="145">
        <v>3.99</v>
      </c>
      <c r="E48" s="94">
        <f t="shared" si="0"/>
        <v>3.99</v>
      </c>
      <c r="F48" s="390"/>
      <c r="G48" s="390"/>
      <c r="H48" s="391"/>
    </row>
    <row r="49" spans="1:8" s="162" customFormat="1" ht="21.75" thickBot="1" x14ac:dyDescent="0.4">
      <c r="A49" s="25" t="s">
        <v>17</v>
      </c>
      <c r="B49" s="393">
        <v>56.6</v>
      </c>
      <c r="C49" s="394">
        <v>19.3</v>
      </c>
      <c r="D49" s="395">
        <v>13.19</v>
      </c>
      <c r="E49" s="123">
        <f t="shared" si="0"/>
        <v>89.09</v>
      </c>
      <c r="F49" s="355">
        <f t="shared" ref="F49" si="7">(E49-E50)/E50</f>
        <v>-0.78500410251460007</v>
      </c>
      <c r="G49" s="355">
        <f>E49/$E$66</f>
        <v>7.2016361108416605E-3</v>
      </c>
      <c r="H49" s="356">
        <f>E49-E50</f>
        <v>-325.28999999999996</v>
      </c>
    </row>
    <row r="50" spans="1:8" ht="21.75" thickBot="1" x14ac:dyDescent="0.4">
      <c r="A50" s="31" t="s">
        <v>16</v>
      </c>
      <c r="B50" s="50">
        <v>381.5</v>
      </c>
      <c r="C50" s="50">
        <v>15.96</v>
      </c>
      <c r="D50" s="50">
        <v>16.920000000000002</v>
      </c>
      <c r="E50" s="94">
        <f t="shared" si="0"/>
        <v>414.38</v>
      </c>
      <c r="F50" s="390"/>
      <c r="G50" s="390"/>
      <c r="H50" s="391"/>
    </row>
    <row r="51" spans="1:8" s="162" customFormat="1" ht="21.75" thickBot="1" x14ac:dyDescent="0.4">
      <c r="A51" s="25" t="s">
        <v>29</v>
      </c>
      <c r="B51" s="40">
        <v>198.85</v>
      </c>
      <c r="C51" s="65">
        <v>0</v>
      </c>
      <c r="D51" s="396">
        <v>176.11</v>
      </c>
      <c r="E51" s="123">
        <f t="shared" si="0"/>
        <v>374.96000000000004</v>
      </c>
      <c r="F51" s="355">
        <f t="shared" ref="F51" si="8">(E51-E52)/E52</f>
        <v>0.64890061565523338</v>
      </c>
      <c r="G51" s="355">
        <f>E51/$E$66</f>
        <v>3.0310085038962722E-2</v>
      </c>
      <c r="H51" s="356">
        <f>E51-E52</f>
        <v>147.56000000000006</v>
      </c>
    </row>
    <row r="52" spans="1:8" s="57" customFormat="1" ht="28.5" customHeight="1" thickBot="1" x14ac:dyDescent="0.4">
      <c r="A52" s="31" t="s">
        <v>16</v>
      </c>
      <c r="B52" s="145">
        <v>8.89</v>
      </c>
      <c r="C52" s="145">
        <v>0</v>
      </c>
      <c r="D52" s="145">
        <v>218.51</v>
      </c>
      <c r="E52" s="94">
        <f t="shared" si="0"/>
        <v>227.39999999999998</v>
      </c>
      <c r="F52" s="37"/>
      <c r="G52" s="37"/>
      <c r="H52" s="354"/>
    </row>
    <row r="53" spans="1:8" s="162" customFormat="1" ht="21.75" thickBot="1" x14ac:dyDescent="0.4">
      <c r="A53" s="25" t="s">
        <v>22</v>
      </c>
      <c r="B53" s="40">
        <v>276.73</v>
      </c>
      <c r="C53" s="40">
        <v>0.3</v>
      </c>
      <c r="D53" s="396">
        <v>23.64</v>
      </c>
      <c r="E53" s="44">
        <f t="shared" si="0"/>
        <v>300.67</v>
      </c>
      <c r="F53" s="153">
        <f t="shared" ref="F53" si="9">(E53-E54)/E54</f>
        <v>-2.5980757394149592E-2</v>
      </c>
      <c r="G53" s="153">
        <f>E53/$E$66</f>
        <v>2.4304814563326546E-2</v>
      </c>
      <c r="H53" s="397">
        <f>E53-E54</f>
        <v>-8.0200000000000387</v>
      </c>
    </row>
    <row r="54" spans="1:8" ht="21.75" thickBot="1" x14ac:dyDescent="0.4">
      <c r="A54" s="31" t="s">
        <v>16</v>
      </c>
      <c r="B54" s="145">
        <v>282.11</v>
      </c>
      <c r="C54" s="145">
        <v>0.04</v>
      </c>
      <c r="D54" s="145">
        <v>26.54</v>
      </c>
      <c r="E54" s="94">
        <f>B54+C54+D54</f>
        <v>308.69000000000005</v>
      </c>
      <c r="F54" s="390"/>
      <c r="G54" s="390"/>
      <c r="H54" s="398"/>
    </row>
    <row r="55" spans="1:8" x14ac:dyDescent="0.35">
      <c r="A55" s="140" t="s">
        <v>61</v>
      </c>
      <c r="B55" s="156">
        <f t="shared" ref="B55:E56" si="10">SUM(B7+B9+B11+B13+B15+B17+B19+B21+B23+B25+B27+B29+B31+B33+B35+B37+B39+B41+B43+B45+B47+B49+B51+B53)</f>
        <v>5508.15</v>
      </c>
      <c r="C55" s="156">
        <f t="shared" si="10"/>
        <v>137.33000000000001</v>
      </c>
      <c r="D55" s="156">
        <f t="shared" si="10"/>
        <v>1695.8700000000006</v>
      </c>
      <c r="E55" s="156">
        <f t="shared" si="10"/>
        <v>7341.3499999999995</v>
      </c>
      <c r="F55" s="135">
        <f>(E55-E56)/E56</f>
        <v>4.6945591657919901E-2</v>
      </c>
      <c r="G55" s="135">
        <f>E55/$E$66</f>
        <v>0.5934418145956607</v>
      </c>
      <c r="H55" s="154">
        <f>E55-E56</f>
        <v>329.1899999999996</v>
      </c>
    </row>
    <row r="56" spans="1:8" x14ac:dyDescent="0.35">
      <c r="A56" s="31" t="s">
        <v>26</v>
      </c>
      <c r="B56" s="399">
        <f t="shared" si="10"/>
        <v>4996.55</v>
      </c>
      <c r="C56" s="399">
        <f t="shared" si="10"/>
        <v>130.41999999999999</v>
      </c>
      <c r="D56" s="399">
        <f t="shared" si="10"/>
        <v>1885.19</v>
      </c>
      <c r="E56" s="399">
        <f t="shared" si="10"/>
        <v>7012.16</v>
      </c>
      <c r="F56" s="138"/>
      <c r="G56" s="138"/>
      <c r="H56" s="139"/>
    </row>
    <row r="57" spans="1:8" x14ac:dyDescent="0.35">
      <c r="A57" s="140" t="s">
        <v>27</v>
      </c>
      <c r="B57" s="141">
        <f>(B55-B56)/B56</f>
        <v>0.10239064954818813</v>
      </c>
      <c r="C57" s="141">
        <f t="shared" ref="C57:D57" si="11">(C55-C56)/C56</f>
        <v>5.2982671369422064E-2</v>
      </c>
      <c r="D57" s="141">
        <f t="shared" si="11"/>
        <v>-0.10042489085980695</v>
      </c>
      <c r="E57" s="141">
        <f>(E55-E56)/E56</f>
        <v>4.6945591657919901E-2</v>
      </c>
      <c r="F57" s="138"/>
      <c r="G57" s="138"/>
      <c r="H57" s="139"/>
    </row>
    <row r="58" spans="1:8" x14ac:dyDescent="0.35">
      <c r="A58" s="161" t="s">
        <v>35</v>
      </c>
      <c r="B58" s="143"/>
      <c r="C58" s="143"/>
      <c r="D58" s="143"/>
      <c r="E58" s="143"/>
      <c r="F58" s="138"/>
      <c r="G58" s="138"/>
      <c r="H58" s="139"/>
    </row>
    <row r="59" spans="1:8" ht="21.75" thickBot="1" x14ac:dyDescent="0.4">
      <c r="A59" s="162" t="s">
        <v>37</v>
      </c>
      <c r="B59" s="14">
        <v>4681.16</v>
      </c>
      <c r="C59" s="396">
        <v>0</v>
      </c>
      <c r="D59" s="14">
        <v>0</v>
      </c>
      <c r="E59" s="15">
        <f>B59+C59+D59</f>
        <v>4681.16</v>
      </c>
      <c r="F59" s="16">
        <f t="shared" ref="F59" si="12">(E59-E60)/E60</f>
        <v>0.39039262918091117</v>
      </c>
      <c r="G59" s="16">
        <f>E59/$E$66</f>
        <v>0.37840398357422317</v>
      </c>
      <c r="H59" s="353">
        <f>E59-E60</f>
        <v>1314.37</v>
      </c>
    </row>
    <row r="60" spans="1:8" ht="21.75" thickBot="1" x14ac:dyDescent="0.4">
      <c r="A60" s="79" t="s">
        <v>16</v>
      </c>
      <c r="B60" s="145">
        <v>3366.79</v>
      </c>
      <c r="C60" s="145">
        <v>0</v>
      </c>
      <c r="D60" s="145">
        <v>0</v>
      </c>
      <c r="E60" s="145">
        <f>B60+C60+D60</f>
        <v>3366.79</v>
      </c>
      <c r="F60" s="46"/>
      <c r="G60" s="37"/>
      <c r="H60" s="377"/>
    </row>
    <row r="61" spans="1:8" ht="21.75" thickBot="1" x14ac:dyDescent="0.4">
      <c r="A61" s="25" t="s">
        <v>36</v>
      </c>
      <c r="B61" s="396">
        <v>0</v>
      </c>
      <c r="C61" s="123">
        <v>348.29</v>
      </c>
      <c r="D61" s="123">
        <v>0</v>
      </c>
      <c r="E61" s="15">
        <f>B61+C61+D61</f>
        <v>348.29</v>
      </c>
      <c r="F61" s="29">
        <f t="shared" ref="F61:F63" si="13">(E61-E62)/E62</f>
        <v>-0.13112136709492328</v>
      </c>
      <c r="G61" s="355">
        <f>E61/$E$66</f>
        <v>2.8154201830116084E-2</v>
      </c>
      <c r="H61" s="369">
        <f>E61-E62</f>
        <v>-52.56</v>
      </c>
    </row>
    <row r="62" spans="1:8" ht="21.75" thickBot="1" x14ac:dyDescent="0.4">
      <c r="A62" s="79" t="s">
        <v>16</v>
      </c>
      <c r="B62" s="145">
        <v>0</v>
      </c>
      <c r="C62" s="145">
        <v>400.85</v>
      </c>
      <c r="D62" s="145">
        <v>0</v>
      </c>
      <c r="E62" s="145">
        <f>B62+C62+D62</f>
        <v>400.85</v>
      </c>
      <c r="F62" s="400"/>
      <c r="G62" s="401"/>
      <c r="H62" s="22"/>
    </row>
    <row r="63" spans="1:8" x14ac:dyDescent="0.35">
      <c r="A63" s="155" t="s">
        <v>38</v>
      </c>
      <c r="B63" s="402">
        <f>SUM(B59,B61)</f>
        <v>4681.16</v>
      </c>
      <c r="C63" s="402">
        <f>SUM(C59,C61)</f>
        <v>348.29</v>
      </c>
      <c r="D63" s="156">
        <f>SUM(D59,D61)</f>
        <v>0</v>
      </c>
      <c r="E63" s="403">
        <f t="shared" ref="B63:E64" si="14">SUM(E59,E61)</f>
        <v>5029.45</v>
      </c>
      <c r="F63" s="135">
        <f t="shared" si="13"/>
        <v>0.33490726290197576</v>
      </c>
      <c r="G63" s="134">
        <f>E63/$E$66</f>
        <v>0.40655818540433925</v>
      </c>
      <c r="H63" s="154">
        <f>E63-E64</f>
        <v>1261.81</v>
      </c>
    </row>
    <row r="64" spans="1:8" x14ac:dyDescent="0.35">
      <c r="A64" s="31" t="s">
        <v>26</v>
      </c>
      <c r="B64" s="404">
        <f t="shared" si="14"/>
        <v>3366.79</v>
      </c>
      <c r="C64" s="404">
        <f t="shared" si="14"/>
        <v>400.85</v>
      </c>
      <c r="D64" s="137">
        <f t="shared" si="14"/>
        <v>0</v>
      </c>
      <c r="E64" s="137">
        <f t="shared" si="14"/>
        <v>3767.64</v>
      </c>
      <c r="F64" s="138"/>
      <c r="G64" s="138"/>
      <c r="H64" s="139"/>
    </row>
    <row r="65" spans="1:8" x14ac:dyDescent="0.35">
      <c r="A65" s="140" t="s">
        <v>27</v>
      </c>
      <c r="B65" s="141">
        <f t="shared" ref="B65:D65" si="15">(B63-B64)/B64</f>
        <v>0.39039262918091117</v>
      </c>
      <c r="C65" s="141">
        <f t="shared" si="15"/>
        <v>-0.13112136709492328</v>
      </c>
      <c r="D65" s="405" t="e">
        <f t="shared" si="15"/>
        <v>#DIV/0!</v>
      </c>
      <c r="E65" s="141">
        <f>(E63-E64)/E64</f>
        <v>0.33490726290197576</v>
      </c>
      <c r="F65" s="138"/>
      <c r="G65" s="138"/>
      <c r="H65" s="139"/>
    </row>
    <row r="66" spans="1:8" x14ac:dyDescent="0.35">
      <c r="A66" s="18" t="s">
        <v>39</v>
      </c>
      <c r="B66" s="30">
        <f>B55+B63</f>
        <v>10189.31</v>
      </c>
      <c r="C66" s="30">
        <f t="shared" ref="C66:E66" si="16">C55+C63</f>
        <v>485.62</v>
      </c>
      <c r="D66" s="30">
        <f t="shared" si="16"/>
        <v>1695.8700000000006</v>
      </c>
      <c r="E66" s="30">
        <f t="shared" si="16"/>
        <v>12370.8</v>
      </c>
      <c r="F66" s="159">
        <f>(E66-E67)/E67</f>
        <v>0.14759086439451569</v>
      </c>
      <c r="G66" s="159">
        <f>E66/$E$66</f>
        <v>1</v>
      </c>
      <c r="H66" s="30">
        <f>E66-E67</f>
        <v>1591</v>
      </c>
    </row>
    <row r="67" spans="1:8" x14ac:dyDescent="0.35">
      <c r="A67" s="31" t="s">
        <v>26</v>
      </c>
      <c r="B67" s="158">
        <f>B64+B56</f>
        <v>8363.34</v>
      </c>
      <c r="C67" s="158">
        <f t="shared" ref="C67:E67" si="17">C64+C56</f>
        <v>531.27</v>
      </c>
      <c r="D67" s="158">
        <f t="shared" si="17"/>
        <v>1885.19</v>
      </c>
      <c r="E67" s="158">
        <f t="shared" si="17"/>
        <v>10779.8</v>
      </c>
      <c r="F67" s="138"/>
      <c r="G67" s="138"/>
      <c r="H67" s="139"/>
    </row>
    <row r="68" spans="1:8" x14ac:dyDescent="0.35">
      <c r="A68" s="160" t="s">
        <v>27</v>
      </c>
      <c r="B68" s="159">
        <f>(B66-B67)/B67</f>
        <v>0.21833023648446664</v>
      </c>
      <c r="C68" s="159">
        <f t="shared" ref="C68:E68" si="18">(C66-C67)/C67</f>
        <v>-8.5926176896869724E-2</v>
      </c>
      <c r="D68" s="159">
        <f t="shared" si="18"/>
        <v>-0.10042489085980695</v>
      </c>
      <c r="E68" s="159">
        <f t="shared" si="18"/>
        <v>0.14759086439451569</v>
      </c>
      <c r="F68" s="159"/>
      <c r="G68" s="159"/>
      <c r="H68" s="30"/>
    </row>
    <row r="69" spans="1:8" x14ac:dyDescent="0.35">
      <c r="A69" s="161" t="s">
        <v>40</v>
      </c>
      <c r="B69" s="159">
        <f>B66/$E$66</f>
        <v>0.82365813043618841</v>
      </c>
      <c r="C69" s="159">
        <f t="shared" ref="C69:E69" si="19">C66/$E$66</f>
        <v>3.9255343227600478E-2</v>
      </c>
      <c r="D69" s="159">
        <f t="shared" si="19"/>
        <v>0.13708652633621113</v>
      </c>
      <c r="E69" s="159">
        <f t="shared" si="19"/>
        <v>1</v>
      </c>
      <c r="F69" s="159"/>
      <c r="G69" s="159"/>
      <c r="H69" s="30"/>
    </row>
    <row r="70" spans="1:8" x14ac:dyDescent="0.35">
      <c r="A70" s="31" t="s">
        <v>41</v>
      </c>
      <c r="B70" s="406">
        <f>B67/$E$67</f>
        <v>0.77583443106551153</v>
      </c>
      <c r="C70" s="406">
        <f t="shared" ref="C70:E70" si="20">C67/$E$67</f>
        <v>4.9283845711423219E-2</v>
      </c>
      <c r="D70" s="406">
        <f t="shared" si="20"/>
        <v>0.17488172322306539</v>
      </c>
      <c r="E70" s="157">
        <f t="shared" si="20"/>
        <v>1</v>
      </c>
      <c r="F70" s="138"/>
      <c r="G70" s="138"/>
      <c r="H70" s="139"/>
    </row>
    <row r="72" spans="1:8" s="408" customFormat="1" ht="24.95" customHeight="1" x14ac:dyDescent="0.25">
      <c r="A72" s="408" t="s">
        <v>42</v>
      </c>
    </row>
    <row r="73" spans="1:8" x14ac:dyDescent="0.35">
      <c r="A73" s="408" t="s">
        <v>75</v>
      </c>
    </row>
    <row r="74" spans="1:8" x14ac:dyDescent="0.35">
      <c r="A74" s="408" t="s">
        <v>78</v>
      </c>
    </row>
  </sheetData>
  <mergeCells count="2">
    <mergeCell ref="A1:H2"/>
    <mergeCell ref="A3:H3"/>
  </mergeCells>
  <pageMargins left="0" right="0" top="0.75" bottom="0.75" header="0.3" footer="0.3"/>
  <pageSetup paperSize="9" scale="45" fitToHeight="0" orientation="portrait" r:id="rId1"/>
  <ignoredErrors>
    <ignoredError sqref="D65 F55 B57:D57 F39 F21 D68 G7 G9 G21:G29 F27 G17:G18 F19 G11:G12 F13 F1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2185"/>
  <sheetViews>
    <sheetView tabSelected="1" zoomScale="55" zoomScaleNormal="55" workbookViewId="0">
      <selection activeCell="A3" sqref="A3"/>
    </sheetView>
  </sheetViews>
  <sheetFormatPr defaultColWidth="27.7109375" defaultRowHeight="21" x14ac:dyDescent="0.35"/>
  <cols>
    <col min="1" max="1" width="41.42578125" style="2" customWidth="1"/>
    <col min="2" max="2" width="16.85546875" style="2" customWidth="1"/>
    <col min="3" max="5" width="15.7109375" style="2" customWidth="1"/>
    <col min="6" max="6" width="20.28515625" style="2" customWidth="1"/>
    <col min="7" max="7" width="16.7109375" style="2" customWidth="1"/>
    <col min="8" max="8" width="17.140625" style="2" customWidth="1"/>
    <col min="9" max="9" width="16.42578125" style="2" customWidth="1"/>
    <col min="10" max="10" width="16.5703125" style="2" customWidth="1"/>
    <col min="11" max="12" width="15.7109375" style="2" customWidth="1"/>
    <col min="13" max="15" width="18.5703125" style="2" customWidth="1"/>
    <col min="16" max="17" width="27.7109375" style="2"/>
    <col min="18" max="18" width="27.7109375" style="143"/>
    <col min="19" max="197" width="27.7109375" style="57"/>
    <col min="198" max="16384" width="27.7109375" style="2"/>
  </cols>
  <sheetData>
    <row r="1" spans="1:112" x14ac:dyDescent="0.35">
      <c r="A1" s="419" t="s">
        <v>79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</row>
    <row r="2" spans="1:112" ht="24.75" customHeight="1" x14ac:dyDescent="0.35">
      <c r="A2" s="420"/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</row>
    <row r="3" spans="1:112" ht="73.5" customHeight="1" x14ac:dyDescent="0.35">
      <c r="A3" s="164" t="s">
        <v>0</v>
      </c>
      <c r="B3" s="165" t="s">
        <v>1</v>
      </c>
      <c r="C3" s="165" t="s">
        <v>2</v>
      </c>
      <c r="D3" s="165" t="s">
        <v>3</v>
      </c>
      <c r="E3" s="165" t="s">
        <v>4</v>
      </c>
      <c r="F3" s="165" t="s">
        <v>5</v>
      </c>
      <c r="G3" s="165" t="s">
        <v>6</v>
      </c>
      <c r="H3" s="165" t="s">
        <v>7</v>
      </c>
      <c r="I3" s="165" t="s">
        <v>8</v>
      </c>
      <c r="J3" s="165" t="s">
        <v>45</v>
      </c>
      <c r="K3" s="165" t="s">
        <v>9</v>
      </c>
      <c r="L3" s="165" t="s">
        <v>10</v>
      </c>
      <c r="M3" s="165" t="s">
        <v>11</v>
      </c>
      <c r="N3" s="165" t="s">
        <v>51</v>
      </c>
      <c r="O3" s="165" t="s">
        <v>12</v>
      </c>
      <c r="P3" s="166" t="s">
        <v>13</v>
      </c>
      <c r="Q3" s="167" t="s">
        <v>14</v>
      </c>
      <c r="R3" s="168" t="s">
        <v>15</v>
      </c>
    </row>
    <row r="4" spans="1:112" ht="21.75" thickBot="1" x14ac:dyDescent="0.4">
      <c r="A4" s="161" t="s">
        <v>59</v>
      </c>
      <c r="B4" s="169"/>
      <c r="C4" s="170"/>
      <c r="D4" s="170"/>
      <c r="E4" s="170"/>
      <c r="F4" s="171"/>
      <c r="G4" s="170"/>
      <c r="H4" s="171"/>
      <c r="I4" s="172"/>
      <c r="J4" s="172"/>
      <c r="K4" s="173"/>
      <c r="L4" s="174"/>
      <c r="M4" s="174"/>
      <c r="N4" s="175"/>
      <c r="O4" s="172"/>
      <c r="P4" s="176"/>
      <c r="Q4" s="177"/>
      <c r="R4" s="178"/>
    </row>
    <row r="5" spans="1:112" s="57" customFormat="1" ht="21.75" thickBot="1" x14ac:dyDescent="0.4">
      <c r="A5" s="13" t="s">
        <v>69</v>
      </c>
      <c r="B5" s="179">
        <v>0</v>
      </c>
      <c r="C5" s="180">
        <v>0</v>
      </c>
      <c r="D5" s="180">
        <v>0</v>
      </c>
      <c r="E5" s="180">
        <v>0</v>
      </c>
      <c r="F5" s="180">
        <v>0</v>
      </c>
      <c r="G5" s="72">
        <v>73.540000000000006</v>
      </c>
      <c r="H5" s="181">
        <v>22.9</v>
      </c>
      <c r="I5" s="180">
        <v>50.64</v>
      </c>
      <c r="J5" s="180">
        <v>26.26</v>
      </c>
      <c r="K5" s="179">
        <v>0</v>
      </c>
      <c r="L5" s="179">
        <v>10.4</v>
      </c>
      <c r="M5" s="54">
        <v>0.97</v>
      </c>
      <c r="N5" s="182">
        <v>0</v>
      </c>
      <c r="O5" s="180">
        <f>B5+D5+E5+F5+H5+I5+J5+K5+L5+M5+N5</f>
        <v>111.17</v>
      </c>
      <c r="P5" s="183">
        <f>(O5-O6)/O6</f>
        <v>-0.10281656040674679</v>
      </c>
      <c r="Q5" s="184">
        <f>O5/$O$84</f>
        <v>1.5029439694052144E-3</v>
      </c>
      <c r="R5" s="185">
        <f>O5-O6</f>
        <v>-12.739999999999995</v>
      </c>
    </row>
    <row r="6" spans="1:112" ht="21.75" thickBot="1" x14ac:dyDescent="0.4">
      <c r="A6" s="19" t="s">
        <v>33</v>
      </c>
      <c r="B6" s="186">
        <v>0</v>
      </c>
      <c r="C6" s="187">
        <v>0</v>
      </c>
      <c r="D6" s="187">
        <v>0</v>
      </c>
      <c r="E6" s="187">
        <v>0</v>
      </c>
      <c r="F6" s="187">
        <v>0</v>
      </c>
      <c r="G6" s="187">
        <v>72.47</v>
      </c>
      <c r="H6" s="187">
        <v>23.8</v>
      </c>
      <c r="I6" s="187">
        <v>48.67</v>
      </c>
      <c r="J6" s="187">
        <v>32.11</v>
      </c>
      <c r="K6" s="145">
        <v>0</v>
      </c>
      <c r="L6" s="145">
        <v>18.940000000000001</v>
      </c>
      <c r="M6" s="188">
        <v>0.39</v>
      </c>
      <c r="N6" s="145">
        <v>0</v>
      </c>
      <c r="O6" s="189">
        <f>B6+D6+E6+F6+H6+I6+J6+K6+L6+M6+N6</f>
        <v>123.91</v>
      </c>
      <c r="P6" s="190"/>
      <c r="Q6" s="191"/>
      <c r="R6" s="192"/>
    </row>
    <row r="7" spans="1:112" s="57" customFormat="1" ht="21.75" thickBot="1" x14ac:dyDescent="0.4">
      <c r="A7" s="25" t="s">
        <v>19</v>
      </c>
      <c r="B7" s="39">
        <v>777.32</v>
      </c>
      <c r="C7" s="193">
        <v>80.56</v>
      </c>
      <c r="D7" s="83">
        <v>72.86</v>
      </c>
      <c r="E7" s="83">
        <v>7.7</v>
      </c>
      <c r="F7" s="83">
        <v>99.34</v>
      </c>
      <c r="G7" s="83">
        <v>1510.39</v>
      </c>
      <c r="H7" s="83">
        <v>654.16</v>
      </c>
      <c r="I7" s="83">
        <v>856.23</v>
      </c>
      <c r="J7" s="83">
        <v>765.19</v>
      </c>
      <c r="K7" s="83">
        <v>8.6999999999999993</v>
      </c>
      <c r="L7" s="119">
        <v>209.91</v>
      </c>
      <c r="M7" s="83">
        <v>87.56</v>
      </c>
      <c r="N7" s="83">
        <v>1932.05</v>
      </c>
      <c r="O7" s="54">
        <f>B7+C7+F7+G7+J7+K7+L7+M7+N7</f>
        <v>5471.0199999999995</v>
      </c>
      <c r="P7" s="194">
        <f>(O7-O8)/O8</f>
        <v>7.6307164469205879E-2</v>
      </c>
      <c r="Q7" s="195">
        <f>O7/$O$84</f>
        <v>7.3964527439914676E-2</v>
      </c>
      <c r="R7" s="196">
        <f>O7-O8</f>
        <v>387.8799999999992</v>
      </c>
      <c r="S7" s="197"/>
    </row>
    <row r="8" spans="1:112" s="205" customFormat="1" ht="21.75" thickBot="1" x14ac:dyDescent="0.4">
      <c r="A8" s="79" t="s">
        <v>16</v>
      </c>
      <c r="B8" s="73">
        <v>547.20000000000005</v>
      </c>
      <c r="C8" s="73">
        <v>85.72</v>
      </c>
      <c r="D8" s="73">
        <v>78.73</v>
      </c>
      <c r="E8" s="198">
        <v>6.99</v>
      </c>
      <c r="F8" s="187">
        <v>66.64</v>
      </c>
      <c r="G8" s="187">
        <v>2047.39</v>
      </c>
      <c r="H8" s="187">
        <v>845.14</v>
      </c>
      <c r="I8" s="187">
        <v>1202.25</v>
      </c>
      <c r="J8" s="187">
        <v>969.61</v>
      </c>
      <c r="K8" s="73">
        <v>3.38</v>
      </c>
      <c r="L8" s="73">
        <v>187.73</v>
      </c>
      <c r="M8" s="73">
        <v>117.65</v>
      </c>
      <c r="N8" s="199">
        <v>1057.82</v>
      </c>
      <c r="O8" s="145">
        <f t="shared" ref="O8:O54" si="0">B8+C8+F8+G8+J8+K8+L8+M8+N8</f>
        <v>5083.1400000000003</v>
      </c>
      <c r="P8" s="200"/>
      <c r="Q8" s="201"/>
      <c r="R8" s="202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  <c r="CU8" s="203"/>
      <c r="CV8" s="203"/>
      <c r="CW8" s="203"/>
      <c r="CX8" s="203"/>
      <c r="CY8" s="203"/>
      <c r="CZ8" s="203"/>
      <c r="DA8" s="203"/>
      <c r="DB8" s="203"/>
      <c r="DC8" s="203"/>
      <c r="DD8" s="203"/>
      <c r="DE8" s="203"/>
      <c r="DF8" s="203"/>
      <c r="DG8" s="203"/>
      <c r="DH8" s="204"/>
    </row>
    <row r="9" spans="1:112" s="57" customFormat="1" ht="21.75" thickBot="1" x14ac:dyDescent="0.4">
      <c r="A9" s="25" t="s">
        <v>23</v>
      </c>
      <c r="B9" s="206">
        <v>167.23</v>
      </c>
      <c r="C9" s="206">
        <v>33.479999999999997</v>
      </c>
      <c r="D9" s="206">
        <v>33.479999999999997</v>
      </c>
      <c r="E9" s="119">
        <v>0</v>
      </c>
      <c r="F9" s="206">
        <v>15.41</v>
      </c>
      <c r="G9" s="119">
        <v>390.75</v>
      </c>
      <c r="H9" s="206">
        <v>227.28</v>
      </c>
      <c r="I9" s="206">
        <v>163.47</v>
      </c>
      <c r="J9" s="206">
        <v>178.04</v>
      </c>
      <c r="K9" s="119">
        <v>0</v>
      </c>
      <c r="L9" s="206">
        <v>22.62</v>
      </c>
      <c r="M9" s="206">
        <v>17.53</v>
      </c>
      <c r="N9" s="206">
        <v>337.38</v>
      </c>
      <c r="O9" s="54">
        <f t="shared" si="0"/>
        <v>1162.44</v>
      </c>
      <c r="P9" s="207">
        <f>(O9-O10)/O10</f>
        <v>-3.159859043461604E-2</v>
      </c>
      <c r="Q9" s="208">
        <f>O9/$O$84</f>
        <v>1.5715410522581609E-2</v>
      </c>
      <c r="R9" s="196">
        <f>O9-O10</f>
        <v>-37.930000000000064</v>
      </c>
      <c r="S9" s="197"/>
      <c r="T9" s="209"/>
    </row>
    <row r="10" spans="1:112" s="205" customFormat="1" ht="21.75" thickBot="1" x14ac:dyDescent="0.4">
      <c r="A10" s="79" t="s">
        <v>16</v>
      </c>
      <c r="B10" s="210">
        <v>106.17</v>
      </c>
      <c r="C10" s="210">
        <v>37.74</v>
      </c>
      <c r="D10" s="210">
        <v>37.74</v>
      </c>
      <c r="E10" s="73">
        <v>0</v>
      </c>
      <c r="F10" s="211">
        <v>16.190000000000001</v>
      </c>
      <c r="G10" s="212">
        <v>551.80999999999995</v>
      </c>
      <c r="H10" s="211">
        <v>317.89999999999998</v>
      </c>
      <c r="I10" s="198">
        <v>233.91</v>
      </c>
      <c r="J10" s="211">
        <v>169.25</v>
      </c>
      <c r="K10" s="187">
        <v>0</v>
      </c>
      <c r="L10" s="210">
        <v>21.57</v>
      </c>
      <c r="M10" s="210">
        <v>14.46</v>
      </c>
      <c r="N10" s="211">
        <v>283.18</v>
      </c>
      <c r="O10" s="145">
        <f t="shared" si="0"/>
        <v>1200.3700000000001</v>
      </c>
      <c r="P10" s="200"/>
      <c r="Q10" s="201"/>
      <c r="R10" s="202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4"/>
    </row>
    <row r="11" spans="1:112" s="57" customFormat="1" ht="21.75" thickBot="1" x14ac:dyDescent="0.4">
      <c r="A11" s="25" t="s">
        <v>20</v>
      </c>
      <c r="B11" s="72">
        <v>185.65</v>
      </c>
      <c r="C11" s="213">
        <v>26.1</v>
      </c>
      <c r="D11" s="43">
        <v>26.1</v>
      </c>
      <c r="E11" s="54">
        <v>0</v>
      </c>
      <c r="F11" s="54">
        <v>12.62</v>
      </c>
      <c r="G11" s="214">
        <v>1047.9100000000001</v>
      </c>
      <c r="H11" s="54">
        <v>345.75</v>
      </c>
      <c r="I11" s="54">
        <v>702.16</v>
      </c>
      <c r="J11" s="54">
        <v>198.83</v>
      </c>
      <c r="K11" s="54">
        <v>0</v>
      </c>
      <c r="L11" s="43">
        <v>7.71</v>
      </c>
      <c r="M11" s="43">
        <v>84.89</v>
      </c>
      <c r="N11" s="43">
        <v>10.39</v>
      </c>
      <c r="O11" s="54">
        <f t="shared" si="0"/>
        <v>1574.1000000000004</v>
      </c>
      <c r="P11" s="207">
        <f>(O11-O12)/O12</f>
        <v>-0.13673207489223529</v>
      </c>
      <c r="Q11" s="208">
        <f>O11/$O$84</f>
        <v>2.1280778107769616E-2</v>
      </c>
      <c r="R11" s="196">
        <f>O11-O12</f>
        <v>-249.31999999999971</v>
      </c>
      <c r="S11" s="197"/>
      <c r="T11" s="209"/>
    </row>
    <row r="12" spans="1:112" s="205" customFormat="1" ht="21.75" thickBot="1" x14ac:dyDescent="0.4">
      <c r="A12" s="31" t="s">
        <v>16</v>
      </c>
      <c r="B12" s="199">
        <v>147.12</v>
      </c>
      <c r="C12" s="215">
        <v>35.200000000000003</v>
      </c>
      <c r="D12" s="45">
        <v>35.200000000000003</v>
      </c>
      <c r="E12" s="45">
        <v>0</v>
      </c>
      <c r="F12" s="45">
        <v>12.76</v>
      </c>
      <c r="G12" s="216">
        <v>1344.4</v>
      </c>
      <c r="H12" s="45">
        <v>462.33</v>
      </c>
      <c r="I12" s="116">
        <v>882.07</v>
      </c>
      <c r="J12" s="58">
        <v>136.69</v>
      </c>
      <c r="K12" s="45">
        <v>0</v>
      </c>
      <c r="L12" s="45">
        <v>5.91</v>
      </c>
      <c r="M12" s="45">
        <v>123.31</v>
      </c>
      <c r="N12" s="116">
        <v>18.03</v>
      </c>
      <c r="O12" s="145">
        <f t="shared" si="0"/>
        <v>1823.42</v>
      </c>
      <c r="P12" s="200"/>
      <c r="Q12" s="201"/>
      <c r="R12" s="202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4"/>
    </row>
    <row r="13" spans="1:112" s="57" customFormat="1" ht="21.75" thickBot="1" x14ac:dyDescent="0.4">
      <c r="A13" s="25" t="s">
        <v>70</v>
      </c>
      <c r="B13" s="72">
        <v>5.95</v>
      </c>
      <c r="C13" s="52">
        <v>1.22</v>
      </c>
      <c r="D13" s="47">
        <v>1.22</v>
      </c>
      <c r="E13" s="47">
        <v>0</v>
      </c>
      <c r="F13" s="47">
        <v>0.09</v>
      </c>
      <c r="G13" s="214">
        <v>31.66</v>
      </c>
      <c r="H13" s="47">
        <v>20.49</v>
      </c>
      <c r="I13" s="217">
        <v>11.17</v>
      </c>
      <c r="J13" s="95">
        <v>42.27</v>
      </c>
      <c r="K13" s="47">
        <v>0</v>
      </c>
      <c r="L13" s="47">
        <v>0</v>
      </c>
      <c r="M13" s="47">
        <v>0.43</v>
      </c>
      <c r="N13" s="47">
        <v>0.21</v>
      </c>
      <c r="O13" s="54">
        <f t="shared" si="0"/>
        <v>81.83</v>
      </c>
      <c r="P13" s="218">
        <f>(O13-O14)/O14</f>
        <v>0.84676145339652464</v>
      </c>
      <c r="Q13" s="208">
        <f>O13/$O$84</f>
        <v>1.1062868131368957E-3</v>
      </c>
      <c r="R13" s="196">
        <f>O13-O14</f>
        <v>37.520000000000003</v>
      </c>
      <c r="S13" s="197"/>
      <c r="T13" s="209"/>
      <c r="AA13" s="209"/>
    </row>
    <row r="14" spans="1:112" s="205" customFormat="1" ht="21.75" thickBot="1" x14ac:dyDescent="0.4">
      <c r="A14" s="219" t="s">
        <v>16</v>
      </c>
      <c r="B14" s="220">
        <v>0.98</v>
      </c>
      <c r="C14" s="50">
        <v>0.3</v>
      </c>
      <c r="D14" s="45">
        <v>0.3</v>
      </c>
      <c r="E14" s="45">
        <v>0</v>
      </c>
      <c r="F14" s="45">
        <v>0</v>
      </c>
      <c r="G14" s="21">
        <v>8.9499999999999993</v>
      </c>
      <c r="H14" s="45">
        <v>5.35</v>
      </c>
      <c r="I14" s="116">
        <v>3.6</v>
      </c>
      <c r="J14" s="60">
        <v>33.79</v>
      </c>
      <c r="K14" s="45">
        <v>0</v>
      </c>
      <c r="L14" s="45">
        <v>0</v>
      </c>
      <c r="M14" s="45">
        <v>0.24</v>
      </c>
      <c r="N14" s="50">
        <v>0.05</v>
      </c>
      <c r="O14" s="35">
        <f t="shared" si="0"/>
        <v>44.309999999999995</v>
      </c>
      <c r="P14" s="200"/>
      <c r="Q14" s="201"/>
      <c r="R14" s="202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4"/>
    </row>
    <row r="15" spans="1:112" s="203" customFormat="1" ht="21.75" thickBot="1" x14ac:dyDescent="0.4">
      <c r="A15" s="152" t="s">
        <v>21</v>
      </c>
      <c r="B15" s="72">
        <v>213.47</v>
      </c>
      <c r="C15" s="53">
        <v>26.39</v>
      </c>
      <c r="D15" s="53">
        <v>26.37</v>
      </c>
      <c r="E15" s="53">
        <v>0.02</v>
      </c>
      <c r="F15" s="53">
        <v>16.940000000000001</v>
      </c>
      <c r="G15" s="54">
        <v>433.72</v>
      </c>
      <c r="H15" s="53">
        <v>215.99</v>
      </c>
      <c r="I15" s="53">
        <v>217.73</v>
      </c>
      <c r="J15" s="53">
        <v>150.49</v>
      </c>
      <c r="K15" s="53">
        <v>0.11</v>
      </c>
      <c r="L15" s="53">
        <v>24.01</v>
      </c>
      <c r="M15" s="53">
        <v>25</v>
      </c>
      <c r="N15" s="53">
        <v>358.67</v>
      </c>
      <c r="O15" s="54">
        <f t="shared" si="0"/>
        <v>1248.8</v>
      </c>
      <c r="P15" s="218">
        <f>(O15-O16)/O16</f>
        <v>0.13173348800115992</v>
      </c>
      <c r="Q15" s="208">
        <f>O15/$O$84</f>
        <v>1.6882939902790606E-2</v>
      </c>
      <c r="R15" s="196">
        <f>O15-O16</f>
        <v>145.3599999999999</v>
      </c>
    </row>
    <row r="16" spans="1:112" s="203" customFormat="1" ht="21.75" thickBot="1" x14ac:dyDescent="0.4">
      <c r="A16" s="31" t="s">
        <v>16</v>
      </c>
      <c r="B16" s="221">
        <v>160.26</v>
      </c>
      <c r="C16" s="116">
        <v>31.55</v>
      </c>
      <c r="D16" s="116">
        <v>31.55</v>
      </c>
      <c r="E16" s="50">
        <v>0</v>
      </c>
      <c r="F16" s="222">
        <v>22.96</v>
      </c>
      <c r="G16" s="188">
        <v>516.42999999999995</v>
      </c>
      <c r="H16" s="116">
        <v>209.22</v>
      </c>
      <c r="I16" s="116">
        <v>307.20999999999998</v>
      </c>
      <c r="J16" s="116">
        <v>131.81</v>
      </c>
      <c r="K16" s="50">
        <v>0</v>
      </c>
      <c r="L16" s="222">
        <v>22.15</v>
      </c>
      <c r="M16" s="50">
        <v>27.41</v>
      </c>
      <c r="N16" s="222">
        <v>190.87</v>
      </c>
      <c r="O16" s="94">
        <f t="shared" si="0"/>
        <v>1103.44</v>
      </c>
      <c r="P16" s="223"/>
      <c r="Q16" s="224"/>
      <c r="R16" s="202"/>
    </row>
    <row r="17" spans="1:112" s="57" customFormat="1" ht="21.75" thickBot="1" x14ac:dyDescent="0.4">
      <c r="A17" s="25" t="s">
        <v>71</v>
      </c>
      <c r="B17" s="72">
        <v>237.86</v>
      </c>
      <c r="C17" s="225">
        <v>1.26</v>
      </c>
      <c r="D17" s="43">
        <v>1.06</v>
      </c>
      <c r="E17" s="43">
        <v>0.2</v>
      </c>
      <c r="F17" s="43">
        <v>4.17</v>
      </c>
      <c r="G17" s="43">
        <v>634.74</v>
      </c>
      <c r="H17" s="43">
        <v>154.69999999999999</v>
      </c>
      <c r="I17" s="226">
        <v>480.04</v>
      </c>
      <c r="J17" s="42">
        <v>127.68</v>
      </c>
      <c r="K17" s="43">
        <v>0</v>
      </c>
      <c r="L17" s="43">
        <v>32.39</v>
      </c>
      <c r="M17" s="43">
        <v>7.25</v>
      </c>
      <c r="N17" s="43">
        <v>0.81</v>
      </c>
      <c r="O17" s="42">
        <f t="shared" si="0"/>
        <v>1046.1600000000001</v>
      </c>
      <c r="P17" s="227">
        <f>(O17-O18)/O18</f>
        <v>0.37426600985221686</v>
      </c>
      <c r="Q17" s="208">
        <f>O17/$O$84</f>
        <v>1.4143382774426186E-2</v>
      </c>
      <c r="R17" s="196">
        <f>O17-O18</f>
        <v>284.91000000000008</v>
      </c>
      <c r="S17" s="197"/>
      <c r="T17" s="209"/>
    </row>
    <row r="18" spans="1:112" s="205" customFormat="1" ht="21.75" thickBot="1" x14ac:dyDescent="0.4">
      <c r="A18" s="31" t="s">
        <v>16</v>
      </c>
      <c r="B18" s="228">
        <v>111.18</v>
      </c>
      <c r="C18" s="50">
        <v>0.04</v>
      </c>
      <c r="D18" s="45">
        <v>0.04</v>
      </c>
      <c r="E18" s="45">
        <v>0</v>
      </c>
      <c r="F18" s="45">
        <v>2.14</v>
      </c>
      <c r="G18" s="216">
        <v>625.14</v>
      </c>
      <c r="H18" s="45">
        <v>164.39</v>
      </c>
      <c r="I18" s="116">
        <v>460.75</v>
      </c>
      <c r="J18" s="60">
        <v>11.18</v>
      </c>
      <c r="K18" s="45">
        <v>0</v>
      </c>
      <c r="L18" s="45">
        <v>4.49</v>
      </c>
      <c r="M18" s="45">
        <v>3.87</v>
      </c>
      <c r="N18" s="116">
        <v>3.21</v>
      </c>
      <c r="O18" s="145">
        <f t="shared" si="0"/>
        <v>761.25</v>
      </c>
      <c r="P18" s="200"/>
      <c r="Q18" s="201"/>
      <c r="R18" s="202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4"/>
    </row>
    <row r="19" spans="1:112" s="57" customFormat="1" ht="21.75" thickBot="1" x14ac:dyDescent="0.4">
      <c r="A19" s="25" t="s">
        <v>72</v>
      </c>
      <c r="B19" s="229">
        <v>604.11</v>
      </c>
      <c r="C19" s="225">
        <v>59.14</v>
      </c>
      <c r="D19" s="230">
        <v>54.83</v>
      </c>
      <c r="E19" s="47">
        <v>4.3099999999999996</v>
      </c>
      <c r="F19" s="47">
        <v>71.72</v>
      </c>
      <c r="G19" s="214">
        <v>1064.97</v>
      </c>
      <c r="H19" s="47">
        <v>492.05</v>
      </c>
      <c r="I19" s="217">
        <v>572.91999999999996</v>
      </c>
      <c r="J19" s="100">
        <v>501.47</v>
      </c>
      <c r="K19" s="47">
        <v>4.43</v>
      </c>
      <c r="L19" s="47">
        <v>136.74</v>
      </c>
      <c r="M19" s="47">
        <v>142.49</v>
      </c>
      <c r="N19" s="47">
        <v>538.66</v>
      </c>
      <c r="O19" s="54">
        <f t="shared" si="0"/>
        <v>3123.7299999999996</v>
      </c>
      <c r="P19" s="218">
        <f>(O19-O20)/O20</f>
        <v>3.1986948297401665E-3</v>
      </c>
      <c r="Q19" s="208">
        <f>O19/$O$84</f>
        <v>4.2230738198706028E-2</v>
      </c>
      <c r="R19" s="196">
        <f>O19-O20</f>
        <v>9.9600000000000364</v>
      </c>
      <c r="S19" s="197"/>
      <c r="T19" s="209"/>
    </row>
    <row r="20" spans="1:112" s="205" customFormat="1" ht="21.75" thickBot="1" x14ac:dyDescent="0.4">
      <c r="A20" s="31" t="s">
        <v>16</v>
      </c>
      <c r="B20" s="220">
        <v>510.15</v>
      </c>
      <c r="C20" s="231">
        <v>87.06</v>
      </c>
      <c r="D20" s="45">
        <v>82</v>
      </c>
      <c r="E20" s="45">
        <v>5.0599999999999996</v>
      </c>
      <c r="F20" s="45">
        <v>74.12</v>
      </c>
      <c r="G20" s="216">
        <v>1197.71</v>
      </c>
      <c r="H20" s="45">
        <v>632.92999999999995</v>
      </c>
      <c r="I20" s="116">
        <v>564.78</v>
      </c>
      <c r="J20" s="60">
        <v>510.08</v>
      </c>
      <c r="K20" s="45">
        <v>5.51</v>
      </c>
      <c r="L20" s="45">
        <v>123.99</v>
      </c>
      <c r="M20" s="45">
        <v>275.27999999999997</v>
      </c>
      <c r="N20" s="50">
        <v>329.87</v>
      </c>
      <c r="O20" s="82">
        <f t="shared" si="0"/>
        <v>3113.7699999999995</v>
      </c>
      <c r="P20" s="200"/>
      <c r="Q20" s="201"/>
      <c r="R20" s="202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4"/>
    </row>
    <row r="21" spans="1:112" s="57" customFormat="1" ht="21.75" thickBot="1" x14ac:dyDescent="0.4">
      <c r="A21" s="25" t="s">
        <v>53</v>
      </c>
      <c r="B21" s="232">
        <v>1140.55</v>
      </c>
      <c r="C21" s="53">
        <v>193.97</v>
      </c>
      <c r="D21" s="233">
        <v>175.4</v>
      </c>
      <c r="E21" s="70">
        <v>18.57</v>
      </c>
      <c r="F21" s="234">
        <v>153.21</v>
      </c>
      <c r="G21" s="214">
        <v>2176.79</v>
      </c>
      <c r="H21" s="235">
        <v>1161.27</v>
      </c>
      <c r="I21" s="71">
        <v>1015.52</v>
      </c>
      <c r="J21" s="229">
        <v>1216.17</v>
      </c>
      <c r="K21" s="72">
        <v>39.479999999999997</v>
      </c>
      <c r="L21" s="236">
        <v>233.34</v>
      </c>
      <c r="M21" s="180">
        <v>119.45</v>
      </c>
      <c r="N21" s="180">
        <v>129.97</v>
      </c>
      <c r="O21" s="54">
        <f t="shared" si="0"/>
        <v>5402.93</v>
      </c>
      <c r="P21" s="207">
        <f>(O21-O22)/O22</f>
        <v>-4.0975750023961623E-3</v>
      </c>
      <c r="Q21" s="208">
        <f>O21/$O$84</f>
        <v>7.3043996227566022E-2</v>
      </c>
      <c r="R21" s="196">
        <f>O21-O22</f>
        <v>-22.229999999999563</v>
      </c>
      <c r="S21" s="197"/>
      <c r="T21" s="209"/>
    </row>
    <row r="22" spans="1:112" s="205" customFormat="1" ht="21.75" thickBot="1" x14ac:dyDescent="0.4">
      <c r="A22" s="31" t="s">
        <v>16</v>
      </c>
      <c r="B22" s="220">
        <v>778.46</v>
      </c>
      <c r="C22" s="215">
        <v>228.6</v>
      </c>
      <c r="D22" s="73">
        <v>198.81</v>
      </c>
      <c r="E22" s="237">
        <v>29.79</v>
      </c>
      <c r="F22" s="73">
        <v>135.94999999999999</v>
      </c>
      <c r="G22" s="216">
        <v>2400.66</v>
      </c>
      <c r="H22" s="199">
        <v>1321.09</v>
      </c>
      <c r="I22" s="238">
        <v>1079.57</v>
      </c>
      <c r="J22" s="239">
        <v>1220.74</v>
      </c>
      <c r="K22" s="73">
        <v>27.96</v>
      </c>
      <c r="L22" s="199">
        <v>203.49</v>
      </c>
      <c r="M22" s="187">
        <v>222.17</v>
      </c>
      <c r="N22" s="73">
        <v>207.13</v>
      </c>
      <c r="O22" s="145">
        <f t="shared" si="0"/>
        <v>5425.16</v>
      </c>
      <c r="P22" s="200"/>
      <c r="Q22" s="201"/>
      <c r="R22" s="202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4"/>
    </row>
    <row r="23" spans="1:112" s="242" customFormat="1" ht="21.75" thickBot="1" x14ac:dyDescent="0.4">
      <c r="A23" s="25" t="s">
        <v>54</v>
      </c>
      <c r="B23" s="43">
        <v>468.84</v>
      </c>
      <c r="C23" s="52">
        <v>64.14</v>
      </c>
      <c r="D23" s="43">
        <v>60.53</v>
      </c>
      <c r="E23" s="43">
        <v>3.61</v>
      </c>
      <c r="F23" s="240">
        <v>37.82</v>
      </c>
      <c r="G23" s="214">
        <v>1226.24</v>
      </c>
      <c r="H23" s="43">
        <v>598.01</v>
      </c>
      <c r="I23" s="226">
        <v>628.23</v>
      </c>
      <c r="J23" s="95">
        <v>829.4</v>
      </c>
      <c r="K23" s="43">
        <v>0.09</v>
      </c>
      <c r="L23" s="43">
        <v>61.25</v>
      </c>
      <c r="M23" s="43">
        <v>48.18</v>
      </c>
      <c r="N23" s="43">
        <v>671.85</v>
      </c>
      <c r="O23" s="54">
        <f t="shared" si="0"/>
        <v>3407.81</v>
      </c>
      <c r="P23" s="207">
        <f>(O23-O24)/O24</f>
        <v>-9.0694969467868727E-3</v>
      </c>
      <c r="Q23" s="208">
        <f>O23/$O$84</f>
        <v>4.6071309601320352E-2</v>
      </c>
      <c r="R23" s="196">
        <f>O23-O24</f>
        <v>-31.190000000000055</v>
      </c>
      <c r="S23" s="241"/>
      <c r="T23" s="209"/>
    </row>
    <row r="24" spans="1:112" s="205" customFormat="1" ht="21.75" thickBot="1" x14ac:dyDescent="0.4">
      <c r="A24" s="31" t="s">
        <v>16</v>
      </c>
      <c r="B24" s="243">
        <v>301.39</v>
      </c>
      <c r="C24" s="50">
        <v>86.53</v>
      </c>
      <c r="D24" s="45">
        <v>84.28</v>
      </c>
      <c r="E24" s="45">
        <v>2.25</v>
      </c>
      <c r="F24" s="45">
        <v>40.090000000000003</v>
      </c>
      <c r="G24" s="216">
        <v>1387.46</v>
      </c>
      <c r="H24" s="45">
        <v>693.9</v>
      </c>
      <c r="I24" s="116">
        <v>693.56</v>
      </c>
      <c r="J24" s="58">
        <v>689.89</v>
      </c>
      <c r="K24" s="45">
        <v>0.09</v>
      </c>
      <c r="L24" s="45">
        <v>52.73</v>
      </c>
      <c r="M24" s="45">
        <v>42.64</v>
      </c>
      <c r="N24" s="45">
        <v>838.18000000000006</v>
      </c>
      <c r="O24" s="21">
        <f t="shared" si="0"/>
        <v>3439</v>
      </c>
      <c r="P24" s="200"/>
      <c r="Q24" s="201"/>
      <c r="R24" s="202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4"/>
    </row>
    <row r="25" spans="1:112" s="57" customFormat="1" ht="21.75" thickBot="1" x14ac:dyDescent="0.4">
      <c r="A25" s="25" t="s">
        <v>52</v>
      </c>
      <c r="B25" s="47">
        <v>11.26</v>
      </c>
      <c r="C25" s="53">
        <v>0</v>
      </c>
      <c r="D25" s="47">
        <v>0</v>
      </c>
      <c r="E25" s="47">
        <v>0</v>
      </c>
      <c r="F25" s="47">
        <v>0.2</v>
      </c>
      <c r="G25" s="214">
        <v>92.17</v>
      </c>
      <c r="H25" s="47">
        <v>50.31</v>
      </c>
      <c r="I25" s="217">
        <v>41.86</v>
      </c>
      <c r="J25" s="54">
        <v>71.33</v>
      </c>
      <c r="K25" s="47">
        <v>0</v>
      </c>
      <c r="L25" s="47">
        <v>0.26</v>
      </c>
      <c r="M25" s="47">
        <v>10.039999999999999</v>
      </c>
      <c r="N25" s="47">
        <v>3.95</v>
      </c>
      <c r="O25" s="54">
        <f t="shared" si="0"/>
        <v>189.20999999999995</v>
      </c>
      <c r="P25" s="207">
        <f>(O25-O26)/O26</f>
        <v>0.27792786708091277</v>
      </c>
      <c r="Q25" s="208">
        <f>O25/$O$84</f>
        <v>2.5579925200248316E-3</v>
      </c>
      <c r="R25" s="196">
        <f>O25-O26</f>
        <v>41.149999999999949</v>
      </c>
      <c r="S25" s="197"/>
      <c r="T25" s="209"/>
    </row>
    <row r="26" spans="1:112" s="205" customFormat="1" ht="21.75" thickBot="1" x14ac:dyDescent="0.4">
      <c r="A26" s="31" t="s">
        <v>16</v>
      </c>
      <c r="B26" s="243">
        <v>12.4</v>
      </c>
      <c r="C26" s="50">
        <v>0</v>
      </c>
      <c r="D26" s="45">
        <v>0</v>
      </c>
      <c r="E26" s="45">
        <v>0</v>
      </c>
      <c r="F26" s="45">
        <v>0.94</v>
      </c>
      <c r="G26" s="216">
        <v>85.37</v>
      </c>
      <c r="H26" s="45">
        <v>45.29</v>
      </c>
      <c r="I26" s="116">
        <v>40.08</v>
      </c>
      <c r="J26" s="58">
        <v>34.01</v>
      </c>
      <c r="K26" s="45">
        <v>0</v>
      </c>
      <c r="L26" s="45">
        <v>0</v>
      </c>
      <c r="M26" s="45">
        <v>10.49</v>
      </c>
      <c r="N26" s="45">
        <v>4.8499999999999996</v>
      </c>
      <c r="O26" s="21">
        <f t="shared" si="0"/>
        <v>148.06</v>
      </c>
      <c r="P26" s="200"/>
      <c r="Q26" s="201"/>
      <c r="R26" s="202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4"/>
    </row>
    <row r="27" spans="1:112" s="242" customFormat="1" ht="21.75" thickBot="1" x14ac:dyDescent="0.4">
      <c r="A27" s="25" t="s">
        <v>65</v>
      </c>
      <c r="B27" s="230">
        <v>54.53</v>
      </c>
      <c r="C27" s="53">
        <v>11.58</v>
      </c>
      <c r="D27" s="47">
        <v>11.58</v>
      </c>
      <c r="E27" s="47">
        <v>0</v>
      </c>
      <c r="F27" s="47">
        <v>13.2</v>
      </c>
      <c r="G27" s="214">
        <v>300.42</v>
      </c>
      <c r="H27" s="47">
        <v>172.58</v>
      </c>
      <c r="I27" s="217">
        <v>127.84</v>
      </c>
      <c r="J27" s="95">
        <v>115.03</v>
      </c>
      <c r="K27" s="47">
        <v>0</v>
      </c>
      <c r="L27" s="47">
        <v>8.9499999999999993</v>
      </c>
      <c r="M27" s="47">
        <v>8.93</v>
      </c>
      <c r="N27" s="47">
        <v>32.130000000000003</v>
      </c>
      <c r="O27" s="54">
        <f t="shared" si="0"/>
        <v>544.77</v>
      </c>
      <c r="P27" s="207">
        <f>(O27-O28)/O28</f>
        <v>-8.644687416152394E-2</v>
      </c>
      <c r="Q27" s="208">
        <f>O27/$O$84</f>
        <v>7.364925665313291E-3</v>
      </c>
      <c r="R27" s="196">
        <f>O27-O28</f>
        <v>-51.549999999999955</v>
      </c>
      <c r="S27" s="241"/>
      <c r="T27" s="209"/>
    </row>
    <row r="28" spans="1:112" s="205" customFormat="1" ht="21.75" thickBot="1" x14ac:dyDescent="0.4">
      <c r="A28" s="31" t="s">
        <v>16</v>
      </c>
      <c r="B28" s="222">
        <v>41.31</v>
      </c>
      <c r="C28" s="50">
        <v>13.97</v>
      </c>
      <c r="D28" s="45">
        <v>13.97</v>
      </c>
      <c r="E28" s="45">
        <v>0</v>
      </c>
      <c r="F28" s="45">
        <v>13.13</v>
      </c>
      <c r="G28" s="216">
        <v>363.67</v>
      </c>
      <c r="H28" s="45">
        <v>212.45</v>
      </c>
      <c r="I28" s="116">
        <v>151.22</v>
      </c>
      <c r="J28" s="58">
        <v>121.55</v>
      </c>
      <c r="K28" s="45">
        <v>0</v>
      </c>
      <c r="L28" s="45">
        <v>6.77</v>
      </c>
      <c r="M28" s="45">
        <v>9.6300000000000008</v>
      </c>
      <c r="N28" s="45">
        <v>26.29</v>
      </c>
      <c r="O28" s="21">
        <f t="shared" si="0"/>
        <v>596.31999999999994</v>
      </c>
      <c r="P28" s="200"/>
      <c r="Q28" s="201"/>
      <c r="R28" s="202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4"/>
    </row>
    <row r="29" spans="1:112" s="57" customFormat="1" ht="21.75" thickBot="1" x14ac:dyDescent="0.4">
      <c r="A29" s="25" t="s">
        <v>25</v>
      </c>
      <c r="B29" s="47">
        <v>46.43</v>
      </c>
      <c r="C29" s="53">
        <v>8.76</v>
      </c>
      <c r="D29" s="47">
        <v>8.76</v>
      </c>
      <c r="E29" s="47">
        <v>0</v>
      </c>
      <c r="F29" s="47">
        <v>2.81</v>
      </c>
      <c r="G29" s="214">
        <v>310.98</v>
      </c>
      <c r="H29" s="47">
        <v>85.33</v>
      </c>
      <c r="I29" s="217">
        <v>225.65</v>
      </c>
      <c r="J29" s="95">
        <v>32.14</v>
      </c>
      <c r="K29" s="47">
        <v>0</v>
      </c>
      <c r="L29" s="47">
        <v>15.48</v>
      </c>
      <c r="M29" s="47">
        <v>1.42</v>
      </c>
      <c r="N29" s="47">
        <v>1.44</v>
      </c>
      <c r="O29" s="54">
        <f t="shared" si="0"/>
        <v>419.46000000000004</v>
      </c>
      <c r="P29" s="207">
        <f>(O29-O30)/O30</f>
        <v>-8.5625844705061627E-2</v>
      </c>
      <c r="Q29" s="208">
        <f>O29/$O$84</f>
        <v>5.6708183629280489E-3</v>
      </c>
      <c r="R29" s="196">
        <f>O29-O30</f>
        <v>-39.279999999999973</v>
      </c>
      <c r="S29" s="197"/>
      <c r="T29" s="209"/>
    </row>
    <row r="30" spans="1:112" s="205" customFormat="1" ht="21.75" thickBot="1" x14ac:dyDescent="0.4">
      <c r="A30" s="31" t="s">
        <v>16</v>
      </c>
      <c r="B30" s="244">
        <v>36.869999999999997</v>
      </c>
      <c r="C30" s="243">
        <v>7.83</v>
      </c>
      <c r="D30" s="45">
        <v>7.83</v>
      </c>
      <c r="E30" s="45">
        <v>0</v>
      </c>
      <c r="F30" s="45">
        <v>1.48</v>
      </c>
      <c r="G30" s="216">
        <v>383.78</v>
      </c>
      <c r="H30" s="45">
        <v>112.46</v>
      </c>
      <c r="I30" s="116">
        <v>271.32</v>
      </c>
      <c r="J30" s="58">
        <v>18.68</v>
      </c>
      <c r="K30" s="45">
        <v>0</v>
      </c>
      <c r="L30" s="45">
        <v>7.49</v>
      </c>
      <c r="M30" s="45">
        <v>1.69</v>
      </c>
      <c r="N30" s="45">
        <v>0.92</v>
      </c>
      <c r="O30" s="21">
        <f t="shared" si="0"/>
        <v>458.74</v>
      </c>
      <c r="P30" s="200"/>
      <c r="Q30" s="201"/>
      <c r="R30" s="202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4"/>
    </row>
    <row r="31" spans="1:112" s="57" customFormat="1" ht="21.75" thickBot="1" x14ac:dyDescent="0.4">
      <c r="A31" s="25" t="s">
        <v>55</v>
      </c>
      <c r="B31" s="47">
        <v>652.11</v>
      </c>
      <c r="C31" s="52">
        <v>81.45</v>
      </c>
      <c r="D31" s="47">
        <v>41.52</v>
      </c>
      <c r="E31" s="47">
        <v>39.93</v>
      </c>
      <c r="F31" s="47">
        <v>97.2</v>
      </c>
      <c r="G31" s="214">
        <v>1712.19</v>
      </c>
      <c r="H31" s="47">
        <v>552.09</v>
      </c>
      <c r="I31" s="217">
        <v>1160.0999999999999</v>
      </c>
      <c r="J31" s="95">
        <v>1885.05</v>
      </c>
      <c r="K31" s="47">
        <v>32.01</v>
      </c>
      <c r="L31" s="47">
        <v>51.88</v>
      </c>
      <c r="M31" s="47">
        <v>111.88</v>
      </c>
      <c r="N31" s="47">
        <v>197.74</v>
      </c>
      <c r="O31" s="54">
        <f t="shared" si="0"/>
        <v>4821.51</v>
      </c>
      <c r="P31" s="207">
        <f>(O31-O32)/O32</f>
        <v>-0.13714398203244541</v>
      </c>
      <c r="Q31" s="208">
        <f>O31/$O$84</f>
        <v>6.5183587100179324E-2</v>
      </c>
      <c r="R31" s="196">
        <f>O31-O32</f>
        <v>-766.34000000000015</v>
      </c>
      <c r="S31" s="197"/>
      <c r="T31" s="209"/>
    </row>
    <row r="32" spans="1:112" s="205" customFormat="1" ht="21.75" thickBot="1" x14ac:dyDescent="0.4">
      <c r="A32" s="31" t="s">
        <v>16</v>
      </c>
      <c r="B32" s="243">
        <v>528.24</v>
      </c>
      <c r="C32" s="50">
        <v>96.8</v>
      </c>
      <c r="D32" s="45">
        <v>59.84</v>
      </c>
      <c r="E32" s="45">
        <v>36.96</v>
      </c>
      <c r="F32" s="45">
        <v>102.09</v>
      </c>
      <c r="G32" s="20">
        <v>2222.9499999999998</v>
      </c>
      <c r="H32" s="45">
        <v>775.08</v>
      </c>
      <c r="I32" s="116">
        <v>1447.87</v>
      </c>
      <c r="J32" s="243">
        <v>2223.2399999999998</v>
      </c>
      <c r="K32" s="45">
        <v>49.33</v>
      </c>
      <c r="L32" s="45">
        <v>52.97</v>
      </c>
      <c r="M32" s="45">
        <v>101.46</v>
      </c>
      <c r="N32" s="45">
        <v>210.77</v>
      </c>
      <c r="O32" s="21">
        <f t="shared" si="0"/>
        <v>5587.85</v>
      </c>
      <c r="P32" s="200"/>
      <c r="Q32" s="201"/>
      <c r="R32" s="202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4"/>
    </row>
    <row r="33" spans="1:112" s="57" customFormat="1" ht="21.75" thickBot="1" x14ac:dyDescent="0.4">
      <c r="A33" s="25" t="s">
        <v>81</v>
      </c>
      <c r="B33" s="83">
        <v>4.5999999999999996</v>
      </c>
      <c r="C33" s="119">
        <v>0</v>
      </c>
      <c r="D33" s="245">
        <v>0</v>
      </c>
      <c r="E33" s="83">
        <v>0</v>
      </c>
      <c r="F33" s="245">
        <v>0</v>
      </c>
      <c r="G33" s="103">
        <v>16.559999999999999</v>
      </c>
      <c r="H33" s="245">
        <v>6.44</v>
      </c>
      <c r="I33" s="245">
        <v>10.119999999999999</v>
      </c>
      <c r="J33" s="245">
        <v>4.5999999999999996</v>
      </c>
      <c r="K33" s="245">
        <v>0</v>
      </c>
      <c r="L33" s="245">
        <v>0</v>
      </c>
      <c r="M33" s="245">
        <v>1.08</v>
      </c>
      <c r="N33" s="245">
        <v>3.41</v>
      </c>
      <c r="O33" s="54">
        <f t="shared" si="0"/>
        <v>30.249999999999996</v>
      </c>
      <c r="P33" s="207">
        <f>(O33-O34)/O34</f>
        <v>-0.57833844438249227</v>
      </c>
      <c r="Q33" s="208">
        <f>O33/$O$84</f>
        <v>4.0895974700465705E-4</v>
      </c>
      <c r="R33" s="196">
        <f>O33-O34</f>
        <v>-41.489999999999995</v>
      </c>
      <c r="S33" s="197"/>
      <c r="T33" s="209"/>
    </row>
    <row r="34" spans="1:112" s="205" customFormat="1" ht="21.75" thickBot="1" x14ac:dyDescent="0.4">
      <c r="A34" s="31" t="s">
        <v>16</v>
      </c>
      <c r="B34" s="33">
        <v>8.7899999999999991</v>
      </c>
      <c r="C34" s="34">
        <v>0</v>
      </c>
      <c r="D34" s="34">
        <v>0</v>
      </c>
      <c r="E34" s="34">
        <v>0</v>
      </c>
      <c r="F34" s="246">
        <v>0</v>
      </c>
      <c r="G34" s="247">
        <v>49.15</v>
      </c>
      <c r="H34" s="34">
        <v>10.19</v>
      </c>
      <c r="I34" s="246">
        <v>38.96</v>
      </c>
      <c r="J34" s="34">
        <v>10.52</v>
      </c>
      <c r="K34" s="86">
        <v>0</v>
      </c>
      <c r="L34" s="248">
        <v>0</v>
      </c>
      <c r="M34" s="248">
        <v>1.84</v>
      </c>
      <c r="N34" s="248">
        <v>1.44</v>
      </c>
      <c r="O34" s="82">
        <f t="shared" si="0"/>
        <v>71.739999999999995</v>
      </c>
      <c r="P34" s="200"/>
      <c r="Q34" s="201"/>
      <c r="R34" s="202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  <c r="BJ34" s="203"/>
      <c r="BK34" s="203"/>
      <c r="BL34" s="203"/>
      <c r="BM34" s="203"/>
      <c r="BN34" s="203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203"/>
      <c r="CC34" s="203"/>
      <c r="CD34" s="203"/>
      <c r="CE34" s="203"/>
      <c r="CF34" s="203"/>
      <c r="CG34" s="203"/>
      <c r="CH34" s="203"/>
      <c r="CI34" s="203"/>
      <c r="CJ34" s="203"/>
      <c r="CK34" s="203"/>
      <c r="CL34" s="203"/>
      <c r="CM34" s="203"/>
      <c r="CN34" s="203"/>
      <c r="CO34" s="203"/>
      <c r="CP34" s="203"/>
      <c r="CQ34" s="203"/>
      <c r="CR34" s="203"/>
      <c r="CS34" s="203"/>
      <c r="CT34" s="203"/>
      <c r="CU34" s="203"/>
      <c r="CV34" s="203"/>
      <c r="CW34" s="203"/>
      <c r="CX34" s="203"/>
      <c r="CY34" s="203"/>
      <c r="CZ34" s="203"/>
      <c r="DA34" s="203"/>
      <c r="DB34" s="203"/>
      <c r="DC34" s="203"/>
      <c r="DD34" s="203"/>
      <c r="DE34" s="203"/>
      <c r="DF34" s="203"/>
      <c r="DG34" s="203"/>
      <c r="DH34" s="204"/>
    </row>
    <row r="35" spans="1:112" s="57" customFormat="1" ht="21.75" thickBot="1" x14ac:dyDescent="0.4">
      <c r="A35" s="25" t="s">
        <v>28</v>
      </c>
      <c r="B35" s="54">
        <v>1820.27</v>
      </c>
      <c r="C35" s="213">
        <v>273.61</v>
      </c>
      <c r="D35" s="54">
        <v>144.96</v>
      </c>
      <c r="E35" s="54">
        <v>128.65</v>
      </c>
      <c r="F35" s="54">
        <v>233.11</v>
      </c>
      <c r="G35" s="214">
        <v>3088.09</v>
      </c>
      <c r="H35" s="43">
        <v>971.64</v>
      </c>
      <c r="I35" s="54">
        <v>2116.4499999999998</v>
      </c>
      <c r="J35" s="95">
        <v>4574.42</v>
      </c>
      <c r="K35" s="54">
        <v>105.3</v>
      </c>
      <c r="L35" s="54">
        <v>241.79</v>
      </c>
      <c r="M35" s="54">
        <v>328.01</v>
      </c>
      <c r="N35" s="54">
        <v>590.72</v>
      </c>
      <c r="O35" s="54">
        <f t="shared" si="0"/>
        <v>11255.32</v>
      </c>
      <c r="P35" s="207">
        <f>(O35-O36)/O36</f>
        <v>5.0438269024011342E-2</v>
      </c>
      <c r="Q35" s="208">
        <f>O35/$O$84</f>
        <v>0.15216439073244487</v>
      </c>
      <c r="R35" s="196">
        <f>O35-O36</f>
        <v>540.43999999999869</v>
      </c>
      <c r="S35" s="197"/>
      <c r="T35" s="209"/>
    </row>
    <row r="36" spans="1:112" s="205" customFormat="1" ht="21.75" thickBot="1" x14ac:dyDescent="0.4">
      <c r="A36" s="31" t="s">
        <v>16</v>
      </c>
      <c r="B36" s="243">
        <v>1313.42</v>
      </c>
      <c r="C36" s="50">
        <v>316.01</v>
      </c>
      <c r="D36" s="45">
        <v>195.75</v>
      </c>
      <c r="E36" s="45">
        <v>120.26</v>
      </c>
      <c r="F36" s="45">
        <v>221.26</v>
      </c>
      <c r="G36" s="216">
        <v>3446.17</v>
      </c>
      <c r="H36" s="45">
        <v>1139.43</v>
      </c>
      <c r="I36" s="116">
        <v>2306.7399999999998</v>
      </c>
      <c r="J36" s="58">
        <v>4179.45</v>
      </c>
      <c r="K36" s="45">
        <v>112.22</v>
      </c>
      <c r="L36" s="45">
        <v>234.44</v>
      </c>
      <c r="M36" s="45">
        <v>190.03</v>
      </c>
      <c r="N36" s="45">
        <v>701.88</v>
      </c>
      <c r="O36" s="21">
        <f t="shared" si="0"/>
        <v>10714.880000000001</v>
      </c>
      <c r="P36" s="200"/>
      <c r="Q36" s="201"/>
      <c r="R36" s="202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  <c r="BM36" s="203"/>
      <c r="BN36" s="203"/>
      <c r="BO36" s="203"/>
      <c r="BP36" s="203"/>
      <c r="BQ36" s="203"/>
      <c r="BR36" s="203"/>
      <c r="BS36" s="203"/>
      <c r="BT36" s="203"/>
      <c r="BU36" s="203"/>
      <c r="BV36" s="203"/>
      <c r="BW36" s="203"/>
      <c r="BX36" s="203"/>
      <c r="BY36" s="203"/>
      <c r="BZ36" s="203"/>
      <c r="CA36" s="203"/>
      <c r="CB36" s="203"/>
      <c r="CC36" s="203"/>
      <c r="CD36" s="203"/>
      <c r="CE36" s="203"/>
      <c r="CF36" s="203"/>
      <c r="CG36" s="203"/>
      <c r="CH36" s="203"/>
      <c r="CI36" s="203"/>
      <c r="CJ36" s="203"/>
      <c r="CK36" s="203"/>
      <c r="CL36" s="203"/>
      <c r="CM36" s="203"/>
      <c r="CN36" s="203"/>
      <c r="CO36" s="203"/>
      <c r="CP36" s="203"/>
      <c r="CQ36" s="203"/>
      <c r="CR36" s="203"/>
      <c r="CS36" s="203"/>
      <c r="CT36" s="203"/>
      <c r="CU36" s="203"/>
      <c r="CV36" s="203"/>
      <c r="CW36" s="203"/>
      <c r="CX36" s="203"/>
      <c r="CY36" s="203"/>
      <c r="CZ36" s="203"/>
      <c r="DA36" s="203"/>
      <c r="DB36" s="203"/>
      <c r="DC36" s="203"/>
      <c r="DD36" s="203"/>
      <c r="DE36" s="203"/>
      <c r="DF36" s="203"/>
      <c r="DG36" s="203"/>
      <c r="DH36" s="204"/>
    </row>
    <row r="37" spans="1:112" s="57" customFormat="1" ht="21.75" thickBot="1" x14ac:dyDescent="0.4">
      <c r="A37" s="25" t="s">
        <v>30</v>
      </c>
      <c r="B37" s="47">
        <v>873.77</v>
      </c>
      <c r="C37" s="225">
        <v>149.94</v>
      </c>
      <c r="D37" s="47">
        <v>80.03</v>
      </c>
      <c r="E37" s="47">
        <v>69.91</v>
      </c>
      <c r="F37" s="47">
        <v>86.19</v>
      </c>
      <c r="G37" s="214">
        <v>1263.27</v>
      </c>
      <c r="H37" s="47">
        <v>357.06</v>
      </c>
      <c r="I37" s="217">
        <v>906.21</v>
      </c>
      <c r="J37" s="54">
        <v>1756.94</v>
      </c>
      <c r="K37" s="47">
        <v>58.74</v>
      </c>
      <c r="L37" s="47">
        <v>52.99</v>
      </c>
      <c r="M37" s="47">
        <v>87.58</v>
      </c>
      <c r="N37" s="47">
        <v>230.08</v>
      </c>
      <c r="O37" s="54">
        <f t="shared" si="0"/>
        <v>4559.5</v>
      </c>
      <c r="P37" s="207">
        <f>(O37-O38)/O38</f>
        <v>-0.1270860814311231</v>
      </c>
      <c r="Q37" s="208">
        <f>O37/$O$84</f>
        <v>6.1641387321247409E-2</v>
      </c>
      <c r="R37" s="196">
        <f>O37-O38</f>
        <v>-663.80999999999949</v>
      </c>
      <c r="S37" s="197"/>
      <c r="T37" s="209"/>
    </row>
    <row r="38" spans="1:112" s="205" customFormat="1" ht="21.75" thickBot="1" x14ac:dyDescent="0.4">
      <c r="A38" s="31" t="s">
        <v>16</v>
      </c>
      <c r="B38" s="243">
        <v>636.69000000000005</v>
      </c>
      <c r="C38" s="50">
        <v>142.71</v>
      </c>
      <c r="D38" s="45">
        <v>87.58</v>
      </c>
      <c r="E38" s="45">
        <v>55.13</v>
      </c>
      <c r="F38" s="45">
        <v>94.05</v>
      </c>
      <c r="G38" s="216">
        <v>1638.75</v>
      </c>
      <c r="H38" s="45">
        <v>501.19</v>
      </c>
      <c r="I38" s="116">
        <v>1137.56</v>
      </c>
      <c r="J38" s="249">
        <v>1532.32</v>
      </c>
      <c r="K38" s="45">
        <v>27.85</v>
      </c>
      <c r="L38" s="45">
        <v>54.65</v>
      </c>
      <c r="M38" s="45">
        <v>83.38</v>
      </c>
      <c r="N38" s="45">
        <v>1012.91</v>
      </c>
      <c r="O38" s="21">
        <f t="shared" si="0"/>
        <v>5223.3099999999995</v>
      </c>
      <c r="P38" s="200"/>
      <c r="Q38" s="201"/>
      <c r="R38" s="202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3"/>
      <c r="BQ38" s="203"/>
      <c r="BR38" s="203"/>
      <c r="BS38" s="203"/>
      <c r="BT38" s="203"/>
      <c r="BU38" s="203"/>
      <c r="BV38" s="203"/>
      <c r="BW38" s="203"/>
      <c r="BX38" s="203"/>
      <c r="BY38" s="203"/>
      <c r="BZ38" s="203"/>
      <c r="CA38" s="203"/>
      <c r="CB38" s="203"/>
      <c r="CC38" s="203"/>
      <c r="CD38" s="203"/>
      <c r="CE38" s="203"/>
      <c r="CF38" s="203"/>
      <c r="CG38" s="203"/>
      <c r="CH38" s="203"/>
      <c r="CI38" s="203"/>
      <c r="CJ38" s="203"/>
      <c r="CK38" s="203"/>
      <c r="CL38" s="203"/>
      <c r="CM38" s="203"/>
      <c r="CN38" s="203"/>
      <c r="CO38" s="203"/>
      <c r="CP38" s="203"/>
      <c r="CQ38" s="203"/>
      <c r="CR38" s="203"/>
      <c r="CS38" s="203"/>
      <c r="CT38" s="203"/>
      <c r="CU38" s="203"/>
      <c r="CV38" s="203"/>
      <c r="CW38" s="203"/>
      <c r="CX38" s="203"/>
      <c r="CY38" s="203"/>
      <c r="CZ38" s="203"/>
      <c r="DA38" s="203"/>
      <c r="DB38" s="203"/>
      <c r="DC38" s="203"/>
      <c r="DD38" s="203"/>
      <c r="DE38" s="203"/>
      <c r="DF38" s="203"/>
      <c r="DG38" s="203"/>
      <c r="DH38" s="204"/>
    </row>
    <row r="39" spans="1:112" s="57" customFormat="1" ht="21.75" thickBot="1" x14ac:dyDescent="0.4">
      <c r="A39" s="25" t="s">
        <v>56</v>
      </c>
      <c r="B39" s="47">
        <v>3.71</v>
      </c>
      <c r="C39" s="225">
        <v>0.08</v>
      </c>
      <c r="D39" s="47">
        <v>0.08</v>
      </c>
      <c r="E39" s="47">
        <v>0</v>
      </c>
      <c r="F39" s="47">
        <v>0.2</v>
      </c>
      <c r="G39" s="214">
        <v>40.07</v>
      </c>
      <c r="H39" s="47">
        <v>27.19</v>
      </c>
      <c r="I39" s="217">
        <v>12.88</v>
      </c>
      <c r="J39" s="95">
        <v>0.4</v>
      </c>
      <c r="K39" s="47">
        <v>0</v>
      </c>
      <c r="L39" s="47">
        <v>24.14</v>
      </c>
      <c r="M39" s="47">
        <v>0.04</v>
      </c>
      <c r="N39" s="47">
        <v>2.0999999999999996</v>
      </c>
      <c r="O39" s="54">
        <f t="shared" si="0"/>
        <v>70.739999999999995</v>
      </c>
      <c r="P39" s="250">
        <f>(O39-O40)/O40</f>
        <v>0.52063628546861562</v>
      </c>
      <c r="Q39" s="208">
        <f>O39/$O$84</f>
        <v>9.5635743811932046E-4</v>
      </c>
      <c r="R39" s="196">
        <f>O39-O40</f>
        <v>24.22</v>
      </c>
      <c r="S39" s="197"/>
      <c r="T39" s="209"/>
    </row>
    <row r="40" spans="1:112" s="205" customFormat="1" ht="21.75" thickBot="1" x14ac:dyDescent="0.4">
      <c r="A40" s="31" t="s">
        <v>16</v>
      </c>
      <c r="B40" s="222">
        <v>0.83</v>
      </c>
      <c r="C40" s="50">
        <v>0.01</v>
      </c>
      <c r="D40" s="45">
        <v>0.01</v>
      </c>
      <c r="E40" s="45">
        <v>0</v>
      </c>
      <c r="F40" s="45">
        <v>0.24</v>
      </c>
      <c r="G40" s="216">
        <v>24.86</v>
      </c>
      <c r="H40" s="45">
        <v>0.11</v>
      </c>
      <c r="I40" s="116">
        <v>24.75</v>
      </c>
      <c r="J40" s="60">
        <v>0.08</v>
      </c>
      <c r="K40" s="45">
        <v>0</v>
      </c>
      <c r="L40" s="45">
        <v>18.61</v>
      </c>
      <c r="M40" s="45">
        <v>0.05</v>
      </c>
      <c r="N40" s="45">
        <v>1.8399999999999999</v>
      </c>
      <c r="O40" s="21">
        <f t="shared" si="0"/>
        <v>46.519999999999996</v>
      </c>
      <c r="P40" s="200"/>
      <c r="Q40" s="201"/>
      <c r="R40" s="202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B40" s="203"/>
      <c r="BC40" s="203"/>
      <c r="BD40" s="203"/>
      <c r="BE40" s="203"/>
      <c r="BF40" s="203"/>
      <c r="BG40" s="203"/>
      <c r="BH40" s="203"/>
      <c r="BI40" s="203"/>
      <c r="BJ40" s="203"/>
      <c r="BK40" s="203"/>
      <c r="BL40" s="203"/>
      <c r="BM40" s="203"/>
      <c r="BN40" s="203"/>
      <c r="BO40" s="203"/>
      <c r="BP40" s="203"/>
      <c r="BQ40" s="203"/>
      <c r="BR40" s="203"/>
      <c r="BS40" s="203"/>
      <c r="BT40" s="203"/>
      <c r="BU40" s="203"/>
      <c r="BV40" s="203"/>
      <c r="BW40" s="203"/>
      <c r="BX40" s="203"/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3"/>
      <c r="CJ40" s="203"/>
      <c r="CK40" s="203"/>
      <c r="CL40" s="203"/>
      <c r="CM40" s="203"/>
      <c r="CN40" s="203"/>
      <c r="CO40" s="203"/>
      <c r="CP40" s="203"/>
      <c r="CQ40" s="203"/>
      <c r="CR40" s="203"/>
      <c r="CS40" s="203"/>
      <c r="CT40" s="203"/>
      <c r="CU40" s="203"/>
      <c r="CV40" s="203"/>
      <c r="CW40" s="203"/>
      <c r="CX40" s="203"/>
      <c r="CY40" s="203"/>
      <c r="CZ40" s="203"/>
      <c r="DA40" s="203"/>
      <c r="DB40" s="203"/>
      <c r="DC40" s="203"/>
      <c r="DD40" s="203"/>
      <c r="DE40" s="203"/>
      <c r="DF40" s="203"/>
      <c r="DG40" s="203"/>
      <c r="DH40" s="204"/>
    </row>
    <row r="41" spans="1:112" s="57" customFormat="1" ht="21.75" thickBot="1" x14ac:dyDescent="0.4">
      <c r="A41" s="25" t="s">
        <v>18</v>
      </c>
      <c r="B41" s="251">
        <v>546.57000000000005</v>
      </c>
      <c r="C41" s="225">
        <v>45.23</v>
      </c>
      <c r="D41" s="47">
        <v>43.82</v>
      </c>
      <c r="E41" s="47">
        <v>1.41</v>
      </c>
      <c r="F41" s="47">
        <v>63.81</v>
      </c>
      <c r="G41" s="214">
        <v>1145.81</v>
      </c>
      <c r="H41" s="47">
        <v>400.66</v>
      </c>
      <c r="I41" s="217">
        <v>745.15</v>
      </c>
      <c r="J41" s="100">
        <v>568.87</v>
      </c>
      <c r="K41" s="47">
        <v>15.78</v>
      </c>
      <c r="L41" s="47">
        <v>23.78</v>
      </c>
      <c r="M41" s="47">
        <v>18.77</v>
      </c>
      <c r="N41" s="47">
        <v>679.98</v>
      </c>
      <c r="O41" s="54">
        <f t="shared" si="0"/>
        <v>3108.6000000000004</v>
      </c>
      <c r="P41" s="252">
        <f>(O41-O42)/O42</f>
        <v>-1.9665968665640587E-2</v>
      </c>
      <c r="Q41" s="253">
        <f>O41/$O$84</f>
        <v>4.2026190728551314E-2</v>
      </c>
      <c r="R41" s="56">
        <f>O41-O42</f>
        <v>-62.359999999999673</v>
      </c>
      <c r="S41" s="197"/>
    </row>
    <row r="42" spans="1:112" s="205" customFormat="1" ht="21.75" thickBot="1" x14ac:dyDescent="0.4">
      <c r="A42" s="31" t="s">
        <v>16</v>
      </c>
      <c r="B42" s="243">
        <v>410.98</v>
      </c>
      <c r="C42" s="50">
        <v>74.22</v>
      </c>
      <c r="D42" s="45">
        <v>60.13</v>
      </c>
      <c r="E42" s="45">
        <v>14.09</v>
      </c>
      <c r="F42" s="45">
        <v>53.1</v>
      </c>
      <c r="G42" s="216">
        <v>1386.14</v>
      </c>
      <c r="H42" s="45">
        <v>546.37</v>
      </c>
      <c r="I42" s="50">
        <v>839.77</v>
      </c>
      <c r="J42" s="50">
        <v>761.89</v>
      </c>
      <c r="K42" s="254">
        <v>7.81</v>
      </c>
      <c r="L42" s="45">
        <v>21.87</v>
      </c>
      <c r="M42" s="45">
        <v>29.8</v>
      </c>
      <c r="N42" s="45">
        <v>425.15</v>
      </c>
      <c r="O42" s="21">
        <f t="shared" si="0"/>
        <v>3170.96</v>
      </c>
      <c r="P42" s="200"/>
      <c r="Q42" s="201"/>
      <c r="R42" s="202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203"/>
      <c r="BQ42" s="203"/>
      <c r="BR42" s="203"/>
      <c r="BS42" s="203"/>
      <c r="BT42" s="203"/>
      <c r="BU42" s="203"/>
      <c r="BV42" s="203"/>
      <c r="BW42" s="203"/>
      <c r="BX42" s="203"/>
      <c r="BY42" s="203"/>
      <c r="BZ42" s="203"/>
      <c r="CA42" s="203"/>
      <c r="CB42" s="203"/>
      <c r="CC42" s="203"/>
      <c r="CD42" s="203"/>
      <c r="CE42" s="203"/>
      <c r="CF42" s="203"/>
      <c r="CG42" s="203"/>
      <c r="CH42" s="203"/>
      <c r="CI42" s="203"/>
      <c r="CJ42" s="203"/>
      <c r="CK42" s="203"/>
      <c r="CL42" s="203"/>
      <c r="CM42" s="203"/>
      <c r="CN42" s="203"/>
      <c r="CO42" s="203"/>
      <c r="CP42" s="203"/>
      <c r="CQ42" s="203"/>
      <c r="CR42" s="203"/>
      <c r="CS42" s="203"/>
      <c r="CT42" s="203"/>
      <c r="CU42" s="203"/>
      <c r="CV42" s="203"/>
      <c r="CW42" s="203"/>
      <c r="CX42" s="203"/>
      <c r="CY42" s="203"/>
      <c r="CZ42" s="203"/>
      <c r="DA42" s="203"/>
      <c r="DB42" s="203"/>
      <c r="DC42" s="203"/>
      <c r="DD42" s="203"/>
      <c r="DE42" s="203"/>
      <c r="DF42" s="203"/>
      <c r="DG42" s="203"/>
      <c r="DH42" s="204"/>
    </row>
    <row r="43" spans="1:112" s="261" customFormat="1" ht="21.75" thickBot="1" x14ac:dyDescent="0.4">
      <c r="A43" s="25" t="s">
        <v>64</v>
      </c>
      <c r="B43" s="53">
        <v>153.28</v>
      </c>
      <c r="C43" s="255">
        <v>14.28</v>
      </c>
      <c r="D43" s="256">
        <v>14.28</v>
      </c>
      <c r="E43" s="256">
        <v>0</v>
      </c>
      <c r="F43" s="256">
        <v>22.13</v>
      </c>
      <c r="G43" s="214">
        <v>626.02</v>
      </c>
      <c r="H43" s="256">
        <v>360.72</v>
      </c>
      <c r="I43" s="257">
        <v>265.3</v>
      </c>
      <c r="J43" s="53">
        <v>150.1</v>
      </c>
      <c r="K43" s="256">
        <v>0</v>
      </c>
      <c r="L43" s="256">
        <v>4.76</v>
      </c>
      <c r="M43" s="256">
        <v>24.63</v>
      </c>
      <c r="N43" s="256">
        <v>6.2299999999999995</v>
      </c>
      <c r="O43" s="54">
        <f t="shared" si="0"/>
        <v>1001.4300000000001</v>
      </c>
      <c r="P43" s="258">
        <f>(O43-O44)/O44</f>
        <v>-0.17090556852615357</v>
      </c>
      <c r="Q43" s="259">
        <f>O43/$O$84</f>
        <v>1.3538663122078473E-2</v>
      </c>
      <c r="R43" s="260">
        <f>O43-O44</f>
        <v>-206.42999999999984</v>
      </c>
    </row>
    <row r="44" spans="1:112" s="203" customFormat="1" ht="21.75" thickBot="1" x14ac:dyDescent="0.4">
      <c r="A44" s="31" t="s">
        <v>16</v>
      </c>
      <c r="B44" s="262">
        <v>129.08000000000001</v>
      </c>
      <c r="C44" s="50">
        <v>19.760000000000002</v>
      </c>
      <c r="D44" s="263">
        <v>19.760000000000002</v>
      </c>
      <c r="E44" s="116">
        <v>0</v>
      </c>
      <c r="F44" s="116">
        <v>31.25</v>
      </c>
      <c r="G44" s="145">
        <v>810.02</v>
      </c>
      <c r="H44" s="263">
        <v>477.93</v>
      </c>
      <c r="I44" s="116">
        <v>332.09</v>
      </c>
      <c r="J44" s="116">
        <v>170.09</v>
      </c>
      <c r="K44" s="116">
        <v>0</v>
      </c>
      <c r="L44" s="116">
        <v>6.12</v>
      </c>
      <c r="M44" s="116">
        <v>25.44</v>
      </c>
      <c r="N44" s="45">
        <v>16.100000000000001</v>
      </c>
      <c r="O44" s="21">
        <f t="shared" si="0"/>
        <v>1207.8599999999999</v>
      </c>
      <c r="P44" s="264"/>
      <c r="Q44" s="265"/>
      <c r="R44" s="202"/>
    </row>
    <row r="45" spans="1:112" s="261" customFormat="1" ht="21.75" thickBot="1" x14ac:dyDescent="0.4">
      <c r="A45" s="25" t="s">
        <v>24</v>
      </c>
      <c r="B45" s="266">
        <v>533.70000000000005</v>
      </c>
      <c r="C45" s="53">
        <v>14.2</v>
      </c>
      <c r="D45" s="256">
        <v>14.2</v>
      </c>
      <c r="E45" s="256">
        <v>0</v>
      </c>
      <c r="F45" s="256">
        <v>15.09</v>
      </c>
      <c r="G45" s="214">
        <v>474.14</v>
      </c>
      <c r="H45" s="256">
        <v>230.58</v>
      </c>
      <c r="I45" s="257">
        <v>243.56</v>
      </c>
      <c r="J45" s="52">
        <v>452.04</v>
      </c>
      <c r="K45" s="256">
        <v>0.06</v>
      </c>
      <c r="L45" s="256">
        <v>12.87</v>
      </c>
      <c r="M45" s="256">
        <v>260.39</v>
      </c>
      <c r="N45" s="256">
        <v>844.55</v>
      </c>
      <c r="O45" s="54">
        <f t="shared" si="0"/>
        <v>2607.04</v>
      </c>
      <c r="P45" s="258">
        <f>(O45-O46)/O46</f>
        <v>0.19202948250162319</v>
      </c>
      <c r="Q45" s="259">
        <f>O45/$O$84</f>
        <v>3.52454353332569E-2</v>
      </c>
      <c r="R45" s="260">
        <f>O45-O46</f>
        <v>419.98</v>
      </c>
    </row>
    <row r="46" spans="1:112" s="203" customFormat="1" ht="21.75" thickBot="1" x14ac:dyDescent="0.4">
      <c r="A46" s="31" t="s">
        <v>16</v>
      </c>
      <c r="B46" s="262">
        <v>483.19</v>
      </c>
      <c r="C46" s="116">
        <v>12.85</v>
      </c>
      <c r="D46" s="116">
        <v>12.85</v>
      </c>
      <c r="E46" s="50">
        <v>0</v>
      </c>
      <c r="F46" s="263">
        <v>14.2</v>
      </c>
      <c r="G46" s="188">
        <v>379.77</v>
      </c>
      <c r="H46" s="116">
        <v>238.92</v>
      </c>
      <c r="I46" s="50">
        <v>140.85</v>
      </c>
      <c r="J46" s="267">
        <v>294.97000000000003</v>
      </c>
      <c r="K46" s="116">
        <v>0</v>
      </c>
      <c r="L46" s="50">
        <v>9.01</v>
      </c>
      <c r="M46" s="263">
        <v>265.86</v>
      </c>
      <c r="N46" s="45">
        <v>727.21</v>
      </c>
      <c r="O46" s="21">
        <f t="shared" si="0"/>
        <v>2187.06</v>
      </c>
      <c r="P46" s="268"/>
      <c r="Q46" s="269"/>
      <c r="R46" s="270"/>
    </row>
    <row r="47" spans="1:112" s="261" customFormat="1" ht="21.75" thickBot="1" x14ac:dyDescent="0.4">
      <c r="A47" s="25" t="s">
        <v>58</v>
      </c>
      <c r="B47" s="266">
        <v>13.64</v>
      </c>
      <c r="C47" s="53">
        <v>0.41</v>
      </c>
      <c r="D47" s="256">
        <v>0.41</v>
      </c>
      <c r="E47" s="256">
        <v>0</v>
      </c>
      <c r="F47" s="256">
        <v>5.26</v>
      </c>
      <c r="G47" s="214">
        <v>784.68</v>
      </c>
      <c r="H47" s="256">
        <v>188.15</v>
      </c>
      <c r="I47" s="257">
        <v>596.53</v>
      </c>
      <c r="J47" s="53">
        <v>0.26</v>
      </c>
      <c r="K47" s="256">
        <v>0</v>
      </c>
      <c r="L47" s="256">
        <v>1.97</v>
      </c>
      <c r="M47" s="256">
        <v>2.83</v>
      </c>
      <c r="N47" s="256">
        <v>4.3099999999999996</v>
      </c>
      <c r="O47" s="54">
        <f t="shared" si="0"/>
        <v>813.36</v>
      </c>
      <c r="P47" s="271">
        <f>(O47-O48)/O48</f>
        <v>-0.14210676201626429</v>
      </c>
      <c r="Q47" s="259">
        <f>O47/$O$84</f>
        <v>1.0996082638800262E-2</v>
      </c>
      <c r="R47" s="260">
        <f>O47-O48</f>
        <v>-134.73000000000002</v>
      </c>
    </row>
    <row r="48" spans="1:112" s="203" customFormat="1" ht="21.75" thickBot="1" x14ac:dyDescent="0.4">
      <c r="A48" s="31" t="s">
        <v>16</v>
      </c>
      <c r="B48" s="262">
        <v>14.05</v>
      </c>
      <c r="C48" s="50">
        <v>0.74</v>
      </c>
      <c r="D48" s="263">
        <v>0.74</v>
      </c>
      <c r="E48" s="116">
        <v>0</v>
      </c>
      <c r="F48" s="50">
        <v>7.28</v>
      </c>
      <c r="G48" s="145">
        <v>915.1</v>
      </c>
      <c r="H48" s="50">
        <v>218.16</v>
      </c>
      <c r="I48" s="263">
        <v>696.94</v>
      </c>
      <c r="J48" s="116">
        <v>0.3</v>
      </c>
      <c r="K48" s="116">
        <v>0</v>
      </c>
      <c r="L48" s="50">
        <v>2.09</v>
      </c>
      <c r="M48" s="263">
        <v>4.54</v>
      </c>
      <c r="N48" s="45">
        <v>3.99</v>
      </c>
      <c r="O48" s="21">
        <f t="shared" si="0"/>
        <v>948.09</v>
      </c>
      <c r="P48" s="268"/>
      <c r="Q48" s="269"/>
      <c r="R48" s="270"/>
    </row>
    <row r="49" spans="1:197" s="261" customFormat="1" ht="21.75" thickBot="1" x14ac:dyDescent="0.4">
      <c r="A49" s="25" t="s">
        <v>17</v>
      </c>
      <c r="B49" s="266">
        <v>726.6</v>
      </c>
      <c r="C49" s="53">
        <v>133.58000000000001</v>
      </c>
      <c r="D49" s="256">
        <v>133.58000000000001</v>
      </c>
      <c r="E49" s="256">
        <v>0</v>
      </c>
      <c r="F49" s="256">
        <v>27.87</v>
      </c>
      <c r="G49" s="214">
        <v>1458.65</v>
      </c>
      <c r="H49" s="256">
        <v>683.92</v>
      </c>
      <c r="I49" s="257">
        <v>774.73</v>
      </c>
      <c r="J49" s="52">
        <v>425.25</v>
      </c>
      <c r="K49" s="256">
        <v>0</v>
      </c>
      <c r="L49" s="256">
        <v>153.97999999999999</v>
      </c>
      <c r="M49" s="256">
        <v>70.709999999999994</v>
      </c>
      <c r="N49" s="256">
        <v>89.09</v>
      </c>
      <c r="O49" s="54">
        <f t="shared" si="0"/>
        <v>3085.7300000000005</v>
      </c>
      <c r="P49" s="258">
        <f>(O49-O50)/O50</f>
        <v>-8.7979547201040259E-2</v>
      </c>
      <c r="Q49" s="259">
        <f>O49/$O$84</f>
        <v>4.1717003640485313E-2</v>
      </c>
      <c r="R49" s="260">
        <f>O49-O50</f>
        <v>-297.66999999999962</v>
      </c>
    </row>
    <row r="50" spans="1:197" s="203" customFormat="1" ht="21.75" thickBot="1" x14ac:dyDescent="0.4">
      <c r="A50" s="31" t="s">
        <v>16</v>
      </c>
      <c r="B50" s="262">
        <v>499.15</v>
      </c>
      <c r="C50" s="50">
        <v>154.82</v>
      </c>
      <c r="D50" s="263">
        <v>154.82</v>
      </c>
      <c r="E50" s="50">
        <v>0</v>
      </c>
      <c r="F50" s="263">
        <v>27.24</v>
      </c>
      <c r="G50" s="145">
        <v>1628.2</v>
      </c>
      <c r="H50" s="231">
        <v>717.81</v>
      </c>
      <c r="I50" s="231">
        <v>910.39</v>
      </c>
      <c r="J50" s="231">
        <v>442.08</v>
      </c>
      <c r="K50" s="263">
        <v>0</v>
      </c>
      <c r="L50" s="50">
        <v>155.19</v>
      </c>
      <c r="M50" s="50">
        <v>62.34</v>
      </c>
      <c r="N50" s="45">
        <v>414.38</v>
      </c>
      <c r="O50" s="21">
        <f t="shared" si="0"/>
        <v>3383.4</v>
      </c>
      <c r="P50" s="268"/>
      <c r="Q50" s="269"/>
      <c r="R50" s="270"/>
    </row>
    <row r="51" spans="1:197" s="261" customFormat="1" ht="21.75" thickBot="1" x14ac:dyDescent="0.4">
      <c r="A51" s="25" t="s">
        <v>29</v>
      </c>
      <c r="B51" s="26">
        <v>938.21</v>
      </c>
      <c r="C51" s="26">
        <v>142.84</v>
      </c>
      <c r="D51" s="26">
        <v>81.75</v>
      </c>
      <c r="E51" s="26">
        <v>61.09</v>
      </c>
      <c r="F51" s="26">
        <v>168.31</v>
      </c>
      <c r="G51" s="26">
        <v>2057.7800000000002</v>
      </c>
      <c r="H51" s="26">
        <v>527.74</v>
      </c>
      <c r="I51" s="26">
        <v>1530.04</v>
      </c>
      <c r="J51" s="26">
        <v>2613.02</v>
      </c>
      <c r="K51" s="26">
        <v>6.22</v>
      </c>
      <c r="L51" s="26">
        <v>90.41</v>
      </c>
      <c r="M51" s="26">
        <v>241.4</v>
      </c>
      <c r="N51" s="272">
        <v>374.96000000000004</v>
      </c>
      <c r="O51" s="54">
        <f t="shared" si="0"/>
        <v>6633.15</v>
      </c>
      <c r="P51" s="258">
        <f>(O51-O52)/O52</f>
        <v>0.10448126520438195</v>
      </c>
      <c r="Q51" s="259">
        <f>O51/$O$84</f>
        <v>8.967574697004764E-2</v>
      </c>
      <c r="R51" s="260">
        <f>O51-O52</f>
        <v>627.48000000000047</v>
      </c>
    </row>
    <row r="52" spans="1:197" s="203" customFormat="1" ht="21.75" thickBot="1" x14ac:dyDescent="0.4">
      <c r="A52" s="79" t="s">
        <v>16</v>
      </c>
      <c r="B52" s="210">
        <v>722.94</v>
      </c>
      <c r="C52" s="210">
        <v>154.68</v>
      </c>
      <c r="D52" s="211">
        <v>102.53</v>
      </c>
      <c r="E52" s="211">
        <v>52.15</v>
      </c>
      <c r="F52" s="211">
        <v>166.16</v>
      </c>
      <c r="G52" s="212">
        <v>2662.74</v>
      </c>
      <c r="H52" s="210">
        <v>679.01</v>
      </c>
      <c r="I52" s="187">
        <v>1983.73</v>
      </c>
      <c r="J52" s="211">
        <v>1771.6</v>
      </c>
      <c r="K52" s="73">
        <v>8.15</v>
      </c>
      <c r="L52" s="211">
        <v>81.040000000000006</v>
      </c>
      <c r="M52" s="211">
        <v>210.96</v>
      </c>
      <c r="N52" s="273">
        <v>227.39999999999998</v>
      </c>
      <c r="O52" s="82">
        <f t="shared" si="0"/>
        <v>6005.6699999999992</v>
      </c>
      <c r="P52" s="268"/>
      <c r="Q52" s="269"/>
      <c r="R52" s="270"/>
    </row>
    <row r="53" spans="1:197" s="261" customFormat="1" ht="21.75" thickBot="1" x14ac:dyDescent="0.4">
      <c r="A53" s="25" t="s">
        <v>22</v>
      </c>
      <c r="B53" s="266">
        <v>122.15</v>
      </c>
      <c r="C53" s="274">
        <v>11.54</v>
      </c>
      <c r="D53" s="256">
        <v>4.67</v>
      </c>
      <c r="E53" s="256">
        <v>6.87</v>
      </c>
      <c r="F53" s="256">
        <v>3.47</v>
      </c>
      <c r="G53" s="43">
        <v>292.14</v>
      </c>
      <c r="H53" s="256">
        <v>155.59</v>
      </c>
      <c r="I53" s="257">
        <v>136.55000000000001</v>
      </c>
      <c r="J53" s="275">
        <v>121.74</v>
      </c>
      <c r="K53" s="256">
        <v>0</v>
      </c>
      <c r="L53" s="256">
        <v>3.17</v>
      </c>
      <c r="M53" s="256">
        <v>45.01</v>
      </c>
      <c r="N53" s="256">
        <v>300.67</v>
      </c>
      <c r="O53" s="54">
        <f t="shared" si="0"/>
        <v>899.88999999999987</v>
      </c>
      <c r="P53" s="258">
        <f>(O53-O54)/O54</f>
        <v>0.1401548266119324</v>
      </c>
      <c r="Q53" s="259">
        <f>O53/$O$84</f>
        <v>1.2165910305190772E-2</v>
      </c>
      <c r="R53" s="260">
        <f>O53-O54</f>
        <v>110.61999999999989</v>
      </c>
    </row>
    <row r="54" spans="1:197" s="203" customFormat="1" ht="21.75" thickBot="1" x14ac:dyDescent="0.4">
      <c r="A54" s="31" t="s">
        <v>16</v>
      </c>
      <c r="B54" s="243">
        <v>105.52</v>
      </c>
      <c r="C54" s="50">
        <v>7.58</v>
      </c>
      <c r="D54" s="263">
        <v>5.62</v>
      </c>
      <c r="E54" s="116">
        <v>1.96</v>
      </c>
      <c r="F54" s="50">
        <v>4.16</v>
      </c>
      <c r="G54" s="151">
        <v>257.45</v>
      </c>
      <c r="H54" s="116">
        <v>130.13</v>
      </c>
      <c r="I54" s="116">
        <v>127.32</v>
      </c>
      <c r="J54" s="116">
        <v>76.599999999999994</v>
      </c>
      <c r="K54" s="50">
        <v>0</v>
      </c>
      <c r="L54" s="50">
        <v>1.9</v>
      </c>
      <c r="M54" s="263">
        <v>27.37</v>
      </c>
      <c r="N54" s="45">
        <v>308.69000000000005</v>
      </c>
      <c r="O54" s="21">
        <f t="shared" si="0"/>
        <v>789.27</v>
      </c>
      <c r="P54" s="276"/>
      <c r="Q54" s="277"/>
      <c r="R54" s="270"/>
    </row>
    <row r="55" spans="1:197" ht="21.75" thickBot="1" x14ac:dyDescent="0.4">
      <c r="A55" s="278" t="s">
        <v>61</v>
      </c>
      <c r="B55" s="279">
        <f>SUM(B5,B7,B9,B11,B13,B17,B19,B21,B23,B25,B27,B29,B31,B33,B35,B37,B39,B41,B43,B45,B47,B49,B51,B53,B15)</f>
        <v>10301.810000000001</v>
      </c>
      <c r="C55" s="279">
        <f t="shared" ref="C55:O55" si="1">SUM(C5,C7,C9,C11,C13,C17,C19,C21,C23,C25,C27,C29,C31,C33,C35,C37,C39,C41,C43,C45,C47,C49,C51,C53,C15)</f>
        <v>1373.76</v>
      </c>
      <c r="D55" s="279">
        <f t="shared" si="1"/>
        <v>1031.49</v>
      </c>
      <c r="E55" s="279">
        <f t="shared" si="1"/>
        <v>342.27</v>
      </c>
      <c r="F55" s="279">
        <f t="shared" si="1"/>
        <v>1150.17</v>
      </c>
      <c r="G55" s="279">
        <f t="shared" si="1"/>
        <v>22253.68</v>
      </c>
      <c r="H55" s="279">
        <f t="shared" si="1"/>
        <v>8662.5999999999985</v>
      </c>
      <c r="I55" s="279">
        <f t="shared" si="1"/>
        <v>13591.079999999998</v>
      </c>
      <c r="J55" s="279">
        <f t="shared" si="1"/>
        <v>16806.990000000005</v>
      </c>
      <c r="K55" s="279">
        <f t="shared" si="1"/>
        <v>270.92</v>
      </c>
      <c r="L55" s="279">
        <f t="shared" si="1"/>
        <v>1424.8000000000002</v>
      </c>
      <c r="M55" s="279">
        <f t="shared" si="1"/>
        <v>1746.47</v>
      </c>
      <c r="N55" s="279">
        <f t="shared" si="1"/>
        <v>7341.3499999999995</v>
      </c>
      <c r="O55" s="279">
        <f t="shared" si="1"/>
        <v>62669.950000000004</v>
      </c>
      <c r="P55" s="280">
        <f>(O55-O56)/O56</f>
        <v>1.9869927782007968E-4</v>
      </c>
      <c r="Q55" s="281">
        <f>O55/$O$84</f>
        <v>0.84725576518328971</v>
      </c>
      <c r="R55" s="282">
        <f>O55-O56</f>
        <v>12.450000000011642</v>
      </c>
      <c r="S55" s="197"/>
      <c r="T55" s="209"/>
    </row>
    <row r="56" spans="1:197" s="289" customFormat="1" ht="21.75" thickBot="1" x14ac:dyDescent="0.4">
      <c r="A56" s="283" t="s">
        <v>26</v>
      </c>
      <c r="B56" s="22">
        <f>SUM(B6,B8,B10,B12,B14,B18,B20,B22,B24,B26,B28,B30,B32,B34,B36,B38,B40,B42,B44,B46,B48,B50,B52,B54,B16)</f>
        <v>7606.3700000000008</v>
      </c>
      <c r="C56" s="22">
        <f t="shared" ref="C56:O56" si="2">SUM(C6,C8,C10,C12,C14,C18,C20,C22,C24,C26,C28,C30,C32,C34,C36,C38,C40,C42,C44,C46,C48,C50,C52,C54,C16)</f>
        <v>1594.7199999999998</v>
      </c>
      <c r="D56" s="22">
        <f t="shared" si="2"/>
        <v>1270.08</v>
      </c>
      <c r="E56" s="22">
        <f t="shared" si="2"/>
        <v>324.63999999999993</v>
      </c>
      <c r="F56" s="22">
        <f t="shared" si="2"/>
        <v>1107.43</v>
      </c>
      <c r="G56" s="22">
        <f t="shared" si="2"/>
        <v>26406.539999999997</v>
      </c>
      <c r="H56" s="22">
        <f t="shared" si="2"/>
        <v>10480.579999999996</v>
      </c>
      <c r="I56" s="22">
        <f t="shared" si="2"/>
        <v>15925.959999999997</v>
      </c>
      <c r="J56" s="22">
        <f t="shared" si="2"/>
        <v>15542.529999999999</v>
      </c>
      <c r="K56" s="22">
        <f t="shared" si="2"/>
        <v>242.3</v>
      </c>
      <c r="L56" s="22">
        <f t="shared" si="2"/>
        <v>1293.1500000000001</v>
      </c>
      <c r="M56" s="22">
        <f t="shared" si="2"/>
        <v>1852.3000000000002</v>
      </c>
      <c r="N56" s="22">
        <f t="shared" si="2"/>
        <v>7012.1600000000008</v>
      </c>
      <c r="O56" s="22">
        <f t="shared" si="2"/>
        <v>62657.499999999993</v>
      </c>
      <c r="P56" s="284"/>
      <c r="Q56" s="285"/>
      <c r="R56" s="286"/>
      <c r="S56" s="287"/>
      <c r="T56" s="288"/>
      <c r="U56" s="288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288"/>
      <c r="AV56" s="288"/>
      <c r="AW56" s="288"/>
      <c r="AX56" s="288"/>
      <c r="AY56" s="288"/>
      <c r="AZ56" s="288"/>
      <c r="BA56" s="288"/>
      <c r="BB56" s="288"/>
      <c r="BC56" s="288"/>
      <c r="BD56" s="288"/>
      <c r="BE56" s="288"/>
      <c r="BF56" s="288"/>
      <c r="BG56" s="288"/>
      <c r="BH56" s="288"/>
      <c r="BI56" s="288"/>
      <c r="BJ56" s="288"/>
      <c r="BK56" s="288"/>
      <c r="BL56" s="288"/>
      <c r="BM56" s="288"/>
      <c r="BN56" s="288"/>
      <c r="BO56" s="288"/>
      <c r="BP56" s="288"/>
      <c r="BQ56" s="288"/>
      <c r="BR56" s="288"/>
      <c r="BS56" s="288"/>
      <c r="BT56" s="288"/>
      <c r="BU56" s="288"/>
      <c r="BV56" s="288"/>
      <c r="BW56" s="288"/>
      <c r="BX56" s="288"/>
      <c r="BY56" s="288"/>
      <c r="BZ56" s="288"/>
      <c r="CA56" s="288"/>
      <c r="CB56" s="288"/>
      <c r="CC56" s="288"/>
      <c r="CD56" s="288"/>
      <c r="CE56" s="288"/>
      <c r="CF56" s="288"/>
      <c r="CG56" s="288"/>
      <c r="CH56" s="288"/>
      <c r="CI56" s="288"/>
      <c r="CJ56" s="288"/>
      <c r="CK56" s="288"/>
      <c r="CL56" s="288"/>
      <c r="CM56" s="288"/>
      <c r="CN56" s="288"/>
      <c r="CO56" s="288"/>
      <c r="CP56" s="288"/>
      <c r="CQ56" s="288"/>
      <c r="CR56" s="288"/>
      <c r="CS56" s="288"/>
      <c r="CT56" s="288"/>
      <c r="CU56" s="288"/>
      <c r="CV56" s="288"/>
      <c r="CW56" s="288"/>
      <c r="CX56" s="288"/>
      <c r="CY56" s="288"/>
      <c r="CZ56" s="288"/>
      <c r="DA56" s="288"/>
      <c r="DB56" s="288"/>
      <c r="DC56" s="288"/>
      <c r="DD56" s="288"/>
      <c r="DE56" s="288"/>
      <c r="DF56" s="288"/>
      <c r="DG56" s="288"/>
      <c r="DH56" s="288"/>
      <c r="DI56" s="288"/>
      <c r="DJ56" s="288"/>
      <c r="DK56" s="288"/>
      <c r="DL56" s="288"/>
      <c r="DM56" s="288"/>
      <c r="DN56" s="288"/>
      <c r="DO56" s="288"/>
      <c r="DP56" s="288"/>
      <c r="DQ56" s="288"/>
      <c r="DR56" s="288"/>
      <c r="DS56" s="288"/>
      <c r="DT56" s="288"/>
      <c r="DU56" s="288"/>
      <c r="DV56" s="288"/>
      <c r="DW56" s="288"/>
      <c r="DX56" s="288"/>
      <c r="DY56" s="288"/>
      <c r="DZ56" s="288"/>
      <c r="EA56" s="288"/>
      <c r="EB56" s="288"/>
      <c r="EC56" s="288"/>
      <c r="ED56" s="288"/>
      <c r="EE56" s="288"/>
      <c r="EF56" s="288"/>
      <c r="EG56" s="288"/>
      <c r="EH56" s="288"/>
      <c r="EI56" s="288"/>
      <c r="EJ56" s="288"/>
      <c r="EK56" s="288"/>
      <c r="EL56" s="288"/>
      <c r="EM56" s="288"/>
      <c r="EN56" s="288"/>
      <c r="EO56" s="288"/>
      <c r="EP56" s="288"/>
      <c r="EQ56" s="288"/>
      <c r="ER56" s="288"/>
      <c r="ES56" s="288"/>
      <c r="ET56" s="288"/>
      <c r="EU56" s="288"/>
      <c r="EV56" s="288"/>
      <c r="EW56" s="288"/>
      <c r="EX56" s="288"/>
      <c r="EY56" s="288"/>
      <c r="EZ56" s="288"/>
      <c r="FA56" s="288"/>
      <c r="FB56" s="288"/>
      <c r="FC56" s="288"/>
      <c r="FD56" s="288"/>
      <c r="FE56" s="288"/>
      <c r="FF56" s="288"/>
      <c r="FG56" s="288"/>
      <c r="FH56" s="288"/>
      <c r="FI56" s="288"/>
      <c r="FJ56" s="288"/>
      <c r="FK56" s="288"/>
      <c r="FL56" s="288"/>
      <c r="FM56" s="288"/>
      <c r="FN56" s="288"/>
      <c r="FO56" s="288"/>
      <c r="FP56" s="288"/>
      <c r="FQ56" s="288"/>
      <c r="FR56" s="288"/>
      <c r="FS56" s="288"/>
      <c r="FT56" s="288"/>
      <c r="FU56" s="288"/>
      <c r="FV56" s="288"/>
      <c r="FW56" s="288"/>
      <c r="FX56" s="288"/>
      <c r="FY56" s="288"/>
      <c r="FZ56" s="288"/>
      <c r="GA56" s="288"/>
      <c r="GB56" s="288"/>
      <c r="GC56" s="288"/>
      <c r="GD56" s="288"/>
      <c r="GE56" s="288"/>
      <c r="GF56" s="288"/>
      <c r="GG56" s="288"/>
      <c r="GH56" s="288"/>
      <c r="GI56" s="288"/>
      <c r="GJ56" s="288"/>
      <c r="GK56" s="288"/>
      <c r="GL56" s="288"/>
      <c r="GM56" s="288"/>
      <c r="GN56" s="288"/>
      <c r="GO56" s="288"/>
    </row>
    <row r="57" spans="1:197" ht="21.75" thickBot="1" x14ac:dyDescent="0.4">
      <c r="A57" s="290" t="s">
        <v>27</v>
      </c>
      <c r="B57" s="291">
        <f>(B55-B56)/B56</f>
        <v>0.35436614311425824</v>
      </c>
      <c r="C57" s="291">
        <f t="shared" ref="C57:O57" si="3">(C55-C56)/C56</f>
        <v>-0.13855723888833138</v>
      </c>
      <c r="D57" s="291">
        <f t="shared" si="3"/>
        <v>-0.18785430839002262</v>
      </c>
      <c r="E57" s="291">
        <f t="shared" si="3"/>
        <v>5.4306308526367843E-2</v>
      </c>
      <c r="F57" s="291">
        <f t="shared" si="3"/>
        <v>3.8593861463027013E-2</v>
      </c>
      <c r="G57" s="291">
        <f t="shared" si="3"/>
        <v>-0.15726634386784477</v>
      </c>
      <c r="H57" s="291">
        <f t="shared" si="3"/>
        <v>-0.17346177406212238</v>
      </c>
      <c r="I57" s="291">
        <f t="shared" si="3"/>
        <v>-0.14660843051219516</v>
      </c>
      <c r="J57" s="291">
        <f t="shared" si="3"/>
        <v>8.1354837339867217E-2</v>
      </c>
      <c r="K57" s="291">
        <f t="shared" si="3"/>
        <v>0.11811803549319028</v>
      </c>
      <c r="L57" s="291">
        <f t="shared" si="3"/>
        <v>0.10180566832927354</v>
      </c>
      <c r="M57" s="291">
        <f t="shared" si="3"/>
        <v>-5.7134373481617526E-2</v>
      </c>
      <c r="N57" s="291">
        <f t="shared" si="3"/>
        <v>4.6945591657919762E-2</v>
      </c>
      <c r="O57" s="291">
        <f t="shared" si="3"/>
        <v>1.9869927782007968E-4</v>
      </c>
      <c r="P57" s="292"/>
      <c r="Q57" s="293"/>
      <c r="R57" s="282"/>
      <c r="S57" s="197"/>
    </row>
    <row r="58" spans="1:197" ht="21.75" thickBot="1" x14ac:dyDescent="0.4">
      <c r="A58" s="294" t="s">
        <v>31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6"/>
      <c r="Q58" s="296"/>
      <c r="R58" s="282"/>
      <c r="S58" s="197"/>
    </row>
    <row r="59" spans="1:197" s="57" customFormat="1" ht="21.75" thickBot="1" x14ac:dyDescent="0.4">
      <c r="A59" s="144" t="s">
        <v>63</v>
      </c>
      <c r="B59" s="214">
        <v>0</v>
      </c>
      <c r="C59" s="214">
        <v>0</v>
      </c>
      <c r="D59" s="214">
        <v>0</v>
      </c>
      <c r="E59" s="214">
        <v>0</v>
      </c>
      <c r="F59" s="214">
        <v>0</v>
      </c>
      <c r="G59" s="214">
        <v>0</v>
      </c>
      <c r="H59" s="214">
        <v>0</v>
      </c>
      <c r="I59" s="214">
        <v>0</v>
      </c>
      <c r="J59" s="95">
        <v>409.02</v>
      </c>
      <c r="K59" s="214">
        <v>0</v>
      </c>
      <c r="L59" s="214">
        <v>0</v>
      </c>
      <c r="M59" s="214">
        <v>31.15</v>
      </c>
      <c r="N59" s="214">
        <v>0</v>
      </c>
      <c r="O59" s="54">
        <f t="shared" ref="O59:O72" si="4">B59+C59+F59+G59+J59+K59+L59+M59+N59</f>
        <v>440.16999999999996</v>
      </c>
      <c r="P59" s="297">
        <f>(O59-O60)/O60</f>
        <v>0.75387496513527497</v>
      </c>
      <c r="Q59" s="195">
        <f>O59/$O$84</f>
        <v>5.9508036971583442E-3</v>
      </c>
      <c r="R59" s="196">
        <f>O59-O60</f>
        <v>189.19999999999996</v>
      </c>
      <c r="S59" s="197"/>
    </row>
    <row r="60" spans="1:197" s="298" customFormat="1" ht="21.75" thickBot="1" x14ac:dyDescent="0.4">
      <c r="A60" s="79" t="s">
        <v>16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222">
        <v>211.95</v>
      </c>
      <c r="K60" s="45">
        <v>0</v>
      </c>
      <c r="L60" s="45">
        <v>0</v>
      </c>
      <c r="M60" s="45">
        <v>39.020000000000003</v>
      </c>
      <c r="N60" s="45">
        <v>0</v>
      </c>
      <c r="O60" s="21">
        <f t="shared" si="4"/>
        <v>250.97</v>
      </c>
      <c r="P60" s="200"/>
      <c r="Q60" s="201"/>
      <c r="R60" s="202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203"/>
      <c r="AK60" s="203"/>
      <c r="AL60" s="203"/>
      <c r="AM60" s="203"/>
      <c r="AN60" s="203"/>
      <c r="AO60" s="203"/>
      <c r="AP60" s="203"/>
      <c r="AQ60" s="203"/>
      <c r="AR60" s="203"/>
      <c r="AS60" s="203"/>
      <c r="AT60" s="203"/>
      <c r="AU60" s="203"/>
      <c r="AV60" s="203"/>
      <c r="AW60" s="203"/>
      <c r="AX60" s="203"/>
      <c r="AY60" s="203"/>
      <c r="AZ60" s="203"/>
      <c r="BA60" s="203"/>
      <c r="BB60" s="203"/>
      <c r="BC60" s="203"/>
      <c r="BD60" s="203"/>
      <c r="BE60" s="203"/>
      <c r="BF60" s="203"/>
      <c r="BG60" s="203"/>
      <c r="BH60" s="203"/>
      <c r="BI60" s="203"/>
      <c r="BJ60" s="203"/>
      <c r="BK60" s="203"/>
      <c r="BL60" s="203"/>
      <c r="BM60" s="203"/>
      <c r="BN60" s="203"/>
      <c r="BO60" s="203"/>
      <c r="BP60" s="203"/>
      <c r="BQ60" s="203"/>
      <c r="BR60" s="203"/>
      <c r="BS60" s="203"/>
      <c r="BT60" s="203"/>
      <c r="BU60" s="203"/>
      <c r="BV60" s="203"/>
      <c r="BW60" s="203"/>
      <c r="BX60" s="203"/>
      <c r="BY60" s="203"/>
      <c r="BZ60" s="203"/>
      <c r="CA60" s="203"/>
      <c r="CB60" s="203"/>
      <c r="CC60" s="203"/>
      <c r="CD60" s="203"/>
      <c r="CE60" s="203"/>
      <c r="CF60" s="203"/>
      <c r="CG60" s="203"/>
      <c r="CH60" s="203"/>
      <c r="CI60" s="203"/>
      <c r="CJ60" s="203"/>
      <c r="CK60" s="203"/>
      <c r="CL60" s="203"/>
      <c r="CM60" s="203"/>
      <c r="CN60" s="203"/>
      <c r="CO60" s="203"/>
      <c r="CP60" s="203"/>
      <c r="CQ60" s="203"/>
      <c r="CR60" s="203"/>
      <c r="CS60" s="203"/>
      <c r="CT60" s="203"/>
      <c r="CU60" s="203"/>
      <c r="CV60" s="203"/>
      <c r="CW60" s="203"/>
      <c r="CX60" s="203"/>
      <c r="CY60" s="203"/>
      <c r="CZ60" s="203"/>
      <c r="DA60" s="203"/>
      <c r="DB60" s="203"/>
      <c r="DC60" s="203"/>
      <c r="DD60" s="203"/>
      <c r="DE60" s="203"/>
      <c r="DF60" s="203"/>
      <c r="DG60" s="203"/>
      <c r="DH60" s="204"/>
      <c r="DI60" s="205"/>
      <c r="DJ60" s="205"/>
      <c r="DK60" s="205"/>
      <c r="DL60" s="205"/>
      <c r="DM60" s="205"/>
      <c r="DN60" s="205"/>
      <c r="DO60" s="205"/>
      <c r="DP60" s="205"/>
      <c r="DQ60" s="205"/>
      <c r="DR60" s="205"/>
      <c r="DS60" s="205"/>
      <c r="DT60" s="205"/>
      <c r="DU60" s="205"/>
      <c r="DV60" s="205"/>
      <c r="DW60" s="205"/>
      <c r="DX60" s="205"/>
      <c r="DY60" s="205"/>
      <c r="DZ60" s="205"/>
      <c r="EA60" s="205"/>
      <c r="EB60" s="205"/>
      <c r="EC60" s="205"/>
      <c r="ED60" s="205"/>
      <c r="EE60" s="205"/>
      <c r="EF60" s="205"/>
      <c r="EG60" s="205"/>
      <c r="EH60" s="205"/>
      <c r="EI60" s="205"/>
      <c r="EJ60" s="205"/>
      <c r="EK60" s="205"/>
      <c r="EL60" s="205"/>
      <c r="EM60" s="205"/>
      <c r="EN60" s="205"/>
      <c r="EO60" s="205"/>
      <c r="EP60" s="205"/>
      <c r="EQ60" s="205"/>
      <c r="ER60" s="205"/>
      <c r="ES60" s="205"/>
      <c r="ET60" s="205"/>
      <c r="EU60" s="205"/>
      <c r="EV60" s="205"/>
      <c r="EW60" s="205"/>
      <c r="EX60" s="205"/>
      <c r="EY60" s="205"/>
      <c r="EZ60" s="205"/>
      <c r="FA60" s="205"/>
      <c r="FB60" s="205"/>
      <c r="FC60" s="205"/>
      <c r="FD60" s="205"/>
      <c r="FE60" s="205"/>
      <c r="FF60" s="205"/>
      <c r="FG60" s="205"/>
      <c r="FH60" s="205"/>
      <c r="FI60" s="205"/>
      <c r="FJ60" s="205"/>
      <c r="FK60" s="205"/>
      <c r="FL60" s="205"/>
      <c r="FM60" s="205"/>
      <c r="FN60" s="205"/>
      <c r="FO60" s="205"/>
      <c r="FP60" s="205"/>
      <c r="FQ60" s="205"/>
      <c r="FR60" s="205"/>
      <c r="FS60" s="205"/>
      <c r="FT60" s="205"/>
      <c r="FU60" s="205"/>
      <c r="FV60" s="205"/>
      <c r="FW60" s="205"/>
      <c r="FX60" s="205"/>
      <c r="FY60" s="205"/>
      <c r="FZ60" s="205"/>
      <c r="GA60" s="205"/>
      <c r="GB60" s="205"/>
      <c r="GC60" s="205"/>
      <c r="GD60" s="205"/>
      <c r="GE60" s="205"/>
      <c r="GF60" s="205"/>
      <c r="GG60" s="205"/>
      <c r="GH60" s="205"/>
      <c r="GI60" s="205"/>
      <c r="GJ60" s="205"/>
      <c r="GK60" s="205"/>
      <c r="GL60" s="205"/>
      <c r="GM60" s="205"/>
      <c r="GN60" s="205"/>
      <c r="GO60" s="205"/>
    </row>
    <row r="61" spans="1:197" s="57" customFormat="1" ht="21.75" thickBot="1" x14ac:dyDescent="0.4">
      <c r="A61" s="144" t="s">
        <v>82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100">
        <v>869.71</v>
      </c>
      <c r="K61" s="47">
        <v>0</v>
      </c>
      <c r="L61" s="47">
        <v>0</v>
      </c>
      <c r="M61" s="47">
        <v>57.67</v>
      </c>
      <c r="N61" s="47">
        <v>0</v>
      </c>
      <c r="O61" s="54">
        <f t="shared" si="4"/>
        <v>927.38</v>
      </c>
      <c r="P61" s="207">
        <f>(O61-O62)/O62</f>
        <v>-4.5738452198429813E-2</v>
      </c>
      <c r="Q61" s="208">
        <f>O61/$O$84</f>
        <v>1.253755670007203E-2</v>
      </c>
      <c r="R61" s="196">
        <f>O61-O62</f>
        <v>-44.450000000000045</v>
      </c>
      <c r="S61" s="197"/>
    </row>
    <row r="62" spans="1:197" s="205" customFormat="1" ht="21.75" thickBot="1" x14ac:dyDescent="0.4">
      <c r="A62" s="79" t="s">
        <v>16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v>0</v>
      </c>
      <c r="I62" s="116">
        <v>0</v>
      </c>
      <c r="J62" s="116">
        <v>913.84</v>
      </c>
      <c r="K62" s="45">
        <v>0</v>
      </c>
      <c r="L62" s="45">
        <v>0</v>
      </c>
      <c r="M62" s="45">
        <v>57.99</v>
      </c>
      <c r="N62" s="45">
        <v>0</v>
      </c>
      <c r="O62" s="21">
        <f t="shared" si="4"/>
        <v>971.83</v>
      </c>
      <c r="P62" s="200"/>
      <c r="Q62" s="201"/>
      <c r="R62" s="202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  <c r="BR62" s="203"/>
      <c r="BS62" s="203"/>
      <c r="BT62" s="203"/>
      <c r="BU62" s="203"/>
      <c r="BV62" s="203"/>
      <c r="BW62" s="203"/>
      <c r="BX62" s="203"/>
      <c r="BY62" s="203"/>
      <c r="BZ62" s="203"/>
      <c r="CA62" s="203"/>
      <c r="CB62" s="203"/>
      <c r="CC62" s="203"/>
      <c r="CD62" s="203"/>
      <c r="CE62" s="203"/>
      <c r="CF62" s="203"/>
      <c r="CG62" s="203"/>
      <c r="CH62" s="203"/>
      <c r="CI62" s="203"/>
      <c r="CJ62" s="203"/>
      <c r="CK62" s="203"/>
      <c r="CL62" s="203"/>
      <c r="CM62" s="203"/>
      <c r="CN62" s="203"/>
      <c r="CO62" s="203"/>
      <c r="CP62" s="203"/>
      <c r="CQ62" s="203"/>
      <c r="CR62" s="203"/>
      <c r="CS62" s="203"/>
      <c r="CT62" s="203"/>
      <c r="CU62" s="203"/>
      <c r="CV62" s="203"/>
      <c r="CW62" s="203"/>
      <c r="CX62" s="203"/>
      <c r="CY62" s="203"/>
      <c r="CZ62" s="203"/>
      <c r="DA62" s="203"/>
      <c r="DB62" s="203"/>
      <c r="DC62" s="203"/>
      <c r="DD62" s="203"/>
      <c r="DE62" s="203"/>
      <c r="DF62" s="203"/>
      <c r="DG62" s="203"/>
      <c r="DH62" s="204"/>
    </row>
    <row r="63" spans="1:197" s="57" customFormat="1" ht="21.75" thickBot="1" x14ac:dyDescent="0.4">
      <c r="A63" s="144" t="s">
        <v>77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100">
        <v>807.6</v>
      </c>
      <c r="K63" s="47">
        <v>0</v>
      </c>
      <c r="L63" s="47">
        <v>0</v>
      </c>
      <c r="M63" s="47">
        <v>20.7</v>
      </c>
      <c r="N63" s="47">
        <v>0</v>
      </c>
      <c r="O63" s="54">
        <f t="shared" si="4"/>
        <v>828.30000000000007</v>
      </c>
      <c r="P63" s="207">
        <f>(O63-O64)/O64</f>
        <v>-5.1007080497697095E-2</v>
      </c>
      <c r="Q63" s="208">
        <f>O63/$O$84</f>
        <v>1.1198061436163885E-2</v>
      </c>
      <c r="R63" s="196">
        <f>O63-O64</f>
        <v>-44.519999999999982</v>
      </c>
      <c r="S63" s="197"/>
    </row>
    <row r="64" spans="1:197" s="205" customFormat="1" ht="21.75" thickBot="1" x14ac:dyDescent="0.4">
      <c r="A64" s="79" t="s">
        <v>16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v>0</v>
      </c>
      <c r="I64" s="116">
        <v>0</v>
      </c>
      <c r="J64" s="116">
        <v>788.99</v>
      </c>
      <c r="K64" s="45">
        <v>0</v>
      </c>
      <c r="L64" s="45">
        <v>0</v>
      </c>
      <c r="M64" s="45">
        <v>83.83</v>
      </c>
      <c r="N64" s="45">
        <v>0</v>
      </c>
      <c r="O64" s="21">
        <f t="shared" si="4"/>
        <v>872.82</v>
      </c>
      <c r="P64" s="200"/>
      <c r="Q64" s="201"/>
      <c r="R64" s="202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  <c r="AO64" s="203"/>
      <c r="AP64" s="203"/>
      <c r="AQ64" s="203"/>
      <c r="AR64" s="203"/>
      <c r="AS64" s="203"/>
      <c r="AT64" s="203"/>
      <c r="AU64" s="203"/>
      <c r="AV64" s="203"/>
      <c r="AW64" s="203"/>
      <c r="AX64" s="203"/>
      <c r="AY64" s="203"/>
      <c r="AZ64" s="203"/>
      <c r="BA64" s="203"/>
      <c r="BB64" s="203"/>
      <c r="BC64" s="203"/>
      <c r="BD64" s="203"/>
      <c r="BE64" s="203"/>
      <c r="BF64" s="203"/>
      <c r="BG64" s="203"/>
      <c r="BH64" s="203"/>
      <c r="BI64" s="203"/>
      <c r="BJ64" s="203"/>
      <c r="BK64" s="203"/>
      <c r="BL64" s="203"/>
      <c r="BM64" s="203"/>
      <c r="BN64" s="203"/>
      <c r="BO64" s="203"/>
      <c r="BP64" s="203"/>
      <c r="BQ64" s="203"/>
      <c r="BR64" s="203"/>
      <c r="BS64" s="203"/>
      <c r="BT64" s="203"/>
      <c r="BU64" s="203"/>
      <c r="BV64" s="203"/>
      <c r="BW64" s="203"/>
      <c r="BX64" s="203"/>
      <c r="BY64" s="203"/>
      <c r="BZ64" s="203"/>
      <c r="CA64" s="203"/>
      <c r="CB64" s="203"/>
      <c r="CC64" s="203"/>
      <c r="CD64" s="203"/>
      <c r="CE64" s="203"/>
      <c r="CF64" s="203"/>
      <c r="CG64" s="203"/>
      <c r="CH64" s="203"/>
      <c r="CI64" s="203"/>
      <c r="CJ64" s="203"/>
      <c r="CK64" s="203"/>
      <c r="CL64" s="203"/>
      <c r="CM64" s="203"/>
      <c r="CN64" s="203"/>
      <c r="CO64" s="203"/>
      <c r="CP64" s="203"/>
      <c r="CQ64" s="203"/>
      <c r="CR64" s="203"/>
      <c r="CS64" s="203"/>
      <c r="CT64" s="203"/>
      <c r="CU64" s="203"/>
      <c r="CV64" s="203"/>
      <c r="CW64" s="203"/>
      <c r="CX64" s="203"/>
      <c r="CY64" s="203"/>
      <c r="CZ64" s="203"/>
      <c r="DA64" s="203"/>
      <c r="DB64" s="203"/>
      <c r="DC64" s="203"/>
      <c r="DD64" s="203"/>
      <c r="DE64" s="203"/>
      <c r="DF64" s="203"/>
      <c r="DG64" s="203"/>
      <c r="DH64" s="204"/>
    </row>
    <row r="65" spans="1:112" s="57" customFormat="1" ht="21.75" thickBot="1" x14ac:dyDescent="0.4">
      <c r="A65" s="25" t="s">
        <v>66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100">
        <v>265.51</v>
      </c>
      <c r="K65" s="47">
        <v>0</v>
      </c>
      <c r="L65" s="47">
        <v>0</v>
      </c>
      <c r="M65" s="47">
        <v>2.59</v>
      </c>
      <c r="N65" s="47">
        <v>0</v>
      </c>
      <c r="O65" s="54">
        <f t="shared" si="4"/>
        <v>268.09999999999997</v>
      </c>
      <c r="P65" s="207">
        <f>(O65-O66)/O66</f>
        <v>0.26911242603550278</v>
      </c>
      <c r="Q65" s="208">
        <f>O65/$O$84</f>
        <v>3.6245325015520184E-3</v>
      </c>
      <c r="R65" s="196">
        <f>O65-O66</f>
        <v>56.849999999999966</v>
      </c>
      <c r="S65" s="197"/>
    </row>
    <row r="66" spans="1:112" s="205" customFormat="1" ht="21.75" thickBot="1" x14ac:dyDescent="0.4">
      <c r="A66" s="79" t="s">
        <v>16</v>
      </c>
      <c r="B66" s="45"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v>0</v>
      </c>
      <c r="I66" s="116">
        <v>0</v>
      </c>
      <c r="J66" s="116">
        <v>207.9</v>
      </c>
      <c r="K66" s="45">
        <v>0</v>
      </c>
      <c r="L66" s="45">
        <v>0</v>
      </c>
      <c r="M66" s="45">
        <v>3.35</v>
      </c>
      <c r="N66" s="45">
        <v>0</v>
      </c>
      <c r="O66" s="21">
        <f t="shared" si="4"/>
        <v>211.25</v>
      </c>
      <c r="P66" s="200"/>
      <c r="Q66" s="201"/>
      <c r="R66" s="202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  <c r="AS66" s="203"/>
      <c r="AT66" s="203"/>
      <c r="AU66" s="203"/>
      <c r="AV66" s="203"/>
      <c r="AW66" s="203"/>
      <c r="AX66" s="203"/>
      <c r="AY66" s="203"/>
      <c r="AZ66" s="203"/>
      <c r="BA66" s="203"/>
      <c r="BB66" s="203"/>
      <c r="BC66" s="203"/>
      <c r="BD66" s="203"/>
      <c r="BE66" s="203"/>
      <c r="BF66" s="203"/>
      <c r="BG66" s="203"/>
      <c r="BH66" s="203"/>
      <c r="BI66" s="203"/>
      <c r="BJ66" s="203"/>
      <c r="BK66" s="203"/>
      <c r="BL66" s="203"/>
      <c r="BM66" s="203"/>
      <c r="BN66" s="203"/>
      <c r="BO66" s="203"/>
      <c r="BP66" s="203"/>
      <c r="BQ66" s="203"/>
      <c r="BR66" s="203"/>
      <c r="BS66" s="203"/>
      <c r="BT66" s="203"/>
      <c r="BU66" s="203"/>
      <c r="BV66" s="203"/>
      <c r="BW66" s="203"/>
      <c r="BX66" s="203"/>
      <c r="BY66" s="203"/>
      <c r="BZ66" s="203"/>
      <c r="CA66" s="203"/>
      <c r="CB66" s="203"/>
      <c r="CC66" s="203"/>
      <c r="CD66" s="203"/>
      <c r="CE66" s="203"/>
      <c r="CF66" s="203"/>
      <c r="CG66" s="203"/>
      <c r="CH66" s="203"/>
      <c r="CI66" s="203"/>
      <c r="CJ66" s="203"/>
      <c r="CK66" s="203"/>
      <c r="CL66" s="203"/>
      <c r="CM66" s="203"/>
      <c r="CN66" s="203"/>
      <c r="CO66" s="203"/>
      <c r="CP66" s="203"/>
      <c r="CQ66" s="203"/>
      <c r="CR66" s="203"/>
      <c r="CS66" s="203"/>
      <c r="CT66" s="203"/>
      <c r="CU66" s="203"/>
      <c r="CV66" s="203"/>
      <c r="CW66" s="203"/>
      <c r="CX66" s="203"/>
      <c r="CY66" s="203"/>
      <c r="CZ66" s="203"/>
      <c r="DA66" s="203"/>
      <c r="DB66" s="203"/>
      <c r="DC66" s="203"/>
      <c r="DD66" s="203"/>
      <c r="DE66" s="203"/>
      <c r="DF66" s="203"/>
      <c r="DG66" s="203"/>
      <c r="DH66" s="204"/>
    </row>
    <row r="67" spans="1:112" s="203" customFormat="1" ht="21.75" thickBot="1" x14ac:dyDescent="0.4">
      <c r="A67" s="25" t="s">
        <v>32</v>
      </c>
      <c r="B67" s="83">
        <v>0</v>
      </c>
      <c r="C67" s="103">
        <v>0</v>
      </c>
      <c r="D67" s="83">
        <v>0</v>
      </c>
      <c r="E67" s="83">
        <v>0</v>
      </c>
      <c r="F67" s="103">
        <v>0</v>
      </c>
      <c r="G67" s="83">
        <v>0</v>
      </c>
      <c r="H67" s="103">
        <v>0</v>
      </c>
      <c r="I67" s="83">
        <v>0</v>
      </c>
      <c r="J67" s="299">
        <v>562.36</v>
      </c>
      <c r="K67" s="47">
        <v>0</v>
      </c>
      <c r="L67" s="47">
        <v>0</v>
      </c>
      <c r="M67" s="47">
        <v>15.64</v>
      </c>
      <c r="N67" s="47">
        <v>0</v>
      </c>
      <c r="O67" s="47">
        <f t="shared" si="4"/>
        <v>578</v>
      </c>
      <c r="P67" s="302">
        <f>(O67-O68)/O68</f>
        <v>0.32295719844357984</v>
      </c>
      <c r="Q67" s="208">
        <f>O67/$O$84</f>
        <v>7.8141730171468367E-3</v>
      </c>
      <c r="R67" s="196">
        <f>O67-O68</f>
        <v>141.10000000000002</v>
      </c>
    </row>
    <row r="68" spans="1:112" s="203" customFormat="1" ht="21.75" thickBot="1" x14ac:dyDescent="0.4">
      <c r="A68" s="79" t="s">
        <v>16</v>
      </c>
      <c r="B68" s="300">
        <v>0</v>
      </c>
      <c r="C68" s="301">
        <v>0</v>
      </c>
      <c r="D68" s="300">
        <v>0</v>
      </c>
      <c r="E68" s="114">
        <v>0</v>
      </c>
      <c r="F68" s="301">
        <v>0</v>
      </c>
      <c r="G68" s="300">
        <v>0</v>
      </c>
      <c r="H68" s="301">
        <v>0</v>
      </c>
      <c r="I68" s="114">
        <v>0</v>
      </c>
      <c r="J68" s="115">
        <v>415.57</v>
      </c>
      <c r="K68" s="45">
        <v>0</v>
      </c>
      <c r="L68" s="45">
        <v>0</v>
      </c>
      <c r="M68" s="45">
        <v>21.33</v>
      </c>
      <c r="N68" s="45">
        <v>0</v>
      </c>
      <c r="O68" s="45">
        <f t="shared" si="4"/>
        <v>436.9</v>
      </c>
      <c r="P68" s="303"/>
      <c r="Q68" s="304"/>
      <c r="R68" s="305"/>
    </row>
    <row r="69" spans="1:112" s="242" customFormat="1" ht="21.75" thickBot="1" x14ac:dyDescent="0.4">
      <c r="A69" s="25" t="s">
        <v>73</v>
      </c>
      <c r="B69" s="54">
        <v>0</v>
      </c>
      <c r="C69" s="54">
        <v>0</v>
      </c>
      <c r="D69" s="54">
        <v>0</v>
      </c>
      <c r="E69" s="43">
        <v>0</v>
      </c>
      <c r="F69" s="54">
        <v>0</v>
      </c>
      <c r="G69" s="54">
        <v>0</v>
      </c>
      <c r="H69" s="54">
        <v>0</v>
      </c>
      <c r="I69" s="43">
        <v>0</v>
      </c>
      <c r="J69" s="43">
        <v>-0.01</v>
      </c>
      <c r="K69" s="47">
        <v>0</v>
      </c>
      <c r="L69" s="47">
        <v>0</v>
      </c>
      <c r="M69" s="306">
        <v>0</v>
      </c>
      <c r="N69" s="306">
        <v>0</v>
      </c>
      <c r="O69" s="42">
        <f>B69+C69+F69+G69+J69+K69+L69+M69+N69</f>
        <v>-0.01</v>
      </c>
      <c r="P69" s="227">
        <f>(O69-O70)/O70</f>
        <v>-1.001824817518248</v>
      </c>
      <c r="Q69" s="307">
        <f>O69/$O$84</f>
        <v>-1.3519330479492798E-7</v>
      </c>
      <c r="R69" s="308">
        <f>O69-O70</f>
        <v>-5.49</v>
      </c>
      <c r="S69" s="241"/>
    </row>
    <row r="70" spans="1:112" s="205" customFormat="1" ht="21.75" thickBot="1" x14ac:dyDescent="0.4">
      <c r="A70" s="79" t="s">
        <v>16</v>
      </c>
      <c r="B70" s="45"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5.48</v>
      </c>
      <c r="K70" s="45">
        <v>0</v>
      </c>
      <c r="L70" s="45">
        <v>0</v>
      </c>
      <c r="M70" s="45">
        <v>0</v>
      </c>
      <c r="N70" s="45">
        <v>0</v>
      </c>
      <c r="O70" s="21">
        <f>B70+C70+F70+G70+J70+K70+L70+M70+N70</f>
        <v>5.48</v>
      </c>
      <c r="P70" s="200"/>
      <c r="Q70" s="201"/>
      <c r="R70" s="202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  <c r="AS70" s="203"/>
      <c r="AT70" s="203"/>
      <c r="AU70" s="203"/>
      <c r="AV70" s="203"/>
      <c r="AW70" s="203"/>
      <c r="AX70" s="203"/>
      <c r="AY70" s="203"/>
      <c r="AZ70" s="203"/>
      <c r="BA70" s="203"/>
      <c r="BB70" s="203"/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/>
      <c r="BX70" s="203"/>
      <c r="BY70" s="203"/>
      <c r="BZ70" s="203"/>
      <c r="CA70" s="203"/>
      <c r="CB70" s="203"/>
      <c r="CC70" s="203"/>
      <c r="CD70" s="203"/>
      <c r="CE70" s="203"/>
      <c r="CF70" s="203"/>
      <c r="CG70" s="203"/>
      <c r="CH70" s="203"/>
      <c r="CI70" s="203"/>
      <c r="CJ70" s="203"/>
      <c r="CK70" s="203"/>
      <c r="CL70" s="203"/>
      <c r="CM70" s="203"/>
      <c r="CN70" s="203"/>
      <c r="CO70" s="203"/>
      <c r="CP70" s="203"/>
      <c r="CQ70" s="203"/>
      <c r="CR70" s="203"/>
      <c r="CS70" s="203"/>
      <c r="CT70" s="203"/>
      <c r="CU70" s="203"/>
      <c r="CV70" s="203"/>
      <c r="CW70" s="203"/>
      <c r="CX70" s="203"/>
      <c r="CY70" s="203"/>
      <c r="CZ70" s="203"/>
      <c r="DA70" s="203"/>
      <c r="DB70" s="203"/>
      <c r="DC70" s="203"/>
      <c r="DD70" s="203"/>
      <c r="DE70" s="203"/>
      <c r="DF70" s="203"/>
      <c r="DG70" s="203"/>
      <c r="DH70" s="204"/>
    </row>
    <row r="71" spans="1:112" s="261" customFormat="1" ht="21.75" thickBot="1" x14ac:dyDescent="0.4">
      <c r="A71" s="25" t="s">
        <v>60</v>
      </c>
      <c r="B71" s="309">
        <v>0</v>
      </c>
      <c r="C71" s="53">
        <v>0</v>
      </c>
      <c r="D71" s="255">
        <v>0</v>
      </c>
      <c r="E71" s="255">
        <v>0</v>
      </c>
      <c r="F71" s="309">
        <v>0</v>
      </c>
      <c r="G71" s="53">
        <v>0</v>
      </c>
      <c r="H71" s="255">
        <v>0</v>
      </c>
      <c r="I71" s="255">
        <v>0</v>
      </c>
      <c r="J71" s="53">
        <v>3182.26</v>
      </c>
      <c r="K71" s="255">
        <v>0</v>
      </c>
      <c r="L71" s="255">
        <v>0</v>
      </c>
      <c r="M71" s="255">
        <v>44.56</v>
      </c>
      <c r="N71" s="255">
        <v>0</v>
      </c>
      <c r="O71" s="54">
        <f t="shared" si="4"/>
        <v>3226.82</v>
      </c>
      <c r="P71" s="310">
        <f>(O71-O72)/O72</f>
        <v>0.44582448405337372</v>
      </c>
      <c r="Q71" s="311">
        <f>O71/$O$84</f>
        <v>4.3624445977836948E-2</v>
      </c>
      <c r="R71" s="312">
        <f>O71-O72</f>
        <v>995.00000000000045</v>
      </c>
    </row>
    <row r="72" spans="1:112" s="203" customFormat="1" ht="21.75" thickBot="1" x14ac:dyDescent="0.4">
      <c r="A72" s="79" t="s">
        <v>33</v>
      </c>
      <c r="B72" s="50">
        <v>0</v>
      </c>
      <c r="C72" s="116">
        <v>0</v>
      </c>
      <c r="D72" s="45">
        <v>0</v>
      </c>
      <c r="E72" s="254">
        <v>0</v>
      </c>
      <c r="F72" s="254">
        <v>0</v>
      </c>
      <c r="G72" s="116">
        <v>0</v>
      </c>
      <c r="H72" s="116">
        <v>0</v>
      </c>
      <c r="I72" s="50">
        <v>0</v>
      </c>
      <c r="J72" s="50">
        <v>2187.85</v>
      </c>
      <c r="K72" s="50">
        <v>0</v>
      </c>
      <c r="L72" s="222">
        <v>0</v>
      </c>
      <c r="M72" s="116">
        <v>43.97</v>
      </c>
      <c r="N72" s="116">
        <v>0</v>
      </c>
      <c r="O72" s="21">
        <f t="shared" si="4"/>
        <v>2231.8199999999997</v>
      </c>
      <c r="P72" s="303"/>
      <c r="Q72" s="304"/>
      <c r="R72" s="202"/>
    </row>
    <row r="73" spans="1:112" ht="21.75" thickBot="1" x14ac:dyDescent="0.4">
      <c r="A73" s="313" t="s">
        <v>34</v>
      </c>
      <c r="B73" s="314">
        <f t="shared" ref="B73:O73" si="5">SUM(B59,B61,B63,B65,B67,B69,B71)</f>
        <v>0</v>
      </c>
      <c r="C73" s="314">
        <f t="shared" si="5"/>
        <v>0</v>
      </c>
      <c r="D73" s="314">
        <f t="shared" si="5"/>
        <v>0</v>
      </c>
      <c r="E73" s="314">
        <f t="shared" si="5"/>
        <v>0</v>
      </c>
      <c r="F73" s="314">
        <f t="shared" si="5"/>
        <v>0</v>
      </c>
      <c r="G73" s="314">
        <f t="shared" si="5"/>
        <v>0</v>
      </c>
      <c r="H73" s="314">
        <f t="shared" si="5"/>
        <v>0</v>
      </c>
      <c r="I73" s="314">
        <f t="shared" si="5"/>
        <v>0</v>
      </c>
      <c r="J73" s="314">
        <f>SUM(J59,J61,J63,J65,J67,J69,J71)</f>
        <v>6096.4500000000007</v>
      </c>
      <c r="K73" s="314">
        <f t="shared" si="5"/>
        <v>0</v>
      </c>
      <c r="L73" s="314">
        <f t="shared" si="5"/>
        <v>0</v>
      </c>
      <c r="M73" s="314">
        <f t="shared" si="5"/>
        <v>172.31</v>
      </c>
      <c r="N73" s="314">
        <f t="shared" si="5"/>
        <v>0</v>
      </c>
      <c r="O73" s="314">
        <f t="shared" si="5"/>
        <v>6268.76</v>
      </c>
      <c r="P73" s="292">
        <f>(O73-O74)/O74</f>
        <v>0.25851674439427685</v>
      </c>
      <c r="Q73" s="293">
        <f>O73/$O$84</f>
        <v>8.4749438136625277E-2</v>
      </c>
      <c r="R73" s="30">
        <f>O73-O74</f>
        <v>1287.6900000000005</v>
      </c>
      <c r="S73" s="197"/>
    </row>
    <row r="74" spans="1:112" ht="21.75" thickBot="1" x14ac:dyDescent="0.4">
      <c r="A74" s="283" t="s">
        <v>26</v>
      </c>
      <c r="B74" s="249">
        <f t="shared" ref="B74:O74" si="6">SUM(B60,B62,B64,B66,B68,B70,B72)</f>
        <v>0</v>
      </c>
      <c r="C74" s="249">
        <f t="shared" si="6"/>
        <v>0</v>
      </c>
      <c r="D74" s="249">
        <f t="shared" si="6"/>
        <v>0</v>
      </c>
      <c r="E74" s="249">
        <f t="shared" si="6"/>
        <v>0</v>
      </c>
      <c r="F74" s="249">
        <f t="shared" si="6"/>
        <v>0</v>
      </c>
      <c r="G74" s="249">
        <f t="shared" si="6"/>
        <v>0</v>
      </c>
      <c r="H74" s="249">
        <f t="shared" si="6"/>
        <v>0</v>
      </c>
      <c r="I74" s="249">
        <f t="shared" si="6"/>
        <v>0</v>
      </c>
      <c r="J74" s="249">
        <f>SUM(J60,J62,J64,J66,J68,J70,J72)</f>
        <v>4731.58</v>
      </c>
      <c r="K74" s="249">
        <f t="shared" si="6"/>
        <v>0</v>
      </c>
      <c r="L74" s="249">
        <f t="shared" si="6"/>
        <v>0</v>
      </c>
      <c r="M74" s="249">
        <f t="shared" si="6"/>
        <v>249.48999999999998</v>
      </c>
      <c r="N74" s="249">
        <f t="shared" si="6"/>
        <v>0</v>
      </c>
      <c r="O74" s="249">
        <f t="shared" si="6"/>
        <v>4981.07</v>
      </c>
      <c r="P74" s="315"/>
      <c r="Q74" s="316"/>
      <c r="R74" s="317"/>
      <c r="S74" s="197"/>
    </row>
    <row r="75" spans="1:112" ht="21.75" thickBot="1" x14ac:dyDescent="0.4">
      <c r="A75" s="290" t="s">
        <v>27</v>
      </c>
      <c r="B75" s="314"/>
      <c r="C75" s="314"/>
      <c r="D75" s="314"/>
      <c r="E75" s="314"/>
      <c r="F75" s="314"/>
      <c r="G75" s="314"/>
      <c r="H75" s="314"/>
      <c r="I75" s="314"/>
      <c r="J75" s="318">
        <f>(J73-J74)/J74</f>
        <v>0.28845966886325514</v>
      </c>
      <c r="K75" s="291"/>
      <c r="L75" s="291"/>
      <c r="M75" s="319">
        <f>(M73-M74)/M74</f>
        <v>-0.30935107619543861</v>
      </c>
      <c r="N75" s="319"/>
      <c r="O75" s="319">
        <f>(O73-O74)/O74</f>
        <v>0.25851674439427685</v>
      </c>
      <c r="P75" s="292"/>
      <c r="Q75" s="293"/>
      <c r="R75" s="282"/>
      <c r="S75" s="197"/>
    </row>
    <row r="76" spans="1:112" ht="21.75" thickBot="1" x14ac:dyDescent="0.4">
      <c r="A76" s="320" t="s">
        <v>35</v>
      </c>
      <c r="B76" s="295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6"/>
      <c r="Q76" s="296"/>
      <c r="R76" s="282"/>
      <c r="S76" s="197"/>
    </row>
    <row r="77" spans="1:112" s="57" customFormat="1" ht="21.75" thickBot="1" x14ac:dyDescent="0.4">
      <c r="A77" s="321" t="s">
        <v>37</v>
      </c>
      <c r="B77" s="214">
        <v>0</v>
      </c>
      <c r="C77" s="214">
        <v>0</v>
      </c>
      <c r="D77" s="214">
        <v>0</v>
      </c>
      <c r="E77" s="214">
        <v>0</v>
      </c>
      <c r="F77" s="214">
        <v>0</v>
      </c>
      <c r="G77" s="214">
        <v>0</v>
      </c>
      <c r="H77" s="214">
        <v>0</v>
      </c>
      <c r="I77" s="214">
        <v>0</v>
      </c>
      <c r="J77" s="95">
        <v>0</v>
      </c>
      <c r="K77" s="214">
        <v>0</v>
      </c>
      <c r="L77" s="214">
        <v>0</v>
      </c>
      <c r="M77" s="214">
        <v>0</v>
      </c>
      <c r="N77" s="214">
        <v>4681.16</v>
      </c>
      <c r="O77" s="54">
        <f>B77+C77+D77+E77+F77+G77+H77+I77+J77+K77+L77+M77+N77</f>
        <v>4681.16</v>
      </c>
      <c r="P77" s="297">
        <f>(O77-O78)/O78</f>
        <v>0.39039262918091117</v>
      </c>
      <c r="Q77" s="195">
        <f>O77/$O$84</f>
        <v>6.3286149067382502E-2</v>
      </c>
      <c r="R77" s="196">
        <f>O77-O78</f>
        <v>1314.37</v>
      </c>
      <c r="S77" s="197"/>
      <c r="T77" s="209"/>
    </row>
    <row r="78" spans="1:112" s="205" customFormat="1" ht="21.75" thickBot="1" x14ac:dyDescent="0.4">
      <c r="A78" s="298" t="s">
        <v>16</v>
      </c>
      <c r="B78" s="45"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322">
        <v>0</v>
      </c>
      <c r="K78" s="45">
        <v>0</v>
      </c>
      <c r="L78" s="45">
        <v>0</v>
      </c>
      <c r="M78" s="45">
        <v>0</v>
      </c>
      <c r="N78" s="45">
        <v>3366.79</v>
      </c>
      <c r="O78" s="54">
        <f t="shared" ref="O78:O80" si="7">B78+C78+D78+E78+F78+G78+H78+I78+J78+K78+L78+M78+N78</f>
        <v>3366.79</v>
      </c>
      <c r="P78" s="323"/>
      <c r="Q78" s="324"/>
      <c r="R78" s="325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  <c r="BR78" s="203"/>
      <c r="BS78" s="203"/>
      <c r="BT78" s="203"/>
      <c r="BU78" s="203"/>
      <c r="BV78" s="203"/>
      <c r="BW78" s="203"/>
      <c r="BX78" s="203"/>
      <c r="BY78" s="203"/>
      <c r="BZ78" s="203"/>
      <c r="CA78" s="203"/>
      <c r="CB78" s="203"/>
      <c r="CC78" s="203"/>
      <c r="CD78" s="203"/>
      <c r="CE78" s="203"/>
      <c r="CF78" s="203"/>
      <c r="CG78" s="203"/>
      <c r="CH78" s="203"/>
      <c r="CI78" s="203"/>
      <c r="CJ78" s="203"/>
      <c r="CK78" s="203"/>
      <c r="CL78" s="203"/>
      <c r="CM78" s="203"/>
      <c r="CN78" s="203"/>
      <c r="CO78" s="203"/>
      <c r="CP78" s="203"/>
      <c r="CQ78" s="203"/>
      <c r="CR78" s="203"/>
      <c r="CS78" s="203"/>
      <c r="CT78" s="203"/>
      <c r="CU78" s="203"/>
      <c r="CV78" s="203"/>
      <c r="CW78" s="203"/>
      <c r="CX78" s="203"/>
      <c r="CY78" s="203"/>
      <c r="CZ78" s="203"/>
      <c r="DA78" s="203"/>
      <c r="DB78" s="203"/>
      <c r="DC78" s="203"/>
      <c r="DD78" s="203"/>
      <c r="DE78" s="203"/>
      <c r="DF78" s="203"/>
      <c r="DG78" s="203"/>
      <c r="DH78" s="204"/>
    </row>
    <row r="79" spans="1:112" s="57" customFormat="1" ht="21.75" thickBot="1" x14ac:dyDescent="0.4">
      <c r="A79" s="326" t="s">
        <v>36</v>
      </c>
      <c r="B79" s="128">
        <v>0</v>
      </c>
      <c r="C79" s="103">
        <v>0</v>
      </c>
      <c r="D79" s="103">
        <v>0</v>
      </c>
      <c r="E79" s="83">
        <v>0</v>
      </c>
      <c r="F79" s="103">
        <v>0</v>
      </c>
      <c r="G79" s="103">
        <v>0</v>
      </c>
      <c r="H79" s="83">
        <v>0</v>
      </c>
      <c r="I79" s="83">
        <v>0</v>
      </c>
      <c r="J79" s="125">
        <v>0</v>
      </c>
      <c r="K79" s="47">
        <v>0</v>
      </c>
      <c r="L79" s="47">
        <v>0</v>
      </c>
      <c r="M79" s="47">
        <v>0</v>
      </c>
      <c r="N79" s="47">
        <v>348.29</v>
      </c>
      <c r="O79" s="54">
        <f t="shared" si="7"/>
        <v>348.29</v>
      </c>
      <c r="P79" s="207">
        <f>(O79-O80)/O80</f>
        <v>-0.13112136709492328</v>
      </c>
      <c r="Q79" s="208">
        <f>O79/$O$84</f>
        <v>4.7086476127025465E-3</v>
      </c>
      <c r="R79" s="196">
        <f>O79-O80</f>
        <v>-52.56</v>
      </c>
      <c r="S79" s="197"/>
      <c r="T79" s="209"/>
    </row>
    <row r="80" spans="1:112" s="205" customFormat="1" ht="21.75" thickBot="1" x14ac:dyDescent="0.4">
      <c r="A80" s="298" t="s">
        <v>16</v>
      </c>
      <c r="B80" s="327">
        <v>0</v>
      </c>
      <c r="C80" s="327">
        <v>0</v>
      </c>
      <c r="D80" s="327">
        <v>0</v>
      </c>
      <c r="E80" s="328">
        <v>0</v>
      </c>
      <c r="F80" s="327">
        <v>0</v>
      </c>
      <c r="G80" s="327">
        <v>0</v>
      </c>
      <c r="H80" s="328">
        <v>0</v>
      </c>
      <c r="I80" s="328">
        <v>0</v>
      </c>
      <c r="J80" s="327">
        <v>0</v>
      </c>
      <c r="K80" s="45">
        <v>0</v>
      </c>
      <c r="L80" s="45">
        <v>0</v>
      </c>
      <c r="M80" s="45">
        <v>0</v>
      </c>
      <c r="N80" s="45">
        <v>400.85</v>
      </c>
      <c r="O80" s="54">
        <f t="shared" si="7"/>
        <v>400.85</v>
      </c>
      <c r="P80" s="323"/>
      <c r="Q80" s="324"/>
      <c r="R80" s="325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  <c r="AO80" s="203"/>
      <c r="AP80" s="203"/>
      <c r="AQ80" s="203"/>
      <c r="AR80" s="203"/>
      <c r="AS80" s="203"/>
      <c r="AT80" s="203"/>
      <c r="AU80" s="203"/>
      <c r="AV80" s="203"/>
      <c r="AW80" s="203"/>
      <c r="AX80" s="203"/>
      <c r="AY80" s="203"/>
      <c r="AZ80" s="203"/>
      <c r="BA80" s="203"/>
      <c r="BB80" s="203"/>
      <c r="BC80" s="203"/>
      <c r="BD80" s="203"/>
      <c r="BE80" s="203"/>
      <c r="BF80" s="203"/>
      <c r="BG80" s="203"/>
      <c r="BH80" s="203"/>
      <c r="BI80" s="203"/>
      <c r="BJ80" s="203"/>
      <c r="BK80" s="203"/>
      <c r="BL80" s="203"/>
      <c r="BM80" s="203"/>
      <c r="BN80" s="203"/>
      <c r="BO80" s="203"/>
      <c r="BP80" s="203"/>
      <c r="BQ80" s="203"/>
      <c r="BR80" s="203"/>
      <c r="BS80" s="203"/>
      <c r="BT80" s="203"/>
      <c r="BU80" s="203"/>
      <c r="BV80" s="203"/>
      <c r="BW80" s="203"/>
      <c r="BX80" s="203"/>
      <c r="BY80" s="203"/>
      <c r="BZ80" s="203"/>
      <c r="CA80" s="203"/>
      <c r="CB80" s="203"/>
      <c r="CC80" s="203"/>
      <c r="CD80" s="203"/>
      <c r="CE80" s="203"/>
      <c r="CF80" s="203"/>
      <c r="CG80" s="203"/>
      <c r="CH80" s="203"/>
      <c r="CI80" s="203"/>
      <c r="CJ80" s="203"/>
      <c r="CK80" s="203"/>
      <c r="CL80" s="203"/>
      <c r="CM80" s="203"/>
      <c r="CN80" s="203"/>
      <c r="CO80" s="203"/>
      <c r="CP80" s="203"/>
      <c r="CQ80" s="203"/>
      <c r="CR80" s="203"/>
      <c r="CS80" s="203"/>
      <c r="CT80" s="203"/>
      <c r="CU80" s="203"/>
      <c r="CV80" s="203"/>
      <c r="CW80" s="203"/>
      <c r="CX80" s="203"/>
      <c r="CY80" s="203"/>
      <c r="CZ80" s="203"/>
      <c r="DA80" s="203"/>
      <c r="DB80" s="203"/>
      <c r="DC80" s="203"/>
      <c r="DD80" s="203"/>
      <c r="DE80" s="203"/>
      <c r="DF80" s="203"/>
      <c r="DG80" s="203"/>
      <c r="DH80" s="204"/>
    </row>
    <row r="81" spans="1:197" ht="21.75" thickBot="1" x14ac:dyDescent="0.4">
      <c r="A81" s="313" t="s">
        <v>38</v>
      </c>
      <c r="B81" s="314">
        <f>B77+B79</f>
        <v>0</v>
      </c>
      <c r="C81" s="314">
        <f t="shared" ref="C81:M81" si="8">C77+C79</f>
        <v>0</v>
      </c>
      <c r="D81" s="314">
        <f t="shared" si="8"/>
        <v>0</v>
      </c>
      <c r="E81" s="314">
        <f t="shared" si="8"/>
        <v>0</v>
      </c>
      <c r="F81" s="314">
        <f t="shared" si="8"/>
        <v>0</v>
      </c>
      <c r="G81" s="314">
        <f t="shared" si="8"/>
        <v>0</v>
      </c>
      <c r="H81" s="314">
        <f t="shared" si="8"/>
        <v>0</v>
      </c>
      <c r="I81" s="314">
        <f t="shared" si="8"/>
        <v>0</v>
      </c>
      <c r="J81" s="314">
        <f t="shared" si="8"/>
        <v>0</v>
      </c>
      <c r="K81" s="314">
        <f t="shared" si="8"/>
        <v>0</v>
      </c>
      <c r="L81" s="314">
        <f t="shared" si="8"/>
        <v>0</v>
      </c>
      <c r="M81" s="314">
        <f t="shared" si="8"/>
        <v>0</v>
      </c>
      <c r="N81" s="314">
        <f t="shared" ref="N81" si="9">N77+N79</f>
        <v>5029.45</v>
      </c>
      <c r="O81" s="314">
        <f t="shared" ref="O81" si="10">SUM(O77,O79)</f>
        <v>5029.45</v>
      </c>
      <c r="P81" s="292">
        <f>(O81-O82)/O82</f>
        <v>0.33490726290197576</v>
      </c>
      <c r="Q81" s="293">
        <f>O81/$O$84</f>
        <v>6.7994796680085054E-2</v>
      </c>
      <c r="R81" s="282">
        <f>O81-O82</f>
        <v>1261.81</v>
      </c>
      <c r="S81" s="197"/>
    </row>
    <row r="82" spans="1:197" ht="21.75" thickBot="1" x14ac:dyDescent="0.4">
      <c r="A82" s="283" t="s">
        <v>26</v>
      </c>
      <c r="B82" s="249">
        <f>B78+B80</f>
        <v>0</v>
      </c>
      <c r="C82" s="249">
        <f t="shared" ref="C82:M82" si="11">C78+C80</f>
        <v>0</v>
      </c>
      <c r="D82" s="249">
        <f t="shared" si="11"/>
        <v>0</v>
      </c>
      <c r="E82" s="249">
        <f t="shared" si="11"/>
        <v>0</v>
      </c>
      <c r="F82" s="249">
        <f t="shared" si="11"/>
        <v>0</v>
      </c>
      <c r="G82" s="249">
        <f t="shared" si="11"/>
        <v>0</v>
      </c>
      <c r="H82" s="249">
        <f t="shared" si="11"/>
        <v>0</v>
      </c>
      <c r="I82" s="249">
        <f t="shared" si="11"/>
        <v>0</v>
      </c>
      <c r="J82" s="249">
        <f t="shared" si="11"/>
        <v>0</v>
      </c>
      <c r="K82" s="249">
        <f t="shared" si="11"/>
        <v>0</v>
      </c>
      <c r="L82" s="249">
        <f t="shared" si="11"/>
        <v>0</v>
      </c>
      <c r="M82" s="249">
        <f t="shared" si="11"/>
        <v>0</v>
      </c>
      <c r="N82" s="249">
        <f t="shared" ref="N82" si="12">N78+N80</f>
        <v>3767.64</v>
      </c>
      <c r="O82" s="249">
        <f>B82+C82+F82+G82+J82+K82+L82+M82+N82</f>
        <v>3767.64</v>
      </c>
      <c r="P82" s="315"/>
      <c r="Q82" s="316"/>
      <c r="R82" s="317"/>
      <c r="S82" s="197"/>
    </row>
    <row r="83" spans="1:197" ht="21.75" thickBot="1" x14ac:dyDescent="0.4">
      <c r="A83" s="290" t="s">
        <v>27</v>
      </c>
      <c r="B83" s="314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8">
        <f>(N81-N82)/N82</f>
        <v>0.33490726290197576</v>
      </c>
      <c r="O83" s="319">
        <f>(O81-O82)/O82</f>
        <v>0.33490726290197576</v>
      </c>
      <c r="P83" s="292"/>
      <c r="Q83" s="293"/>
      <c r="R83" s="282"/>
      <c r="S83" s="197"/>
    </row>
    <row r="84" spans="1:197" ht="21.75" thickBot="1" x14ac:dyDescent="0.4">
      <c r="A84" s="329" t="s">
        <v>39</v>
      </c>
      <c r="B84" s="330">
        <f>SUM(B55,B73,B81)</f>
        <v>10301.810000000001</v>
      </c>
      <c r="C84" s="330">
        <f t="shared" ref="C84:N84" si="13">SUM(C55,C73,C81)</f>
        <v>1373.76</v>
      </c>
      <c r="D84" s="330">
        <f t="shared" si="13"/>
        <v>1031.49</v>
      </c>
      <c r="E84" s="330">
        <f t="shared" si="13"/>
        <v>342.27</v>
      </c>
      <c r="F84" s="330">
        <f t="shared" si="13"/>
        <v>1150.17</v>
      </c>
      <c r="G84" s="330">
        <f t="shared" si="13"/>
        <v>22253.68</v>
      </c>
      <c r="H84" s="330">
        <f t="shared" si="13"/>
        <v>8662.5999999999985</v>
      </c>
      <c r="I84" s="330">
        <f t="shared" si="13"/>
        <v>13591.079999999998</v>
      </c>
      <c r="J84" s="330">
        <f t="shared" si="13"/>
        <v>22903.440000000006</v>
      </c>
      <c r="K84" s="330">
        <f t="shared" si="13"/>
        <v>270.92</v>
      </c>
      <c r="L84" s="330">
        <f t="shared" si="13"/>
        <v>1424.8000000000002</v>
      </c>
      <c r="M84" s="330">
        <f t="shared" si="13"/>
        <v>1918.78</v>
      </c>
      <c r="N84" s="330">
        <f t="shared" si="13"/>
        <v>12370.8</v>
      </c>
      <c r="O84" s="330">
        <f>SUM(O55,O73,O81)</f>
        <v>73968.160000000003</v>
      </c>
      <c r="P84" s="292">
        <f>(O84-O85)/O85</f>
        <v>3.587853213326981E-2</v>
      </c>
      <c r="Q84" s="293">
        <f>O84/$O$84</f>
        <v>1</v>
      </c>
      <c r="R84" s="282">
        <f>O84-O85</f>
        <v>2561.9500000000116</v>
      </c>
      <c r="S84" s="197"/>
    </row>
    <row r="85" spans="1:197" x14ac:dyDescent="0.35">
      <c r="A85" s="331" t="s">
        <v>26</v>
      </c>
      <c r="B85" s="332">
        <f>SUM(B56,B74,B82)</f>
        <v>7606.3700000000008</v>
      </c>
      <c r="C85" s="332">
        <f t="shared" ref="C85:O85" si="14">SUM(C56,C74,C82)</f>
        <v>1594.7199999999998</v>
      </c>
      <c r="D85" s="332">
        <f t="shared" si="14"/>
        <v>1270.08</v>
      </c>
      <c r="E85" s="332">
        <f t="shared" si="14"/>
        <v>324.63999999999993</v>
      </c>
      <c r="F85" s="332">
        <f t="shared" si="14"/>
        <v>1107.43</v>
      </c>
      <c r="G85" s="332">
        <f t="shared" si="14"/>
        <v>26406.539999999997</v>
      </c>
      <c r="H85" s="332">
        <f t="shared" si="14"/>
        <v>10480.579999999996</v>
      </c>
      <c r="I85" s="332">
        <f t="shared" si="14"/>
        <v>15925.959999999997</v>
      </c>
      <c r="J85" s="332">
        <f t="shared" si="14"/>
        <v>20274.11</v>
      </c>
      <c r="K85" s="332">
        <f t="shared" si="14"/>
        <v>242.3</v>
      </c>
      <c r="L85" s="332">
        <f t="shared" si="14"/>
        <v>1293.1500000000001</v>
      </c>
      <c r="M85" s="332">
        <f t="shared" si="14"/>
        <v>2101.79</v>
      </c>
      <c r="N85" s="332">
        <f t="shared" si="14"/>
        <v>10779.800000000001</v>
      </c>
      <c r="O85" s="332">
        <f t="shared" si="14"/>
        <v>71406.209999999992</v>
      </c>
      <c r="P85" s="333"/>
      <c r="Q85" s="334"/>
      <c r="R85" s="335"/>
      <c r="S85" s="197"/>
    </row>
    <row r="86" spans="1:197" x14ac:dyDescent="0.35">
      <c r="A86" s="336" t="s">
        <v>27</v>
      </c>
      <c r="B86" s="163">
        <f t="shared" ref="B86:N86" si="15">(B84-B85)/B85</f>
        <v>0.35436614311425824</v>
      </c>
      <c r="C86" s="163">
        <f t="shared" si="15"/>
        <v>-0.13855723888833138</v>
      </c>
      <c r="D86" s="163">
        <f t="shared" si="15"/>
        <v>-0.18785430839002262</v>
      </c>
      <c r="E86" s="163">
        <f t="shared" si="15"/>
        <v>5.4306308526367843E-2</v>
      </c>
      <c r="F86" s="163">
        <f t="shared" si="15"/>
        <v>3.8593861463027013E-2</v>
      </c>
      <c r="G86" s="163">
        <f t="shared" si="15"/>
        <v>-0.15726634386784477</v>
      </c>
      <c r="H86" s="163">
        <f t="shared" si="15"/>
        <v>-0.17346177406212238</v>
      </c>
      <c r="I86" s="163">
        <f t="shared" si="15"/>
        <v>-0.14660843051219516</v>
      </c>
      <c r="J86" s="163">
        <f t="shared" si="15"/>
        <v>0.12968904676950088</v>
      </c>
      <c r="K86" s="163">
        <f t="shared" si="15"/>
        <v>0.11811803549319028</v>
      </c>
      <c r="L86" s="163">
        <f t="shared" si="15"/>
        <v>0.10180566832927354</v>
      </c>
      <c r="M86" s="163">
        <f t="shared" si="15"/>
        <v>-8.7073399340562088E-2</v>
      </c>
      <c r="N86" s="163">
        <f t="shared" si="15"/>
        <v>0.14759086439451549</v>
      </c>
      <c r="O86" s="337">
        <f>(O84-O85)/O85</f>
        <v>3.587853213326981E-2</v>
      </c>
      <c r="P86" s="161"/>
      <c r="Q86" s="338"/>
      <c r="R86" s="161"/>
      <c r="S86" s="197"/>
    </row>
    <row r="87" spans="1:197" s="57" customFormat="1" x14ac:dyDescent="0.35">
      <c r="A87" s="339" t="s">
        <v>40</v>
      </c>
      <c r="B87" s="163">
        <f t="shared" ref="B87:O87" si="16">B84/$O$84</f>
        <v>0.1392735739269437</v>
      </c>
      <c r="C87" s="163">
        <f t="shared" si="16"/>
        <v>1.8572315439508026E-2</v>
      </c>
      <c r="D87" s="163">
        <f t="shared" si="16"/>
        <v>1.3945054196292026E-2</v>
      </c>
      <c r="E87" s="163">
        <f t="shared" si="16"/>
        <v>4.6272612432159991E-3</v>
      </c>
      <c r="F87" s="163">
        <f t="shared" si="16"/>
        <v>1.5549528337598232E-2</v>
      </c>
      <c r="G87" s="163">
        <f t="shared" si="16"/>
        <v>0.30085485430487929</v>
      </c>
      <c r="H87" s="163">
        <f t="shared" si="16"/>
        <v>0.11711255221165429</v>
      </c>
      <c r="I87" s="163">
        <f t="shared" si="16"/>
        <v>0.18374230209322495</v>
      </c>
      <c r="J87" s="163">
        <f t="shared" si="16"/>
        <v>0.3096391744772346</v>
      </c>
      <c r="K87" s="163">
        <f t="shared" si="16"/>
        <v>3.6626570135041888E-3</v>
      </c>
      <c r="L87" s="163">
        <f t="shared" si="16"/>
        <v>1.9262342067181339E-2</v>
      </c>
      <c r="M87" s="163">
        <f t="shared" si="16"/>
        <v>2.5940620937441188E-2</v>
      </c>
      <c r="N87" s="163">
        <f t="shared" si="16"/>
        <v>0.16724493349570949</v>
      </c>
      <c r="O87" s="163">
        <f t="shared" si="16"/>
        <v>1</v>
      </c>
      <c r="P87" s="161"/>
      <c r="Q87" s="338"/>
      <c r="R87" s="161"/>
      <c r="S87" s="197"/>
    </row>
    <row r="88" spans="1:197" s="57" customFormat="1" x14ac:dyDescent="0.35">
      <c r="A88" s="340" t="s">
        <v>41</v>
      </c>
      <c r="B88" s="341">
        <f t="shared" ref="B88:N88" si="17">B85/$O$85</f>
        <v>0.10652252794259773</v>
      </c>
      <c r="C88" s="341">
        <f t="shared" si="17"/>
        <v>2.23330715913924E-2</v>
      </c>
      <c r="D88" s="341">
        <f t="shared" si="17"/>
        <v>1.7786688300639401E-2</v>
      </c>
      <c r="E88" s="341">
        <f t="shared" si="17"/>
        <v>4.5463832907530026E-3</v>
      </c>
      <c r="F88" s="341">
        <f t="shared" si="17"/>
        <v>1.5508875208472767E-2</v>
      </c>
      <c r="G88" s="341">
        <f t="shared" si="17"/>
        <v>0.36980733188331938</v>
      </c>
      <c r="H88" s="341">
        <f t="shared" si="17"/>
        <v>0.14677406909006929</v>
      </c>
      <c r="I88" s="341">
        <f t="shared" si="17"/>
        <v>0.22303326279325003</v>
      </c>
      <c r="J88" s="341">
        <f t="shared" si="17"/>
        <v>0.28392642600692575</v>
      </c>
      <c r="K88" s="341">
        <f t="shared" si="17"/>
        <v>3.3932622946939773E-3</v>
      </c>
      <c r="L88" s="341">
        <f t="shared" si="17"/>
        <v>1.8109769444422275E-2</v>
      </c>
      <c r="M88" s="341">
        <f t="shared" si="17"/>
        <v>2.9434274694035718E-2</v>
      </c>
      <c r="N88" s="341">
        <f t="shared" si="17"/>
        <v>0.15096446093414007</v>
      </c>
      <c r="O88" s="342">
        <f>B88+C88+F88+G88+J88+L88+K88+M88+N88</f>
        <v>1</v>
      </c>
      <c r="P88" s="335"/>
      <c r="Q88" s="343"/>
      <c r="R88" s="335"/>
      <c r="S88" s="197"/>
    </row>
    <row r="89" spans="1:197" s="57" customForma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97" x14ac:dyDescent="0.35">
      <c r="A90" s="408" t="s">
        <v>42</v>
      </c>
      <c r="B90" s="409"/>
      <c r="C90" s="409"/>
      <c r="D90" s="409"/>
      <c r="E90" s="409"/>
      <c r="F90" s="409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</row>
    <row r="91" spans="1:197" s="407" customFormat="1" ht="24.95" customHeight="1" x14ac:dyDescent="0.3">
      <c r="A91" s="408" t="s">
        <v>75</v>
      </c>
      <c r="B91" s="408"/>
      <c r="C91" s="408"/>
      <c r="D91" s="408"/>
      <c r="E91" s="408"/>
      <c r="F91" s="408"/>
    </row>
    <row r="92" spans="1:197" s="57" customFormat="1" x14ac:dyDescent="0.35">
      <c r="A92" s="408" t="s">
        <v>78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97" s="57" customForma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97" s="57" customForma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97" s="57" customForma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97" s="57" customForma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s="57" customForma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s="57" customForma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s="57" customForma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s="57" customForma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s="57" customForma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s="57" customForma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s="57" customForma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s="57" customForma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s="57" customForma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s="57" customForma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s="57" customForma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s="57" customForma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s="57" customForma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s="57" customForma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s="57" customForma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s="57" customForma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s="57" customForma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s="57" customForma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s="57" customForma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s="57" customForma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s="57" customForma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s="57" customForma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s="57" customForma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s="57" customForma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s="57" customForma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s="57" customForma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s="57" customForma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s="57" customForma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s="57" customForma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s="57" customForma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s="57" customForma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s="57" customForma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s="57" customForma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s="57" customForma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s="57" customForma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s="57" customForma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s="57" customForma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s="57" customForma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s="57" customForma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s="57" customForma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s="57" customForma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s="57" customForma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s="57" customForma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s="57" customForma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s="57" customForma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s="57" customForma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s="57" customForma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s="57" customForma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s="57" customForma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s="57" customForma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s="57" customForma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s="57" customForma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s="57" customForma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s="57" customForma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s="57" customForma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s="57" customForma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s="57" customForma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s="57" customForma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s="57" customForma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s="57" customForma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s="57" customForma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s="57" customForma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s="57" customForma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s="57" customForma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s="57" customForma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s="57" customForma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s="57" customForma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s="57" customForma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s="57" customForma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s="57" customForma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s="57" customForma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s="57" customForma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s="57" customForma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s="57" customForma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s="57" customForma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s="57" customForma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s="57" customForma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s="57" customForma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s="57" customForma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s="57" customForma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s="57" customForma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s="57" customForma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s="57" customForma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s="57" customForma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s="57" customForma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s="57" customForma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s="57" customForma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s="57" customForma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s="57" customForma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s="57" customForma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s="57" customForma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s="57" customForma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s="57" customForma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s="57" customForma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s="57" customForma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s="57" customForma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s="57" customForma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s="57" customForma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s="57" customForma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s="57" customForma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s="57" customForma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s="57" customForma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s="57" customForma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s="57" customForma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s="57" customForma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s="57" customForma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s="57" customForma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s="57" customForma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s="57" customForma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s="57" customForma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s="57" customForma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s="57" customForma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s="57" customForma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s="57" customForma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s="57" customForma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s="57" customForma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s="57" customForma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s="57" customForma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s="57" customForma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s="57" customForma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s="57" customForma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s="57" customForma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s="57" customForma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s="57" customForma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s="57" customForma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s="57" customForma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s="57" customForma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s="57" customForma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s="57" customForma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s="57" customForma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s="57" customForma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s="57" customForma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s="57" customForma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s="57" customForma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s="57" customForma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s="57" customForma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s="57" customForma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s="57" customForma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s="57" customForma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s="57" customForma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s="57" customForma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s="57" customForma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s="57" customForma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s="57" customForma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s="57" customForma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s="57" customForma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s="57" customForma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s="57" customForma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s="57" customForma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s="57" customForma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s="57" customForma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s="57" customForma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s="57" customForma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s="57" customForma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s="57" customForma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s="57" customForma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s="57" customForma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s="57" customForma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s="57" customForma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s="57" customForma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s="57" customForma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s="57" customForma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s="57" customForma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s="57" customForma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s="57" customForma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s="57" customForma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s="57" customForma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s="57" customForma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s="57" customForma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s="57" customForma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s="57" customForma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s="57" customForma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s="57" customForma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s="57" customForma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s="57" customForma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s="57" customForma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s="57" customForma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s="57" customForma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s="57" customForma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s="57" customForma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s="57" customForma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s="57" customForma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s="57" customForma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s="57" customForma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s="57" customForma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s="57" customForma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s="57" customForma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s="57" customForma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s="57" customForma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s="57" customForma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s="57" customForma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s="57" customForma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s="57" customForma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s="57" customForma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s="57" customForma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s="57" customForma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s="57" customForma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s="57" customForma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s="57" customForma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s="57" customForma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s="57" customForma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s="57" customForma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s="57" customForma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s="57" customForma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s="57" customForma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s="57" customForma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s="57" customForma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s="57" customForma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s="57" customForma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s="57" customForma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s="57" customForma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s="57" customForma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s="57" customForma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s="57" customForma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s="57" customForma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s="57" customForma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s="57" customForma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s="57" customForma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s="57" customForma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s="57" customForma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s="57" customForma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s="57" customForma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s="57" customForma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s="57" customForma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s="57" customForma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s="57" customForma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s="57" customForma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s="57" customForma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s="57" customForma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s="57" customForma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s="57" customForma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s="57" customForma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s="57" customForma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s="57" customForma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s="57" customForma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s="57" customForma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s="57" customForma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s="57" customForma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s="57" customForma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s="57" customForma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s="57" customForma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s="57" customForma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s="57" customForma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s="57" customForma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s="57" customForma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s="57" customForma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s="57" customForma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s="57" customForma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s="57" customForma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s="57" customForma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s="57" customForma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s="57" customForma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s="57" customForma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s="57" customForma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s="57" customForma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s="57" customForma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s="57" customForma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s="57" customForma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s="57" customForma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s="57" customForma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s="57" customForma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s="57" customForma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s="57" customForma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s="57" customForma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s="57" customForma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s="57" customForma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s="57" customForma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s="57" customForma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s="57" customForma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s="57" customForma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s="57" customForma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s="57" customForma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s="57" customForma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s="57" customForma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s="57" customForma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s="57" customForma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s="57" customForma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s="57" customForma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s="57" customForma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s="57" customForma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s="57" customForma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s="57" customForma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s="57" customForma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s="57" customForma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s="57" customForma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s="57" customForma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s="57" customForma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s="57" customForma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s="57" customForma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s="57" customForma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s="57" customForma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s="57" customForma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s="57" customForma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s="57" customForma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s="57" customForma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s="57" customForma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s="57" customForma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s="57" customForma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s="57" customForma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s="57" customForma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s="57" customForma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s="57" customForma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s="57" customForma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s="57" customForma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s="57" customForma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s="57" customForma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s="57" customForma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s="57" customForma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s="57" customForma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s="57" customForma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s="57" customForma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s="57" customForma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s="57" customForma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s="57" customForma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s="57" customForma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s="57" customForma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s="57" customForma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s="57" customForma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s="57" customForma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s="57" customForma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s="57" customForma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s="57" customForma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s="57" customForma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s="57" customForma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s="57" customForma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s="57" customForma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s="57" customForma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s="57" customForma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s="57" customForma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s="57" customForma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s="57" customForma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s="57" customForma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s="57" customForma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s="57" customForma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s="57" customForma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s="57" customForma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s="57" customForma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s="57" customForma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s="57" customForma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s="57" customForma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s="57" customForma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s="57" customForma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s="57" customForma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s="57" customForma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s="57" customForma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s="57" customForma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s="57" customForma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s="57" customForma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s="57" customForma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s="57" customForma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s="57" customForma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s="57" customForma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s="57" customForma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s="57" customForma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s="57" customForma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s="57" customForma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s="57" customForma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s="57" customForma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s="57" customForma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s="57" customForma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s="57" customForma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s="57" customForma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s="57" customForma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s="57" customForma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s="57" customForma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s="57" customForma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s="57" customForma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s="57" customForma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s="57" customForma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s="57" customForma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s="57" customForma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s="57" customForma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s="57" customForma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s="57" customForma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s="57" customForma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s="57" customForma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s="57" customForma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s="57" customForma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s="57" customForma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s="57" customForma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s="57" customForma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s="57" customForma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s="57" customForma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s="57" customForma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s="57" customForma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s="57" customForma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s="57" customForma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s="57" customForma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s="57" customForma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s="57" customForma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s="57" customForma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s="57" customForma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s="57" customForma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s="57" customForma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s="57" customForma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s="57" customForma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s="57" customForma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s="57" customForma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s="57" customForma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s="57" customForma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s="57" customForma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s="57" customForma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s="57" customForma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s="57" customForma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s="57" customForma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s="57" customForma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s="57" customForma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s="57" customForma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s="57" customForma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s="57" customForma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s="57" customForma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s="57" customForma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s="57" customForma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s="57" customForma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s="57" customForma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s="57" customForma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s="57" customForma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s="57" customForma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s="57" customForma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s="57" customForma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s="57" customForma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s="57" customForma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s="57" customForma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s="57" customForma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s="57" customForma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s="57" customForma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s="57" customForma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s="57" customForma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s="57" customForma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s="57" customForma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s="57" customForma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s="57" customForma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s="57" customForma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s="57" customForma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s="57" customForma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s="57" customForma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s="57" customForma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s="57" customForma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s="57" customForma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s="57" customForma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s="57" customForma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s="57" customForma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s="57" customForma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s="57" customForma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s="57" customForma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s="57" customForma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s="57" customForma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s="57" customForma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s="57" customForma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s="57" customForma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s="57" customForma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s="57" customForma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s="57" customForma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s="57" customForma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s="57" customForma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s="57" customForma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s="57" customForma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s="57" customForma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s="57" customForma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s="57" customForma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s="57" customForma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s="57" customForma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s="57" customForma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s="57" customForma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s="57" customForma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s="57" customForma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s="57" customForma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s="57" customForma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s="57" customForma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s="57" customForma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s="57" customForma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s="57" customForma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s="57" customForma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s="57" customForma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s="57" customForma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s="57" customForma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s="57" customForma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s="57" customForma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s="57" customForma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s="57" customForma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s="57" customForma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s="57" customForma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s="57" customForma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s="57" customForma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s="57" customForma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s="57" customForma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s="57" customForma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s="57" customForma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s="57" customForma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s="57" customForma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s="57" customForma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s="57" customForma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s="57" customForma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s="57" customForma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s="57" customForma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s="57" customForma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s="57" customForma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s="57" customForma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s="57" customForma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s="57" customForma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s="57" customForma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s="57" customForma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s="57" customForma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s="57" customForma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s="57" customForma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s="57" customForma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s="57" customForma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s="57" customForma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s="57" customForma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s="57" customForma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s="57" customForma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s="57" customForma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s="57" customForma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s="57" customForma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s="57" customForma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s="57" customForma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s="57" customForma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s="57" customForma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s="57" customForma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s="57" customForma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s="57" customForma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s="57" customForma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s="57" customForma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s="57" customForma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s="57" customForma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s="57" customForma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s="57" customForma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s="57" customForma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s="57" customForma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s="57" customForma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s="57" customForma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s="57" customForma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s="57" customForma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s="57" customForma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s="57" customForma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s="57" customForma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s="57" customForma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s="57" customForma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s="57" customForma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s="57" customForma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s="57" customForma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s="57" customForma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s="57" customForma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s="57" customForma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s="57" customForma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s="57" customForma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s="57" customForma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s="57" customForma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s="57" customForma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s="57" customForma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s="57" customForma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s="57" customForma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s="57" customForma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s="57" customForma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s="57" customForma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s="57" customForma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s="57" customForma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s="57" customForma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s="57" customForma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s="57" customForma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s="57" customForma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s="57" customForma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s="57" customForma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s="57" customForma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s="57" customForma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s="57" customForma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s="57" customForma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s="57" customForma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s="57" customForma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s="57" customForma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s="57" customForma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s="57" customForma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s="57" customForma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s="57" customForma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s="57" customForma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s="57" customForma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s="57" customForma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s="57" customForma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s="57" customForma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s="57" customForma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s="57" customForma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s="57" customForma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s="57" customForma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s="57" customForma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s="57" customForma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s="57" customForma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s="57" customForma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s="57" customForma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s="57" customForma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s="57" customForma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s="57" customForma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s="57" customForma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s="57" customForma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s="57" customForma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s="57" customForma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s="57" customForma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s="57" customForma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s="57" customForma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s="57" customForma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s="57" customForma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s="57" customForma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s="57" customForma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s="57" customForma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s="57" customForma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s="57" customForma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s="57" customForma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s="57" customForma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s="57" customForma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s="57" customForma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s="57" customForma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s="57" customForma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s="57" customForma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s="57" customForma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s="57" customForma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s="57" customForma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s="57" customForma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s="57" customForma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s="57" customForma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s="57" customForma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s="57" customForma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s="57" customForma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s="57" customForma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s="57" customForma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s="57" customForma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s="57" customForma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s="57" customForma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s="57" customForma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s="57" customForma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s="57" customForma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s="57" customForma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s="57" customForma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s="57" customForma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s="57" customForma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s="57" customForma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s="57" customForma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s="57" customForma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s="57" customForma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s="57" customForma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s="57" customForma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s="57" customForma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s="57" customForma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s="57" customForma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s="57" customForma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s="57" customForma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s="57" customForma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s="57" customForma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s="57" customForma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s="57" customForma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s="57" customForma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s="57" customForma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s="57" customForma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s="57" customForma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s="57" customForma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s="57" customForma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s="57" customForma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s="57" customForma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s="57" customForma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s="57" customForma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s="57" customForma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s="57" customForma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s="57" customForma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s="57" customForma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s="57" customForma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s="57" customForma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s="57" customForma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s="57" customForma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s="57" customForma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s="57" customForma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s="57" customForma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s="57" customForma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s="57" customForma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s="57" customForma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s="57" customForma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s="57" customForma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s="57" customForma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s="57" customForma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s="57" customForma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s="57" customForma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s="57" customForma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s="57" customForma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s="57" customForma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s="57" customForma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s="57" customForma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s="57" customForma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s="57" customForma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s="57" customForma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s="57" customForma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s="57" customForma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s="57" customForma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s="57" customForma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s="57" customForma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s="57" customForma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s="57" customForma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s="57" customForma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s="57" customForma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s="57" customForma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s="57" customForma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s="57" customForma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s="57" customForma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s="57" customForma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s="57" customForma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s="57" customForma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s="57" customForma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s="57" customForma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s="57" customForma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s="57" customForma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s="57" customForma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s="57" customForma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s="57" customForma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s="57" customForma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s="57" customForma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s="57" customForma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s="57" customForma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s="57" customForma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s="57" customForma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s="57" customForma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s="57" customForma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s="57" customForma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s="57" customForma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s="57" customForma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s="57" customForma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s="57" customForma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s="57" customForma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s="57" customForma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s="57" customForma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s="57" customForma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s="57" customForma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s="57" customForma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s="57" customForma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s="57" customForma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s="57" customForma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s="57" customForma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s="57" customForma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s="57" customForma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s="57" customForma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s="57" customForma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s="57" customForma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s="57" customForma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s="57" customForma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s="57" customForma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s="57" customForma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s="57" customForma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s="57" customForma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s="57" customForma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s="57" customForma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s="57" customForma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s="57" customForma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s="57" customForma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s="57" customForma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s="57" customForma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s="57" customForma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s="57" customForma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s="57" customForma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s="57" customForma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s="57" customForma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s="57" customForma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s="57" customForma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s="57" customForma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s="57" customForma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s="57" customForma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s="57" customForma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s="57" customForma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s="57" customForma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s="57" customForma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s="57" customForma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s="57" customForma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s="57" customForma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s="57" customForma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s="57" customForma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s="57" customForma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s="57" customForma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s="57" customForma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s="57" customForma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s="57" customForma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s="57" customForma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s="57" customForma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s="57" customForma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s="57" customForma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s="57" customForma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s="57" customForma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s="57" customForma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s="57" customForma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s="57" customForma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s="57" customForma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s="57" customForma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s="57" customForma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s="57" customForma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s="57" customForma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s="57" customForma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s="57" customForma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s="57" customForma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s="57" customForma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s="57" customForma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s="57" customForma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s="57" customForma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s="57" customForma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s="57" customForma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s="57" customForma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s="57" customForma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s="57" customForma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s="57" customForma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s="57" customForma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s="57" customForma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s="57" customForma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s="57" customForma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s="57" customForma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s="57" customForma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s="57" customForma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s="57" customForma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s="57" customForma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s="57" customForma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s="57" customForma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s="57" customForma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s="57" customForma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s="57" customForma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s="57" customForma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s="57" customForma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s="57" customForma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s="57" customForma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s="57" customForma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s="57" customForma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s="57" customForma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s="57" customForma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s="57" customForma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s="57" customForma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s="57" customForma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s="57" customForma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s="57" customForma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s="57" customForma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s="57" customForma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s="57" customForma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s="57" customForma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s="57" customForma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s="57" customForma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s="57" customForma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s="57" customForma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s="57" customForma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s="57" customForma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s="57" customForma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s="57" customForma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s="57" customForma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s="57" customForma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s="57" customForma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s="57" customForma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s="57" customForma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s="57" customForma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s="57" customForma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s="57" customForma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s="57" customForma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s="57" customForma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s="57" customForma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s="57" customForma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s="57" customForma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s="57" customForma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s="57" customForma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s="57" customForma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s="57" customForma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s="57" customForma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s="57" customForma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s="57" customForma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s="57" customForma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s="57" customForma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s="57" customForma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s="57" customForma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s="57" customForma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s="57" customForma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s="57" customForma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s="57" customForma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s="57" customForma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s="57" customForma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s="57" customForma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s="57" customForma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s="57" customForma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s="57" customForma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s="57" customForma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s="57" customForma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s="57" customForma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s="57" customForma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s="57" customForma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s="57" customForma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s="57" customForma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s="57" customForma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s="57" customForma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s="57" customForma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s="57" customForma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s="57" customForma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s="57" customForma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s="57" customForma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s="57" customForma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s="57" customForma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s="57" customForma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s="57" customForma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s="57" customForma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s="57" customForma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s="57" customForma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s="57" customForma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s="57" customForma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s="57" customForma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s="57" customForma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s="57" customForma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s="57" customForma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s="57" customForma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s="57" customForma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s="57" customForma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  <row r="1001" spans="1:18" s="57" customForma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  <row r="1002" spans="1:18" s="57" customForma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</row>
    <row r="1003" spans="1:18" s="57" customForma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</row>
    <row r="1004" spans="1:18" s="57" customForma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</row>
    <row r="1005" spans="1:18" s="57" customForma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</row>
    <row r="1006" spans="1:18" s="57" customFormat="1" x14ac:dyDescent="0.3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</row>
    <row r="1007" spans="1:18" s="57" customFormat="1" x14ac:dyDescent="0.3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</row>
    <row r="1008" spans="1:18" s="57" customFormat="1" x14ac:dyDescent="0.3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</row>
    <row r="1009" spans="1:18" s="57" customFormat="1" x14ac:dyDescent="0.3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</row>
    <row r="1010" spans="1:18" s="57" customFormat="1" x14ac:dyDescent="0.3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</row>
    <row r="1011" spans="1:18" s="57" customFormat="1" x14ac:dyDescent="0.3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</row>
    <row r="1012" spans="1:18" s="57" customFormat="1" x14ac:dyDescent="0.3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</row>
    <row r="1013" spans="1:18" s="57" customFormat="1" x14ac:dyDescent="0.3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</row>
    <row r="1014" spans="1:18" s="57" customFormat="1" x14ac:dyDescent="0.3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</row>
    <row r="1015" spans="1:18" s="57" customFormat="1" x14ac:dyDescent="0.3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</row>
    <row r="1016" spans="1:18" s="57" customFormat="1" x14ac:dyDescent="0.3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</row>
    <row r="1017" spans="1:18" s="57" customFormat="1" x14ac:dyDescent="0.3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</row>
    <row r="1018" spans="1:18" s="57" customFormat="1" x14ac:dyDescent="0.3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</row>
    <row r="1019" spans="1:18" s="57" customFormat="1" x14ac:dyDescent="0.3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</row>
    <row r="1020" spans="1:18" s="57" customFormat="1" x14ac:dyDescent="0.3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</row>
    <row r="1021" spans="1:18" s="57" customFormat="1" x14ac:dyDescent="0.3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</row>
    <row r="1022" spans="1:18" s="57" customFormat="1" x14ac:dyDescent="0.3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</row>
    <row r="1023" spans="1:18" s="57" customFormat="1" x14ac:dyDescent="0.3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</row>
    <row r="1024" spans="1:18" s="57" customFormat="1" x14ac:dyDescent="0.3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</row>
    <row r="1025" spans="1:18" s="57" customFormat="1" x14ac:dyDescent="0.3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</row>
    <row r="1026" spans="1:18" s="57" customFormat="1" x14ac:dyDescent="0.3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</row>
    <row r="1027" spans="1:18" s="57" customFormat="1" x14ac:dyDescent="0.3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</row>
    <row r="1028" spans="1:18" s="57" customFormat="1" x14ac:dyDescent="0.3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</row>
    <row r="1029" spans="1:18" s="57" customFormat="1" x14ac:dyDescent="0.3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</row>
    <row r="1030" spans="1:18" s="57" customFormat="1" x14ac:dyDescent="0.3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</row>
    <row r="1031" spans="1:18" s="57" customFormat="1" x14ac:dyDescent="0.3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</row>
    <row r="1032" spans="1:18" s="57" customFormat="1" x14ac:dyDescent="0.3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</row>
    <row r="1033" spans="1:18" s="57" customFormat="1" x14ac:dyDescent="0.3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</row>
    <row r="1034" spans="1:18" s="57" customFormat="1" x14ac:dyDescent="0.3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</row>
    <row r="1035" spans="1:18" s="57" customFormat="1" x14ac:dyDescent="0.3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</row>
    <row r="1036" spans="1:18" s="57" customFormat="1" x14ac:dyDescent="0.3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</row>
    <row r="1037" spans="1:18" s="57" customFormat="1" x14ac:dyDescent="0.3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</row>
    <row r="1038" spans="1:18" s="57" customFormat="1" x14ac:dyDescent="0.3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</row>
    <row r="1039" spans="1:18" s="57" customFormat="1" x14ac:dyDescent="0.3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</row>
    <row r="1040" spans="1:18" s="57" customFormat="1" x14ac:dyDescent="0.3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</row>
    <row r="1041" spans="1:18" s="57" customFormat="1" x14ac:dyDescent="0.3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</row>
    <row r="1042" spans="1:18" s="57" customFormat="1" x14ac:dyDescent="0.3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</row>
    <row r="1043" spans="1:18" s="57" customFormat="1" x14ac:dyDescent="0.3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</row>
    <row r="1044" spans="1:18" s="57" customFormat="1" x14ac:dyDescent="0.3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</row>
    <row r="1045" spans="1:18" s="57" customFormat="1" x14ac:dyDescent="0.3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</row>
    <row r="1046" spans="1:18" s="57" customFormat="1" x14ac:dyDescent="0.3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</row>
    <row r="1047" spans="1:18" s="57" customFormat="1" x14ac:dyDescent="0.3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</row>
    <row r="1048" spans="1:18" s="57" customFormat="1" x14ac:dyDescent="0.3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</row>
    <row r="1049" spans="1:18" s="57" customFormat="1" x14ac:dyDescent="0.3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</row>
    <row r="1050" spans="1:18" s="57" customFormat="1" x14ac:dyDescent="0.3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</row>
    <row r="1051" spans="1:18" s="57" customFormat="1" x14ac:dyDescent="0.3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</row>
    <row r="1052" spans="1:18" s="57" customFormat="1" x14ac:dyDescent="0.3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</row>
    <row r="1053" spans="1:18" s="57" customFormat="1" x14ac:dyDescent="0.3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</row>
    <row r="1054" spans="1:18" s="57" customFormat="1" x14ac:dyDescent="0.3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</row>
    <row r="1055" spans="1:18" s="57" customFormat="1" x14ac:dyDescent="0.3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</row>
    <row r="1056" spans="1:18" s="57" customFormat="1" x14ac:dyDescent="0.3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</row>
    <row r="1057" spans="1:18" s="57" customFormat="1" x14ac:dyDescent="0.3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</row>
    <row r="1058" spans="1:18" s="57" customFormat="1" x14ac:dyDescent="0.3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</row>
    <row r="1059" spans="1:18" s="57" customFormat="1" x14ac:dyDescent="0.3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</row>
    <row r="1060" spans="1:18" s="57" customFormat="1" x14ac:dyDescent="0.3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</row>
    <row r="1061" spans="1:18" s="57" customFormat="1" x14ac:dyDescent="0.3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</row>
    <row r="1062" spans="1:18" s="57" customFormat="1" x14ac:dyDescent="0.3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</row>
    <row r="1063" spans="1:18" s="57" customFormat="1" x14ac:dyDescent="0.3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</row>
    <row r="1064" spans="1:18" s="57" customFormat="1" x14ac:dyDescent="0.3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</row>
    <row r="1065" spans="1:18" s="57" customFormat="1" x14ac:dyDescent="0.3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</row>
    <row r="1066" spans="1:18" s="57" customFormat="1" x14ac:dyDescent="0.3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</row>
    <row r="1067" spans="1:18" s="57" customFormat="1" x14ac:dyDescent="0.3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</row>
    <row r="1068" spans="1:18" s="57" customFormat="1" x14ac:dyDescent="0.3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</row>
    <row r="1069" spans="1:18" s="57" customFormat="1" x14ac:dyDescent="0.3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</row>
    <row r="1070" spans="1:18" s="57" customFormat="1" x14ac:dyDescent="0.3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</row>
    <row r="1071" spans="1:18" s="57" customFormat="1" x14ac:dyDescent="0.3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</row>
    <row r="1072" spans="1:18" s="57" customFormat="1" x14ac:dyDescent="0.3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</row>
    <row r="1073" spans="1:18" s="57" customFormat="1" x14ac:dyDescent="0.3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</row>
    <row r="1074" spans="1:18" s="57" customFormat="1" x14ac:dyDescent="0.3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</row>
    <row r="1075" spans="1:18" s="57" customFormat="1" x14ac:dyDescent="0.3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</row>
    <row r="1076" spans="1:18" s="57" customFormat="1" x14ac:dyDescent="0.3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</row>
    <row r="1077" spans="1:18" s="57" customFormat="1" x14ac:dyDescent="0.3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</row>
    <row r="1078" spans="1:18" s="57" customFormat="1" x14ac:dyDescent="0.3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</row>
    <row r="1079" spans="1:18" s="57" customFormat="1" x14ac:dyDescent="0.3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</row>
    <row r="1080" spans="1:18" s="57" customFormat="1" x14ac:dyDescent="0.3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</row>
    <row r="1081" spans="1:18" s="57" customFormat="1" x14ac:dyDescent="0.3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</row>
    <row r="1082" spans="1:18" s="57" customFormat="1" x14ac:dyDescent="0.3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</row>
    <row r="1083" spans="1:18" s="57" customFormat="1" x14ac:dyDescent="0.3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</row>
    <row r="1084" spans="1:18" s="57" customFormat="1" x14ac:dyDescent="0.3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</row>
    <row r="1085" spans="1:18" s="57" customFormat="1" x14ac:dyDescent="0.3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</row>
    <row r="1086" spans="1:18" s="57" customFormat="1" x14ac:dyDescent="0.3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</row>
    <row r="1087" spans="1:18" s="57" customFormat="1" x14ac:dyDescent="0.3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</row>
    <row r="1088" spans="1:18" s="57" customFormat="1" x14ac:dyDescent="0.3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</row>
    <row r="1089" spans="1:18" s="57" customFormat="1" x14ac:dyDescent="0.3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</row>
    <row r="1090" spans="1:18" s="57" customFormat="1" x14ac:dyDescent="0.3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</row>
    <row r="1091" spans="1:18" s="57" customFormat="1" x14ac:dyDescent="0.3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</row>
    <row r="1092" spans="1:18" s="57" customFormat="1" x14ac:dyDescent="0.3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</row>
    <row r="1093" spans="1:18" s="57" customFormat="1" x14ac:dyDescent="0.3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</row>
    <row r="1094" spans="1:18" s="57" customFormat="1" x14ac:dyDescent="0.3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</row>
    <row r="1095" spans="1:18" s="57" customFormat="1" x14ac:dyDescent="0.3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</row>
    <row r="1096" spans="1:18" s="57" customFormat="1" x14ac:dyDescent="0.3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</row>
    <row r="1097" spans="1:18" s="57" customFormat="1" x14ac:dyDescent="0.3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</row>
    <row r="1098" spans="1:18" s="57" customFormat="1" x14ac:dyDescent="0.3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</row>
    <row r="1099" spans="1:18" s="57" customFormat="1" x14ac:dyDescent="0.3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</row>
    <row r="1100" spans="1:18" s="57" customFormat="1" x14ac:dyDescent="0.3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</row>
    <row r="1101" spans="1:18" s="57" customFormat="1" x14ac:dyDescent="0.3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</row>
    <row r="1102" spans="1:18" s="57" customFormat="1" x14ac:dyDescent="0.3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</row>
    <row r="1103" spans="1:18" s="57" customFormat="1" x14ac:dyDescent="0.3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</row>
    <row r="1104" spans="1:18" s="57" customFormat="1" x14ac:dyDescent="0.3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</row>
    <row r="1105" spans="1:18" s="57" customFormat="1" x14ac:dyDescent="0.3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</row>
    <row r="1106" spans="1:18" s="57" customFormat="1" x14ac:dyDescent="0.3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</row>
    <row r="1107" spans="1:18" s="57" customFormat="1" x14ac:dyDescent="0.3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</row>
    <row r="1108" spans="1:18" s="57" customFormat="1" x14ac:dyDescent="0.3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</row>
    <row r="1109" spans="1:18" s="57" customFormat="1" x14ac:dyDescent="0.3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</row>
    <row r="1110" spans="1:18" s="57" customFormat="1" x14ac:dyDescent="0.3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</row>
    <row r="1111" spans="1:18" s="57" customFormat="1" x14ac:dyDescent="0.3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</row>
    <row r="1112" spans="1:18" s="57" customFormat="1" x14ac:dyDescent="0.3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</row>
    <row r="1113" spans="1:18" s="57" customFormat="1" x14ac:dyDescent="0.3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</row>
    <row r="1114" spans="1:18" s="57" customFormat="1" x14ac:dyDescent="0.3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</row>
    <row r="1115" spans="1:18" s="57" customFormat="1" x14ac:dyDescent="0.3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</row>
    <row r="1116" spans="1:18" s="57" customFormat="1" x14ac:dyDescent="0.3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</row>
    <row r="1117" spans="1:18" s="57" customFormat="1" x14ac:dyDescent="0.3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</row>
    <row r="1118" spans="1:18" s="57" customFormat="1" x14ac:dyDescent="0.3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</row>
    <row r="1119" spans="1:18" s="57" customFormat="1" x14ac:dyDescent="0.3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</row>
    <row r="1120" spans="1:18" s="57" customFormat="1" x14ac:dyDescent="0.3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</row>
    <row r="1121" spans="1:18" s="57" customFormat="1" x14ac:dyDescent="0.3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</row>
    <row r="1122" spans="1:18" s="57" customFormat="1" x14ac:dyDescent="0.3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</row>
    <row r="1123" spans="1:18" s="57" customFormat="1" x14ac:dyDescent="0.3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</row>
    <row r="1124" spans="1:18" s="57" customFormat="1" x14ac:dyDescent="0.3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</row>
    <row r="1125" spans="1:18" s="57" customFormat="1" x14ac:dyDescent="0.3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</row>
    <row r="1126" spans="1:18" s="57" customFormat="1" x14ac:dyDescent="0.3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</row>
    <row r="1127" spans="1:18" s="57" customFormat="1" x14ac:dyDescent="0.3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</row>
    <row r="1128" spans="1:18" s="57" customFormat="1" x14ac:dyDescent="0.3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</row>
    <row r="1129" spans="1:18" s="57" customFormat="1" x14ac:dyDescent="0.3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</row>
    <row r="1130" spans="1:18" s="57" customFormat="1" x14ac:dyDescent="0.3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</row>
    <row r="1131" spans="1:18" s="57" customFormat="1" x14ac:dyDescent="0.3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</row>
    <row r="1132" spans="1:18" s="57" customFormat="1" x14ac:dyDescent="0.3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</row>
    <row r="1133" spans="1:18" s="57" customFormat="1" x14ac:dyDescent="0.3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</row>
    <row r="1134" spans="1:18" s="57" customFormat="1" x14ac:dyDescent="0.3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</row>
    <row r="1135" spans="1:18" s="57" customFormat="1" x14ac:dyDescent="0.3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</row>
    <row r="1136" spans="1:18" s="57" customFormat="1" x14ac:dyDescent="0.3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</row>
    <row r="1137" spans="1:18" s="57" customFormat="1" x14ac:dyDescent="0.3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</row>
    <row r="1138" spans="1:18" s="57" customFormat="1" x14ac:dyDescent="0.3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</row>
    <row r="1139" spans="1:18" s="57" customFormat="1" x14ac:dyDescent="0.3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</row>
    <row r="1140" spans="1:18" s="57" customFormat="1" x14ac:dyDescent="0.3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</row>
    <row r="1141" spans="1:18" s="57" customFormat="1" x14ac:dyDescent="0.3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</row>
    <row r="1142" spans="1:18" s="57" customFormat="1" x14ac:dyDescent="0.3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</row>
    <row r="1143" spans="1:18" s="57" customFormat="1" x14ac:dyDescent="0.3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</row>
    <row r="1144" spans="1:18" s="57" customFormat="1" x14ac:dyDescent="0.3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</row>
    <row r="1145" spans="1:18" s="57" customFormat="1" x14ac:dyDescent="0.3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</row>
    <row r="1146" spans="1:18" s="57" customFormat="1" x14ac:dyDescent="0.3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</row>
    <row r="1147" spans="1:18" s="57" customFormat="1" x14ac:dyDescent="0.3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</row>
    <row r="1148" spans="1:18" s="57" customFormat="1" x14ac:dyDescent="0.3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</row>
    <row r="1149" spans="1:18" s="57" customFormat="1" x14ac:dyDescent="0.3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</row>
    <row r="1150" spans="1:18" s="57" customFormat="1" x14ac:dyDescent="0.3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</row>
    <row r="1151" spans="1:18" s="57" customFormat="1" x14ac:dyDescent="0.3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</row>
    <row r="1152" spans="1:18" s="57" customFormat="1" x14ac:dyDescent="0.3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</row>
    <row r="1153" spans="1:18" s="57" customFormat="1" x14ac:dyDescent="0.35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</row>
    <row r="1154" spans="1:18" s="57" customFormat="1" x14ac:dyDescent="0.35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</row>
    <row r="1155" spans="1:18" s="57" customFormat="1" x14ac:dyDescent="0.35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</row>
    <row r="1156" spans="1:18" s="57" customFormat="1" x14ac:dyDescent="0.35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</row>
    <row r="1157" spans="1:18" s="57" customFormat="1" x14ac:dyDescent="0.35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</row>
    <row r="1158" spans="1:18" s="57" customFormat="1" x14ac:dyDescent="0.35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</row>
    <row r="1159" spans="1:18" s="57" customFormat="1" x14ac:dyDescent="0.35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</row>
    <row r="1160" spans="1:18" s="57" customFormat="1" x14ac:dyDescent="0.35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</row>
    <row r="1161" spans="1:18" s="57" customFormat="1" x14ac:dyDescent="0.35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</row>
    <row r="1162" spans="1:18" s="57" customFormat="1" x14ac:dyDescent="0.35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</row>
    <row r="1163" spans="1:18" s="57" customFormat="1" x14ac:dyDescent="0.35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</row>
    <row r="1164" spans="1:18" s="57" customFormat="1" x14ac:dyDescent="0.35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</row>
    <row r="1165" spans="1:18" s="57" customFormat="1" x14ac:dyDescent="0.35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</row>
    <row r="1166" spans="1:18" s="57" customFormat="1" x14ac:dyDescent="0.35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</row>
    <row r="1167" spans="1:18" s="57" customFormat="1" x14ac:dyDescent="0.35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</row>
    <row r="1168" spans="1:18" s="57" customFormat="1" x14ac:dyDescent="0.35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</row>
    <row r="1169" spans="1:18" s="57" customFormat="1" x14ac:dyDescent="0.35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</row>
    <row r="1170" spans="1:18" s="57" customFormat="1" x14ac:dyDescent="0.35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</row>
    <row r="1171" spans="1:18" s="57" customFormat="1" x14ac:dyDescent="0.35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</row>
    <row r="1172" spans="1:18" s="57" customFormat="1" x14ac:dyDescent="0.35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</row>
    <row r="1173" spans="1:18" s="57" customFormat="1" x14ac:dyDescent="0.35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</row>
    <row r="1174" spans="1:18" s="57" customFormat="1" x14ac:dyDescent="0.35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</row>
    <row r="1175" spans="1:18" s="57" customFormat="1" x14ac:dyDescent="0.35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</row>
    <row r="1176" spans="1:18" s="57" customFormat="1" x14ac:dyDescent="0.35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</row>
    <row r="1177" spans="1:18" s="57" customFormat="1" x14ac:dyDescent="0.35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</row>
    <row r="1178" spans="1:18" s="57" customFormat="1" x14ac:dyDescent="0.35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</row>
    <row r="1179" spans="1:18" s="57" customFormat="1" x14ac:dyDescent="0.35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</row>
    <row r="1180" spans="1:18" s="57" customFormat="1" x14ac:dyDescent="0.35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</row>
    <row r="1181" spans="1:18" s="57" customFormat="1" x14ac:dyDescent="0.35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</row>
    <row r="1182" spans="1:18" s="57" customFormat="1" x14ac:dyDescent="0.35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</row>
    <row r="1183" spans="1:18" s="57" customFormat="1" x14ac:dyDescent="0.35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</row>
    <row r="1184" spans="1:18" s="57" customFormat="1" x14ac:dyDescent="0.35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</row>
    <row r="1185" spans="1:18" s="57" customFormat="1" x14ac:dyDescent="0.35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</row>
    <row r="1186" spans="1:18" s="57" customFormat="1" x14ac:dyDescent="0.35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</row>
    <row r="1187" spans="1:18" s="57" customFormat="1" x14ac:dyDescent="0.35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</row>
    <row r="1188" spans="1:18" s="57" customFormat="1" x14ac:dyDescent="0.35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</row>
    <row r="1189" spans="1:18" s="57" customFormat="1" x14ac:dyDescent="0.35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</row>
    <row r="1190" spans="1:18" s="57" customFormat="1" x14ac:dyDescent="0.35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</row>
    <row r="1191" spans="1:18" s="57" customFormat="1" x14ac:dyDescent="0.35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</row>
    <row r="1192" spans="1:18" s="57" customFormat="1" x14ac:dyDescent="0.35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</row>
    <row r="1193" spans="1:18" s="57" customFormat="1" x14ac:dyDescent="0.35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</row>
    <row r="1194" spans="1:18" s="57" customFormat="1" x14ac:dyDescent="0.35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</row>
    <row r="1195" spans="1:18" s="57" customFormat="1" x14ac:dyDescent="0.35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</row>
    <row r="1196" spans="1:18" s="57" customFormat="1" x14ac:dyDescent="0.35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</row>
    <row r="1197" spans="1:18" s="57" customFormat="1" x14ac:dyDescent="0.35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</row>
    <row r="1198" spans="1:18" s="57" customFormat="1" x14ac:dyDescent="0.35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</row>
    <row r="1199" spans="1:18" s="57" customFormat="1" x14ac:dyDescent="0.35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</row>
    <row r="1200" spans="1:18" s="57" customFormat="1" x14ac:dyDescent="0.35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</row>
    <row r="1201" spans="1:18" s="57" customFormat="1" x14ac:dyDescent="0.35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</row>
    <row r="1202" spans="1:18" s="57" customFormat="1" x14ac:dyDescent="0.35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</row>
    <row r="1203" spans="1:18" s="57" customFormat="1" x14ac:dyDescent="0.35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</row>
    <row r="1204" spans="1:18" s="57" customFormat="1" x14ac:dyDescent="0.35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</row>
    <row r="1205" spans="1:18" s="57" customFormat="1" x14ac:dyDescent="0.35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</row>
    <row r="1206" spans="1:18" s="57" customFormat="1" x14ac:dyDescent="0.35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</row>
    <row r="1207" spans="1:18" s="57" customFormat="1" x14ac:dyDescent="0.35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</row>
    <row r="1208" spans="1:18" s="57" customFormat="1" x14ac:dyDescent="0.35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</row>
    <row r="1209" spans="1:18" s="57" customFormat="1" x14ac:dyDescent="0.35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</row>
    <row r="1210" spans="1:18" s="57" customFormat="1" x14ac:dyDescent="0.35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</row>
    <row r="1211" spans="1:18" s="57" customFormat="1" x14ac:dyDescent="0.35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</row>
    <row r="1212" spans="1:18" s="57" customFormat="1" x14ac:dyDescent="0.35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</row>
    <row r="1213" spans="1:18" s="57" customFormat="1" x14ac:dyDescent="0.35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</row>
    <row r="1214" spans="1:18" s="57" customFormat="1" x14ac:dyDescent="0.35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</row>
    <row r="1215" spans="1:18" s="57" customFormat="1" x14ac:dyDescent="0.35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</row>
    <row r="1216" spans="1:18" s="57" customFormat="1" x14ac:dyDescent="0.35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</row>
    <row r="1217" spans="1:18" s="57" customFormat="1" x14ac:dyDescent="0.35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</row>
    <row r="1218" spans="1:18" s="57" customFormat="1" x14ac:dyDescent="0.35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</row>
    <row r="1219" spans="1:18" s="57" customFormat="1" x14ac:dyDescent="0.35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</row>
    <row r="1220" spans="1:18" s="57" customFormat="1" x14ac:dyDescent="0.35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</row>
    <row r="1221" spans="1:18" s="57" customFormat="1" x14ac:dyDescent="0.35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</row>
    <row r="1222" spans="1:18" s="57" customFormat="1" x14ac:dyDescent="0.35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</row>
    <row r="1223" spans="1:18" s="57" customFormat="1" x14ac:dyDescent="0.35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</row>
    <row r="1224" spans="1:18" s="57" customFormat="1" x14ac:dyDescent="0.35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</row>
    <row r="1225" spans="1:18" s="57" customFormat="1" x14ac:dyDescent="0.35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</row>
    <row r="1226" spans="1:18" s="57" customFormat="1" x14ac:dyDescent="0.35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</row>
    <row r="1227" spans="1:18" s="57" customFormat="1" x14ac:dyDescent="0.35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</row>
    <row r="1228" spans="1:18" s="57" customFormat="1" x14ac:dyDescent="0.35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</row>
    <row r="1229" spans="1:18" s="57" customFormat="1" x14ac:dyDescent="0.35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</row>
    <row r="1230" spans="1:18" s="57" customFormat="1" x14ac:dyDescent="0.35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</row>
    <row r="1231" spans="1:18" s="57" customFormat="1" x14ac:dyDescent="0.35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</row>
    <row r="1232" spans="1:18" s="57" customFormat="1" x14ac:dyDescent="0.35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</row>
    <row r="1233" spans="1:18" s="57" customFormat="1" x14ac:dyDescent="0.35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</row>
    <row r="1234" spans="1:18" s="57" customFormat="1" x14ac:dyDescent="0.35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</row>
    <row r="1235" spans="1:18" s="57" customFormat="1" x14ac:dyDescent="0.35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</row>
    <row r="1236" spans="1:18" s="57" customFormat="1" x14ac:dyDescent="0.35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</row>
    <row r="1237" spans="1:18" s="57" customFormat="1" x14ac:dyDescent="0.35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</row>
    <row r="1238" spans="1:18" s="57" customFormat="1" x14ac:dyDescent="0.35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</row>
    <row r="1239" spans="1:18" s="57" customFormat="1" x14ac:dyDescent="0.35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</row>
    <row r="1240" spans="1:18" s="57" customFormat="1" x14ac:dyDescent="0.35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</row>
    <row r="1241" spans="1:18" s="57" customFormat="1" x14ac:dyDescent="0.35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</row>
    <row r="1242" spans="1:18" s="57" customFormat="1" x14ac:dyDescent="0.35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</row>
    <row r="1243" spans="1:18" s="57" customFormat="1" x14ac:dyDescent="0.35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</row>
    <row r="1244" spans="1:18" s="57" customFormat="1" x14ac:dyDescent="0.35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</row>
    <row r="1245" spans="1:18" s="57" customFormat="1" x14ac:dyDescent="0.35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</row>
    <row r="1246" spans="1:18" s="57" customFormat="1" x14ac:dyDescent="0.35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</row>
    <row r="1247" spans="1:18" s="57" customFormat="1" x14ac:dyDescent="0.35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</row>
    <row r="1248" spans="1:18" s="57" customFormat="1" x14ac:dyDescent="0.35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</row>
    <row r="1249" spans="1:18" s="57" customFormat="1" x14ac:dyDescent="0.35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</row>
    <row r="1250" spans="1:18" s="57" customFormat="1" x14ac:dyDescent="0.35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</row>
    <row r="1251" spans="1:18" s="57" customFormat="1" x14ac:dyDescent="0.35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</row>
    <row r="1252" spans="1:18" s="57" customFormat="1" x14ac:dyDescent="0.35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</row>
    <row r="1253" spans="1:18" s="57" customFormat="1" x14ac:dyDescent="0.35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</row>
    <row r="1254" spans="1:18" s="57" customFormat="1" x14ac:dyDescent="0.35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</row>
    <row r="1255" spans="1:18" s="57" customFormat="1" x14ac:dyDescent="0.35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</row>
    <row r="1256" spans="1:18" s="57" customFormat="1" x14ac:dyDescent="0.35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</row>
    <row r="1257" spans="1:18" s="57" customFormat="1" x14ac:dyDescent="0.35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</row>
    <row r="1258" spans="1:18" s="57" customFormat="1" x14ac:dyDescent="0.35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</row>
    <row r="1259" spans="1:18" s="57" customFormat="1" x14ac:dyDescent="0.35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</row>
    <row r="1260" spans="1:18" s="57" customFormat="1" x14ac:dyDescent="0.35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</row>
    <row r="1261" spans="1:18" s="57" customFormat="1" x14ac:dyDescent="0.35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</row>
    <row r="1262" spans="1:18" s="57" customFormat="1" x14ac:dyDescent="0.35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</row>
    <row r="1263" spans="1:18" s="57" customFormat="1" x14ac:dyDescent="0.35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</row>
    <row r="1264" spans="1:18" s="57" customFormat="1" x14ac:dyDescent="0.35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</row>
    <row r="1265" spans="1:18" s="57" customFormat="1" x14ac:dyDescent="0.35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</row>
    <row r="1266" spans="1:18" s="57" customFormat="1" x14ac:dyDescent="0.35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</row>
    <row r="1267" spans="1:18" s="57" customFormat="1" x14ac:dyDescent="0.35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</row>
    <row r="1268" spans="1:18" s="57" customFormat="1" x14ac:dyDescent="0.35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</row>
    <row r="1269" spans="1:18" s="57" customFormat="1" x14ac:dyDescent="0.35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</row>
    <row r="1270" spans="1:18" s="57" customFormat="1" x14ac:dyDescent="0.35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</row>
    <row r="1271" spans="1:18" s="57" customFormat="1" x14ac:dyDescent="0.35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</row>
    <row r="1272" spans="1:18" s="57" customFormat="1" x14ac:dyDescent="0.35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</row>
    <row r="1273" spans="1:18" s="57" customFormat="1" x14ac:dyDescent="0.35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</row>
    <row r="1274" spans="1:18" s="57" customFormat="1" x14ac:dyDescent="0.35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</row>
    <row r="1275" spans="1:18" s="57" customFormat="1" x14ac:dyDescent="0.35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</row>
    <row r="1276" spans="1:18" s="57" customFormat="1" x14ac:dyDescent="0.35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</row>
    <row r="1277" spans="1:18" s="57" customFormat="1" x14ac:dyDescent="0.35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</row>
    <row r="1278" spans="1:18" s="57" customFormat="1" x14ac:dyDescent="0.35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</row>
    <row r="1279" spans="1:18" s="57" customFormat="1" x14ac:dyDescent="0.35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</row>
    <row r="1280" spans="1:18" s="57" customFormat="1" x14ac:dyDescent="0.35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</row>
    <row r="1281" spans="1:18" s="57" customFormat="1" x14ac:dyDescent="0.35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</row>
    <row r="1282" spans="1:18" s="57" customFormat="1" x14ac:dyDescent="0.35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</row>
    <row r="1283" spans="1:18" s="57" customFormat="1" x14ac:dyDescent="0.35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</row>
    <row r="1284" spans="1:18" s="57" customFormat="1" x14ac:dyDescent="0.35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</row>
    <row r="1285" spans="1:18" s="57" customFormat="1" x14ac:dyDescent="0.35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</row>
    <row r="1286" spans="1:18" s="57" customFormat="1" x14ac:dyDescent="0.35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</row>
    <row r="1287" spans="1:18" s="57" customFormat="1" x14ac:dyDescent="0.35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</row>
    <row r="1288" spans="1:18" s="57" customFormat="1" x14ac:dyDescent="0.35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</row>
    <row r="1289" spans="1:18" s="57" customFormat="1" x14ac:dyDescent="0.35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</row>
    <row r="1290" spans="1:18" s="57" customFormat="1" x14ac:dyDescent="0.35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</row>
    <row r="1291" spans="1:18" s="57" customFormat="1" x14ac:dyDescent="0.35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</row>
    <row r="1292" spans="1:18" s="57" customFormat="1" x14ac:dyDescent="0.35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</row>
    <row r="1293" spans="1:18" s="57" customFormat="1" x14ac:dyDescent="0.35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</row>
    <row r="1294" spans="1:18" s="57" customFormat="1" x14ac:dyDescent="0.35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</row>
    <row r="1295" spans="1:18" s="57" customFormat="1" x14ac:dyDescent="0.35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</row>
    <row r="1296" spans="1:18" s="57" customFormat="1" x14ac:dyDescent="0.35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</row>
    <row r="1297" spans="1:18" s="57" customFormat="1" x14ac:dyDescent="0.35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</row>
    <row r="1298" spans="1:18" s="57" customFormat="1" x14ac:dyDescent="0.35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</row>
    <row r="1299" spans="1:18" s="57" customFormat="1" x14ac:dyDescent="0.35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</row>
    <row r="1300" spans="1:18" s="57" customFormat="1" x14ac:dyDescent="0.35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</row>
    <row r="1301" spans="1:18" s="57" customFormat="1" x14ac:dyDescent="0.35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</row>
    <row r="1302" spans="1:18" s="57" customFormat="1" x14ac:dyDescent="0.35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</row>
    <row r="1303" spans="1:18" s="57" customFormat="1" x14ac:dyDescent="0.35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</row>
    <row r="1304" spans="1:18" s="57" customFormat="1" x14ac:dyDescent="0.35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</row>
    <row r="1305" spans="1:18" s="57" customFormat="1" x14ac:dyDescent="0.35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</row>
    <row r="1306" spans="1:18" s="57" customFormat="1" x14ac:dyDescent="0.35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</row>
    <row r="1307" spans="1:18" s="57" customFormat="1" x14ac:dyDescent="0.35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</row>
    <row r="1308" spans="1:18" s="57" customFormat="1" x14ac:dyDescent="0.35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</row>
    <row r="1309" spans="1:18" s="57" customFormat="1" x14ac:dyDescent="0.35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</row>
    <row r="1310" spans="1:18" s="57" customFormat="1" x14ac:dyDescent="0.35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</row>
    <row r="1311" spans="1:18" s="57" customFormat="1" x14ac:dyDescent="0.35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</row>
    <row r="1312" spans="1:18" s="57" customFormat="1" x14ac:dyDescent="0.35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</row>
    <row r="1313" spans="1:18" s="57" customFormat="1" x14ac:dyDescent="0.35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</row>
    <row r="1314" spans="1:18" s="57" customFormat="1" x14ac:dyDescent="0.35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</row>
    <row r="1315" spans="1:18" s="57" customFormat="1" x14ac:dyDescent="0.35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</row>
    <row r="1316" spans="1:18" s="57" customFormat="1" x14ac:dyDescent="0.35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</row>
    <row r="1317" spans="1:18" s="57" customFormat="1" x14ac:dyDescent="0.35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</row>
    <row r="1318" spans="1:18" s="57" customFormat="1" x14ac:dyDescent="0.35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</row>
    <row r="1319" spans="1:18" s="57" customFormat="1" x14ac:dyDescent="0.35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</row>
    <row r="1320" spans="1:18" s="57" customFormat="1" x14ac:dyDescent="0.35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</row>
    <row r="1321" spans="1:18" s="57" customFormat="1" x14ac:dyDescent="0.35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</row>
    <row r="1322" spans="1:18" s="57" customFormat="1" x14ac:dyDescent="0.35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</row>
    <row r="1323" spans="1:18" s="57" customFormat="1" x14ac:dyDescent="0.35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</row>
    <row r="1324" spans="1:18" s="57" customFormat="1" x14ac:dyDescent="0.35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</row>
    <row r="1325" spans="1:18" s="57" customFormat="1" x14ac:dyDescent="0.35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</row>
    <row r="1326" spans="1:18" s="57" customFormat="1" x14ac:dyDescent="0.35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</row>
    <row r="1327" spans="1:18" s="57" customFormat="1" x14ac:dyDescent="0.35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</row>
    <row r="1328" spans="1:18" s="57" customFormat="1" x14ac:dyDescent="0.35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</row>
    <row r="1329" spans="1:18" s="57" customFormat="1" x14ac:dyDescent="0.35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</row>
    <row r="1330" spans="1:18" s="57" customFormat="1" x14ac:dyDescent="0.35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</row>
    <row r="1331" spans="1:18" s="57" customFormat="1" x14ac:dyDescent="0.35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</row>
    <row r="1332" spans="1:18" s="57" customFormat="1" x14ac:dyDescent="0.35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</row>
    <row r="1333" spans="1:18" s="57" customFormat="1" x14ac:dyDescent="0.35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</row>
    <row r="1334" spans="1:18" s="57" customFormat="1" x14ac:dyDescent="0.35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</row>
    <row r="1335" spans="1:18" s="57" customFormat="1" x14ac:dyDescent="0.35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</row>
    <row r="1336" spans="1:18" s="57" customFormat="1" x14ac:dyDescent="0.35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</row>
    <row r="1337" spans="1:18" s="57" customFormat="1" x14ac:dyDescent="0.35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</row>
    <row r="1338" spans="1:18" s="57" customFormat="1" x14ac:dyDescent="0.35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</row>
    <row r="1339" spans="1:18" s="57" customFormat="1" x14ac:dyDescent="0.35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</row>
    <row r="1340" spans="1:18" s="57" customFormat="1" x14ac:dyDescent="0.35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</row>
    <row r="1341" spans="1:18" s="57" customFormat="1" x14ac:dyDescent="0.35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</row>
    <row r="1342" spans="1:18" s="57" customFormat="1" x14ac:dyDescent="0.35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</row>
    <row r="1343" spans="1:18" s="57" customFormat="1" x14ac:dyDescent="0.35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</row>
    <row r="1344" spans="1:18" s="57" customFormat="1" x14ac:dyDescent="0.35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</row>
    <row r="1345" spans="1:18" s="57" customFormat="1" x14ac:dyDescent="0.35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</row>
    <row r="1346" spans="1:18" s="57" customFormat="1" x14ac:dyDescent="0.35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</row>
    <row r="1347" spans="1:18" s="57" customFormat="1" x14ac:dyDescent="0.35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</row>
    <row r="1348" spans="1:18" s="57" customFormat="1" x14ac:dyDescent="0.35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</row>
    <row r="1349" spans="1:18" s="57" customFormat="1" x14ac:dyDescent="0.35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</row>
    <row r="1350" spans="1:18" s="57" customFormat="1" x14ac:dyDescent="0.35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</row>
    <row r="1351" spans="1:18" s="57" customFormat="1" x14ac:dyDescent="0.35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</row>
    <row r="1352" spans="1:18" s="57" customFormat="1" x14ac:dyDescent="0.35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</row>
    <row r="1353" spans="1:18" s="57" customFormat="1" x14ac:dyDescent="0.35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</row>
    <row r="1354" spans="1:18" s="57" customFormat="1" x14ac:dyDescent="0.35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</row>
    <row r="1355" spans="1:18" s="57" customFormat="1" x14ac:dyDescent="0.35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</row>
    <row r="1356" spans="1:18" s="57" customFormat="1" x14ac:dyDescent="0.35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</row>
    <row r="1357" spans="1:18" s="57" customFormat="1" x14ac:dyDescent="0.35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</row>
    <row r="1358" spans="1:18" s="57" customFormat="1" x14ac:dyDescent="0.35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</row>
    <row r="1359" spans="1:18" s="57" customFormat="1" x14ac:dyDescent="0.35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</row>
    <row r="1360" spans="1:18" s="57" customFormat="1" x14ac:dyDescent="0.35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</row>
    <row r="1361" spans="1:18" s="57" customFormat="1" x14ac:dyDescent="0.35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</row>
    <row r="1362" spans="1:18" s="57" customFormat="1" x14ac:dyDescent="0.35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</row>
    <row r="1363" spans="1:18" s="57" customFormat="1" x14ac:dyDescent="0.35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</row>
    <row r="1364" spans="1:18" s="57" customFormat="1" x14ac:dyDescent="0.35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</row>
    <row r="1365" spans="1:18" s="57" customFormat="1" x14ac:dyDescent="0.35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</row>
    <row r="1366" spans="1:18" s="57" customFormat="1" x14ac:dyDescent="0.35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</row>
    <row r="1367" spans="1:18" s="57" customFormat="1" x14ac:dyDescent="0.35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</row>
    <row r="1368" spans="1:18" s="57" customFormat="1" x14ac:dyDescent="0.35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</row>
    <row r="1369" spans="1:18" s="57" customFormat="1" x14ac:dyDescent="0.35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</row>
    <row r="1370" spans="1:18" s="57" customFormat="1" x14ac:dyDescent="0.35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</row>
    <row r="1371" spans="1:18" s="57" customFormat="1" x14ac:dyDescent="0.35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</row>
    <row r="1372" spans="1:18" s="57" customFormat="1" x14ac:dyDescent="0.35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</row>
    <row r="1373" spans="1:18" s="57" customFormat="1" x14ac:dyDescent="0.35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</row>
    <row r="1374" spans="1:18" s="57" customFormat="1" x14ac:dyDescent="0.35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</row>
    <row r="1375" spans="1:18" s="57" customFormat="1" x14ac:dyDescent="0.35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</row>
    <row r="1376" spans="1:18" s="57" customFormat="1" x14ac:dyDescent="0.35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</row>
    <row r="1377" spans="1:18" s="57" customFormat="1" x14ac:dyDescent="0.35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</row>
    <row r="1378" spans="1:18" s="57" customFormat="1" x14ac:dyDescent="0.35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</row>
    <row r="1379" spans="1:18" s="57" customFormat="1" x14ac:dyDescent="0.35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</row>
    <row r="1380" spans="1:18" s="57" customFormat="1" x14ac:dyDescent="0.35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</row>
    <row r="1381" spans="1:18" s="57" customFormat="1" x14ac:dyDescent="0.35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</row>
    <row r="1382" spans="1:18" s="57" customFormat="1" x14ac:dyDescent="0.35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</row>
    <row r="1383" spans="1:18" s="57" customFormat="1" x14ac:dyDescent="0.35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</row>
    <row r="1384" spans="1:18" s="57" customFormat="1" x14ac:dyDescent="0.35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</row>
    <row r="1385" spans="1:18" s="57" customFormat="1" x14ac:dyDescent="0.35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</row>
    <row r="1386" spans="1:18" s="57" customFormat="1" x14ac:dyDescent="0.35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</row>
    <row r="1387" spans="1:18" s="57" customFormat="1" x14ac:dyDescent="0.35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</row>
    <row r="1388" spans="1:18" s="57" customFormat="1" x14ac:dyDescent="0.35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</row>
    <row r="1389" spans="1:18" s="57" customFormat="1" x14ac:dyDescent="0.35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</row>
    <row r="1390" spans="1:18" s="57" customFormat="1" x14ac:dyDescent="0.35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</row>
    <row r="1391" spans="1:18" s="57" customFormat="1" x14ac:dyDescent="0.35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</row>
    <row r="1392" spans="1:18" s="57" customFormat="1" x14ac:dyDescent="0.35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</row>
    <row r="1393" spans="1:18" s="57" customFormat="1" x14ac:dyDescent="0.35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</row>
    <row r="1394" spans="1:18" s="57" customFormat="1" x14ac:dyDescent="0.35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</row>
    <row r="1395" spans="1:18" s="57" customFormat="1" x14ac:dyDescent="0.35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</row>
    <row r="1396" spans="1:18" s="57" customFormat="1" x14ac:dyDescent="0.35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</row>
    <row r="1397" spans="1:18" s="57" customFormat="1" x14ac:dyDescent="0.35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</row>
    <row r="1398" spans="1:18" s="57" customFormat="1" x14ac:dyDescent="0.35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</row>
    <row r="1399" spans="1:18" s="57" customFormat="1" x14ac:dyDescent="0.35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</row>
    <row r="1400" spans="1:18" s="57" customFormat="1" x14ac:dyDescent="0.35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</row>
    <row r="1401" spans="1:18" s="57" customFormat="1" x14ac:dyDescent="0.35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</row>
    <row r="1402" spans="1:18" s="57" customFormat="1" x14ac:dyDescent="0.35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</row>
    <row r="1403" spans="1:18" s="57" customFormat="1" x14ac:dyDescent="0.35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</row>
    <row r="1404" spans="1:18" s="57" customFormat="1" x14ac:dyDescent="0.35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</row>
    <row r="1405" spans="1:18" s="57" customFormat="1" x14ac:dyDescent="0.35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</row>
    <row r="1406" spans="1:18" s="57" customFormat="1" x14ac:dyDescent="0.35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</row>
    <row r="1407" spans="1:18" s="57" customFormat="1" x14ac:dyDescent="0.35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</row>
    <row r="1408" spans="1:18" s="57" customFormat="1" x14ac:dyDescent="0.35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</row>
    <row r="1409" spans="1:18" s="57" customFormat="1" x14ac:dyDescent="0.35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</row>
    <row r="1410" spans="1:18" s="57" customFormat="1" x14ac:dyDescent="0.35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</row>
    <row r="1411" spans="1:18" s="57" customFormat="1" x14ac:dyDescent="0.35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</row>
    <row r="1412" spans="1:18" s="57" customFormat="1" x14ac:dyDescent="0.35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</row>
    <row r="1413" spans="1:18" s="57" customFormat="1" x14ac:dyDescent="0.35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</row>
    <row r="1414" spans="1:18" s="57" customFormat="1" x14ac:dyDescent="0.35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</row>
    <row r="1415" spans="1:18" s="57" customFormat="1" x14ac:dyDescent="0.35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</row>
    <row r="1416" spans="1:18" s="57" customFormat="1" x14ac:dyDescent="0.35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</row>
    <row r="1417" spans="1:18" s="57" customFormat="1" x14ac:dyDescent="0.35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</row>
    <row r="1418" spans="1:18" s="57" customFormat="1" x14ac:dyDescent="0.35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</row>
    <row r="1419" spans="1:18" s="57" customFormat="1" x14ac:dyDescent="0.35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</row>
    <row r="1420" spans="1:18" s="57" customFormat="1" x14ac:dyDescent="0.35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</row>
    <row r="1421" spans="1:18" s="57" customFormat="1" x14ac:dyDescent="0.35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</row>
    <row r="1422" spans="1:18" s="57" customFormat="1" x14ac:dyDescent="0.35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</row>
    <row r="1423" spans="1:18" s="57" customFormat="1" x14ac:dyDescent="0.35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</row>
    <row r="1424" spans="1:18" s="57" customFormat="1" x14ac:dyDescent="0.35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</row>
    <row r="1425" spans="1:18" s="57" customFormat="1" x14ac:dyDescent="0.35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</row>
    <row r="1426" spans="1:18" s="57" customFormat="1" x14ac:dyDescent="0.35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</row>
    <row r="1427" spans="1:18" s="57" customFormat="1" x14ac:dyDescent="0.35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</row>
    <row r="1428" spans="1:18" s="57" customFormat="1" x14ac:dyDescent="0.35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</row>
    <row r="1429" spans="1:18" s="57" customFormat="1" x14ac:dyDescent="0.35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</row>
    <row r="1430" spans="1:18" s="57" customFormat="1" x14ac:dyDescent="0.35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</row>
    <row r="1431" spans="1:18" s="57" customFormat="1" x14ac:dyDescent="0.35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</row>
    <row r="1432" spans="1:18" s="57" customFormat="1" x14ac:dyDescent="0.35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</row>
    <row r="1433" spans="1:18" s="57" customFormat="1" x14ac:dyDescent="0.35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</row>
    <row r="1434" spans="1:18" s="57" customFormat="1" x14ac:dyDescent="0.35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</row>
    <row r="1435" spans="1:18" s="57" customFormat="1" x14ac:dyDescent="0.35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</row>
    <row r="1436" spans="1:18" s="57" customFormat="1" x14ac:dyDescent="0.35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</row>
    <row r="1437" spans="1:18" s="57" customFormat="1" x14ac:dyDescent="0.35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</row>
    <row r="1438" spans="1:18" s="57" customFormat="1" x14ac:dyDescent="0.35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</row>
    <row r="1439" spans="1:18" s="57" customFormat="1" x14ac:dyDescent="0.35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</row>
    <row r="1440" spans="1:18" s="57" customFormat="1" x14ac:dyDescent="0.35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</row>
    <row r="1441" spans="1:18" s="57" customFormat="1" x14ac:dyDescent="0.35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</row>
    <row r="1442" spans="1:18" s="57" customFormat="1" x14ac:dyDescent="0.35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</row>
    <row r="1443" spans="1:18" s="57" customFormat="1" x14ac:dyDescent="0.35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</row>
    <row r="1444" spans="1:18" s="57" customFormat="1" x14ac:dyDescent="0.35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</row>
    <row r="1445" spans="1:18" s="57" customFormat="1" x14ac:dyDescent="0.35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</row>
    <row r="1446" spans="1:18" s="57" customFormat="1" x14ac:dyDescent="0.35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</row>
    <row r="1447" spans="1:18" s="57" customFormat="1" x14ac:dyDescent="0.35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</row>
    <row r="1448" spans="1:18" s="57" customFormat="1" x14ac:dyDescent="0.35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</row>
    <row r="1449" spans="1:18" s="57" customFormat="1" x14ac:dyDescent="0.35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</row>
    <row r="1450" spans="1:18" s="57" customFormat="1" x14ac:dyDescent="0.35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</row>
    <row r="1451" spans="1:18" s="57" customFormat="1" x14ac:dyDescent="0.35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</row>
    <row r="1452" spans="1:18" s="57" customFormat="1" x14ac:dyDescent="0.35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</row>
    <row r="1453" spans="1:18" s="57" customFormat="1" x14ac:dyDescent="0.35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</row>
    <row r="1454" spans="1:18" s="57" customFormat="1" x14ac:dyDescent="0.35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</row>
    <row r="1455" spans="1:18" s="57" customFormat="1" x14ac:dyDescent="0.35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</row>
    <row r="1456" spans="1:18" s="57" customFormat="1" x14ac:dyDescent="0.35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</row>
    <row r="1457" spans="1:18" s="57" customFormat="1" x14ac:dyDescent="0.35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</row>
    <row r="1458" spans="1:18" s="57" customFormat="1" x14ac:dyDescent="0.35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</row>
    <row r="1459" spans="1:18" s="57" customFormat="1" x14ac:dyDescent="0.35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</row>
    <row r="1460" spans="1:18" s="57" customFormat="1" x14ac:dyDescent="0.35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</row>
    <row r="1461" spans="1:18" s="57" customFormat="1" x14ac:dyDescent="0.35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</row>
    <row r="1462" spans="1:18" s="57" customFormat="1" x14ac:dyDescent="0.35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</row>
    <row r="1463" spans="1:18" s="57" customFormat="1" x14ac:dyDescent="0.35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</row>
    <row r="1464" spans="1:18" s="57" customFormat="1" x14ac:dyDescent="0.35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</row>
    <row r="1465" spans="1:18" s="57" customFormat="1" x14ac:dyDescent="0.35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</row>
    <row r="1466" spans="1:18" s="57" customFormat="1" x14ac:dyDescent="0.35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</row>
    <row r="1467" spans="1:18" s="57" customFormat="1" x14ac:dyDescent="0.35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</row>
    <row r="1468" spans="1:18" s="57" customFormat="1" x14ac:dyDescent="0.35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</row>
    <row r="1469" spans="1:18" s="57" customFormat="1" x14ac:dyDescent="0.35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</row>
    <row r="1470" spans="1:18" s="57" customFormat="1" x14ac:dyDescent="0.35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</row>
    <row r="1471" spans="1:18" s="57" customFormat="1" x14ac:dyDescent="0.35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</row>
    <row r="1472" spans="1:18" s="57" customFormat="1" x14ac:dyDescent="0.35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</row>
    <row r="1473" spans="1:18" s="57" customFormat="1" x14ac:dyDescent="0.35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</row>
    <row r="1474" spans="1:18" s="57" customFormat="1" x14ac:dyDescent="0.35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</row>
    <row r="1475" spans="1:18" s="57" customFormat="1" x14ac:dyDescent="0.35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</row>
    <row r="1476" spans="1:18" s="57" customFormat="1" x14ac:dyDescent="0.35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</row>
    <row r="1477" spans="1:18" s="57" customFormat="1" x14ac:dyDescent="0.35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</row>
    <row r="1478" spans="1:18" s="57" customFormat="1" x14ac:dyDescent="0.35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</row>
    <row r="1479" spans="1:18" s="57" customFormat="1" x14ac:dyDescent="0.35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</row>
    <row r="1480" spans="1:18" s="57" customFormat="1" x14ac:dyDescent="0.35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</row>
    <row r="1481" spans="1:18" s="57" customFormat="1" x14ac:dyDescent="0.35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</row>
    <row r="1482" spans="1:18" s="57" customFormat="1" x14ac:dyDescent="0.35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</row>
    <row r="1483" spans="1:18" s="57" customFormat="1" x14ac:dyDescent="0.35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</row>
    <row r="1484" spans="1:18" s="57" customFormat="1" x14ac:dyDescent="0.35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</row>
    <row r="1485" spans="1:18" s="57" customFormat="1" x14ac:dyDescent="0.35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</row>
    <row r="1486" spans="1:18" s="57" customFormat="1" x14ac:dyDescent="0.35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</row>
    <row r="1487" spans="1:18" s="57" customFormat="1" x14ac:dyDescent="0.35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</row>
    <row r="1488" spans="1:18" s="57" customFormat="1" x14ac:dyDescent="0.35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</row>
    <row r="1489" spans="1:18" s="57" customFormat="1" x14ac:dyDescent="0.35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</row>
    <row r="1490" spans="1:18" s="57" customFormat="1" x14ac:dyDescent="0.35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</row>
    <row r="1491" spans="1:18" s="57" customFormat="1" x14ac:dyDescent="0.35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</row>
    <row r="1492" spans="1:18" s="57" customFormat="1" x14ac:dyDescent="0.35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</row>
    <row r="1493" spans="1:18" s="57" customFormat="1" x14ac:dyDescent="0.35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</row>
    <row r="1494" spans="1:18" s="57" customFormat="1" x14ac:dyDescent="0.35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</row>
    <row r="1495" spans="1:18" s="57" customFormat="1" x14ac:dyDescent="0.35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</row>
    <row r="1496" spans="1:18" s="57" customFormat="1" x14ac:dyDescent="0.35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</row>
    <row r="1497" spans="1:18" s="57" customFormat="1" x14ac:dyDescent="0.35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</row>
    <row r="1498" spans="1:18" s="57" customFormat="1" x14ac:dyDescent="0.35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</row>
    <row r="1499" spans="1:18" s="57" customFormat="1" x14ac:dyDescent="0.35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</row>
    <row r="1500" spans="1:18" s="57" customFormat="1" x14ac:dyDescent="0.35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</row>
    <row r="1501" spans="1:18" s="57" customFormat="1" x14ac:dyDescent="0.35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</row>
    <row r="1502" spans="1:18" s="57" customFormat="1" x14ac:dyDescent="0.35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</row>
    <row r="1503" spans="1:18" s="57" customFormat="1" x14ac:dyDescent="0.35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</row>
    <row r="1504" spans="1:18" s="57" customFormat="1" x14ac:dyDescent="0.35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</row>
    <row r="1505" spans="1:18" s="57" customFormat="1" x14ac:dyDescent="0.35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</row>
    <row r="1506" spans="1:18" s="57" customFormat="1" x14ac:dyDescent="0.35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</row>
    <row r="1507" spans="1:18" s="57" customFormat="1" x14ac:dyDescent="0.35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</row>
    <row r="1508" spans="1:18" s="57" customFormat="1" x14ac:dyDescent="0.35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</row>
    <row r="1509" spans="1:18" s="57" customFormat="1" x14ac:dyDescent="0.35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</row>
    <row r="1510" spans="1:18" s="57" customFormat="1" x14ac:dyDescent="0.35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</row>
    <row r="1511" spans="1:18" s="57" customFormat="1" x14ac:dyDescent="0.35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</row>
    <row r="1512" spans="1:18" s="57" customFormat="1" x14ac:dyDescent="0.35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</row>
    <row r="1513" spans="1:18" s="57" customFormat="1" x14ac:dyDescent="0.35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</row>
    <row r="1514" spans="1:18" s="57" customFormat="1" x14ac:dyDescent="0.35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</row>
    <row r="1515" spans="1:18" s="57" customFormat="1" x14ac:dyDescent="0.35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</row>
    <row r="1516" spans="1:18" s="57" customFormat="1" x14ac:dyDescent="0.35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</row>
    <row r="1517" spans="1:18" s="57" customFormat="1" x14ac:dyDescent="0.35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</row>
    <row r="1518" spans="1:18" s="57" customFormat="1" x14ac:dyDescent="0.35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</row>
    <row r="1519" spans="1:18" s="57" customFormat="1" x14ac:dyDescent="0.35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</row>
    <row r="1520" spans="1:18" s="57" customFormat="1" x14ac:dyDescent="0.35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</row>
    <row r="1521" spans="1:18" s="57" customFormat="1" x14ac:dyDescent="0.35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</row>
    <row r="1522" spans="1:18" s="57" customFormat="1" x14ac:dyDescent="0.35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</row>
    <row r="1523" spans="1:18" s="57" customFormat="1" x14ac:dyDescent="0.35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</row>
    <row r="1524" spans="1:18" s="57" customFormat="1" x14ac:dyDescent="0.35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</row>
    <row r="1525" spans="1:18" s="57" customFormat="1" x14ac:dyDescent="0.35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</row>
    <row r="1526" spans="1:18" s="57" customFormat="1" x14ac:dyDescent="0.35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</row>
    <row r="1527" spans="1:18" s="57" customFormat="1" x14ac:dyDescent="0.35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</row>
    <row r="1528" spans="1:18" s="57" customFormat="1" x14ac:dyDescent="0.35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</row>
    <row r="1529" spans="1:18" s="57" customFormat="1" x14ac:dyDescent="0.35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</row>
    <row r="1530" spans="1:18" s="57" customFormat="1" x14ac:dyDescent="0.35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</row>
    <row r="1531" spans="1:18" s="57" customFormat="1" x14ac:dyDescent="0.35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</row>
    <row r="1532" spans="1:18" s="57" customFormat="1" x14ac:dyDescent="0.35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</row>
    <row r="1533" spans="1:18" s="57" customFormat="1" x14ac:dyDescent="0.35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</row>
    <row r="1534" spans="1:18" s="57" customFormat="1" x14ac:dyDescent="0.35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</row>
    <row r="1535" spans="1:18" s="57" customFormat="1" x14ac:dyDescent="0.35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</row>
    <row r="1536" spans="1:18" s="57" customFormat="1" x14ac:dyDescent="0.35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</row>
    <row r="1537" spans="1:18" s="57" customFormat="1" x14ac:dyDescent="0.35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</row>
    <row r="1538" spans="1:18" s="57" customFormat="1" x14ac:dyDescent="0.35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</row>
    <row r="1539" spans="1:18" s="57" customFormat="1" x14ac:dyDescent="0.35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</row>
    <row r="1540" spans="1:18" s="57" customFormat="1" x14ac:dyDescent="0.35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</row>
    <row r="1541" spans="1:18" s="57" customFormat="1" x14ac:dyDescent="0.35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</row>
    <row r="1542" spans="1:18" s="57" customFormat="1" x14ac:dyDescent="0.35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</row>
    <row r="1543" spans="1:18" s="57" customFormat="1" x14ac:dyDescent="0.35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</row>
    <row r="1544" spans="1:18" s="57" customFormat="1" x14ac:dyDescent="0.35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</row>
    <row r="1545" spans="1:18" s="57" customFormat="1" x14ac:dyDescent="0.35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</row>
    <row r="1546" spans="1:18" s="57" customFormat="1" x14ac:dyDescent="0.35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</row>
    <row r="1547" spans="1:18" s="57" customFormat="1" x14ac:dyDescent="0.35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</row>
    <row r="1548" spans="1:18" s="57" customFormat="1" x14ac:dyDescent="0.35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</row>
    <row r="1549" spans="1:18" s="57" customFormat="1" x14ac:dyDescent="0.35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</row>
    <row r="1550" spans="1:18" s="57" customFormat="1" x14ac:dyDescent="0.35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</row>
    <row r="1551" spans="1:18" s="57" customFormat="1" x14ac:dyDescent="0.35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</row>
    <row r="1552" spans="1:18" s="57" customFormat="1" x14ac:dyDescent="0.35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</row>
    <row r="1553" spans="1:18" s="57" customFormat="1" x14ac:dyDescent="0.35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</row>
    <row r="1554" spans="1:18" s="57" customFormat="1" x14ac:dyDescent="0.35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</row>
    <row r="1555" spans="1:18" s="57" customFormat="1" x14ac:dyDescent="0.35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</row>
    <row r="1556" spans="1:18" s="57" customFormat="1" x14ac:dyDescent="0.35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</row>
    <row r="1557" spans="1:18" s="57" customFormat="1" x14ac:dyDescent="0.35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</row>
    <row r="1558" spans="1:18" s="57" customFormat="1" x14ac:dyDescent="0.35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</row>
    <row r="1559" spans="1:18" s="57" customFormat="1" x14ac:dyDescent="0.35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</row>
    <row r="1560" spans="1:18" s="57" customFormat="1" x14ac:dyDescent="0.35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</row>
    <row r="1561" spans="1:18" s="57" customFormat="1" x14ac:dyDescent="0.35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</row>
    <row r="1562" spans="1:18" s="57" customFormat="1" x14ac:dyDescent="0.35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</row>
    <row r="1563" spans="1:18" s="57" customFormat="1" x14ac:dyDescent="0.35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</row>
    <row r="1564" spans="1:18" s="57" customFormat="1" x14ac:dyDescent="0.35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</row>
    <row r="1565" spans="1:18" s="57" customFormat="1" x14ac:dyDescent="0.35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</row>
    <row r="1566" spans="1:18" s="57" customFormat="1" x14ac:dyDescent="0.35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</row>
    <row r="1567" spans="1:18" s="57" customFormat="1" x14ac:dyDescent="0.35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</row>
    <row r="1568" spans="1:18" s="57" customFormat="1" x14ac:dyDescent="0.35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</row>
    <row r="1569" spans="1:18" s="57" customFormat="1" x14ac:dyDescent="0.35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</row>
    <row r="1570" spans="1:18" s="57" customFormat="1" x14ac:dyDescent="0.35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</row>
    <row r="1571" spans="1:18" s="57" customFormat="1" x14ac:dyDescent="0.35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</row>
    <row r="1572" spans="1:18" s="57" customFormat="1" x14ac:dyDescent="0.35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</row>
    <row r="1573" spans="1:18" s="57" customFormat="1" x14ac:dyDescent="0.35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</row>
    <row r="1574" spans="1:18" s="57" customFormat="1" x14ac:dyDescent="0.35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</row>
    <row r="1575" spans="1:18" s="57" customFormat="1" x14ac:dyDescent="0.35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</row>
    <row r="1576" spans="1:18" s="57" customFormat="1" x14ac:dyDescent="0.35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</row>
    <row r="1577" spans="1:18" s="57" customFormat="1" x14ac:dyDescent="0.35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</row>
    <row r="1578" spans="1:18" s="57" customFormat="1" x14ac:dyDescent="0.35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</row>
    <row r="1579" spans="1:18" s="57" customFormat="1" x14ac:dyDescent="0.35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</row>
    <row r="1580" spans="1:18" s="57" customFormat="1" x14ac:dyDescent="0.35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</row>
    <row r="1581" spans="1:18" s="57" customFormat="1" x14ac:dyDescent="0.35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</row>
    <row r="1582" spans="1:18" s="57" customFormat="1" x14ac:dyDescent="0.35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</row>
    <row r="1583" spans="1:18" s="57" customFormat="1" x14ac:dyDescent="0.35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</row>
    <row r="1584" spans="1:18" s="57" customFormat="1" x14ac:dyDescent="0.35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</row>
    <row r="1585" spans="1:18" s="57" customFormat="1" x14ac:dyDescent="0.35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</row>
    <row r="1586" spans="1:18" s="57" customFormat="1" x14ac:dyDescent="0.35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</row>
    <row r="1587" spans="1:18" s="57" customFormat="1" x14ac:dyDescent="0.35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</row>
    <row r="1588" spans="1:18" s="57" customFormat="1" x14ac:dyDescent="0.35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</row>
    <row r="1589" spans="1:18" s="57" customFormat="1" x14ac:dyDescent="0.35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</row>
    <row r="1590" spans="1:18" s="57" customFormat="1" x14ac:dyDescent="0.35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</row>
    <row r="1591" spans="1:18" s="57" customFormat="1" x14ac:dyDescent="0.35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</row>
    <row r="1592" spans="1:18" s="57" customFormat="1" x14ac:dyDescent="0.35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</row>
    <row r="1593" spans="1:18" s="57" customFormat="1" x14ac:dyDescent="0.35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</row>
    <row r="1594" spans="1:18" s="57" customFormat="1" x14ac:dyDescent="0.35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</row>
    <row r="1595" spans="1:18" s="57" customFormat="1" x14ac:dyDescent="0.35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</row>
    <row r="1596" spans="1:18" s="57" customFormat="1" x14ac:dyDescent="0.35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</row>
    <row r="1597" spans="1:18" s="57" customFormat="1" x14ac:dyDescent="0.35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</row>
    <row r="1598" spans="1:18" s="57" customFormat="1" x14ac:dyDescent="0.35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</row>
    <row r="1599" spans="1:18" s="57" customFormat="1" x14ac:dyDescent="0.35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</row>
    <row r="1600" spans="1:18" s="57" customFormat="1" x14ac:dyDescent="0.35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</row>
    <row r="1601" spans="1:18" s="57" customFormat="1" x14ac:dyDescent="0.35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</row>
    <row r="1602" spans="1:18" s="57" customFormat="1" x14ac:dyDescent="0.35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</row>
    <row r="1603" spans="1:18" s="57" customFormat="1" x14ac:dyDescent="0.35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</row>
    <row r="1604" spans="1:18" s="57" customFormat="1" x14ac:dyDescent="0.35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</row>
    <row r="1605" spans="1:18" s="57" customFormat="1" x14ac:dyDescent="0.35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</row>
    <row r="1606" spans="1:18" s="57" customFormat="1" x14ac:dyDescent="0.35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</row>
    <row r="1607" spans="1:18" s="57" customFormat="1" x14ac:dyDescent="0.35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</row>
    <row r="1608" spans="1:18" s="57" customFormat="1" x14ac:dyDescent="0.35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</row>
    <row r="1609" spans="1:18" s="57" customFormat="1" x14ac:dyDescent="0.35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</row>
    <row r="1610" spans="1:18" s="57" customFormat="1" x14ac:dyDescent="0.35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</row>
    <row r="1611" spans="1:18" s="57" customFormat="1" x14ac:dyDescent="0.35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</row>
    <row r="1612" spans="1:18" s="57" customFormat="1" x14ac:dyDescent="0.35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</row>
    <row r="1613" spans="1:18" s="57" customFormat="1" x14ac:dyDescent="0.35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</row>
    <row r="1614" spans="1:18" s="57" customFormat="1" x14ac:dyDescent="0.35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</row>
    <row r="1615" spans="1:18" s="57" customFormat="1" x14ac:dyDescent="0.35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</row>
    <row r="1616" spans="1:18" s="57" customFormat="1" x14ac:dyDescent="0.35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</row>
    <row r="1617" spans="1:18" s="57" customFormat="1" x14ac:dyDescent="0.35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</row>
    <row r="1618" spans="1:18" s="57" customFormat="1" x14ac:dyDescent="0.35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</row>
    <row r="1619" spans="1:18" s="57" customFormat="1" x14ac:dyDescent="0.35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</row>
    <row r="1620" spans="1:18" s="57" customFormat="1" x14ac:dyDescent="0.35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</row>
    <row r="1621" spans="1:18" s="57" customFormat="1" x14ac:dyDescent="0.35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</row>
    <row r="1622" spans="1:18" s="57" customFormat="1" x14ac:dyDescent="0.35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</row>
    <row r="1623" spans="1:18" s="57" customFormat="1" x14ac:dyDescent="0.35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</row>
    <row r="1624" spans="1:18" s="57" customFormat="1" x14ac:dyDescent="0.35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</row>
    <row r="1625" spans="1:18" s="57" customFormat="1" x14ac:dyDescent="0.35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</row>
    <row r="1626" spans="1:18" s="57" customFormat="1" x14ac:dyDescent="0.35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</row>
    <row r="1627" spans="1:18" s="57" customFormat="1" x14ac:dyDescent="0.35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</row>
    <row r="1628" spans="1:18" s="57" customFormat="1" x14ac:dyDescent="0.35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</row>
    <row r="1629" spans="1:18" s="57" customFormat="1" x14ac:dyDescent="0.35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</row>
    <row r="1630" spans="1:18" s="57" customFormat="1" x14ac:dyDescent="0.35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</row>
    <row r="1631" spans="1:18" s="57" customFormat="1" x14ac:dyDescent="0.35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</row>
    <row r="1632" spans="1:18" s="57" customFormat="1" x14ac:dyDescent="0.35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</row>
    <row r="1633" spans="1:18" s="57" customFormat="1" x14ac:dyDescent="0.35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</row>
    <row r="1634" spans="1:18" s="57" customFormat="1" x14ac:dyDescent="0.35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</row>
    <row r="1635" spans="1:18" s="57" customFormat="1" x14ac:dyDescent="0.35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</row>
    <row r="1636" spans="1:18" s="57" customFormat="1" x14ac:dyDescent="0.35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</row>
    <row r="1637" spans="1:18" s="57" customFormat="1" x14ac:dyDescent="0.35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</row>
    <row r="1638" spans="1:18" s="57" customFormat="1" x14ac:dyDescent="0.35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</row>
    <row r="1639" spans="1:18" s="57" customFormat="1" x14ac:dyDescent="0.35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</row>
    <row r="1640" spans="1:18" s="57" customFormat="1" x14ac:dyDescent="0.35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</row>
    <row r="1641" spans="1:18" s="57" customFormat="1" x14ac:dyDescent="0.35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</row>
    <row r="1642" spans="1:18" s="57" customFormat="1" x14ac:dyDescent="0.35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</row>
    <row r="1643" spans="1:18" s="57" customFormat="1" x14ac:dyDescent="0.35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</row>
    <row r="1644" spans="1:18" s="57" customFormat="1" x14ac:dyDescent="0.35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</row>
    <row r="1645" spans="1:18" s="57" customFormat="1" x14ac:dyDescent="0.35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</row>
    <row r="1646" spans="1:18" s="57" customFormat="1" x14ac:dyDescent="0.35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</row>
    <row r="1647" spans="1:18" s="57" customFormat="1" x14ac:dyDescent="0.35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</row>
    <row r="1648" spans="1:18" s="57" customFormat="1" x14ac:dyDescent="0.35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</row>
    <row r="1649" spans="1:18" s="57" customFormat="1" x14ac:dyDescent="0.35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</row>
    <row r="1650" spans="1:18" s="57" customFormat="1" x14ac:dyDescent="0.35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</row>
    <row r="1651" spans="1:18" s="57" customFormat="1" x14ac:dyDescent="0.35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</row>
    <row r="1652" spans="1:18" s="57" customFormat="1" x14ac:dyDescent="0.35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</row>
    <row r="1653" spans="1:18" s="57" customFormat="1" x14ac:dyDescent="0.35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</row>
    <row r="1654" spans="1:18" s="57" customFormat="1" x14ac:dyDescent="0.35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</row>
    <row r="1655" spans="1:18" s="57" customFormat="1" x14ac:dyDescent="0.35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</row>
    <row r="1656" spans="1:18" s="57" customFormat="1" x14ac:dyDescent="0.35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</row>
    <row r="1657" spans="1:18" s="57" customFormat="1" x14ac:dyDescent="0.35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</row>
    <row r="1658" spans="1:18" s="57" customFormat="1" x14ac:dyDescent="0.35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</row>
    <row r="1659" spans="1:18" s="57" customFormat="1" x14ac:dyDescent="0.35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</row>
    <row r="1660" spans="1:18" s="57" customFormat="1" x14ac:dyDescent="0.35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</row>
    <row r="1661" spans="1:18" s="57" customFormat="1" x14ac:dyDescent="0.35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</row>
    <row r="1662" spans="1:18" s="57" customFormat="1" x14ac:dyDescent="0.35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</row>
    <row r="1663" spans="1:18" s="57" customFormat="1" x14ac:dyDescent="0.35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</row>
    <row r="1664" spans="1:18" s="57" customFormat="1" x14ac:dyDescent="0.35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</row>
    <row r="1665" spans="1:18" s="57" customFormat="1" x14ac:dyDescent="0.35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</row>
    <row r="1666" spans="1:18" s="57" customFormat="1" x14ac:dyDescent="0.35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</row>
    <row r="1667" spans="1:18" s="57" customFormat="1" x14ac:dyDescent="0.35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</row>
    <row r="1668" spans="1:18" s="57" customFormat="1" x14ac:dyDescent="0.35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</row>
    <row r="1669" spans="1:18" s="57" customFormat="1" x14ac:dyDescent="0.35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</row>
    <row r="1670" spans="1:18" s="57" customFormat="1" x14ac:dyDescent="0.35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</row>
    <row r="1671" spans="1:18" s="57" customFormat="1" x14ac:dyDescent="0.35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</row>
    <row r="1672" spans="1:18" s="57" customFormat="1" x14ac:dyDescent="0.35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</row>
    <row r="1673" spans="1:18" s="57" customFormat="1" x14ac:dyDescent="0.35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</row>
    <row r="1674" spans="1:18" s="57" customFormat="1" x14ac:dyDescent="0.35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</row>
    <row r="1675" spans="1:18" s="57" customFormat="1" x14ac:dyDescent="0.35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</row>
    <row r="1676" spans="1:18" s="57" customFormat="1" x14ac:dyDescent="0.35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</row>
    <row r="1677" spans="1:18" s="57" customFormat="1" x14ac:dyDescent="0.35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</row>
    <row r="1678" spans="1:18" s="57" customFormat="1" x14ac:dyDescent="0.35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</row>
    <row r="1679" spans="1:18" s="57" customFormat="1" x14ac:dyDescent="0.35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</row>
    <row r="1680" spans="1:18" s="57" customFormat="1" x14ac:dyDescent="0.35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</row>
    <row r="1681" spans="1:18" s="57" customFormat="1" x14ac:dyDescent="0.35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</row>
    <row r="1682" spans="1:18" s="57" customFormat="1" x14ac:dyDescent="0.35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</row>
    <row r="1683" spans="1:18" s="57" customFormat="1" x14ac:dyDescent="0.35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</row>
    <row r="1684" spans="1:18" s="57" customFormat="1" x14ac:dyDescent="0.35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</row>
    <row r="1685" spans="1:18" s="57" customFormat="1" x14ac:dyDescent="0.35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</row>
    <row r="1686" spans="1:18" s="57" customFormat="1" x14ac:dyDescent="0.35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</row>
    <row r="1687" spans="1:18" s="57" customFormat="1" x14ac:dyDescent="0.35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</row>
    <row r="1688" spans="1:18" s="57" customFormat="1" x14ac:dyDescent="0.35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</row>
    <row r="1689" spans="1:18" s="57" customFormat="1" x14ac:dyDescent="0.35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</row>
    <row r="1690" spans="1:18" s="57" customFormat="1" x14ac:dyDescent="0.35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</row>
    <row r="1691" spans="1:18" s="57" customFormat="1" x14ac:dyDescent="0.35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</row>
    <row r="1692" spans="1:18" s="57" customFormat="1" x14ac:dyDescent="0.35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</row>
    <row r="1693" spans="1:18" s="57" customFormat="1" x14ac:dyDescent="0.35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</row>
    <row r="1694" spans="1:18" s="57" customFormat="1" x14ac:dyDescent="0.35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</row>
    <row r="1695" spans="1:18" s="57" customFormat="1" x14ac:dyDescent="0.35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</row>
    <row r="1696" spans="1:18" s="57" customFormat="1" x14ac:dyDescent="0.35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</row>
    <row r="1697" spans="1:18" s="57" customFormat="1" x14ac:dyDescent="0.35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</row>
    <row r="1698" spans="1:18" s="57" customFormat="1" x14ac:dyDescent="0.35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</row>
    <row r="1699" spans="1:18" s="57" customFormat="1" x14ac:dyDescent="0.35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</row>
    <row r="1700" spans="1:18" s="57" customFormat="1" x14ac:dyDescent="0.35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</row>
    <row r="1701" spans="1:18" s="57" customFormat="1" x14ac:dyDescent="0.35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</row>
    <row r="1702" spans="1:18" s="57" customFormat="1" x14ac:dyDescent="0.35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</row>
    <row r="1703" spans="1:18" s="57" customFormat="1" x14ac:dyDescent="0.35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</row>
    <row r="1704" spans="1:18" s="57" customFormat="1" x14ac:dyDescent="0.35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</row>
    <row r="1705" spans="1:18" s="57" customFormat="1" x14ac:dyDescent="0.35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</row>
    <row r="1706" spans="1:18" s="57" customFormat="1" x14ac:dyDescent="0.35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</row>
    <row r="1707" spans="1:18" s="57" customFormat="1" x14ac:dyDescent="0.35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</row>
    <row r="1708" spans="1:18" s="57" customFormat="1" x14ac:dyDescent="0.35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</row>
    <row r="1709" spans="1:18" s="57" customFormat="1" x14ac:dyDescent="0.35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</row>
    <row r="1710" spans="1:18" s="57" customFormat="1" x14ac:dyDescent="0.35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</row>
    <row r="1711" spans="1:18" s="57" customFormat="1" x14ac:dyDescent="0.35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</row>
    <row r="1712" spans="1:18" s="57" customFormat="1" x14ac:dyDescent="0.35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</row>
    <row r="1713" spans="1:18" s="57" customFormat="1" x14ac:dyDescent="0.35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</row>
    <row r="1714" spans="1:18" s="57" customFormat="1" x14ac:dyDescent="0.35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</row>
    <row r="1715" spans="1:18" s="57" customFormat="1" x14ac:dyDescent="0.35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</row>
    <row r="1716" spans="1:18" s="57" customFormat="1" x14ac:dyDescent="0.35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</row>
    <row r="1717" spans="1:18" s="57" customFormat="1" x14ac:dyDescent="0.35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</row>
    <row r="1718" spans="1:18" s="57" customFormat="1" x14ac:dyDescent="0.35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</row>
    <row r="1719" spans="1:18" s="57" customFormat="1" x14ac:dyDescent="0.35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</row>
    <row r="1720" spans="1:18" s="57" customFormat="1" x14ac:dyDescent="0.35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</row>
    <row r="1721" spans="1:18" s="57" customFormat="1" x14ac:dyDescent="0.35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</row>
    <row r="1722" spans="1:18" s="57" customFormat="1" x14ac:dyDescent="0.35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</row>
    <row r="1723" spans="1:18" s="57" customFormat="1" x14ac:dyDescent="0.35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</row>
    <row r="1724" spans="1:18" s="57" customFormat="1" x14ac:dyDescent="0.35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</row>
    <row r="1725" spans="1:18" s="57" customFormat="1" x14ac:dyDescent="0.35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</row>
    <row r="1726" spans="1:18" s="57" customFormat="1" x14ac:dyDescent="0.35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</row>
    <row r="1727" spans="1:18" s="57" customFormat="1" x14ac:dyDescent="0.35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</row>
    <row r="1728" spans="1:18" s="57" customFormat="1" x14ac:dyDescent="0.35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</row>
    <row r="1729" spans="1:18" s="57" customFormat="1" x14ac:dyDescent="0.35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</row>
    <row r="1730" spans="1:18" s="57" customFormat="1" x14ac:dyDescent="0.35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</row>
    <row r="1731" spans="1:18" s="57" customFormat="1" x14ac:dyDescent="0.35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</row>
    <row r="1732" spans="1:18" s="57" customFormat="1" x14ac:dyDescent="0.35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</row>
    <row r="1733" spans="1:18" s="57" customFormat="1" x14ac:dyDescent="0.35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</row>
    <row r="1734" spans="1:18" s="57" customFormat="1" x14ac:dyDescent="0.35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</row>
    <row r="1735" spans="1:18" s="57" customFormat="1" x14ac:dyDescent="0.35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</row>
    <row r="1736" spans="1:18" s="57" customFormat="1" x14ac:dyDescent="0.35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</row>
    <row r="1737" spans="1:18" s="57" customFormat="1" x14ac:dyDescent="0.35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</row>
    <row r="1738" spans="1:18" s="57" customFormat="1" x14ac:dyDescent="0.35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</row>
    <row r="1739" spans="1:18" s="57" customFormat="1" x14ac:dyDescent="0.35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</row>
    <row r="1740" spans="1:18" s="57" customFormat="1" x14ac:dyDescent="0.35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</row>
    <row r="1741" spans="1:18" s="57" customFormat="1" x14ac:dyDescent="0.35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</row>
    <row r="1742" spans="1:18" s="57" customFormat="1" x14ac:dyDescent="0.35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</row>
    <row r="1743" spans="1:18" s="57" customFormat="1" x14ac:dyDescent="0.35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</row>
    <row r="1744" spans="1:18" s="57" customFormat="1" x14ac:dyDescent="0.35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</row>
    <row r="1745" spans="1:18" s="57" customFormat="1" x14ac:dyDescent="0.35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</row>
    <row r="1746" spans="1:18" s="57" customFormat="1" x14ac:dyDescent="0.35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</row>
    <row r="1747" spans="1:18" s="57" customFormat="1" x14ac:dyDescent="0.35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</row>
    <row r="1748" spans="1:18" s="57" customFormat="1" x14ac:dyDescent="0.35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</row>
    <row r="1749" spans="1:18" s="57" customFormat="1" x14ac:dyDescent="0.35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</row>
    <row r="1750" spans="1:18" s="57" customFormat="1" x14ac:dyDescent="0.35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</row>
    <row r="1751" spans="1:18" s="57" customFormat="1" x14ac:dyDescent="0.35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</row>
    <row r="1752" spans="1:18" s="57" customFormat="1" x14ac:dyDescent="0.35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</row>
    <row r="1753" spans="1:18" s="57" customFormat="1" x14ac:dyDescent="0.35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</row>
    <row r="1754" spans="1:18" s="57" customFormat="1" x14ac:dyDescent="0.35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</row>
    <row r="1755" spans="1:18" s="57" customFormat="1" x14ac:dyDescent="0.35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</row>
    <row r="1756" spans="1:18" s="57" customFormat="1" x14ac:dyDescent="0.35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</row>
    <row r="1757" spans="1:18" s="57" customFormat="1" x14ac:dyDescent="0.35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</row>
    <row r="1758" spans="1:18" s="57" customFormat="1" x14ac:dyDescent="0.35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</row>
    <row r="1759" spans="1:18" s="57" customFormat="1" x14ac:dyDescent="0.35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</row>
    <row r="1760" spans="1:18" s="57" customFormat="1" x14ac:dyDescent="0.35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</row>
    <row r="1761" spans="1:18" s="57" customFormat="1" x14ac:dyDescent="0.35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</row>
    <row r="1762" spans="1:18" s="57" customFormat="1" x14ac:dyDescent="0.35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</row>
    <row r="1763" spans="1:18" s="57" customFormat="1" x14ac:dyDescent="0.35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</row>
    <row r="1764" spans="1:18" s="57" customFormat="1" x14ac:dyDescent="0.35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</row>
    <row r="1765" spans="1:18" s="57" customFormat="1" x14ac:dyDescent="0.35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</row>
    <row r="1766" spans="1:18" s="57" customFormat="1" x14ac:dyDescent="0.35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</row>
    <row r="1767" spans="1:18" s="57" customFormat="1" x14ac:dyDescent="0.35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</row>
    <row r="1768" spans="1:18" s="57" customFormat="1" x14ac:dyDescent="0.35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</row>
    <row r="1769" spans="1:18" s="57" customFormat="1" x14ac:dyDescent="0.35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</row>
    <row r="1770" spans="1:18" s="57" customFormat="1" x14ac:dyDescent="0.35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</row>
    <row r="1771" spans="1:18" s="57" customFormat="1" x14ac:dyDescent="0.35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</row>
    <row r="1772" spans="1:18" s="57" customFormat="1" x14ac:dyDescent="0.35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</row>
    <row r="1773" spans="1:18" s="57" customFormat="1" x14ac:dyDescent="0.35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</row>
    <row r="1774" spans="1:18" s="57" customFormat="1" x14ac:dyDescent="0.35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</row>
    <row r="1775" spans="1:18" s="57" customFormat="1" x14ac:dyDescent="0.35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</row>
    <row r="1776" spans="1:18" s="57" customFormat="1" x14ac:dyDescent="0.35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</row>
    <row r="1777" spans="1:18" s="57" customFormat="1" x14ac:dyDescent="0.35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</row>
    <row r="1778" spans="1:18" s="57" customFormat="1" x14ac:dyDescent="0.35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</row>
    <row r="1779" spans="1:18" s="57" customFormat="1" x14ac:dyDescent="0.35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</row>
    <row r="1780" spans="1:18" s="57" customFormat="1" x14ac:dyDescent="0.35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</row>
    <row r="1781" spans="1:18" s="57" customFormat="1" x14ac:dyDescent="0.35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</row>
    <row r="1782" spans="1:18" s="57" customFormat="1" x14ac:dyDescent="0.35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</row>
    <row r="1783" spans="1:18" s="57" customFormat="1" x14ac:dyDescent="0.35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</row>
    <row r="1784" spans="1:18" s="57" customFormat="1" x14ac:dyDescent="0.35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</row>
    <row r="1785" spans="1:18" s="57" customFormat="1" x14ac:dyDescent="0.35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</row>
    <row r="1786" spans="1:18" s="57" customFormat="1" x14ac:dyDescent="0.35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</row>
    <row r="1787" spans="1:18" s="57" customFormat="1" x14ac:dyDescent="0.35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</row>
    <row r="1788" spans="1:18" s="57" customFormat="1" x14ac:dyDescent="0.35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</row>
    <row r="1789" spans="1:18" s="57" customFormat="1" x14ac:dyDescent="0.35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</row>
    <row r="1790" spans="1:18" s="57" customFormat="1" x14ac:dyDescent="0.35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</row>
    <row r="1791" spans="1:18" s="57" customFormat="1" x14ac:dyDescent="0.35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</row>
    <row r="1792" spans="1:18" s="57" customFormat="1" x14ac:dyDescent="0.35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</row>
    <row r="1793" spans="1:18" s="57" customFormat="1" x14ac:dyDescent="0.35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</row>
    <row r="1794" spans="1:18" s="57" customFormat="1" x14ac:dyDescent="0.35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</row>
    <row r="1795" spans="1:18" s="57" customFormat="1" x14ac:dyDescent="0.35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</row>
    <row r="1796" spans="1:18" s="57" customFormat="1" x14ac:dyDescent="0.35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</row>
    <row r="1797" spans="1:18" s="57" customFormat="1" x14ac:dyDescent="0.35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</row>
    <row r="1798" spans="1:18" s="57" customFormat="1" x14ac:dyDescent="0.35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</row>
    <row r="1799" spans="1:18" s="57" customFormat="1" x14ac:dyDescent="0.35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</row>
    <row r="1800" spans="1:18" s="57" customFormat="1" x14ac:dyDescent="0.35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</row>
    <row r="1801" spans="1:18" s="57" customFormat="1" x14ac:dyDescent="0.35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</row>
    <row r="1802" spans="1:18" s="57" customFormat="1" x14ac:dyDescent="0.35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</row>
    <row r="1803" spans="1:18" s="57" customFormat="1" x14ac:dyDescent="0.35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</row>
    <row r="1804" spans="1:18" s="57" customFormat="1" x14ac:dyDescent="0.35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</row>
    <row r="1805" spans="1:18" s="57" customFormat="1" x14ac:dyDescent="0.35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</row>
    <row r="1806" spans="1:18" s="57" customFormat="1" x14ac:dyDescent="0.35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</row>
    <row r="1807" spans="1:18" s="57" customFormat="1" x14ac:dyDescent="0.35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</row>
    <row r="1808" spans="1:18" s="57" customFormat="1" x14ac:dyDescent="0.35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</row>
    <row r="1809" spans="1:18" s="57" customFormat="1" x14ac:dyDescent="0.35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</row>
    <row r="1810" spans="1:18" s="57" customFormat="1" x14ac:dyDescent="0.35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</row>
    <row r="1811" spans="1:18" s="57" customFormat="1" x14ac:dyDescent="0.35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</row>
    <row r="1812" spans="1:18" s="57" customFormat="1" x14ac:dyDescent="0.35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</row>
    <row r="1813" spans="1:18" s="57" customFormat="1" x14ac:dyDescent="0.35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</row>
    <row r="1814" spans="1:18" s="57" customFormat="1" x14ac:dyDescent="0.35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</row>
    <row r="1815" spans="1:18" s="57" customFormat="1" x14ac:dyDescent="0.35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</row>
    <row r="1816" spans="1:18" s="57" customFormat="1" x14ac:dyDescent="0.35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</row>
    <row r="1817" spans="1:18" s="57" customFormat="1" x14ac:dyDescent="0.35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</row>
    <row r="1818" spans="1:18" s="57" customFormat="1" x14ac:dyDescent="0.35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</row>
    <row r="1819" spans="1:18" s="57" customFormat="1" x14ac:dyDescent="0.35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</row>
    <row r="1820" spans="1:18" s="57" customFormat="1" x14ac:dyDescent="0.35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</row>
    <row r="1821" spans="1:18" s="57" customFormat="1" x14ac:dyDescent="0.35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</row>
    <row r="1822" spans="1:18" s="57" customFormat="1" x14ac:dyDescent="0.35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</row>
    <row r="1823" spans="1:18" s="57" customFormat="1" x14ac:dyDescent="0.35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</row>
    <row r="1824" spans="1:18" s="57" customFormat="1" x14ac:dyDescent="0.35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</row>
    <row r="1825" spans="1:18" s="57" customFormat="1" x14ac:dyDescent="0.35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</row>
    <row r="1826" spans="1:18" s="57" customFormat="1" x14ac:dyDescent="0.35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</row>
    <row r="1827" spans="1:18" s="57" customFormat="1" x14ac:dyDescent="0.35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</row>
    <row r="1828" spans="1:18" s="57" customFormat="1" x14ac:dyDescent="0.35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</row>
    <row r="1829" spans="1:18" s="57" customFormat="1" x14ac:dyDescent="0.35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</row>
    <row r="1830" spans="1:18" s="57" customFormat="1" x14ac:dyDescent="0.35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</row>
    <row r="1831" spans="1:18" s="57" customFormat="1" x14ac:dyDescent="0.35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</row>
    <row r="1832" spans="1:18" s="57" customFormat="1" x14ac:dyDescent="0.35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</row>
    <row r="1833" spans="1:18" s="57" customFormat="1" x14ac:dyDescent="0.35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</row>
    <row r="1834" spans="1:18" s="57" customFormat="1" x14ac:dyDescent="0.35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</row>
    <row r="1835" spans="1:18" s="57" customFormat="1" x14ac:dyDescent="0.35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</row>
    <row r="1836" spans="1:18" s="57" customFormat="1" x14ac:dyDescent="0.35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</row>
    <row r="1837" spans="1:18" s="57" customFormat="1" x14ac:dyDescent="0.35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</row>
    <row r="1838" spans="1:18" s="57" customFormat="1" x14ac:dyDescent="0.35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</row>
    <row r="1839" spans="1:18" s="57" customFormat="1" x14ac:dyDescent="0.35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</row>
    <row r="1840" spans="1:18" s="57" customFormat="1" x14ac:dyDescent="0.35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</row>
    <row r="1841" spans="1:18" s="57" customFormat="1" x14ac:dyDescent="0.35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</row>
    <row r="1842" spans="1:18" s="57" customFormat="1" x14ac:dyDescent="0.35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</row>
    <row r="1843" spans="1:18" s="57" customFormat="1" x14ac:dyDescent="0.35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</row>
    <row r="1844" spans="1:18" s="57" customFormat="1" x14ac:dyDescent="0.35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</row>
    <row r="1845" spans="1:18" s="57" customFormat="1" x14ac:dyDescent="0.35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</row>
    <row r="1846" spans="1:18" s="57" customFormat="1" x14ac:dyDescent="0.35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</row>
    <row r="1847" spans="1:18" s="57" customFormat="1" x14ac:dyDescent="0.35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</row>
    <row r="1848" spans="1:18" s="57" customFormat="1" x14ac:dyDescent="0.35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</row>
    <row r="1849" spans="1:18" s="57" customFormat="1" x14ac:dyDescent="0.35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</row>
    <row r="1850" spans="1:18" s="57" customFormat="1" x14ac:dyDescent="0.35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</row>
    <row r="1851" spans="1:18" s="57" customFormat="1" x14ac:dyDescent="0.35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</row>
    <row r="1852" spans="1:18" s="57" customFormat="1" x14ac:dyDescent="0.35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</row>
    <row r="1853" spans="1:18" s="57" customFormat="1" x14ac:dyDescent="0.35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</row>
    <row r="1854" spans="1:18" s="57" customFormat="1" x14ac:dyDescent="0.35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</row>
    <row r="1855" spans="1:18" s="57" customFormat="1" x14ac:dyDescent="0.35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</row>
    <row r="1856" spans="1:18" s="57" customFormat="1" x14ac:dyDescent="0.35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</row>
    <row r="1857" spans="1:18" s="57" customFormat="1" x14ac:dyDescent="0.35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</row>
    <row r="1858" spans="1:18" s="57" customFormat="1" x14ac:dyDescent="0.35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</row>
    <row r="1859" spans="1:18" s="57" customFormat="1" x14ac:dyDescent="0.35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</row>
    <row r="1860" spans="1:18" s="57" customFormat="1" x14ac:dyDescent="0.35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</row>
    <row r="1861" spans="1:18" s="57" customFormat="1" x14ac:dyDescent="0.35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</row>
    <row r="1862" spans="1:18" s="57" customFormat="1" x14ac:dyDescent="0.35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</row>
    <row r="1863" spans="1:18" s="57" customFormat="1" x14ac:dyDescent="0.35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</row>
    <row r="1864" spans="1:18" s="57" customFormat="1" x14ac:dyDescent="0.35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</row>
    <row r="1865" spans="1:18" s="57" customFormat="1" x14ac:dyDescent="0.35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</row>
    <row r="1866" spans="1:18" s="57" customFormat="1" x14ac:dyDescent="0.35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</row>
    <row r="1867" spans="1:18" s="57" customFormat="1" x14ac:dyDescent="0.35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</row>
    <row r="1868" spans="1:18" s="57" customFormat="1" x14ac:dyDescent="0.35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</row>
    <row r="1869" spans="1:18" s="57" customFormat="1" x14ac:dyDescent="0.35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</row>
    <row r="1870" spans="1:18" s="57" customFormat="1" x14ac:dyDescent="0.35">
      <c r="A1870" s="2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</row>
    <row r="1871" spans="1:18" s="57" customFormat="1" x14ac:dyDescent="0.35">
      <c r="A1871" s="2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</row>
    <row r="1872" spans="1:18" s="57" customFormat="1" x14ac:dyDescent="0.35">
      <c r="A1872" s="2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</row>
    <row r="1873" spans="1:18" s="57" customFormat="1" x14ac:dyDescent="0.35">
      <c r="A1873" s="2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</row>
    <row r="1874" spans="1:18" s="57" customFormat="1" x14ac:dyDescent="0.35">
      <c r="A1874" s="2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</row>
    <row r="1875" spans="1:18" s="57" customFormat="1" x14ac:dyDescent="0.35">
      <c r="A1875" s="2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</row>
    <row r="1876" spans="1:18" s="57" customFormat="1" x14ac:dyDescent="0.35">
      <c r="A1876" s="2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</row>
    <row r="1877" spans="1:18" s="57" customFormat="1" x14ac:dyDescent="0.35">
      <c r="A1877" s="2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</row>
    <row r="1878" spans="1:18" s="57" customFormat="1" x14ac:dyDescent="0.35">
      <c r="A1878" s="2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</row>
    <row r="1879" spans="1:18" s="57" customFormat="1" x14ac:dyDescent="0.35">
      <c r="A1879" s="2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</row>
    <row r="1880" spans="1:18" s="57" customFormat="1" x14ac:dyDescent="0.35">
      <c r="A1880" s="2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</row>
    <row r="1881" spans="1:18" s="57" customFormat="1" x14ac:dyDescent="0.35">
      <c r="A1881" s="2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</row>
    <row r="1882" spans="1:18" s="57" customFormat="1" x14ac:dyDescent="0.35">
      <c r="A1882" s="2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</row>
    <row r="1883" spans="1:18" s="57" customFormat="1" x14ac:dyDescent="0.35">
      <c r="A1883" s="2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</row>
    <row r="1884" spans="1:18" s="57" customFormat="1" x14ac:dyDescent="0.35">
      <c r="A1884" s="2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</row>
    <row r="1885" spans="1:18" s="57" customFormat="1" x14ac:dyDescent="0.35">
      <c r="A1885" s="2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</row>
    <row r="1886" spans="1:18" s="57" customFormat="1" x14ac:dyDescent="0.35">
      <c r="A1886" s="2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</row>
    <row r="1887" spans="1:18" s="57" customFormat="1" x14ac:dyDescent="0.35">
      <c r="A1887" s="2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</row>
    <row r="1888" spans="1:18" s="57" customFormat="1" x14ac:dyDescent="0.35">
      <c r="A1888" s="2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</row>
    <row r="1889" spans="1:18" s="57" customFormat="1" x14ac:dyDescent="0.35">
      <c r="A1889" s="2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</row>
    <row r="1890" spans="1:18" s="57" customFormat="1" x14ac:dyDescent="0.35">
      <c r="A1890" s="2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</row>
    <row r="1891" spans="1:18" s="57" customFormat="1" x14ac:dyDescent="0.35">
      <c r="A1891" s="2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</row>
    <row r="1892" spans="1:18" s="57" customFormat="1" x14ac:dyDescent="0.35">
      <c r="A1892" s="2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</row>
    <row r="1893" spans="1:18" s="57" customFormat="1" x14ac:dyDescent="0.35">
      <c r="A1893" s="2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</row>
    <row r="1894" spans="1:18" s="57" customFormat="1" x14ac:dyDescent="0.35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</row>
    <row r="1895" spans="1:18" s="57" customFormat="1" x14ac:dyDescent="0.35">
      <c r="A1895" s="2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</row>
    <row r="1896" spans="1:18" s="57" customFormat="1" x14ac:dyDescent="0.35">
      <c r="A1896" s="2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</row>
    <row r="1897" spans="1:18" s="57" customFormat="1" x14ac:dyDescent="0.35">
      <c r="A1897" s="2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</row>
    <row r="1898" spans="1:18" s="57" customFormat="1" x14ac:dyDescent="0.35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</row>
    <row r="1899" spans="1:18" s="57" customFormat="1" x14ac:dyDescent="0.35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</row>
    <row r="1900" spans="1:18" s="57" customFormat="1" x14ac:dyDescent="0.35">
      <c r="A1900" s="2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</row>
    <row r="1901" spans="1:18" s="57" customFormat="1" x14ac:dyDescent="0.35">
      <c r="A1901" s="2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</row>
    <row r="1902" spans="1:18" s="57" customFormat="1" x14ac:dyDescent="0.35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</row>
    <row r="1903" spans="1:18" s="57" customFormat="1" x14ac:dyDescent="0.35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</row>
    <row r="1904" spans="1:18" s="57" customFormat="1" x14ac:dyDescent="0.35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</row>
    <row r="1905" spans="1:18" s="57" customFormat="1" x14ac:dyDescent="0.35">
      <c r="A1905" s="2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</row>
    <row r="1906" spans="1:18" s="57" customFormat="1" x14ac:dyDescent="0.35">
      <c r="A1906" s="2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</row>
    <row r="1907" spans="1:18" s="57" customFormat="1" x14ac:dyDescent="0.35">
      <c r="A1907" s="2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</row>
    <row r="1908" spans="1:18" s="57" customFormat="1" x14ac:dyDescent="0.35">
      <c r="A1908" s="2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</row>
    <row r="1909" spans="1:18" s="57" customFormat="1" x14ac:dyDescent="0.35">
      <c r="A1909" s="2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</row>
    <row r="1910" spans="1:18" s="57" customFormat="1" x14ac:dyDescent="0.35">
      <c r="A1910" s="2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</row>
    <row r="1911" spans="1:18" s="57" customFormat="1" x14ac:dyDescent="0.35">
      <c r="A1911" s="2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</row>
    <row r="1912" spans="1:18" s="57" customFormat="1" x14ac:dyDescent="0.35">
      <c r="A1912" s="2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</row>
    <row r="1913" spans="1:18" s="57" customFormat="1" x14ac:dyDescent="0.35">
      <c r="A1913" s="2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</row>
    <row r="1914" spans="1:18" s="57" customFormat="1" x14ac:dyDescent="0.35">
      <c r="A1914" s="2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</row>
    <row r="1915" spans="1:18" s="57" customFormat="1" x14ac:dyDescent="0.35">
      <c r="A1915" s="2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</row>
    <row r="1916" spans="1:18" s="57" customFormat="1" x14ac:dyDescent="0.35">
      <c r="A1916" s="2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</row>
    <row r="1917" spans="1:18" s="57" customFormat="1" x14ac:dyDescent="0.35">
      <c r="A1917" s="2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</row>
    <row r="1918" spans="1:18" s="57" customFormat="1" x14ac:dyDescent="0.35">
      <c r="A1918" s="2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</row>
    <row r="1919" spans="1:18" s="57" customFormat="1" x14ac:dyDescent="0.35">
      <c r="A1919" s="2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</row>
    <row r="1920" spans="1:18" s="57" customFormat="1" x14ac:dyDescent="0.35">
      <c r="A1920" s="2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</row>
    <row r="1921" spans="1:18" s="57" customFormat="1" x14ac:dyDescent="0.35">
      <c r="A1921" s="2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</row>
    <row r="1922" spans="1:18" s="57" customFormat="1" x14ac:dyDescent="0.35">
      <c r="A1922" s="2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</row>
    <row r="1923" spans="1:18" s="57" customFormat="1" x14ac:dyDescent="0.35">
      <c r="A1923" s="2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</row>
    <row r="1924" spans="1:18" s="57" customFormat="1" x14ac:dyDescent="0.35">
      <c r="A1924" s="2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</row>
    <row r="1925" spans="1:18" s="57" customFormat="1" x14ac:dyDescent="0.35">
      <c r="A1925" s="2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</row>
    <row r="1926" spans="1:18" s="57" customFormat="1" x14ac:dyDescent="0.35">
      <c r="A1926" s="2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</row>
    <row r="1927" spans="1:18" s="57" customFormat="1" x14ac:dyDescent="0.35">
      <c r="A1927" s="2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</row>
    <row r="1928" spans="1:18" s="57" customFormat="1" x14ac:dyDescent="0.35">
      <c r="A1928" s="2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</row>
    <row r="1929" spans="1:18" s="57" customFormat="1" x14ac:dyDescent="0.35">
      <c r="A1929" s="2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</row>
    <row r="1930" spans="1:18" s="57" customFormat="1" x14ac:dyDescent="0.35">
      <c r="A1930" s="2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</row>
    <row r="1931" spans="1:18" s="57" customFormat="1" x14ac:dyDescent="0.35">
      <c r="A1931" s="2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</row>
    <row r="1932" spans="1:18" s="57" customFormat="1" x14ac:dyDescent="0.35">
      <c r="A1932" s="2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</row>
    <row r="1933" spans="1:18" s="57" customFormat="1" x14ac:dyDescent="0.35">
      <c r="A1933" s="2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</row>
    <row r="1934" spans="1:18" s="57" customFormat="1" x14ac:dyDescent="0.35">
      <c r="A1934" s="2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</row>
    <row r="1935" spans="1:18" s="57" customFormat="1" x14ac:dyDescent="0.35">
      <c r="A1935" s="2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</row>
    <row r="1936" spans="1:18" s="57" customFormat="1" x14ac:dyDescent="0.35">
      <c r="A1936" s="2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</row>
    <row r="1937" spans="1:18" s="57" customFormat="1" x14ac:dyDescent="0.35">
      <c r="A1937" s="2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</row>
    <row r="1938" spans="1:18" s="57" customFormat="1" x14ac:dyDescent="0.35">
      <c r="A1938" s="2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</row>
    <row r="1939" spans="1:18" s="57" customFormat="1" x14ac:dyDescent="0.35">
      <c r="A1939" s="2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</row>
    <row r="1940" spans="1:18" s="57" customFormat="1" x14ac:dyDescent="0.35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</row>
    <row r="1941" spans="1:18" s="57" customFormat="1" x14ac:dyDescent="0.35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</row>
    <row r="1942" spans="1:18" s="57" customFormat="1" x14ac:dyDescent="0.35">
      <c r="A1942" s="2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</row>
    <row r="1943" spans="1:18" s="57" customFormat="1" x14ac:dyDescent="0.35">
      <c r="A1943" s="2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</row>
    <row r="1944" spans="1:18" s="57" customFormat="1" x14ac:dyDescent="0.35">
      <c r="A1944" s="2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</row>
    <row r="1945" spans="1:18" s="57" customFormat="1" x14ac:dyDescent="0.35">
      <c r="A1945" s="2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</row>
    <row r="1946" spans="1:18" s="57" customFormat="1" x14ac:dyDescent="0.35">
      <c r="A1946" s="2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</row>
    <row r="1947" spans="1:18" s="57" customFormat="1" x14ac:dyDescent="0.35">
      <c r="A1947" s="2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</row>
    <row r="1948" spans="1:18" s="57" customFormat="1" x14ac:dyDescent="0.35">
      <c r="A1948" s="2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</row>
    <row r="1949" spans="1:18" s="57" customFormat="1" x14ac:dyDescent="0.35">
      <c r="A1949" s="2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</row>
    <row r="1950" spans="1:18" s="57" customFormat="1" x14ac:dyDescent="0.35">
      <c r="A1950" s="2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</row>
    <row r="1951" spans="1:18" s="57" customFormat="1" x14ac:dyDescent="0.35">
      <c r="A1951" s="2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</row>
    <row r="1952" spans="1:18" s="57" customFormat="1" x14ac:dyDescent="0.35">
      <c r="A1952" s="2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</row>
    <row r="1953" spans="1:18" s="57" customFormat="1" x14ac:dyDescent="0.35">
      <c r="A1953" s="2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</row>
    <row r="1954" spans="1:18" s="57" customFormat="1" x14ac:dyDescent="0.35">
      <c r="A1954" s="2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</row>
    <row r="1955" spans="1:18" s="57" customFormat="1" x14ac:dyDescent="0.35">
      <c r="A1955" s="2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</row>
    <row r="1956" spans="1:18" s="57" customFormat="1" x14ac:dyDescent="0.35">
      <c r="A1956" s="2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</row>
    <row r="1957" spans="1:18" s="57" customFormat="1" x14ac:dyDescent="0.35">
      <c r="A1957" s="2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</row>
    <row r="1958" spans="1:18" s="57" customFormat="1" x14ac:dyDescent="0.35">
      <c r="A1958" s="2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</row>
    <row r="1959" spans="1:18" s="57" customFormat="1" x14ac:dyDescent="0.35">
      <c r="A1959" s="2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</row>
    <row r="1960" spans="1:18" s="57" customFormat="1" x14ac:dyDescent="0.35">
      <c r="A1960" s="2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</row>
    <row r="1961" spans="1:18" s="57" customFormat="1" x14ac:dyDescent="0.35">
      <c r="A1961" s="2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</row>
    <row r="1962" spans="1:18" s="57" customFormat="1" x14ac:dyDescent="0.35">
      <c r="A1962" s="2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</row>
    <row r="1963" spans="1:18" s="57" customFormat="1" x14ac:dyDescent="0.35">
      <c r="A1963" s="2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</row>
    <row r="1964" spans="1:18" s="57" customFormat="1" x14ac:dyDescent="0.35">
      <c r="A1964" s="2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</row>
    <row r="1965" spans="1:18" s="57" customFormat="1" x14ac:dyDescent="0.35">
      <c r="A1965" s="2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</row>
    <row r="1966" spans="1:18" s="57" customFormat="1" x14ac:dyDescent="0.35">
      <c r="A1966" s="2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</row>
    <row r="1967" spans="1:18" s="57" customFormat="1" x14ac:dyDescent="0.35">
      <c r="A1967" s="2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</row>
    <row r="1968" spans="1:18" s="57" customFormat="1" x14ac:dyDescent="0.35">
      <c r="A1968" s="2"/>
      <c r="B1968" s="2"/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</row>
    <row r="1969" spans="1:18" s="57" customFormat="1" x14ac:dyDescent="0.35">
      <c r="A1969" s="2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</row>
    <row r="1970" spans="1:18" s="57" customFormat="1" x14ac:dyDescent="0.35">
      <c r="A1970" s="2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</row>
    <row r="1971" spans="1:18" s="57" customFormat="1" x14ac:dyDescent="0.35">
      <c r="A1971" s="2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</row>
    <row r="1972" spans="1:18" s="57" customFormat="1" x14ac:dyDescent="0.35">
      <c r="A1972" s="2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</row>
    <row r="1973" spans="1:18" s="57" customFormat="1" x14ac:dyDescent="0.35">
      <c r="A1973" s="2"/>
      <c r="B1973" s="2"/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</row>
    <row r="1974" spans="1:18" s="57" customFormat="1" x14ac:dyDescent="0.35">
      <c r="A1974" s="2"/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</row>
    <row r="1975" spans="1:18" s="57" customFormat="1" x14ac:dyDescent="0.35">
      <c r="A1975" s="2"/>
      <c r="B1975" s="2"/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</row>
    <row r="1976" spans="1:18" s="57" customFormat="1" x14ac:dyDescent="0.35">
      <c r="A1976" s="2"/>
      <c r="B1976" s="2"/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</row>
    <row r="1977" spans="1:18" s="57" customFormat="1" x14ac:dyDescent="0.35">
      <c r="A1977" s="2"/>
      <c r="B1977" s="2"/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</row>
    <row r="1978" spans="1:18" s="57" customFormat="1" x14ac:dyDescent="0.35">
      <c r="A1978" s="2"/>
      <c r="B1978" s="2"/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</row>
    <row r="1979" spans="1:18" s="57" customFormat="1" x14ac:dyDescent="0.35">
      <c r="A1979" s="2"/>
      <c r="B1979" s="2"/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</row>
    <row r="1980" spans="1:18" s="57" customFormat="1" x14ac:dyDescent="0.35">
      <c r="A1980" s="2"/>
      <c r="B1980" s="2"/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</row>
    <row r="1981" spans="1:18" s="57" customFormat="1" x14ac:dyDescent="0.35">
      <c r="A1981" s="2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</row>
    <row r="1982" spans="1:18" s="57" customFormat="1" x14ac:dyDescent="0.35">
      <c r="A1982" s="2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</row>
    <row r="1983" spans="1:18" s="57" customFormat="1" x14ac:dyDescent="0.35">
      <c r="A1983" s="2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</row>
    <row r="1984" spans="1:18" s="57" customFormat="1" x14ac:dyDescent="0.35">
      <c r="A1984" s="2"/>
      <c r="B1984" s="2"/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</row>
    <row r="1985" spans="1:18" s="57" customFormat="1" x14ac:dyDescent="0.35">
      <c r="A1985" s="2"/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</row>
    <row r="1986" spans="1:18" s="57" customFormat="1" x14ac:dyDescent="0.35">
      <c r="A1986" s="2"/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</row>
    <row r="1987" spans="1:18" s="57" customFormat="1" x14ac:dyDescent="0.35">
      <c r="A1987" s="2"/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</row>
    <row r="1988" spans="1:18" s="57" customFormat="1" x14ac:dyDescent="0.35">
      <c r="A1988" s="2"/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</row>
    <row r="1989" spans="1:18" s="57" customFormat="1" x14ac:dyDescent="0.35">
      <c r="A1989" s="2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</row>
    <row r="1990" spans="1:18" s="57" customFormat="1" x14ac:dyDescent="0.35">
      <c r="A1990" s="2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</row>
    <row r="1991" spans="1:18" s="57" customFormat="1" x14ac:dyDescent="0.35">
      <c r="A1991" s="2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</row>
    <row r="1992" spans="1:18" s="57" customFormat="1" x14ac:dyDescent="0.35">
      <c r="A1992" s="2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</row>
    <row r="1993" spans="1:18" s="57" customFormat="1" x14ac:dyDescent="0.35">
      <c r="A1993" s="2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</row>
    <row r="1994" spans="1:18" s="57" customFormat="1" x14ac:dyDescent="0.35">
      <c r="A1994" s="2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</row>
    <row r="1995" spans="1:18" s="57" customFormat="1" x14ac:dyDescent="0.35">
      <c r="A1995" s="2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</row>
    <row r="1996" spans="1:18" s="57" customFormat="1" x14ac:dyDescent="0.35">
      <c r="A1996" s="2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</row>
    <row r="1997" spans="1:18" s="57" customFormat="1" x14ac:dyDescent="0.35">
      <c r="A1997" s="2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</row>
    <row r="1998" spans="1:18" s="57" customFormat="1" x14ac:dyDescent="0.35">
      <c r="A1998" s="2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</row>
    <row r="1999" spans="1:18" s="57" customFormat="1" x14ac:dyDescent="0.35">
      <c r="A1999" s="2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</row>
    <row r="2000" spans="1:18" s="57" customFormat="1" x14ac:dyDescent="0.35">
      <c r="A2000" s="2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</row>
    <row r="2001" spans="1:18" s="57" customFormat="1" x14ac:dyDescent="0.35">
      <c r="A2001" s="2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</row>
    <row r="2002" spans="1:18" s="57" customFormat="1" x14ac:dyDescent="0.35">
      <c r="A2002" s="2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</row>
    <row r="2003" spans="1:18" s="57" customFormat="1" x14ac:dyDescent="0.35">
      <c r="A2003" s="2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</row>
    <row r="2004" spans="1:18" s="57" customFormat="1" x14ac:dyDescent="0.35">
      <c r="A2004" s="2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</row>
    <row r="2005" spans="1:18" s="57" customFormat="1" x14ac:dyDescent="0.35">
      <c r="A2005" s="2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</row>
    <row r="2006" spans="1:18" s="57" customFormat="1" x14ac:dyDescent="0.35">
      <c r="A2006" s="2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</row>
    <row r="2007" spans="1:18" s="57" customFormat="1" x14ac:dyDescent="0.35">
      <c r="A2007" s="2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</row>
    <row r="2008" spans="1:18" s="57" customFormat="1" x14ac:dyDescent="0.35">
      <c r="A2008" s="2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</row>
    <row r="2009" spans="1:18" s="57" customFormat="1" x14ac:dyDescent="0.35">
      <c r="A2009" s="2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</row>
    <row r="2010" spans="1:18" s="57" customFormat="1" x14ac:dyDescent="0.35">
      <c r="A2010" s="2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</row>
    <row r="2011" spans="1:18" s="57" customFormat="1" x14ac:dyDescent="0.35">
      <c r="A2011" s="2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</row>
    <row r="2012" spans="1:18" s="57" customFormat="1" x14ac:dyDescent="0.35">
      <c r="A2012" s="2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</row>
    <row r="2013" spans="1:18" s="57" customFormat="1" x14ac:dyDescent="0.35">
      <c r="A2013" s="2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</row>
    <row r="2014" spans="1:18" s="57" customFormat="1" x14ac:dyDescent="0.35">
      <c r="A2014" s="2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</row>
    <row r="2015" spans="1:18" s="57" customFormat="1" x14ac:dyDescent="0.35">
      <c r="A2015" s="2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</row>
    <row r="2016" spans="1:18" s="57" customFormat="1" x14ac:dyDescent="0.35">
      <c r="A2016" s="2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</row>
    <row r="2017" spans="1:18" s="57" customFormat="1" x14ac:dyDescent="0.35">
      <c r="A2017" s="2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</row>
    <row r="2018" spans="1:18" s="57" customFormat="1" x14ac:dyDescent="0.35">
      <c r="A2018" s="2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</row>
    <row r="2019" spans="1:18" s="57" customFormat="1" x14ac:dyDescent="0.35">
      <c r="A2019" s="2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</row>
    <row r="2020" spans="1:18" s="57" customFormat="1" x14ac:dyDescent="0.35">
      <c r="A2020" s="2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</row>
    <row r="2021" spans="1:18" s="57" customFormat="1" x14ac:dyDescent="0.35">
      <c r="A2021" s="2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</row>
    <row r="2022" spans="1:18" s="57" customFormat="1" x14ac:dyDescent="0.35">
      <c r="A2022" s="2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</row>
    <row r="2023" spans="1:18" s="57" customFormat="1" x14ac:dyDescent="0.35">
      <c r="A2023" s="2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</row>
    <row r="2024" spans="1:18" s="57" customFormat="1" x14ac:dyDescent="0.35">
      <c r="A2024" s="2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</row>
    <row r="2025" spans="1:18" s="57" customFormat="1" x14ac:dyDescent="0.35">
      <c r="A2025" s="2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</row>
    <row r="2026" spans="1:18" s="57" customFormat="1" x14ac:dyDescent="0.35">
      <c r="A2026" s="2"/>
      <c r="B2026" s="2"/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</row>
    <row r="2027" spans="1:18" s="57" customFormat="1" x14ac:dyDescent="0.35">
      <c r="A2027" s="2"/>
      <c r="B2027" s="2"/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</row>
    <row r="2028" spans="1:18" s="57" customFormat="1" x14ac:dyDescent="0.35">
      <c r="A2028" s="2"/>
      <c r="B2028" s="2"/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</row>
    <row r="2029" spans="1:18" s="57" customFormat="1" x14ac:dyDescent="0.35">
      <c r="A2029" s="2"/>
      <c r="B2029" s="2"/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</row>
    <row r="2030" spans="1:18" s="57" customFormat="1" x14ac:dyDescent="0.35">
      <c r="A2030" s="2"/>
      <c r="B2030" s="2"/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</row>
    <row r="2031" spans="1:18" s="57" customFormat="1" x14ac:dyDescent="0.35">
      <c r="A2031" s="2"/>
      <c r="B2031" s="2"/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</row>
    <row r="2032" spans="1:18" s="57" customFormat="1" x14ac:dyDescent="0.35">
      <c r="A2032" s="2"/>
      <c r="B2032" s="2"/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</row>
    <row r="2033" spans="1:18" s="57" customFormat="1" x14ac:dyDescent="0.35">
      <c r="A2033" s="2"/>
      <c r="B2033" s="2"/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</row>
    <row r="2034" spans="1:18" s="57" customFormat="1" x14ac:dyDescent="0.35">
      <c r="A2034" s="2"/>
      <c r="B2034" s="2"/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</row>
    <row r="2035" spans="1:18" s="57" customFormat="1" x14ac:dyDescent="0.35">
      <c r="A2035" s="2"/>
      <c r="B2035" s="2"/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</row>
    <row r="2036" spans="1:18" s="57" customFormat="1" x14ac:dyDescent="0.35">
      <c r="A2036" s="2"/>
      <c r="B2036" s="2"/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</row>
    <row r="2037" spans="1:18" s="57" customFormat="1" x14ac:dyDescent="0.35">
      <c r="A2037" s="2"/>
      <c r="B2037" s="2"/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</row>
    <row r="2038" spans="1:18" s="57" customFormat="1" x14ac:dyDescent="0.35">
      <c r="A2038" s="2"/>
      <c r="B2038" s="2"/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</row>
    <row r="2039" spans="1:18" s="57" customFormat="1" x14ac:dyDescent="0.35">
      <c r="A2039" s="2"/>
      <c r="B2039" s="2"/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</row>
    <row r="2040" spans="1:18" s="57" customFormat="1" x14ac:dyDescent="0.35">
      <c r="A2040" s="2"/>
      <c r="B2040" s="2"/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</row>
    <row r="2041" spans="1:18" s="57" customFormat="1" x14ac:dyDescent="0.35">
      <c r="A2041" s="2"/>
      <c r="B2041" s="2"/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</row>
    <row r="2042" spans="1:18" s="57" customFormat="1" x14ac:dyDescent="0.35">
      <c r="A2042" s="2"/>
      <c r="B2042" s="2"/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</row>
    <row r="2043" spans="1:18" s="57" customFormat="1" x14ac:dyDescent="0.35">
      <c r="A2043" s="2"/>
      <c r="B2043" s="2"/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</row>
    <row r="2044" spans="1:18" s="57" customFormat="1" x14ac:dyDescent="0.35">
      <c r="A2044" s="2"/>
      <c r="B2044" s="2"/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</row>
    <row r="2045" spans="1:18" s="57" customFormat="1" x14ac:dyDescent="0.35">
      <c r="A2045" s="2"/>
      <c r="B2045" s="2"/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</row>
    <row r="2046" spans="1:18" s="57" customFormat="1" x14ac:dyDescent="0.35">
      <c r="A2046" s="2"/>
      <c r="B2046" s="2"/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</row>
    <row r="2047" spans="1:18" s="57" customFormat="1" x14ac:dyDescent="0.35">
      <c r="A2047" s="2"/>
      <c r="B2047" s="2"/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</row>
    <row r="2048" spans="1:18" s="57" customFormat="1" x14ac:dyDescent="0.35">
      <c r="A2048" s="2"/>
      <c r="B2048" s="2"/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</row>
    <row r="2049" spans="1:18" s="57" customFormat="1" x14ac:dyDescent="0.35">
      <c r="A2049" s="2"/>
      <c r="B2049" s="2"/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</row>
    <row r="2050" spans="1:18" s="57" customFormat="1" x14ac:dyDescent="0.35">
      <c r="A2050" s="2"/>
      <c r="B2050" s="2"/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</row>
    <row r="2051" spans="1:18" s="57" customFormat="1" x14ac:dyDescent="0.35">
      <c r="A2051" s="2"/>
      <c r="B2051" s="2"/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</row>
    <row r="2052" spans="1:18" s="57" customFormat="1" x14ac:dyDescent="0.35">
      <c r="A2052" s="2"/>
      <c r="B2052" s="2"/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</row>
    <row r="2053" spans="1:18" s="57" customFormat="1" x14ac:dyDescent="0.35">
      <c r="A2053" s="2"/>
      <c r="B2053" s="2"/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</row>
    <row r="2054" spans="1:18" s="57" customFormat="1" x14ac:dyDescent="0.35">
      <c r="A2054" s="2"/>
      <c r="B2054" s="2"/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</row>
    <row r="2055" spans="1:18" s="57" customFormat="1" x14ac:dyDescent="0.35">
      <c r="A2055" s="2"/>
      <c r="B2055" s="2"/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</row>
    <row r="2056" spans="1:18" s="57" customFormat="1" x14ac:dyDescent="0.35">
      <c r="A2056" s="2"/>
      <c r="B2056" s="2"/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</row>
    <row r="2057" spans="1:18" s="57" customFormat="1" x14ac:dyDescent="0.35">
      <c r="A2057" s="2"/>
      <c r="B2057" s="2"/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</row>
    <row r="2058" spans="1:18" s="57" customFormat="1" x14ac:dyDescent="0.35">
      <c r="A2058" s="2"/>
      <c r="B2058" s="2"/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</row>
    <row r="2059" spans="1:18" s="57" customFormat="1" x14ac:dyDescent="0.35">
      <c r="A2059" s="2"/>
      <c r="B2059" s="2"/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</row>
    <row r="2060" spans="1:18" s="57" customFormat="1" x14ac:dyDescent="0.35">
      <c r="A2060" s="2"/>
      <c r="B2060" s="2"/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</row>
    <row r="2061" spans="1:18" s="57" customFormat="1" x14ac:dyDescent="0.35">
      <c r="A2061" s="2"/>
      <c r="B2061" s="2"/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</row>
    <row r="2062" spans="1:18" s="57" customFormat="1" x14ac:dyDescent="0.35">
      <c r="A2062" s="2"/>
      <c r="B2062" s="2"/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</row>
    <row r="2063" spans="1:18" s="57" customFormat="1" x14ac:dyDescent="0.35">
      <c r="A2063" s="2"/>
      <c r="B2063" s="2"/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</row>
    <row r="2064" spans="1:18" s="57" customFormat="1" x14ac:dyDescent="0.35">
      <c r="A2064" s="2"/>
      <c r="B2064" s="2"/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</row>
    <row r="2065" spans="1:18" s="57" customFormat="1" x14ac:dyDescent="0.35">
      <c r="A2065" s="2"/>
      <c r="B2065" s="2"/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</row>
    <row r="2066" spans="1:18" s="57" customFormat="1" x14ac:dyDescent="0.35">
      <c r="A2066" s="2"/>
      <c r="B2066" s="2"/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</row>
    <row r="2067" spans="1:18" s="57" customFormat="1" x14ac:dyDescent="0.35">
      <c r="A2067" s="2"/>
      <c r="B2067" s="2"/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</row>
    <row r="2068" spans="1:18" s="57" customFormat="1" x14ac:dyDescent="0.35">
      <c r="A2068" s="2"/>
      <c r="B2068" s="2"/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</row>
    <row r="2069" spans="1:18" s="57" customFormat="1" x14ac:dyDescent="0.35">
      <c r="A2069" s="2"/>
      <c r="B2069" s="2"/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</row>
    <row r="2070" spans="1:18" s="57" customFormat="1" x14ac:dyDescent="0.35">
      <c r="A2070" s="2"/>
      <c r="B2070" s="2"/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</row>
    <row r="2071" spans="1:18" s="57" customFormat="1" x14ac:dyDescent="0.35">
      <c r="A2071" s="2"/>
      <c r="B2071" s="2"/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</row>
    <row r="2072" spans="1:18" s="57" customFormat="1" x14ac:dyDescent="0.35">
      <c r="A2072" s="2"/>
      <c r="B2072" s="2"/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</row>
    <row r="2073" spans="1:18" s="57" customFormat="1" x14ac:dyDescent="0.35">
      <c r="A2073" s="2"/>
      <c r="B2073" s="2"/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</row>
    <row r="2074" spans="1:18" s="57" customFormat="1" x14ac:dyDescent="0.35">
      <c r="A2074" s="2"/>
      <c r="B2074" s="2"/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</row>
    <row r="2075" spans="1:18" s="57" customFormat="1" x14ac:dyDescent="0.35">
      <c r="A2075" s="2"/>
      <c r="B2075" s="2"/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</row>
    <row r="2076" spans="1:18" s="57" customFormat="1" x14ac:dyDescent="0.35">
      <c r="A2076" s="2"/>
      <c r="B2076" s="2"/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</row>
    <row r="2077" spans="1:18" s="57" customFormat="1" x14ac:dyDescent="0.35">
      <c r="A2077" s="2"/>
      <c r="B2077" s="2"/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</row>
    <row r="2078" spans="1:18" s="57" customFormat="1" x14ac:dyDescent="0.35">
      <c r="A2078" s="2"/>
      <c r="B2078" s="2"/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</row>
    <row r="2079" spans="1:18" s="57" customFormat="1" x14ac:dyDescent="0.35">
      <c r="A2079" s="2"/>
      <c r="B2079" s="2"/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</row>
    <row r="2080" spans="1:18" s="57" customFormat="1" x14ac:dyDescent="0.35">
      <c r="A2080" s="2"/>
      <c r="B2080" s="2"/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</row>
    <row r="2081" spans="1:18" s="57" customFormat="1" x14ac:dyDescent="0.35">
      <c r="A2081" s="2"/>
      <c r="B2081" s="2"/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</row>
    <row r="2082" spans="1:18" s="57" customFormat="1" x14ac:dyDescent="0.35">
      <c r="A2082" s="2"/>
      <c r="B2082" s="2"/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</row>
    <row r="2083" spans="1:18" s="57" customFormat="1" x14ac:dyDescent="0.35">
      <c r="A2083" s="2"/>
      <c r="B2083" s="2"/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</row>
    <row r="2084" spans="1:18" s="57" customFormat="1" x14ac:dyDescent="0.35">
      <c r="A2084" s="2"/>
      <c r="B2084" s="2"/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</row>
    <row r="2085" spans="1:18" s="57" customFormat="1" x14ac:dyDescent="0.35">
      <c r="A2085" s="2"/>
      <c r="B2085" s="2"/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</row>
    <row r="2086" spans="1:18" s="57" customFormat="1" x14ac:dyDescent="0.35">
      <c r="A2086" s="2"/>
      <c r="B2086" s="2"/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</row>
    <row r="2087" spans="1:18" s="57" customFormat="1" x14ac:dyDescent="0.35">
      <c r="A2087" s="2"/>
      <c r="B2087" s="2"/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</row>
    <row r="2088" spans="1:18" s="57" customFormat="1" x14ac:dyDescent="0.35">
      <c r="A2088" s="2"/>
      <c r="B2088" s="2"/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</row>
    <row r="2089" spans="1:18" s="57" customFormat="1" x14ac:dyDescent="0.35">
      <c r="A2089" s="2"/>
      <c r="B2089" s="2"/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</row>
    <row r="2090" spans="1:18" s="57" customFormat="1" x14ac:dyDescent="0.35">
      <c r="A2090" s="2"/>
      <c r="B2090" s="2"/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</row>
    <row r="2091" spans="1:18" s="57" customFormat="1" x14ac:dyDescent="0.35">
      <c r="A2091" s="2"/>
      <c r="B2091" s="2"/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</row>
    <row r="2092" spans="1:18" s="57" customFormat="1" x14ac:dyDescent="0.35">
      <c r="A2092" s="2"/>
      <c r="B2092" s="2"/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</row>
    <row r="2093" spans="1:18" s="57" customFormat="1" x14ac:dyDescent="0.35">
      <c r="A2093" s="2"/>
      <c r="B2093" s="2"/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</row>
    <row r="2094" spans="1:18" s="57" customFormat="1" x14ac:dyDescent="0.35">
      <c r="A2094" s="2"/>
      <c r="B2094" s="2"/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</row>
    <row r="2095" spans="1:18" s="57" customFormat="1" x14ac:dyDescent="0.35">
      <c r="A2095" s="2"/>
      <c r="B2095" s="2"/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</row>
    <row r="2096" spans="1:18" s="57" customFormat="1" x14ac:dyDescent="0.35">
      <c r="A2096" s="2"/>
      <c r="B2096" s="2"/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</row>
    <row r="2097" spans="1:18" s="57" customFormat="1" x14ac:dyDescent="0.35">
      <c r="A2097" s="2"/>
      <c r="B2097" s="2"/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</row>
    <row r="2098" spans="1:18" s="57" customFormat="1" x14ac:dyDescent="0.35">
      <c r="A2098" s="2"/>
      <c r="B2098" s="2"/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</row>
    <row r="2099" spans="1:18" s="57" customFormat="1" x14ac:dyDescent="0.35">
      <c r="A2099" s="2"/>
      <c r="B2099" s="2"/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</row>
    <row r="2100" spans="1:18" s="57" customFormat="1" x14ac:dyDescent="0.35">
      <c r="A2100" s="2"/>
      <c r="B2100" s="2"/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</row>
    <row r="2101" spans="1:18" s="57" customFormat="1" x14ac:dyDescent="0.35">
      <c r="A2101" s="2"/>
      <c r="B2101" s="2"/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</row>
    <row r="2102" spans="1:18" s="57" customFormat="1" x14ac:dyDescent="0.35">
      <c r="A2102" s="2"/>
      <c r="B2102" s="2"/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</row>
    <row r="2103" spans="1:18" s="57" customFormat="1" x14ac:dyDescent="0.35">
      <c r="A2103" s="2"/>
      <c r="B2103" s="2"/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</row>
    <row r="2104" spans="1:18" s="57" customFormat="1" x14ac:dyDescent="0.35">
      <c r="A2104" s="2"/>
      <c r="B2104" s="2"/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</row>
    <row r="2105" spans="1:18" s="57" customFormat="1" x14ac:dyDescent="0.35">
      <c r="A2105" s="2"/>
      <c r="B2105" s="2"/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</row>
    <row r="2106" spans="1:18" s="57" customFormat="1" x14ac:dyDescent="0.35">
      <c r="A2106" s="2"/>
      <c r="B2106" s="2"/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</row>
    <row r="2107" spans="1:18" s="57" customFormat="1" x14ac:dyDescent="0.35">
      <c r="A2107" s="2"/>
      <c r="B2107" s="2"/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</row>
    <row r="2108" spans="1:18" s="57" customFormat="1" x14ac:dyDescent="0.35">
      <c r="A2108" s="2"/>
      <c r="B2108" s="2"/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</row>
    <row r="2109" spans="1:18" s="57" customFormat="1" x14ac:dyDescent="0.35">
      <c r="A2109" s="2"/>
      <c r="B2109" s="2"/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</row>
    <row r="2110" spans="1:18" s="57" customFormat="1" x14ac:dyDescent="0.35">
      <c r="A2110" s="2"/>
      <c r="B2110" s="2"/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</row>
    <row r="2111" spans="1:18" s="57" customFormat="1" x14ac:dyDescent="0.35">
      <c r="A2111" s="2"/>
      <c r="B2111" s="2"/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</row>
    <row r="2112" spans="1:18" s="57" customFormat="1" x14ac:dyDescent="0.35">
      <c r="A2112" s="2"/>
      <c r="B2112" s="2"/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</row>
    <row r="2113" spans="1:18" s="57" customFormat="1" x14ac:dyDescent="0.35">
      <c r="A2113" s="2"/>
      <c r="B2113" s="2"/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</row>
    <row r="2114" spans="1:18" s="57" customFormat="1" x14ac:dyDescent="0.35">
      <c r="A2114" s="2"/>
      <c r="B2114" s="2"/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</row>
    <row r="2115" spans="1:18" s="57" customFormat="1" x14ac:dyDescent="0.35">
      <c r="A2115" s="2"/>
      <c r="B2115" s="2"/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</row>
    <row r="2116" spans="1:18" s="57" customFormat="1" x14ac:dyDescent="0.35">
      <c r="A2116" s="2"/>
      <c r="B2116" s="2"/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</row>
    <row r="2117" spans="1:18" s="57" customFormat="1" x14ac:dyDescent="0.35">
      <c r="A2117" s="2"/>
      <c r="B2117" s="2"/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</row>
    <row r="2118" spans="1:18" s="57" customFormat="1" x14ac:dyDescent="0.35">
      <c r="A2118" s="2"/>
      <c r="B2118" s="2"/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</row>
    <row r="2119" spans="1:18" s="57" customFormat="1" x14ac:dyDescent="0.35">
      <c r="A2119" s="2"/>
      <c r="B2119" s="2"/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</row>
    <row r="2120" spans="1:18" s="57" customFormat="1" x14ac:dyDescent="0.35">
      <c r="A2120" s="2"/>
      <c r="B2120" s="2"/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</row>
    <row r="2121" spans="1:18" s="57" customFormat="1" x14ac:dyDescent="0.35">
      <c r="A2121" s="2"/>
      <c r="B2121" s="2"/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</row>
    <row r="2122" spans="1:18" s="57" customFormat="1" x14ac:dyDescent="0.35">
      <c r="A2122" s="2"/>
      <c r="B2122" s="2"/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</row>
    <row r="2123" spans="1:18" s="57" customFormat="1" x14ac:dyDescent="0.35">
      <c r="A2123" s="2"/>
      <c r="B2123" s="2"/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</row>
    <row r="2124" spans="1:18" s="57" customFormat="1" x14ac:dyDescent="0.35">
      <c r="A2124" s="2"/>
      <c r="B2124" s="2"/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</row>
    <row r="2125" spans="1:18" s="57" customFormat="1" x14ac:dyDescent="0.35">
      <c r="A2125" s="2"/>
      <c r="B2125" s="2"/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</row>
    <row r="2126" spans="1:18" s="57" customFormat="1" x14ac:dyDescent="0.35">
      <c r="A2126" s="2"/>
      <c r="B2126" s="2"/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</row>
    <row r="2127" spans="1:18" s="57" customFormat="1" x14ac:dyDescent="0.35">
      <c r="A2127" s="2"/>
      <c r="B2127" s="2"/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</row>
    <row r="2128" spans="1:18" s="57" customFormat="1" x14ac:dyDescent="0.35">
      <c r="A2128" s="2"/>
      <c r="B2128" s="2"/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</row>
    <row r="2129" spans="1:18" s="57" customFormat="1" x14ac:dyDescent="0.35">
      <c r="A2129" s="2"/>
      <c r="B2129" s="2"/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</row>
    <row r="2130" spans="1:18" s="57" customFormat="1" x14ac:dyDescent="0.35">
      <c r="A2130" s="2"/>
      <c r="B2130" s="2"/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</row>
    <row r="2131" spans="1:18" s="57" customFormat="1" x14ac:dyDescent="0.35">
      <c r="A2131" s="2"/>
      <c r="B2131" s="2"/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</row>
    <row r="2132" spans="1:18" s="57" customFormat="1" x14ac:dyDescent="0.35">
      <c r="A2132" s="2"/>
      <c r="B2132" s="2"/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</row>
    <row r="2133" spans="1:18" s="57" customFormat="1" x14ac:dyDescent="0.35">
      <c r="A2133" s="2"/>
      <c r="B2133" s="2"/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</row>
    <row r="2134" spans="1:18" s="57" customFormat="1" x14ac:dyDescent="0.35">
      <c r="A2134" s="2"/>
      <c r="B2134" s="2"/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</row>
    <row r="2135" spans="1:18" s="57" customFormat="1" x14ac:dyDescent="0.35">
      <c r="A2135" s="2"/>
      <c r="B2135" s="2"/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</row>
    <row r="2136" spans="1:18" s="57" customFormat="1" x14ac:dyDescent="0.35">
      <c r="A2136" s="2"/>
      <c r="B2136" s="2"/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</row>
    <row r="2137" spans="1:18" s="57" customFormat="1" x14ac:dyDescent="0.35">
      <c r="A2137" s="2"/>
      <c r="B2137" s="2"/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</row>
    <row r="2138" spans="1:18" s="57" customFormat="1" x14ac:dyDescent="0.35">
      <c r="A2138" s="2"/>
      <c r="B2138" s="2"/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</row>
    <row r="2139" spans="1:18" s="57" customFormat="1" x14ac:dyDescent="0.35">
      <c r="A2139" s="2"/>
      <c r="B2139" s="2"/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</row>
    <row r="2140" spans="1:18" s="57" customFormat="1" x14ac:dyDescent="0.35">
      <c r="A2140" s="2"/>
      <c r="B2140" s="2"/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</row>
    <row r="2141" spans="1:18" s="57" customFormat="1" x14ac:dyDescent="0.35">
      <c r="A2141" s="2"/>
      <c r="B2141" s="2"/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</row>
    <row r="2142" spans="1:18" s="57" customFormat="1" x14ac:dyDescent="0.35">
      <c r="A2142" s="2"/>
      <c r="B2142" s="2"/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</row>
    <row r="2143" spans="1:18" s="57" customFormat="1" x14ac:dyDescent="0.35">
      <c r="A2143" s="2"/>
      <c r="B2143" s="2"/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</row>
    <row r="2144" spans="1:18" s="57" customFormat="1" x14ac:dyDescent="0.35">
      <c r="A2144" s="2"/>
      <c r="B2144" s="2"/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</row>
    <row r="2145" spans="1:18" s="57" customFormat="1" x14ac:dyDescent="0.35">
      <c r="A2145" s="2"/>
      <c r="B2145" s="2"/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</row>
    <row r="2146" spans="1:18" s="57" customFormat="1" x14ac:dyDescent="0.35">
      <c r="A2146" s="2"/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</row>
    <row r="2147" spans="1:18" s="57" customFormat="1" x14ac:dyDescent="0.35">
      <c r="A2147" s="2"/>
      <c r="B2147" s="2"/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</row>
    <row r="2148" spans="1:18" s="57" customFormat="1" x14ac:dyDescent="0.35">
      <c r="A2148" s="2"/>
      <c r="B2148" s="2"/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</row>
    <row r="2149" spans="1:18" s="57" customFormat="1" x14ac:dyDescent="0.35">
      <c r="A2149" s="2"/>
      <c r="B2149" s="2"/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</row>
    <row r="2150" spans="1:18" s="57" customFormat="1" x14ac:dyDescent="0.35">
      <c r="A2150" s="2"/>
      <c r="B2150" s="2"/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</row>
    <row r="2151" spans="1:18" s="57" customFormat="1" x14ac:dyDescent="0.35">
      <c r="A2151" s="2"/>
      <c r="B2151" s="2"/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</row>
    <row r="2152" spans="1:18" s="57" customFormat="1" x14ac:dyDescent="0.35">
      <c r="A2152" s="2"/>
      <c r="B2152" s="2"/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</row>
    <row r="2153" spans="1:18" s="57" customFormat="1" x14ac:dyDescent="0.35">
      <c r="A2153" s="2"/>
      <c r="B2153" s="2"/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</row>
    <row r="2154" spans="1:18" s="57" customFormat="1" x14ac:dyDescent="0.35">
      <c r="A2154" s="2"/>
      <c r="B2154" s="2"/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</row>
    <row r="2155" spans="1:18" s="57" customFormat="1" x14ac:dyDescent="0.35">
      <c r="A2155" s="2"/>
      <c r="B2155" s="2"/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</row>
    <row r="2156" spans="1:18" s="57" customFormat="1" x14ac:dyDescent="0.35">
      <c r="A2156" s="2"/>
      <c r="B2156" s="2"/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</row>
    <row r="2157" spans="1:18" s="57" customFormat="1" x14ac:dyDescent="0.35">
      <c r="A2157" s="2"/>
      <c r="B2157" s="2"/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</row>
    <row r="2158" spans="1:18" s="57" customFormat="1" x14ac:dyDescent="0.35">
      <c r="A2158" s="2"/>
      <c r="B2158" s="2"/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</row>
    <row r="2159" spans="1:18" s="57" customFormat="1" x14ac:dyDescent="0.35">
      <c r="A2159" s="2"/>
      <c r="B2159" s="2"/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</row>
    <row r="2160" spans="1:18" s="57" customFormat="1" x14ac:dyDescent="0.35">
      <c r="A2160" s="2"/>
      <c r="B2160" s="2"/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</row>
    <row r="2161" spans="1:18" s="57" customFormat="1" x14ac:dyDescent="0.35">
      <c r="A2161" s="2"/>
      <c r="B2161" s="2"/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</row>
    <row r="2162" spans="1:18" s="57" customFormat="1" x14ac:dyDescent="0.35">
      <c r="A2162" s="2"/>
      <c r="B2162" s="2"/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</row>
    <row r="2163" spans="1:18" s="57" customFormat="1" x14ac:dyDescent="0.35">
      <c r="A2163" s="2"/>
      <c r="B2163" s="2"/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</row>
    <row r="2164" spans="1:18" s="57" customFormat="1" x14ac:dyDescent="0.35">
      <c r="A2164" s="2"/>
      <c r="B2164" s="2"/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</row>
    <row r="2165" spans="1:18" s="57" customFormat="1" x14ac:dyDescent="0.35">
      <c r="A2165" s="2"/>
      <c r="B2165" s="2"/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</row>
    <row r="2166" spans="1:18" s="57" customFormat="1" x14ac:dyDescent="0.35">
      <c r="A2166" s="2"/>
      <c r="B2166" s="2"/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</row>
    <row r="2167" spans="1:18" s="57" customFormat="1" x14ac:dyDescent="0.35">
      <c r="A2167" s="2"/>
      <c r="B2167" s="2"/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</row>
    <row r="2168" spans="1:18" s="57" customFormat="1" x14ac:dyDescent="0.35">
      <c r="A2168" s="2"/>
      <c r="B2168" s="2"/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</row>
    <row r="2169" spans="1:18" s="57" customFormat="1" x14ac:dyDescent="0.35">
      <c r="A2169" s="2"/>
      <c r="B2169" s="2"/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</row>
    <row r="2170" spans="1:18" s="57" customFormat="1" x14ac:dyDescent="0.35">
      <c r="A2170" s="2"/>
      <c r="B2170" s="2"/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</row>
    <row r="2171" spans="1:18" s="57" customFormat="1" x14ac:dyDescent="0.35">
      <c r="A2171" s="2"/>
      <c r="B2171" s="2"/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</row>
    <row r="2172" spans="1:18" s="57" customFormat="1" x14ac:dyDescent="0.35">
      <c r="A2172" s="2"/>
      <c r="B2172" s="2"/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</row>
    <row r="2173" spans="1:18" s="57" customFormat="1" x14ac:dyDescent="0.35">
      <c r="A2173" s="2"/>
      <c r="B2173" s="2"/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</row>
    <row r="2174" spans="1:18" s="57" customFormat="1" x14ac:dyDescent="0.35">
      <c r="A2174" s="2"/>
      <c r="B2174" s="2"/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</row>
    <row r="2175" spans="1:18" s="57" customFormat="1" x14ac:dyDescent="0.35">
      <c r="A2175" s="2"/>
      <c r="B2175" s="2"/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</row>
    <row r="2176" spans="1:18" s="57" customFormat="1" x14ac:dyDescent="0.35">
      <c r="A2176" s="2"/>
      <c r="B2176" s="2"/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</row>
    <row r="2177" spans="1:18" s="57" customFormat="1" x14ac:dyDescent="0.35">
      <c r="A2177" s="2"/>
      <c r="B2177" s="2"/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</row>
    <row r="2178" spans="1:18" s="57" customFormat="1" x14ac:dyDescent="0.35">
      <c r="A2178" s="2"/>
      <c r="B2178" s="2"/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</row>
    <row r="2179" spans="1:18" s="57" customFormat="1" x14ac:dyDescent="0.35">
      <c r="A2179" s="2"/>
      <c r="B2179" s="2"/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</row>
    <row r="2180" spans="1:18" s="57" customFormat="1" x14ac:dyDescent="0.35">
      <c r="A2180" s="2"/>
      <c r="B2180" s="2"/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</row>
    <row r="2181" spans="1:18" s="57" customFormat="1" x14ac:dyDescent="0.35">
      <c r="A2181" s="2"/>
      <c r="B2181" s="2"/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</row>
    <row r="2182" spans="1:18" s="57" customFormat="1" x14ac:dyDescent="0.35">
      <c r="A2182" s="2"/>
      <c r="B2182" s="2"/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</row>
    <row r="2183" spans="1:18" s="57" customFormat="1" x14ac:dyDescent="0.35">
      <c r="A2183" s="2"/>
      <c r="B2183" s="2"/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</row>
    <row r="2184" spans="1:18" s="57" customFormat="1" x14ac:dyDescent="0.35">
      <c r="A2184" s="2"/>
      <c r="B2184" s="2"/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</row>
    <row r="2185" spans="1:18" s="57" customFormat="1" x14ac:dyDescent="0.35">
      <c r="A2185" s="2"/>
      <c r="B2185" s="2"/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</row>
  </sheetData>
  <mergeCells count="1">
    <mergeCell ref="A1:R2"/>
  </mergeCells>
  <printOptions horizontalCentered="1" headings="1"/>
  <pageMargins left="0.2" right="0.2" top="0.5" bottom="0.5" header="0.3" footer="0.3"/>
  <pageSetup paperSize="9" scale="36" fitToWidth="2" orientation="landscape" r:id="rId1"/>
  <ignoredErrors>
    <ignoredError sqref="O81" formula="1"/>
    <ignoredError sqref="P71 P13 L57 P5:R5 O57 P55 P7 P19 P33 P9 P11 P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Health Portfolio-AUG 20</vt:lpstr>
      <vt:lpstr>Miscellaneous portfolio-AUG 20</vt:lpstr>
      <vt:lpstr>Segmentwise Report AUGUST 2020</vt:lpstr>
      <vt:lpstr>'Miscellaneous portfolio-AUG 20'!Print_Area</vt:lpstr>
      <vt:lpstr>'Health Portfolio-AUG 20'!Print_Titles</vt:lpstr>
      <vt:lpstr>'Miscellaneous portfolio-AUG 20'!Print_Titles</vt:lpstr>
      <vt:lpstr>'Segmentwise Report AUGUST 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Tejasvi</cp:lastModifiedBy>
  <cp:lastPrinted>2020-03-17T09:02:52Z</cp:lastPrinted>
  <dcterms:created xsi:type="dcterms:W3CDTF">2017-03-30T08:47:18Z</dcterms:created>
  <dcterms:modified xsi:type="dcterms:W3CDTF">2020-09-21T13:00:07Z</dcterms:modified>
</cp:coreProperties>
</file>