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 tabRatio="588" activeTab="2"/>
  </bookViews>
  <sheets>
    <sheet name="Health Portfolio-MAR'20" sheetId="9" r:id="rId1"/>
    <sheet name="Miscellaneous portfolio-MAR'20" sheetId="10" r:id="rId2"/>
    <sheet name="Segmentwise Report MAR 2020" sheetId="11" r:id="rId3"/>
  </sheets>
  <definedNames>
    <definedName name="_xlnm.Print_Area" localSheetId="1">'Miscellaneous portfolio-MAR''20'!$A$1:$H$70</definedName>
    <definedName name="_xlnm.Print_Titles" localSheetId="0">'Health Portfolio-MAR''20'!$3:$3</definedName>
    <definedName name="_xlnm.Print_Titles" localSheetId="1">'Miscellaneous portfolio-MAR''20'!$4:$4</definedName>
    <definedName name="_xlnm.Print_Titles" localSheetId="2">'Segmentwise Report MAR 2020'!$3:$3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3" i="11" l="1"/>
  <c r="F47" i="9"/>
  <c r="G47" i="9" s="1"/>
  <c r="F48" i="9"/>
  <c r="O80" i="11" l="1"/>
  <c r="O79" i="11"/>
  <c r="O78" i="11"/>
  <c r="O77" i="11"/>
  <c r="E59" i="10" l="1"/>
  <c r="E60" i="10"/>
  <c r="F5" i="9" l="1"/>
  <c r="F6" i="9"/>
  <c r="O13" i="11"/>
  <c r="O14" i="11"/>
  <c r="O41" i="11" l="1"/>
  <c r="E29" i="10" l="1"/>
  <c r="E30" i="10"/>
  <c r="F53" i="9"/>
  <c r="F54" i="9"/>
  <c r="G53" i="9" l="1"/>
  <c r="I53" i="9"/>
  <c r="P79" i="11" l="1"/>
  <c r="F61" i="9"/>
  <c r="F62" i="9"/>
  <c r="F63" i="9"/>
  <c r="F64" i="9"/>
  <c r="F65" i="9"/>
  <c r="F66" i="9"/>
  <c r="F67" i="9"/>
  <c r="F68" i="9"/>
  <c r="F60" i="9"/>
  <c r="F59" i="9"/>
  <c r="F72" i="9"/>
  <c r="F71" i="9"/>
  <c r="C82" i="11" l="1"/>
  <c r="D82" i="11"/>
  <c r="E82" i="11"/>
  <c r="F82" i="11"/>
  <c r="G82" i="11"/>
  <c r="H82" i="11"/>
  <c r="I82" i="11"/>
  <c r="J82" i="11"/>
  <c r="K82" i="11"/>
  <c r="L82" i="11"/>
  <c r="M82" i="11"/>
  <c r="N82" i="11"/>
  <c r="C81" i="11"/>
  <c r="D81" i="11"/>
  <c r="E81" i="11"/>
  <c r="F81" i="11"/>
  <c r="G81" i="11"/>
  <c r="H81" i="11"/>
  <c r="I81" i="11"/>
  <c r="J81" i="11"/>
  <c r="K81" i="11"/>
  <c r="L81" i="11"/>
  <c r="M81" i="11"/>
  <c r="N81" i="11"/>
  <c r="B82" i="11"/>
  <c r="B81" i="1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9" i="9"/>
  <c r="F50" i="9"/>
  <c r="F51" i="9"/>
  <c r="F52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J57" i="11" s="1"/>
  <c r="K56" i="11"/>
  <c r="L56" i="11"/>
  <c r="M56" i="11"/>
  <c r="E57" i="11" l="1"/>
  <c r="K57" i="11"/>
  <c r="C57" i="11"/>
  <c r="M57" i="11"/>
  <c r="L57" i="11"/>
  <c r="B57" i="11"/>
  <c r="D57" i="11"/>
  <c r="F57" i="11"/>
  <c r="G57" i="11"/>
  <c r="H57" i="11"/>
  <c r="I57" i="11"/>
  <c r="D56" i="10"/>
  <c r="D55" i="10"/>
  <c r="C56" i="10"/>
  <c r="C55" i="10"/>
  <c r="B56" i="10"/>
  <c r="B55" i="10"/>
  <c r="O16" i="11"/>
  <c r="O15" i="11"/>
  <c r="E16" i="10" l="1"/>
  <c r="E15" i="10"/>
  <c r="H15" i="10" l="1"/>
  <c r="F15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M73" i="11"/>
  <c r="L73" i="11"/>
  <c r="K73" i="11"/>
  <c r="J73" i="11"/>
  <c r="I73" i="11"/>
  <c r="H73" i="11"/>
  <c r="G73" i="11"/>
  <c r="F73" i="11"/>
  <c r="E73" i="11"/>
  <c r="D73" i="11"/>
  <c r="C73" i="11"/>
  <c r="O68" i="11" l="1"/>
  <c r="O67" i="11"/>
  <c r="E74" i="9"/>
  <c r="E73" i="9"/>
  <c r="D74" i="9"/>
  <c r="D73" i="9"/>
  <c r="C74" i="9"/>
  <c r="C73" i="9"/>
  <c r="B74" i="9"/>
  <c r="B73" i="9"/>
  <c r="E14" i="10"/>
  <c r="E13" i="10"/>
  <c r="P67" i="11" l="1"/>
  <c r="R67" i="11"/>
  <c r="I67" i="9"/>
  <c r="H13" i="10"/>
  <c r="F13" i="10"/>
  <c r="G67" i="9"/>
  <c r="E61" i="10" l="1"/>
  <c r="E62" i="10"/>
  <c r="E54" i="10" l="1"/>
  <c r="E43" i="10"/>
  <c r="E44" i="10"/>
  <c r="F43" i="10" l="1"/>
  <c r="E20" i="10" l="1"/>
  <c r="E19" i="10"/>
  <c r="H19" i="10" l="1"/>
  <c r="F19" i="10"/>
  <c r="C56" i="9"/>
  <c r="D56" i="9"/>
  <c r="E56" i="9"/>
  <c r="B56" i="9"/>
  <c r="C55" i="9"/>
  <c r="D55" i="9"/>
  <c r="E55" i="9"/>
  <c r="B55" i="9"/>
  <c r="B76" i="9" s="1"/>
  <c r="I5" i="9" l="1"/>
  <c r="G5" i="9"/>
  <c r="R15" i="11" l="1"/>
  <c r="P15" i="11"/>
  <c r="I15" i="9" l="1"/>
  <c r="G15" i="9"/>
  <c r="O6" i="11"/>
  <c r="O5" i="11"/>
  <c r="R5" i="11" l="1"/>
  <c r="P5" i="11"/>
  <c r="O11" i="11"/>
  <c r="O21" i="11"/>
  <c r="O25" i="11"/>
  <c r="O29" i="11"/>
  <c r="O45" i="11"/>
  <c r="O49" i="11"/>
  <c r="O53" i="11"/>
  <c r="O9" i="11"/>
  <c r="O10" i="11"/>
  <c r="O12" i="11"/>
  <c r="O19" i="11"/>
  <c r="O20" i="11"/>
  <c r="O22" i="11"/>
  <c r="O23" i="11"/>
  <c r="O24" i="11"/>
  <c r="O26" i="11"/>
  <c r="O27" i="11"/>
  <c r="O28" i="11"/>
  <c r="O30" i="11"/>
  <c r="O31" i="11"/>
  <c r="O32" i="11"/>
  <c r="O35" i="11"/>
  <c r="O36" i="11"/>
  <c r="O38" i="11"/>
  <c r="O39" i="11"/>
  <c r="O40" i="11"/>
  <c r="O42" i="11"/>
  <c r="O43" i="11"/>
  <c r="O44" i="11"/>
  <c r="O46" i="11"/>
  <c r="O47" i="11"/>
  <c r="O48" i="11"/>
  <c r="O50" i="11"/>
  <c r="O51" i="11"/>
  <c r="O52" i="11"/>
  <c r="O54" i="11"/>
  <c r="O34" i="11" l="1"/>
  <c r="O33" i="11"/>
  <c r="O37" i="11"/>
  <c r="R43" i="11" l="1"/>
  <c r="D77" i="9"/>
  <c r="C76" i="9"/>
  <c r="E40" i="10"/>
  <c r="E41" i="10"/>
  <c r="E42" i="10"/>
  <c r="E45" i="10"/>
  <c r="E46" i="10"/>
  <c r="E47" i="10"/>
  <c r="E48" i="10"/>
  <c r="E49" i="10"/>
  <c r="E50" i="10"/>
  <c r="E51" i="10"/>
  <c r="E52" i="10"/>
  <c r="E53" i="10"/>
  <c r="G43" i="9" l="1"/>
  <c r="E77" i="9"/>
  <c r="D76" i="9"/>
  <c r="E76" i="9"/>
  <c r="G45" i="9"/>
  <c r="R47" i="11"/>
  <c r="P53" i="11"/>
  <c r="H51" i="10"/>
  <c r="F51" i="10"/>
  <c r="F47" i="10"/>
  <c r="H47" i="10"/>
  <c r="H43" i="10"/>
  <c r="F53" i="10"/>
  <c r="H53" i="10"/>
  <c r="F49" i="10"/>
  <c r="H49" i="10"/>
  <c r="H45" i="10"/>
  <c r="F45" i="10"/>
  <c r="H41" i="10"/>
  <c r="F41" i="10"/>
  <c r="I51" i="9"/>
  <c r="I43" i="9"/>
  <c r="I45" i="9"/>
  <c r="P45" i="11"/>
  <c r="R49" i="11"/>
  <c r="R45" i="11"/>
  <c r="P51" i="11"/>
  <c r="P47" i="11"/>
  <c r="R53" i="11"/>
  <c r="P49" i="11"/>
  <c r="P43" i="11"/>
  <c r="C77" i="9"/>
  <c r="B77" i="9"/>
  <c r="G51" i="9"/>
  <c r="G49" i="9"/>
  <c r="I49" i="9"/>
  <c r="I47" i="9"/>
  <c r="R51" i="11"/>
  <c r="B57" i="10" l="1"/>
  <c r="B57" i="9"/>
  <c r="J85" i="11"/>
  <c r="J84" i="11"/>
  <c r="I84" i="11"/>
  <c r="F84" i="11"/>
  <c r="E84" i="11"/>
  <c r="D84" i="11"/>
  <c r="B84" i="11"/>
  <c r="O72" i="11"/>
  <c r="O71" i="11"/>
  <c r="O70" i="11"/>
  <c r="D64" i="10"/>
  <c r="D67" i="10" s="1"/>
  <c r="C64" i="10"/>
  <c r="C67" i="10" s="1"/>
  <c r="B64" i="10"/>
  <c r="B67" i="10" s="1"/>
  <c r="D63" i="10"/>
  <c r="D66" i="10" s="1"/>
  <c r="C63" i="10"/>
  <c r="C66" i="10" s="1"/>
  <c r="B63" i="10"/>
  <c r="B66" i="10" s="1"/>
  <c r="E39" i="10"/>
  <c r="E38" i="10"/>
  <c r="E37" i="10"/>
  <c r="E36" i="10"/>
  <c r="E35" i="10"/>
  <c r="E34" i="10"/>
  <c r="E33" i="10"/>
  <c r="E32" i="10"/>
  <c r="E31" i="10"/>
  <c r="E28" i="10"/>
  <c r="E27" i="10"/>
  <c r="E26" i="10"/>
  <c r="E25" i="10"/>
  <c r="E24" i="10"/>
  <c r="E23" i="10"/>
  <c r="E22" i="10"/>
  <c r="E21" i="10"/>
  <c r="E18" i="10"/>
  <c r="E17" i="10"/>
  <c r="E12" i="10"/>
  <c r="E11" i="10"/>
  <c r="E10" i="10"/>
  <c r="E9" i="10"/>
  <c r="E8" i="10"/>
  <c r="E7" i="10"/>
  <c r="E75" i="9"/>
  <c r="D75" i="9"/>
  <c r="F70" i="9"/>
  <c r="F69" i="9"/>
  <c r="F73" i="9" l="1"/>
  <c r="E55" i="10"/>
  <c r="E56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1" i="10"/>
  <c r="B75" i="9"/>
  <c r="I21" i="9"/>
  <c r="G21" i="9"/>
  <c r="I63" i="9"/>
  <c r="I69" i="9"/>
  <c r="H27" i="10"/>
  <c r="H31" i="10"/>
  <c r="O61" i="11"/>
  <c r="O63" i="11"/>
  <c r="I27" i="9"/>
  <c r="O66" i="11"/>
  <c r="O69" i="11"/>
  <c r="P69" i="11" s="1"/>
  <c r="O64" i="11"/>
  <c r="O59" i="11"/>
  <c r="O65" i="11"/>
  <c r="G85" i="11"/>
  <c r="O62" i="11"/>
  <c r="I33" i="9"/>
  <c r="G37" i="9"/>
  <c r="G61" i="9"/>
  <c r="I31" i="9"/>
  <c r="G39" i="9"/>
  <c r="G23" i="9"/>
  <c r="M75" i="11"/>
  <c r="H61" i="10"/>
  <c r="H9" i="10"/>
  <c r="G63" i="9"/>
  <c r="I9" i="9"/>
  <c r="I25" i="9"/>
  <c r="I11" i="9"/>
  <c r="D65" i="10"/>
  <c r="H33" i="10"/>
  <c r="H7" i="10"/>
  <c r="F11" i="10"/>
  <c r="C75" i="9"/>
  <c r="I35" i="9"/>
  <c r="E57" i="9"/>
  <c r="I17" i="9"/>
  <c r="N83" i="11"/>
  <c r="J75" i="11"/>
  <c r="E64" i="10"/>
  <c r="B65" i="10"/>
  <c r="H23" i="10"/>
  <c r="H37" i="10"/>
  <c r="H59" i="10"/>
  <c r="H25" i="10"/>
  <c r="H39" i="10"/>
  <c r="C65" i="10"/>
  <c r="H11" i="10"/>
  <c r="H29" i="10"/>
  <c r="F35" i="10"/>
  <c r="F37" i="10"/>
  <c r="H17" i="10"/>
  <c r="H21" i="10"/>
  <c r="F27" i="10"/>
  <c r="F29" i="10"/>
  <c r="H35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O82" i="11"/>
  <c r="P71" i="11"/>
  <c r="R71" i="11"/>
  <c r="O60" i="11"/>
  <c r="F17" i="10"/>
  <c r="F23" i="10"/>
  <c r="F31" i="10"/>
  <c r="F39" i="10"/>
  <c r="F59" i="10"/>
  <c r="E63" i="10"/>
  <c r="F9" i="10"/>
  <c r="F25" i="10"/>
  <c r="F33" i="10"/>
  <c r="C57" i="10"/>
  <c r="F61" i="10"/>
  <c r="F7" i="10"/>
  <c r="D57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5" i="10"/>
  <c r="E67" i="10"/>
  <c r="B70" i="10" s="1"/>
  <c r="E66" i="10"/>
  <c r="G15" i="10" s="1"/>
  <c r="F76" i="9"/>
  <c r="H53" i="9" s="1"/>
  <c r="E57" i="10"/>
  <c r="P21" i="11"/>
  <c r="R37" i="11"/>
  <c r="H86" i="11"/>
  <c r="R63" i="11"/>
  <c r="R61" i="11"/>
  <c r="L86" i="11"/>
  <c r="R79" i="11"/>
  <c r="P61" i="11"/>
  <c r="F55" i="10"/>
  <c r="R69" i="11"/>
  <c r="P41" i="11"/>
  <c r="P63" i="11"/>
  <c r="R23" i="11"/>
  <c r="R41" i="11"/>
  <c r="O81" i="11"/>
  <c r="R81" i="11" s="1"/>
  <c r="P65" i="11"/>
  <c r="P35" i="11"/>
  <c r="R27" i="11"/>
  <c r="P13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68" i="10"/>
  <c r="F75" i="9"/>
  <c r="D68" i="10"/>
  <c r="C68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P59" i="11"/>
  <c r="J86" i="11"/>
  <c r="R59" i="11"/>
  <c r="P25" i="11"/>
  <c r="R25" i="11"/>
  <c r="P77" i="11"/>
  <c r="F86" i="11"/>
  <c r="R29" i="11"/>
  <c r="B86" i="11"/>
  <c r="H63" i="10"/>
  <c r="F63" i="10"/>
  <c r="H55" i="10"/>
  <c r="I55" i="9"/>
  <c r="F57" i="9"/>
  <c r="G55" i="9"/>
  <c r="C78" i="9"/>
  <c r="B78" i="9"/>
  <c r="E78" i="9"/>
  <c r="G43" i="10" l="1"/>
  <c r="G13" i="10"/>
  <c r="H5" i="9"/>
  <c r="H67" i="9"/>
  <c r="G19" i="10"/>
  <c r="H51" i="9"/>
  <c r="H15" i="9"/>
  <c r="P73" i="11"/>
  <c r="G41" i="10"/>
  <c r="G49" i="10"/>
  <c r="G47" i="10"/>
  <c r="G45" i="10"/>
  <c r="G53" i="10"/>
  <c r="G51" i="10"/>
  <c r="H45" i="9"/>
  <c r="H49" i="9"/>
  <c r="H43" i="9"/>
  <c r="H47" i="9"/>
  <c r="P81" i="11"/>
  <c r="C79" i="9"/>
  <c r="H21" i="9"/>
  <c r="O83" i="11"/>
  <c r="C80" i="9"/>
  <c r="E70" i="10"/>
  <c r="E79" i="9"/>
  <c r="D80" i="9"/>
  <c r="B80" i="9"/>
  <c r="E80" i="9"/>
  <c r="B79" i="9"/>
  <c r="R73" i="11"/>
  <c r="C70" i="10"/>
  <c r="D70" i="10"/>
  <c r="O75" i="11"/>
  <c r="C86" i="11"/>
  <c r="G86" i="11"/>
  <c r="E69" i="10"/>
  <c r="E68" i="10"/>
  <c r="H66" i="10"/>
  <c r="G35" i="10"/>
  <c r="G27" i="10"/>
  <c r="G66" i="10"/>
  <c r="F66" i="10"/>
  <c r="G37" i="10"/>
  <c r="G29" i="10"/>
  <c r="G21" i="10"/>
  <c r="G11" i="10"/>
  <c r="G9" i="10"/>
  <c r="G59" i="10"/>
  <c r="G17" i="10"/>
  <c r="G31" i="10"/>
  <c r="C69" i="10"/>
  <c r="G33" i="10"/>
  <c r="G61" i="10"/>
  <c r="B69" i="10"/>
  <c r="D69" i="10"/>
  <c r="G25" i="10"/>
  <c r="G7" i="10"/>
  <c r="G23" i="10"/>
  <c r="G39" i="10"/>
  <c r="G55" i="10"/>
  <c r="G63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8" i="11" l="1"/>
  <c r="O7" i="11"/>
  <c r="P7" i="11" l="1"/>
  <c r="R7" i="11"/>
  <c r="N56" i="11"/>
  <c r="N55" i="11"/>
  <c r="N84" i="11" s="1"/>
  <c r="O18" i="11"/>
  <c r="O56" i="11" s="1"/>
  <c r="O85" i="11" s="1"/>
  <c r="O17" i="11"/>
  <c r="P17" i="11" l="1"/>
  <c r="N57" i="11"/>
  <c r="J88" i="11"/>
  <c r="H88" i="11"/>
  <c r="L88" i="11"/>
  <c r="M88" i="11"/>
  <c r="E88" i="11"/>
  <c r="I88" i="11"/>
  <c r="D88" i="11"/>
  <c r="C88" i="11"/>
  <c r="N85" i="11"/>
  <c r="N88" i="11" s="1"/>
  <c r="F88" i="11"/>
  <c r="K88" i="11"/>
  <c r="B88" i="11"/>
  <c r="O55" i="11"/>
  <c r="R17" i="11"/>
  <c r="G88" i="11"/>
  <c r="P55" i="11" l="1"/>
  <c r="R55" i="11"/>
  <c r="O84" i="11"/>
  <c r="O57" i="11"/>
  <c r="O88" i="11"/>
  <c r="N86" i="11"/>
  <c r="Q33" i="11" l="1"/>
  <c r="H87" i="11"/>
  <c r="Q81" i="11"/>
  <c r="Q61" i="11"/>
  <c r="Q63" i="11"/>
  <c r="Q25" i="11"/>
  <c r="Q35" i="11"/>
  <c r="Q15" i="11"/>
  <c r="D87" i="11"/>
  <c r="Q71" i="11"/>
  <c r="Q41" i="11"/>
  <c r="P84" i="11"/>
  <c r="G87" i="11"/>
  <c r="B87" i="11"/>
  <c r="Q49" i="11"/>
  <c r="E87" i="11"/>
  <c r="Q43" i="11"/>
  <c r="Q19" i="11"/>
  <c r="Q31" i="11"/>
  <c r="Q69" i="11"/>
  <c r="Q67" i="11"/>
  <c r="Q29" i="11"/>
  <c r="Q47" i="11"/>
  <c r="Q39" i="11"/>
  <c r="Q13" i="11"/>
  <c r="I87" i="11"/>
  <c r="F87" i="11"/>
  <c r="Q9" i="11"/>
  <c r="Q45" i="11"/>
  <c r="R84" i="11"/>
  <c r="L87" i="11"/>
  <c r="Q79" i="11"/>
  <c r="Q53" i="11"/>
  <c r="Q59" i="11"/>
  <c r="C87" i="11"/>
  <c r="Q23" i="11"/>
  <c r="O87" i="11"/>
  <c r="M87" i="11"/>
  <c r="Q7" i="11"/>
  <c r="Q21" i="11"/>
  <c r="Q27" i="11"/>
  <c r="Q5" i="11"/>
  <c r="J87" i="11"/>
  <c r="Q77" i="11"/>
  <c r="Q73" i="11"/>
  <c r="O86" i="11"/>
  <c r="K87" i="11"/>
  <c r="Q11" i="11"/>
  <c r="Q65" i="11"/>
  <c r="Q51" i="11"/>
  <c r="Q84" i="11"/>
  <c r="Q37" i="11"/>
  <c r="Q17" i="11"/>
  <c r="N87" i="11"/>
  <c r="Q55" i="11"/>
</calcChain>
</file>

<file path=xl/sharedStrings.xml><?xml version="1.0" encoding="utf-8"?>
<sst xmlns="http://schemas.openxmlformats.org/spreadsheetml/2006/main" count="269" uniqueCount="82">
  <si>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</si>
  <si>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</si>
  <si>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</si>
  <si>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</si>
  <si>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</si>
  <si>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</si>
  <si>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</si>
  <si>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</si>
  <si>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</si>
  <si>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</si>
  <si>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</si>
  <si>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</si>
  <si>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</si>
  <si>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</si>
  <si>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</si>
  <si>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</si>
  <si>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</si>
  <si>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</si>
  <si>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</si>
  <si>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</si>
  <si>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</si>
  <si>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</si>
  <si>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</si>
  <si>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</si>
  <si>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</si>
  <si>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</si>
  <si>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</si>
  <si>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</si>
  <si>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</si>
  <si>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</si>
  <si>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</si>
  <si>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</si>
  <si>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Max Bupa</t>
  </si>
  <si>
    <t>Religare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</si>
  <si>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</si>
  <si>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</si>
  <si>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</si>
  <si>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</si>
  <si>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</si>
  <si>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</si>
  <si>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</si>
  <si>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</si>
  <si>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</si>
  <si>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</si>
  <si>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</si>
  <si>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</si>
  <si>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</si>
  <si>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</si>
  <si>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</si>
  <si>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</si>
  <si>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</si>
  <si>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</si>
  <si>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</si>
  <si>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</si>
  <si>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</si>
  <si>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</si>
  <si>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</si>
  <si>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</si>
  <si>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</si>
  <si>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</si>
  <si>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</si>
  <si>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</si>
  <si>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</si>
  <si>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</si>
  <si>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 xml:space="preserve">Aditya Birla </t>
  </si>
  <si>
    <t>Royal Sundaram</t>
  </si>
  <si>
    <t>Liberty General</t>
  </si>
  <si>
    <t>ManipalCigna</t>
  </si>
  <si>
    <t>Health Total</t>
  </si>
  <si>
    <t>Misc  Total</t>
  </si>
  <si>
    <t xml:space="preserve">Acko General </t>
  </si>
  <si>
    <t xml:space="preserve">DHFL General </t>
  </si>
  <si>
    <t>Edelweiss</t>
  </si>
  <si>
    <t xml:space="preserve">Go Digit </t>
  </si>
  <si>
    <t xml:space="preserve">HDFC ERGO </t>
  </si>
  <si>
    <t xml:space="preserve">Reliance Health </t>
  </si>
  <si>
    <t>Go Digit</t>
  </si>
  <si>
    <t>$$ HDFC ERGO  Health Insurance  Ltd.(Formerly known as  Apollo Munich Health Insurance Co Ltd)</t>
  </si>
  <si>
    <t xml:space="preserve">HDFC ERGO Health Insurance $$ </t>
  </si>
  <si>
    <t>HDFC ERGO Health Insurance $$</t>
  </si>
  <si>
    <t>GROSS DIRECT PREMIUM INCOME UNDERWRITTEN BY NON-LIFE INSURERS WITHIN INDIA  (SEGMENT WISE) : FOR THE PERIOD UP TO MARCH 2020 (PROVISIONAL &amp; UNAUDITED ) IN FY 2019-20 (Rs. In Crs.)</t>
  </si>
  <si>
    <t>GROSS DIRECT PREMIUM INCOME UNDERWRITTEN BY NON-LIFE INSURERS WITHIN INDIA  (SEGMENT WISE) : FOR THE PERIOD UPTO MARCH 2020 (PROVISIONAL &amp; UNAUDITED ) IN FY 2019-20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</si>
</sst>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rgb="FF0066FF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808080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medium">
        <color indexed="64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indexed="64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rgb="FF80808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43" applyNumberFormat="0" applyFill="0" applyAlignment="0" applyProtection="0"/>
    <xf numFmtId="0" fontId="7" fillId="0" borderId="44" applyNumberFormat="0" applyFill="0" applyAlignment="0" applyProtection="0"/>
    <xf numFmtId="0" fontId="8" fillId="0" borderId="45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6" applyNumberFormat="0" applyAlignment="0" applyProtection="0"/>
    <xf numFmtId="0" fontId="13" fillId="8" borderId="47" applyNumberFormat="0" applyAlignment="0" applyProtection="0"/>
    <xf numFmtId="0" fontId="14" fillId="8" borderId="46" applyNumberFormat="0" applyAlignment="0" applyProtection="0"/>
    <xf numFmtId="0" fontId="15" fillId="0" borderId="48" applyNumberFormat="0" applyFill="0" applyAlignment="0" applyProtection="0"/>
    <xf numFmtId="0" fontId="16" fillId="9" borderId="49" applyNumberFormat="0" applyAlignment="0" applyProtection="0"/>
    <xf numFmtId="0" fontId="4" fillId="0" borderId="0" applyNumberFormat="0" applyFill="0" applyBorder="0" applyAlignment="0" applyProtection="0"/>
    <xf numFmtId="0" fontId="1" fillId="10" borderId="5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5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423"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10" fontId="21" fillId="0" borderId="6" xfId="0" applyNumberFormat="1" applyFont="1" applyBorder="1" applyAlignment="1">
      <alignment horizontal="center" vertical="center" wrapText="1"/>
    </xf>
    <xf numFmtId="10" fontId="21" fillId="0" borderId="33" xfId="1" applyNumberFormat="1" applyFont="1" applyBorder="1" applyAlignment="1">
      <alignment horizontal="center" vertical="center" wrapText="1"/>
    </xf>
    <xf numFmtId="2" fontId="21" fillId="0" borderId="25" xfId="0" applyNumberFormat="1" applyFont="1" applyBorder="1" applyAlignment="1">
      <alignment horizontal="center" vertical="center" wrapText="1"/>
    </xf>
    <xf numFmtId="0" fontId="19" fillId="0" borderId="17" xfId="0" applyFont="1" applyBorder="1"/>
    <xf numFmtId="0" fontId="20" fillId="0" borderId="28" xfId="0" applyFont="1" applyBorder="1"/>
    <xf numFmtId="0" fontId="20" fillId="0" borderId="11" xfId="0" applyFont="1" applyBorder="1"/>
    <xf numFmtId="0" fontId="21" fillId="2" borderId="2" xfId="0" applyFont="1" applyFill="1" applyBorder="1"/>
    <xf numFmtId="2" fontId="21" fillId="0" borderId="39" xfId="0" applyNumberFormat="1" applyFont="1" applyBorder="1"/>
    <xf numFmtId="2" fontId="21" fillId="0" borderId="41" xfId="0" applyNumberFormat="1" applyFont="1" applyBorder="1"/>
    <xf numFmtId="10" fontId="22" fillId="0" borderId="41" xfId="0" applyNumberFormat="1" applyFont="1" applyBorder="1"/>
    <xf numFmtId="10" fontId="22" fillId="0" borderId="41" xfId="1" applyNumberFormat="1" applyFont="1" applyBorder="1"/>
    <xf numFmtId="0" fontId="22" fillId="0" borderId="2" xfId="0" applyFont="1" applyBorder="1"/>
    <xf numFmtId="0" fontId="20" fillId="3" borderId="2" xfId="0" applyFont="1" applyFill="1" applyBorder="1"/>
    <xf numFmtId="2" fontId="20" fillId="3" borderId="18" xfId="0" applyNumberFormat="1" applyFont="1" applyFill="1" applyBorder="1"/>
    <xf numFmtId="2" fontId="20" fillId="3" borderId="6" xfId="0" applyNumberFormat="1" applyFont="1" applyFill="1" applyBorder="1"/>
    <xf numFmtId="2" fontId="20" fillId="3" borderId="8" xfId="0" applyNumberFormat="1" applyFont="1" applyFill="1" applyBorder="1"/>
    <xf numFmtId="0" fontId="20" fillId="3" borderId="8" xfId="0" applyFont="1" applyFill="1" applyBorder="1"/>
    <xf numFmtId="0" fontId="20" fillId="3" borderId="11" xfId="0" applyFont="1" applyFill="1" applyBorder="1"/>
    <xf numFmtId="0" fontId="23" fillId="2" borderId="2" xfId="0" applyFont="1" applyFill="1" applyBorder="1" applyAlignment="1">
      <alignment horizontal="left" vertical="center"/>
    </xf>
    <xf numFmtId="0" fontId="21" fillId="35" borderId="6" xfId="0" applyFont="1" applyFill="1" applyBorder="1" applyAlignment="1">
      <alignment wrapText="1"/>
    </xf>
    <xf numFmtId="0" fontId="21" fillId="35" borderId="18" xfId="0" applyFont="1" applyFill="1" applyBorder="1" applyAlignment="1">
      <alignment wrapText="1"/>
    </xf>
    <xf numFmtId="2" fontId="21" fillId="0" borderId="18" xfId="0" applyNumberFormat="1" applyFont="1" applyBorder="1"/>
    <xf numFmtId="10" fontId="22" fillId="0" borderId="6" xfId="0" applyNumberFormat="1" applyFont="1" applyBorder="1"/>
    <xf numFmtId="2" fontId="22" fillId="0" borderId="2" xfId="0" applyNumberFormat="1" applyFont="1" applyBorder="1"/>
    <xf numFmtId="0" fontId="24" fillId="3" borderId="2" xfId="0" applyFont="1" applyFill="1" applyBorder="1" applyAlignment="1">
      <alignment horizontal="left" vertical="center"/>
    </xf>
    <xf numFmtId="0" fontId="20" fillId="36" borderId="6" xfId="0" applyFont="1" applyFill="1" applyBorder="1" applyAlignment="1">
      <alignment wrapText="1"/>
    </xf>
    <xf numFmtId="0" fontId="20" fillId="36" borderId="25" xfId="0" applyFont="1" applyFill="1" applyBorder="1" applyAlignment="1">
      <alignment wrapText="1"/>
    </xf>
    <xf numFmtId="0" fontId="20" fillId="36" borderId="26" xfId="0" applyFont="1" applyFill="1" applyBorder="1" applyAlignment="1">
      <alignment wrapText="1"/>
    </xf>
    <xf numFmtId="2" fontId="20" fillId="3" borderId="15" xfId="0" applyNumberFormat="1" applyFont="1" applyFill="1" applyBorder="1"/>
    <xf numFmtId="10" fontId="22" fillId="3" borderId="14" xfId="0" applyNumberFormat="1" applyFont="1" applyFill="1" applyBorder="1"/>
    <xf numFmtId="10" fontId="22" fillId="3" borderId="6" xfId="0" applyNumberFormat="1" applyFont="1" applyFill="1" applyBorder="1"/>
    <xf numFmtId="2" fontId="22" fillId="3" borderId="2" xfId="0" applyNumberFormat="1" applyFont="1" applyFill="1" applyBorder="1"/>
    <xf numFmtId="2" fontId="21" fillId="35" borderId="6" xfId="0" applyNumberFormat="1" applyFont="1" applyFill="1" applyBorder="1" applyAlignment="1">
      <alignment wrapText="1"/>
    </xf>
    <xf numFmtId="2" fontId="21" fillId="0" borderId="6" xfId="0" applyNumberFormat="1" applyFont="1" applyBorder="1"/>
    <xf numFmtId="2" fontId="20" fillId="36" borderId="6" xfId="0" applyNumberFormat="1" applyFont="1" applyFill="1" applyBorder="1" applyAlignment="1">
      <alignment wrapText="1"/>
    </xf>
    <xf numFmtId="2" fontId="21" fillId="2" borderId="8" xfId="0" applyNumberFormat="1" applyFont="1" applyFill="1" applyBorder="1"/>
    <xf numFmtId="2" fontId="21" fillId="2" borderId="28" xfId="0" applyNumberFormat="1" applyFont="1" applyFill="1" applyBorder="1"/>
    <xf numFmtId="2" fontId="21" fillId="0" borderId="8" xfId="0" applyNumberFormat="1" applyFont="1" applyBorder="1"/>
    <xf numFmtId="2" fontId="24" fillId="3" borderId="13" xfId="0" applyNumberFormat="1" applyFont="1" applyFill="1" applyBorder="1"/>
    <xf numFmtId="10" fontId="22" fillId="3" borderId="11" xfId="0" applyNumberFormat="1" applyFont="1" applyFill="1" applyBorder="1"/>
    <xf numFmtId="2" fontId="21" fillId="2" borderId="2" xfId="0" applyNumberFormat="1" applyFont="1" applyFill="1" applyBorder="1"/>
    <xf numFmtId="10" fontId="22" fillId="0" borderId="18" xfId="0" applyNumberFormat="1" applyFont="1" applyBorder="1"/>
    <xf numFmtId="2" fontId="24" fillId="3" borderId="35" xfId="0" applyNumberFormat="1" applyFont="1" applyFill="1" applyBorder="1"/>
    <xf numFmtId="2" fontId="24" fillId="3" borderId="26" xfId="0" applyNumberFormat="1" applyFont="1" applyFill="1" applyBorder="1"/>
    <xf numFmtId="10" fontId="22" fillId="3" borderId="18" xfId="0" applyNumberFormat="1" applyFont="1" applyFill="1" applyBorder="1"/>
    <xf numFmtId="2" fontId="23" fillId="2" borderId="18" xfId="0" applyNumberFormat="1" applyFont="1" applyFill="1" applyBorder="1"/>
    <xf numFmtId="2" fontId="23" fillId="2" borderId="6" xfId="0" applyNumberFormat="1" applyFont="1" applyFill="1" applyBorder="1"/>
    <xf numFmtId="2" fontId="21" fillId="2" borderId="6" xfId="0" applyNumberFormat="1" applyFont="1" applyFill="1" applyBorder="1"/>
    <xf numFmtId="10" fontId="22" fillId="2" borderId="18" xfId="0" applyNumberFormat="1" applyFont="1" applyFill="1" applyBorder="1"/>
    <xf numFmtId="2" fontId="22" fillId="2" borderId="2" xfId="0" applyNumberFormat="1" applyFont="1" applyFill="1" applyBorder="1"/>
    <xf numFmtId="0" fontId="20" fillId="2" borderId="0" xfId="0" applyFont="1" applyFill="1"/>
    <xf numFmtId="2" fontId="24" fillId="3" borderId="18" xfId="0" applyNumberFormat="1" applyFont="1" applyFill="1" applyBorder="1"/>
    <xf numFmtId="2" fontId="24" fillId="3" borderId="8" xfId="0" applyNumberFormat="1" applyFont="1" applyFill="1" applyBorder="1"/>
    <xf numFmtId="2" fontId="24" fillId="3" borderId="6" xfId="0" applyNumberFormat="1" applyFont="1" applyFill="1" applyBorder="1"/>
    <xf numFmtId="0" fontId="23" fillId="2" borderId="3" xfId="0" applyFont="1" applyFill="1" applyBorder="1" applyAlignment="1">
      <alignment horizontal="left" vertical="center"/>
    </xf>
    <xf numFmtId="0" fontId="21" fillId="35" borderId="23" xfId="0" applyFont="1" applyFill="1" applyBorder="1" applyAlignment="1">
      <alignment wrapText="1"/>
    </xf>
    <xf numFmtId="0" fontId="21" fillId="35" borderId="21" xfId="0" applyFont="1" applyFill="1" applyBorder="1" applyAlignment="1">
      <alignment wrapText="1"/>
    </xf>
    <xf numFmtId="0" fontId="21" fillId="35" borderId="66" xfId="0" applyFont="1" applyFill="1" applyBorder="1" applyAlignment="1">
      <alignment wrapText="1"/>
    </xf>
    <xf numFmtId="2" fontId="21" fillId="0" borderId="14" xfId="0" applyNumberFormat="1" applyFont="1" applyBorder="1"/>
    <xf numFmtId="0" fontId="20" fillId="36" borderId="20" xfId="0" applyFont="1" applyFill="1" applyBorder="1" applyAlignment="1">
      <alignment wrapText="1"/>
    </xf>
    <xf numFmtId="0" fontId="20" fillId="36" borderId="21" xfId="0" applyFont="1" applyFill="1" applyBorder="1" applyAlignment="1">
      <alignment wrapText="1"/>
    </xf>
    <xf numFmtId="0" fontId="20" fillId="36" borderId="22" xfId="0" applyFont="1" applyFill="1" applyBorder="1" applyAlignment="1">
      <alignment wrapText="1"/>
    </xf>
    <xf numFmtId="2" fontId="20" fillId="36" borderId="6" xfId="0" applyNumberFormat="1" applyFont="1" applyFill="1" applyBorder="1"/>
    <xf numFmtId="2" fontId="21" fillId="2" borderId="21" xfId="0" applyNumberFormat="1" applyFont="1" applyFill="1" applyBorder="1" applyAlignment="1">
      <alignment wrapText="1"/>
    </xf>
    <xf numFmtId="2" fontId="21" fillId="2" borderId="24" xfId="0" applyNumberFormat="1" applyFont="1" applyFill="1" applyBorder="1" applyAlignment="1">
      <alignment wrapText="1"/>
    </xf>
    <xf numFmtId="2" fontId="21" fillId="2" borderId="6" xfId="0" applyNumberFormat="1" applyFont="1" applyFill="1" applyBorder="1" applyAlignment="1">
      <alignment wrapText="1"/>
    </xf>
    <xf numFmtId="2" fontId="20" fillId="3" borderId="26" xfId="0" applyNumberFormat="1" applyFont="1" applyFill="1" applyBorder="1" applyAlignment="1">
      <alignment wrapText="1"/>
    </xf>
    <xf numFmtId="39" fontId="20" fillId="3" borderId="26" xfId="0" applyNumberFormat="1" applyFont="1" applyFill="1" applyBorder="1" applyAlignment="1">
      <alignment wrapText="1"/>
    </xf>
    <xf numFmtId="0" fontId="21" fillId="35" borderId="13" xfId="0" applyFont="1" applyFill="1" applyBorder="1" applyAlignment="1">
      <alignment wrapText="1"/>
    </xf>
    <xf numFmtId="0" fontId="21" fillId="35" borderId="25" xfId="0" applyFont="1" applyFill="1" applyBorder="1" applyAlignment="1">
      <alignment wrapText="1"/>
    </xf>
    <xf numFmtId="0" fontId="20" fillId="36" borderId="8" xfId="0" applyFont="1" applyFill="1" applyBorder="1" applyAlignment="1">
      <alignment wrapText="1"/>
    </xf>
    <xf numFmtId="2" fontId="21" fillId="35" borderId="11" xfId="0" applyNumberFormat="1" applyFont="1" applyFill="1" applyBorder="1" applyAlignment="1">
      <alignment wrapText="1"/>
    </xf>
    <xf numFmtId="0" fontId="24" fillId="3" borderId="3" xfId="0" applyFont="1" applyFill="1" applyBorder="1" applyAlignment="1">
      <alignment horizontal="left" vertical="center"/>
    </xf>
    <xf numFmtId="2" fontId="20" fillId="36" borderId="13" xfId="0" applyNumberFormat="1" applyFont="1" applyFill="1" applyBorder="1" applyAlignment="1">
      <alignment wrapText="1"/>
    </xf>
    <xf numFmtId="2" fontId="20" fillId="36" borderId="25" xfId="0" applyNumberFormat="1" applyFont="1" applyFill="1" applyBorder="1" applyAlignment="1">
      <alignment wrapText="1"/>
    </xf>
    <xf numFmtId="2" fontId="20" fillId="3" borderId="14" xfId="0" applyNumberFormat="1" applyFont="1" applyFill="1" applyBorder="1"/>
    <xf numFmtId="2" fontId="21" fillId="35" borderId="58" xfId="0" applyNumberFormat="1" applyFont="1" applyFill="1" applyBorder="1" applyAlignment="1">
      <alignment wrapText="1"/>
    </xf>
    <xf numFmtId="2" fontId="20" fillId="36" borderId="33" xfId="0" applyNumberFormat="1" applyFont="1" applyFill="1" applyBorder="1" applyAlignment="1">
      <alignment wrapText="1"/>
    </xf>
    <xf numFmtId="2" fontId="20" fillId="36" borderId="26" xfId="0" applyNumberFormat="1" applyFont="1" applyFill="1" applyBorder="1" applyAlignment="1">
      <alignment wrapText="1"/>
    </xf>
    <xf numFmtId="2" fontId="20" fillId="36" borderId="15" xfId="0" applyNumberFormat="1" applyFont="1" applyFill="1" applyBorder="1" applyAlignment="1">
      <alignment wrapText="1"/>
    </xf>
    <xf numFmtId="0" fontId="21" fillId="35" borderId="20" xfId="0" applyFont="1" applyFill="1" applyBorder="1" applyAlignment="1">
      <alignment horizontal="right" wrapText="1"/>
    </xf>
    <xf numFmtId="2" fontId="21" fillId="35" borderId="21" xfId="0" applyNumberFormat="1" applyFont="1" applyFill="1" applyBorder="1" applyAlignment="1">
      <alignment horizontal="right" wrapText="1"/>
    </xf>
    <xf numFmtId="0" fontId="21" fillId="35" borderId="21" xfId="0" applyFont="1" applyFill="1" applyBorder="1" applyAlignment="1">
      <alignment horizontal="right" wrapText="1"/>
    </xf>
    <xf numFmtId="0" fontId="21" fillId="35" borderId="22" xfId="0" applyFont="1" applyFill="1" applyBorder="1" applyAlignment="1">
      <alignment horizontal="right" wrapText="1"/>
    </xf>
    <xf numFmtId="2" fontId="20" fillId="3" borderId="60" xfId="0" applyNumberFormat="1" applyFont="1" applyFill="1" applyBorder="1" applyAlignment="1">
      <alignment horizontal="right" wrapText="1"/>
    </xf>
    <xf numFmtId="2" fontId="20" fillId="3" borderId="26" xfId="0" applyNumberFormat="1" applyFont="1" applyFill="1" applyBorder="1" applyAlignment="1">
      <alignment horizontal="right" wrapText="1"/>
    </xf>
    <xf numFmtId="2" fontId="20" fillId="3" borderId="10" xfId="0" applyNumberFormat="1" applyFont="1" applyFill="1" applyBorder="1" applyAlignment="1">
      <alignment horizontal="right" wrapText="1"/>
    </xf>
    <xf numFmtId="2" fontId="20" fillId="3" borderId="13" xfId="0" applyNumberFormat="1" applyFont="1" applyFill="1" applyBorder="1"/>
    <xf numFmtId="2" fontId="21" fillId="2" borderId="18" xfId="0" applyNumberFormat="1" applyFont="1" applyFill="1" applyBorder="1"/>
    <xf numFmtId="2" fontId="21" fillId="2" borderId="36" xfId="0" applyNumberFormat="1" applyFont="1" applyFill="1" applyBorder="1"/>
    <xf numFmtId="10" fontId="22" fillId="2" borderId="6" xfId="0" applyNumberFormat="1" applyFont="1" applyFill="1" applyBorder="1"/>
    <xf numFmtId="10" fontId="22" fillId="2" borderId="25" xfId="0" applyNumberFormat="1" applyFont="1" applyFill="1" applyBorder="1"/>
    <xf numFmtId="2" fontId="22" fillId="2" borderId="16" xfId="0" applyNumberFormat="1" applyFont="1" applyFill="1" applyBorder="1"/>
    <xf numFmtId="2" fontId="21" fillId="2" borderId="11" xfId="0" applyNumberFormat="1" applyFont="1" applyFill="1" applyBorder="1"/>
    <xf numFmtId="10" fontId="22" fillId="2" borderId="11" xfId="0" applyNumberFormat="1" applyFont="1" applyFill="1" applyBorder="1"/>
    <xf numFmtId="2" fontId="21" fillId="35" borderId="23" xfId="0" applyNumberFormat="1" applyFont="1" applyFill="1" applyBorder="1" applyAlignment="1">
      <alignment wrapText="1"/>
    </xf>
    <xf numFmtId="2" fontId="21" fillId="35" borderId="21" xfId="0" applyNumberFormat="1" applyFont="1" applyFill="1" applyBorder="1" applyAlignment="1">
      <alignment wrapText="1"/>
    </xf>
    <xf numFmtId="2" fontId="21" fillId="35" borderId="66" xfId="0" applyNumberFormat="1" applyFont="1" applyFill="1" applyBorder="1" applyAlignment="1">
      <alignment wrapText="1"/>
    </xf>
    <xf numFmtId="2" fontId="20" fillId="36" borderId="69" xfId="0" applyNumberFormat="1" applyFont="1" applyFill="1" applyBorder="1" applyAlignment="1">
      <alignment wrapText="1"/>
    </xf>
    <xf numFmtId="2" fontId="20" fillId="36" borderId="70" xfId="0" applyNumberFormat="1" applyFont="1" applyFill="1" applyBorder="1" applyAlignment="1">
      <alignment wrapText="1"/>
    </xf>
    <xf numFmtId="2" fontId="20" fillId="36" borderId="71" xfId="0" applyNumberFormat="1" applyFont="1" applyFill="1" applyBorder="1" applyAlignment="1">
      <alignment wrapText="1"/>
    </xf>
    <xf numFmtId="2" fontId="21" fillId="35" borderId="69" xfId="0" applyNumberFormat="1" applyFont="1" applyFill="1" applyBorder="1" applyAlignment="1">
      <alignment wrapText="1"/>
    </xf>
    <xf numFmtId="2" fontId="21" fillId="35" borderId="70" xfId="0" applyNumberFormat="1" applyFont="1" applyFill="1" applyBorder="1" applyAlignment="1">
      <alignment wrapText="1"/>
    </xf>
    <xf numFmtId="2" fontId="21" fillId="35" borderId="71" xfId="0" applyNumberFormat="1" applyFont="1" applyFill="1" applyBorder="1" applyAlignment="1">
      <alignment wrapText="1"/>
    </xf>
    <xf numFmtId="2" fontId="20" fillId="36" borderId="22" xfId="0" applyNumberFormat="1" applyFont="1" applyFill="1" applyBorder="1" applyAlignment="1">
      <alignment wrapText="1"/>
    </xf>
    <xf numFmtId="10" fontId="22" fillId="2" borderId="28" xfId="0" applyNumberFormat="1" applyFont="1" applyFill="1" applyBorder="1"/>
    <xf numFmtId="2" fontId="20" fillId="36" borderId="23" xfId="0" applyNumberFormat="1" applyFont="1" applyFill="1" applyBorder="1" applyAlignment="1">
      <alignment wrapText="1"/>
    </xf>
    <xf numFmtId="2" fontId="20" fillId="36" borderId="21" xfId="0" applyNumberFormat="1" applyFont="1" applyFill="1" applyBorder="1" applyAlignment="1">
      <alignment wrapText="1"/>
    </xf>
    <xf numFmtId="2" fontId="20" fillId="36" borderId="66" xfId="0" applyNumberFormat="1" applyFont="1" applyFill="1" applyBorder="1" applyAlignment="1">
      <alignment wrapText="1"/>
    </xf>
    <xf numFmtId="2" fontId="24" fillId="3" borderId="10" xfId="0" applyNumberFormat="1" applyFont="1" applyFill="1" applyBorder="1"/>
    <xf numFmtId="10" fontId="22" fillId="3" borderId="41" xfId="0" applyNumberFormat="1" applyFont="1" applyFill="1" applyBorder="1"/>
    <xf numFmtId="2" fontId="22" fillId="3" borderId="39" xfId="0" applyNumberFormat="1" applyFont="1" applyFill="1" applyBorder="1"/>
    <xf numFmtId="2" fontId="21" fillId="35" borderId="59" xfId="0" applyNumberFormat="1" applyFont="1" applyFill="1" applyBorder="1" applyAlignment="1">
      <alignment wrapText="1"/>
    </xf>
    <xf numFmtId="0" fontId="20" fillId="0" borderId="0" xfId="0" applyFont="1" applyBorder="1"/>
    <xf numFmtId="2" fontId="20" fillId="36" borderId="20" xfId="0" applyNumberFormat="1" applyFont="1" applyFill="1" applyBorder="1" applyAlignment="1">
      <alignment wrapText="1"/>
    </xf>
    <xf numFmtId="2" fontId="22" fillId="3" borderId="28" xfId="0" applyNumberFormat="1" applyFont="1" applyFill="1" applyBorder="1"/>
    <xf numFmtId="2" fontId="21" fillId="0" borderId="11" xfId="0" applyNumberFormat="1" applyFont="1" applyBorder="1"/>
    <xf numFmtId="10" fontId="22" fillId="3" borderId="7" xfId="0" applyNumberFormat="1" applyFont="1" applyFill="1" applyBorder="1"/>
    <xf numFmtId="2" fontId="21" fillId="35" borderId="22" xfId="0" applyNumberFormat="1" applyFont="1" applyFill="1" applyBorder="1" applyAlignment="1">
      <alignment wrapText="1"/>
    </xf>
    <xf numFmtId="10" fontId="22" fillId="2" borderId="41" xfId="0" applyNumberFormat="1" applyFont="1" applyFill="1" applyBorder="1"/>
    <xf numFmtId="2" fontId="20" fillId="36" borderId="65" xfId="0" applyNumberFormat="1" applyFont="1" applyFill="1" applyBorder="1" applyAlignment="1">
      <alignment wrapText="1"/>
    </xf>
    <xf numFmtId="2" fontId="21" fillId="35" borderId="20" xfId="0" applyNumberFormat="1" applyFont="1" applyFill="1" applyBorder="1" applyAlignment="1">
      <alignment wrapText="1"/>
    </xf>
    <xf numFmtId="2" fontId="20" fillId="3" borderId="20" xfId="0" applyNumberFormat="1" applyFont="1" applyFill="1" applyBorder="1" applyAlignment="1">
      <alignment wrapText="1"/>
    </xf>
    <xf numFmtId="2" fontId="20" fillId="3" borderId="21" xfId="0" applyNumberFormat="1" applyFont="1" applyFill="1" applyBorder="1" applyAlignment="1">
      <alignment wrapText="1"/>
    </xf>
    <xf numFmtId="2" fontId="20" fillId="3" borderId="22" xfId="0" applyNumberFormat="1" applyFont="1" applyFill="1" applyBorder="1" applyAlignment="1">
      <alignment wrapText="1"/>
    </xf>
    <xf numFmtId="0" fontId="25" fillId="0" borderId="2" xfId="0" applyFont="1" applyBorder="1" applyAlignment="1">
      <alignment horizontal="left" vertical="center" wrapText="1"/>
    </xf>
    <xf numFmtId="2" fontId="25" fillId="0" borderId="7" xfId="0" applyNumberFormat="1" applyFont="1" applyBorder="1"/>
    <xf numFmtId="10" fontId="22" fillId="0" borderId="7" xfId="0" applyNumberFormat="1" applyFont="1" applyBorder="1"/>
    <xf numFmtId="10" fontId="22" fillId="0" borderId="28" xfId="0" applyNumberFormat="1" applyFont="1" applyBorder="1"/>
    <xf numFmtId="0" fontId="24" fillId="3" borderId="2" xfId="0" applyFont="1" applyFill="1" applyBorder="1" applyAlignment="1">
      <alignment horizontal="left" vertical="center" wrapText="1"/>
    </xf>
    <xf numFmtId="2" fontId="25" fillId="3" borderId="2" xfId="0" applyNumberFormat="1" applyFont="1" applyFill="1" applyBorder="1"/>
    <xf numFmtId="10" fontId="20" fillId="0" borderId="2" xfId="0" applyNumberFormat="1" applyFont="1" applyBorder="1"/>
    <xf numFmtId="2" fontId="20" fillId="0" borderId="2" xfId="0" applyNumberFormat="1" applyFont="1" applyBorder="1"/>
    <xf numFmtId="0" fontId="25" fillId="0" borderId="2" xfId="0" applyFont="1" applyBorder="1" applyAlignment="1">
      <alignment horizontal="left" vertical="center"/>
    </xf>
    <xf numFmtId="10" fontId="25" fillId="0" borderId="2" xfId="0" applyNumberFormat="1" applyFont="1" applyBorder="1"/>
    <xf numFmtId="0" fontId="19" fillId="0" borderId="2" xfId="0" applyFont="1" applyBorder="1" applyAlignment="1">
      <alignment wrapText="1"/>
    </xf>
    <xf numFmtId="0" fontId="20" fillId="0" borderId="2" xfId="0" applyFont="1" applyBorder="1"/>
    <xf numFmtId="2" fontId="23" fillId="2" borderId="2" xfId="2" applyNumberFormat="1" applyFont="1" applyFill="1" applyBorder="1" applyAlignment="1">
      <alignment horizontal="left" vertical="center"/>
    </xf>
    <xf numFmtId="2" fontId="20" fillId="3" borderId="26" xfId="0" applyNumberFormat="1" applyFont="1" applyFill="1" applyBorder="1"/>
    <xf numFmtId="2" fontId="20" fillId="3" borderId="41" xfId="0" applyNumberFormat="1" applyFont="1" applyFill="1" applyBorder="1"/>
    <xf numFmtId="2" fontId="20" fillId="0" borderId="41" xfId="0" applyNumberFormat="1" applyFont="1" applyBorder="1"/>
    <xf numFmtId="2" fontId="20" fillId="3" borderId="54" xfId="0" applyNumberFormat="1" applyFont="1" applyFill="1" applyBorder="1"/>
    <xf numFmtId="2" fontId="20" fillId="0" borderId="13" xfId="0" applyNumberFormat="1" applyFont="1" applyBorder="1"/>
    <xf numFmtId="2" fontId="20" fillId="0" borderId="6" xfId="0" applyNumberFormat="1" applyFont="1" applyBorder="1"/>
    <xf numFmtId="2" fontId="20" fillId="3" borderId="34" xfId="0" applyNumberFormat="1" applyFont="1" applyFill="1" applyBorder="1"/>
    <xf numFmtId="0" fontId="23" fillId="2" borderId="28" xfId="0" applyFont="1" applyFill="1" applyBorder="1" applyAlignment="1">
      <alignment horizontal="left" vertical="center"/>
    </xf>
    <xf numFmtId="10" fontId="22" fillId="0" borderId="8" xfId="0" applyNumberFormat="1" applyFont="1" applyBorder="1"/>
    <xf numFmtId="2" fontId="22" fillId="0" borderId="28" xfId="0" applyNumberFormat="1" applyFont="1" applyBorder="1"/>
    <xf numFmtId="0" fontId="25" fillId="0" borderId="2" xfId="0" applyFont="1" applyBorder="1"/>
    <xf numFmtId="2" fontId="25" fillId="0" borderId="28" xfId="0" applyNumberFormat="1" applyFont="1" applyBorder="1"/>
    <xf numFmtId="10" fontId="20" fillId="3" borderId="2" xfId="0" applyNumberFormat="1" applyFont="1" applyFill="1" applyBorder="1"/>
    <xf numFmtId="2" fontId="20" fillId="3" borderId="2" xfId="0" applyNumberFormat="1" applyFont="1" applyFill="1" applyBorder="1"/>
    <xf numFmtId="10" fontId="22" fillId="0" borderId="2" xfId="0" applyNumberFormat="1" applyFont="1" applyBorder="1"/>
    <xf numFmtId="0" fontId="19" fillId="0" borderId="2" xfId="0" applyFont="1" applyBorder="1" applyAlignment="1">
      <alignment horizontal="left" vertical="center"/>
    </xf>
    <xf numFmtId="0" fontId="19" fillId="0" borderId="2" xfId="0" applyFont="1" applyBorder="1"/>
    <xf numFmtId="0" fontId="21" fillId="0" borderId="0" xfId="0" applyFont="1"/>
    <xf numFmtId="164" fontId="19" fillId="0" borderId="2" xfId="1" applyNumberFormat="1" applyFont="1" applyBorder="1"/>
    <xf numFmtId="0" fontId="21" fillId="0" borderId="2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top" wrapText="1"/>
    </xf>
    <xf numFmtId="10" fontId="21" fillId="0" borderId="3" xfId="1" applyNumberFormat="1" applyFont="1" applyBorder="1" applyAlignment="1">
      <alignment horizontal="center" vertical="top" wrapText="1"/>
    </xf>
    <xf numFmtId="2" fontId="21" fillId="0" borderId="2" xfId="0" applyNumberFormat="1" applyFont="1" applyBorder="1" applyAlignment="1">
      <alignment horizontal="center" vertical="top" wrapText="1"/>
    </xf>
    <xf numFmtId="0" fontId="19" fillId="0" borderId="4" xfId="0" applyFont="1" applyBorder="1"/>
    <xf numFmtId="0" fontId="19" fillId="0" borderId="41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56" xfId="0" applyFont="1" applyBorder="1" applyAlignment="1">
      <alignment wrapText="1"/>
    </xf>
    <xf numFmtId="0" fontId="19" fillId="0" borderId="56" xfId="0" applyFont="1" applyBorder="1"/>
    <xf numFmtId="0" fontId="19" fillId="0" borderId="41" xfId="0" applyFont="1" applyBorder="1"/>
    <xf numFmtId="0" fontId="19" fillId="0" borderId="5" xfId="0" applyFont="1" applyBorder="1"/>
    <xf numFmtId="10" fontId="19" fillId="0" borderId="56" xfId="0" applyNumberFormat="1" applyFont="1" applyBorder="1" applyAlignment="1">
      <alignment vertical="center" wrapText="1"/>
    </xf>
    <xf numFmtId="10" fontId="19" fillId="0" borderId="41" xfId="1" applyNumberFormat="1" applyFont="1" applyBorder="1" applyAlignment="1">
      <alignment vertical="center" wrapText="1"/>
    </xf>
    <xf numFmtId="2" fontId="19" fillId="0" borderId="2" xfId="0" applyNumberFormat="1" applyFont="1" applyBorder="1" applyAlignment="1">
      <alignment vertical="center" wrapText="1"/>
    </xf>
    <xf numFmtId="2" fontId="21" fillId="2" borderId="33" xfId="0" applyNumberFormat="1" applyFont="1" applyFill="1" applyBorder="1"/>
    <xf numFmtId="2" fontId="21" fillId="2" borderId="33" xfId="0" applyNumberFormat="1" applyFont="1" applyFill="1" applyBorder="1" applyAlignment="1">
      <alignment wrapText="1"/>
    </xf>
    <xf numFmtId="2" fontId="21" fillId="2" borderId="34" xfId="0" applyNumberFormat="1" applyFont="1" applyFill="1" applyBorder="1" applyAlignment="1">
      <alignment wrapText="1"/>
    </xf>
    <xf numFmtId="2" fontId="21" fillId="2" borderId="34" xfId="0" applyNumberFormat="1" applyFont="1" applyFill="1" applyBorder="1"/>
    <xf numFmtId="10" fontId="19" fillId="2" borderId="6" xfId="0" applyNumberFormat="1" applyFont="1" applyFill="1" applyBorder="1" applyAlignment="1">
      <alignment horizontal="right" vertical="center" wrapText="1"/>
    </xf>
    <xf numFmtId="10" fontId="19" fillId="2" borderId="52" xfId="1" applyNumberFormat="1" applyFont="1" applyFill="1" applyBorder="1" applyAlignment="1">
      <alignment vertical="center" wrapText="1"/>
    </xf>
    <xf numFmtId="2" fontId="19" fillId="2" borderId="2" xfId="0" applyNumberFormat="1" applyFont="1" applyFill="1" applyBorder="1" applyAlignment="1">
      <alignment vertical="center" wrapText="1"/>
    </xf>
    <xf numFmtId="2" fontId="20" fillId="3" borderId="0" xfId="0" applyNumberFormat="1" applyFont="1" applyFill="1"/>
    <xf numFmtId="2" fontId="20" fillId="3" borderId="10" xfId="0" applyNumberFormat="1" applyFont="1" applyFill="1" applyBorder="1" applyAlignment="1">
      <alignment wrapText="1"/>
    </xf>
    <xf numFmtId="2" fontId="20" fillId="3" borderId="10" xfId="0" applyNumberFormat="1" applyFont="1" applyFill="1" applyBorder="1"/>
    <xf numFmtId="2" fontId="20" fillId="3" borderId="33" xfId="0" applyNumberFormat="1" applyFont="1" applyFill="1" applyBorder="1" applyAlignment="1">
      <alignment wrapText="1"/>
    </xf>
    <xf numFmtId="10" fontId="19" fillId="3" borderId="26" xfId="0" applyNumberFormat="1" applyFont="1" applyFill="1" applyBorder="1" applyAlignment="1">
      <alignment vertical="center" wrapText="1"/>
    </xf>
    <xf numFmtId="10" fontId="19" fillId="3" borderId="55" xfId="1" applyNumberFormat="1" applyFont="1" applyFill="1" applyBorder="1" applyAlignment="1">
      <alignment vertical="center" wrapText="1"/>
    </xf>
    <xf numFmtId="2" fontId="19" fillId="3" borderId="16" xfId="0" applyNumberFormat="1" applyFont="1" applyFill="1" applyBorder="1" applyAlignment="1">
      <alignment vertical="center" wrapText="1"/>
    </xf>
    <xf numFmtId="2" fontId="21" fillId="35" borderId="61" xfId="0" applyNumberFormat="1" applyFont="1" applyFill="1" applyBorder="1" applyAlignment="1">
      <alignment wrapText="1"/>
    </xf>
    <xf numFmtId="10" fontId="19" fillId="2" borderId="8" xfId="1" applyNumberFormat="1" applyFont="1" applyFill="1" applyBorder="1"/>
    <xf numFmtId="10" fontId="19" fillId="2" borderId="9" xfId="1" applyNumberFormat="1" applyFont="1" applyFill="1" applyBorder="1"/>
    <xf numFmtId="2" fontId="19" fillId="2" borderId="2" xfId="0" applyNumberFormat="1" applyFont="1" applyFill="1" applyBorder="1"/>
    <xf numFmtId="0" fontId="20" fillId="2" borderId="0" xfId="0" applyFont="1" applyFill="1" applyAlignment="1">
      <alignment horizontal="center"/>
    </xf>
    <xf numFmtId="2" fontId="20" fillId="3" borderId="34" xfId="0" applyNumberFormat="1" applyFont="1" applyFill="1" applyBorder="1" applyAlignment="1">
      <alignment wrapText="1"/>
    </xf>
    <xf numFmtId="2" fontId="20" fillId="3" borderId="15" xfId="0" applyNumberFormat="1" applyFont="1" applyFill="1" applyBorder="1" applyAlignment="1">
      <alignment wrapText="1"/>
    </xf>
    <xf numFmtId="0" fontId="24" fillId="3" borderId="13" xfId="0" applyFont="1" applyFill="1" applyBorder="1" applyAlignment="1">
      <alignment vertical="center"/>
    </xf>
    <xf numFmtId="0" fontId="24" fillId="3" borderId="10" xfId="0" applyFont="1" applyFill="1" applyBorder="1" applyAlignment="1">
      <alignment vertical="center"/>
    </xf>
    <xf numFmtId="0" fontId="24" fillId="3" borderId="2" xfId="0" applyFont="1" applyFill="1" applyBorder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13" xfId="0" applyFont="1" applyFill="1" applyBorder="1" applyAlignment="1">
      <alignment horizontal="left" vertical="center"/>
    </xf>
    <xf numFmtId="0" fontId="21" fillId="35" borderId="59" xfId="0" applyFont="1" applyFill="1" applyBorder="1" applyAlignment="1">
      <alignment wrapText="1"/>
    </xf>
    <xf numFmtId="10" fontId="19" fillId="2" borderId="2" xfId="1" applyNumberFormat="1" applyFont="1" applyFill="1" applyBorder="1"/>
    <xf numFmtId="10" fontId="19" fillId="2" borderId="3" xfId="1" applyNumberFormat="1" applyFont="1" applyFill="1" applyBorder="1"/>
    <xf numFmtId="2" fontId="20" fillId="2" borderId="0" xfId="0" applyNumberFormat="1" applyFont="1" applyFill="1"/>
    <xf numFmtId="0" fontId="20" fillId="3" borderId="10" xfId="0" applyFont="1" applyFill="1" applyBorder="1" applyAlignment="1">
      <alignment wrapText="1"/>
    </xf>
    <xf numFmtId="0" fontId="20" fillId="3" borderId="26" xfId="0" applyFont="1" applyFill="1" applyBorder="1" applyAlignment="1">
      <alignment wrapText="1"/>
    </xf>
    <xf numFmtId="0" fontId="20" fillId="3" borderId="34" xfId="0" applyFont="1" applyFill="1" applyBorder="1" applyAlignment="1">
      <alignment wrapText="1"/>
    </xf>
    <xf numFmtId="2" fontId="23" fillId="2" borderId="12" xfId="0" applyNumberFormat="1" applyFont="1" applyFill="1" applyBorder="1"/>
    <xf numFmtId="2" fontId="21" fillId="2" borderId="7" xfId="0" applyNumberFormat="1" applyFont="1" applyFill="1" applyBorder="1"/>
    <xf numFmtId="2" fontId="24" fillId="3" borderId="54" xfId="0" applyNumberFormat="1" applyFont="1" applyFill="1" applyBorder="1"/>
    <xf numFmtId="2" fontId="20" fillId="3" borderId="7" xfId="0" applyNumberFormat="1" applyFont="1" applyFill="1" applyBorder="1"/>
    <xf numFmtId="2" fontId="21" fillId="2" borderId="3" xfId="0" applyNumberFormat="1" applyFont="1" applyFill="1" applyBorder="1"/>
    <xf numFmtId="10" fontId="19" fillId="2" borderId="2" xfId="1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horizontal="left" vertical="center"/>
    </xf>
    <xf numFmtId="2" fontId="20" fillId="3" borderId="25" xfId="0" applyNumberFormat="1" applyFont="1" applyFill="1" applyBorder="1" applyAlignment="1">
      <alignment wrapText="1"/>
    </xf>
    <xf numFmtId="2" fontId="20" fillId="3" borderId="32" xfId="0" applyNumberFormat="1" applyFont="1" applyFill="1" applyBorder="1" applyAlignment="1">
      <alignment wrapText="1"/>
    </xf>
    <xf numFmtId="2" fontId="24" fillId="3" borderId="34" xfId="0" applyNumberFormat="1" applyFont="1" applyFill="1" applyBorder="1"/>
    <xf numFmtId="0" fontId="24" fillId="3" borderId="33" xfId="0" applyFont="1" applyFill="1" applyBorder="1" applyAlignment="1">
      <alignment vertical="center"/>
    </xf>
    <xf numFmtId="0" fontId="24" fillId="3" borderId="19" xfId="0" applyFont="1" applyFill="1" applyBorder="1" applyAlignment="1">
      <alignment vertical="center"/>
    </xf>
    <xf numFmtId="2" fontId="23" fillId="2" borderId="42" xfId="0" applyNumberFormat="1" applyFont="1" applyFill="1" applyBorder="1"/>
    <xf numFmtId="2" fontId="21" fillId="2" borderId="38" xfId="0" applyNumberFormat="1" applyFont="1" applyFill="1" applyBorder="1"/>
    <xf numFmtId="10" fontId="19" fillId="2" borderId="28" xfId="1" applyNumberFormat="1" applyFont="1" applyFill="1" applyBorder="1"/>
    <xf numFmtId="2" fontId="20" fillId="3" borderId="36" xfId="0" applyNumberFormat="1" applyFont="1" applyFill="1" applyBorder="1" applyAlignment="1">
      <alignment wrapText="1"/>
    </xf>
    <xf numFmtId="2" fontId="21" fillId="2" borderId="18" xfId="0" applyNumberFormat="1" applyFont="1" applyFill="1" applyBorder="1" applyAlignment="1">
      <alignment wrapText="1"/>
    </xf>
    <xf numFmtId="2" fontId="21" fillId="2" borderId="0" xfId="0" applyNumberFormat="1" applyFont="1" applyFill="1"/>
    <xf numFmtId="2" fontId="24" fillId="3" borderId="15" xfId="0" applyNumberFormat="1" applyFont="1" applyFill="1" applyBorder="1"/>
    <xf numFmtId="2" fontId="21" fillId="2" borderId="30" xfId="0" applyNumberFormat="1" applyFont="1" applyFill="1" applyBorder="1" applyAlignment="1">
      <alignment wrapText="1"/>
    </xf>
    <xf numFmtId="2" fontId="21" fillId="2" borderId="20" xfId="0" applyNumberFormat="1" applyFont="1" applyFill="1" applyBorder="1" applyAlignment="1">
      <alignment wrapText="1"/>
    </xf>
    <xf numFmtId="2" fontId="21" fillId="2" borderId="22" xfId="0" applyNumberFormat="1" applyFont="1" applyFill="1" applyBorder="1" applyAlignment="1">
      <alignment wrapText="1"/>
    </xf>
    <xf numFmtId="2" fontId="21" fillId="2" borderId="23" xfId="0" applyNumberFormat="1" applyFont="1" applyFill="1" applyBorder="1" applyAlignment="1">
      <alignment wrapText="1"/>
    </xf>
    <xf numFmtId="2" fontId="21" fillId="2" borderId="5" xfId="0" applyNumberFormat="1" applyFont="1" applyFill="1" applyBorder="1" applyAlignment="1">
      <alignment wrapText="1"/>
    </xf>
    <xf numFmtId="2" fontId="20" fillId="3" borderId="27" xfId="0" applyNumberFormat="1" applyFont="1" applyFill="1" applyBorder="1" applyAlignment="1">
      <alignment wrapText="1"/>
    </xf>
    <xf numFmtId="2" fontId="20" fillId="3" borderId="13" xfId="0" applyNumberFormat="1" applyFont="1" applyFill="1" applyBorder="1" applyAlignment="1">
      <alignment wrapText="1"/>
    </xf>
    <xf numFmtId="2" fontId="20" fillId="3" borderId="18" xfId="0" applyNumberFormat="1" applyFont="1" applyFill="1" applyBorder="1" applyAlignment="1">
      <alignment wrapText="1"/>
    </xf>
    <xf numFmtId="2" fontId="21" fillId="2" borderId="28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center"/>
    </xf>
    <xf numFmtId="0" fontId="21" fillId="2" borderId="0" xfId="0" applyFont="1" applyFill="1"/>
    <xf numFmtId="2" fontId="24" fillId="3" borderId="25" xfId="0" applyNumberFormat="1" applyFont="1" applyFill="1" applyBorder="1"/>
    <xf numFmtId="2" fontId="24" fillId="3" borderId="33" xfId="0" applyNumberFormat="1" applyFont="1" applyFill="1" applyBorder="1"/>
    <xf numFmtId="0" fontId="21" fillId="35" borderId="58" xfId="0" applyFont="1" applyFill="1" applyBorder="1" applyAlignment="1">
      <alignment wrapText="1"/>
    </xf>
    <xf numFmtId="0" fontId="20" fillId="36" borderId="34" xfId="0" applyFont="1" applyFill="1" applyBorder="1" applyAlignment="1">
      <alignment wrapText="1"/>
    </xf>
    <xf numFmtId="0" fontId="20" fillId="36" borderId="10" xfId="0" applyFont="1" applyFill="1" applyBorder="1" applyAlignment="1">
      <alignment wrapText="1"/>
    </xf>
    <xf numFmtId="0" fontId="20" fillId="36" borderId="15" xfId="0" applyFont="1" applyFill="1" applyBorder="1" applyAlignment="1">
      <alignment wrapText="1"/>
    </xf>
    <xf numFmtId="2" fontId="24" fillId="3" borderId="11" xfId="0" applyNumberFormat="1" applyFont="1" applyFill="1" applyBorder="1"/>
    <xf numFmtId="10" fontId="26" fillId="2" borderId="2" xfId="1" applyNumberFormat="1" applyFont="1" applyFill="1" applyBorder="1"/>
    <xf numFmtId="2" fontId="21" fillId="2" borderId="39" xfId="0" applyNumberFormat="1" applyFont="1" applyFill="1" applyBorder="1"/>
    <xf numFmtId="10" fontId="22" fillId="2" borderId="2" xfId="1" applyNumberFormat="1" applyFont="1" applyFill="1" applyBorder="1" applyAlignment="1">
      <alignment horizontal="right" vertical="center"/>
    </xf>
    <xf numFmtId="10" fontId="22" fillId="2" borderId="3" xfId="1" applyNumberFormat="1" applyFont="1" applyFill="1" applyBorder="1"/>
    <xf numFmtId="2" fontId="24" fillId="3" borderId="14" xfId="0" applyNumberFormat="1" applyFont="1" applyFill="1" applyBorder="1"/>
    <xf numFmtId="2" fontId="23" fillId="2" borderId="14" xfId="0" applyNumberFormat="1" applyFont="1" applyFill="1" applyBorder="1"/>
    <xf numFmtId="2" fontId="23" fillId="2" borderId="52" xfId="0" applyNumberFormat="1" applyFont="1" applyFill="1" applyBorder="1"/>
    <xf numFmtId="2" fontId="23" fillId="2" borderId="27" xfId="0" applyNumberFormat="1" applyFont="1" applyFill="1" applyBorder="1"/>
    <xf numFmtId="10" fontId="22" fillId="2" borderId="52" xfId="1" applyNumberFormat="1" applyFont="1" applyFill="1" applyBorder="1" applyAlignment="1">
      <alignment vertical="center"/>
    </xf>
    <xf numFmtId="10" fontId="22" fillId="2" borderId="27" xfId="1" applyNumberFormat="1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3" fillId="2" borderId="0" xfId="0" applyFont="1" applyFill="1" applyAlignment="1">
      <alignment horizontal="left" vertical="center"/>
    </xf>
    <xf numFmtId="2" fontId="24" fillId="3" borderId="30" xfId="0" applyNumberFormat="1" applyFont="1" applyFill="1" applyBorder="1"/>
    <xf numFmtId="2" fontId="24" fillId="3" borderId="27" xfId="0" applyNumberFormat="1" applyFont="1" applyFill="1" applyBorder="1"/>
    <xf numFmtId="0" fontId="24" fillId="3" borderId="52" xfId="0" applyFont="1" applyFill="1" applyBorder="1" applyAlignment="1">
      <alignment vertical="center"/>
    </xf>
    <xf numFmtId="0" fontId="24" fillId="3" borderId="27" xfId="0" applyFont="1" applyFill="1" applyBorder="1" applyAlignment="1">
      <alignment vertical="center"/>
    </xf>
    <xf numFmtId="2" fontId="23" fillId="2" borderId="30" xfId="0" applyNumberFormat="1" applyFont="1" applyFill="1" applyBorder="1"/>
    <xf numFmtId="2" fontId="24" fillId="3" borderId="57" xfId="0" applyNumberFormat="1" applyFont="1" applyFill="1" applyBorder="1"/>
    <xf numFmtId="10" fontId="22" fillId="3" borderId="52" xfId="1" applyNumberFormat="1" applyFont="1" applyFill="1" applyBorder="1" applyAlignment="1">
      <alignment vertical="center"/>
    </xf>
    <xf numFmtId="10" fontId="22" fillId="3" borderId="27" xfId="1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vertical="center"/>
    </xf>
    <xf numFmtId="10" fontId="26" fillId="2" borderId="52" xfId="1" applyNumberFormat="1" applyFont="1" applyFill="1" applyBorder="1" applyAlignment="1">
      <alignment vertical="center"/>
    </xf>
    <xf numFmtId="0" fontId="21" fillId="35" borderId="61" xfId="0" applyFont="1" applyFill="1" applyBorder="1" applyAlignment="1">
      <alignment wrapText="1"/>
    </xf>
    <xf numFmtId="0" fontId="20" fillId="3" borderId="15" xfId="0" applyFont="1" applyFill="1" applyBorder="1" applyAlignment="1">
      <alignment wrapText="1"/>
    </xf>
    <xf numFmtId="2" fontId="23" fillId="2" borderId="8" xfId="0" applyNumberFormat="1" applyFont="1" applyFill="1" applyBorder="1"/>
    <xf numFmtId="2" fontId="23" fillId="2" borderId="11" xfId="0" applyNumberFormat="1" applyFont="1" applyFill="1" applyBorder="1"/>
    <xf numFmtId="0" fontId="22" fillId="3" borderId="52" xfId="0" applyFont="1" applyFill="1" applyBorder="1" applyAlignment="1">
      <alignment vertical="center"/>
    </xf>
    <xf numFmtId="0" fontId="22" fillId="3" borderId="27" xfId="0" applyFont="1" applyFill="1" applyBorder="1" applyAlignment="1">
      <alignment vertical="center"/>
    </xf>
    <xf numFmtId="0" fontId="25" fillId="0" borderId="29" xfId="0" applyFont="1" applyBorder="1" applyAlignment="1">
      <alignment horizontal="left" vertical="center"/>
    </xf>
    <xf numFmtId="2" fontId="25" fillId="0" borderId="8" xfId="0" applyNumberFormat="1" applyFont="1" applyBorder="1"/>
    <xf numFmtId="10" fontId="19" fillId="0" borderId="8" xfId="1" applyNumberFormat="1" applyFont="1" applyBorder="1"/>
    <xf numFmtId="10" fontId="19" fillId="0" borderId="30" xfId="1" applyNumberFormat="1" applyFont="1" applyBorder="1"/>
    <xf numFmtId="2" fontId="19" fillId="0" borderId="2" xfId="0" applyNumberFormat="1" applyFont="1" applyBorder="1"/>
    <xf numFmtId="0" fontId="24" fillId="3" borderId="31" xfId="0" applyFont="1" applyFill="1" applyBorder="1" applyAlignment="1">
      <alignment horizontal="left" vertical="center"/>
    </xf>
    <xf numFmtId="10" fontId="24" fillId="3" borderId="11" xfId="1" applyNumberFormat="1" applyFont="1" applyFill="1" applyBorder="1"/>
    <xf numFmtId="10" fontId="24" fillId="3" borderId="32" xfId="1" applyNumberFormat="1" applyFont="1" applyFill="1" applyBorder="1"/>
    <xf numFmtId="2" fontId="24" fillId="3" borderId="2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/>
    <xf numFmtId="0" fontId="24" fillId="3" borderId="0" xfId="0" applyFont="1" applyFill="1"/>
    <xf numFmtId="0" fontId="25" fillId="0" borderId="13" xfId="0" applyFont="1" applyBorder="1" applyAlignment="1">
      <alignment horizontal="left" vertical="center"/>
    </xf>
    <xf numFmtId="164" fontId="25" fillId="0" borderId="6" xfId="1" applyNumberFormat="1" applyFont="1" applyBorder="1"/>
    <xf numFmtId="10" fontId="19" fillId="0" borderId="6" xfId="1" applyNumberFormat="1" applyFont="1" applyBorder="1"/>
    <xf numFmtId="10" fontId="19" fillId="0" borderId="33" xfId="1" applyNumberFormat="1" applyFont="1" applyBorder="1"/>
    <xf numFmtId="0" fontId="19" fillId="0" borderId="0" xfId="0" applyFont="1" applyAlignment="1">
      <alignment wrapText="1"/>
    </xf>
    <xf numFmtId="2" fontId="20" fillId="0" borderId="0" xfId="0" applyNumberFormat="1" applyFont="1"/>
    <xf numFmtId="10" fontId="19" fillId="0" borderId="0" xfId="1" applyNumberFormat="1" applyFont="1"/>
    <xf numFmtId="10" fontId="19" fillId="2" borderId="7" xfId="1" applyNumberFormat="1" applyFont="1" applyFill="1" applyBorder="1"/>
    <xf numFmtId="0" fontId="24" fillId="3" borderId="13" xfId="0" applyFont="1" applyFill="1" applyBorder="1" applyAlignment="1">
      <alignment horizontal="left" vertical="center"/>
    </xf>
    <xf numFmtId="0" fontId="21" fillId="35" borderId="22" xfId="0" applyFont="1" applyFill="1" applyBorder="1" applyAlignment="1">
      <alignment wrapText="1"/>
    </xf>
    <xf numFmtId="2" fontId="20" fillId="36" borderId="67" xfId="0" applyNumberFormat="1" applyFont="1" applyFill="1" applyBorder="1" applyAlignment="1">
      <alignment wrapText="1"/>
    </xf>
    <xf numFmtId="2" fontId="20" fillId="36" borderId="59" xfId="0" applyNumberFormat="1" applyFont="1" applyFill="1" applyBorder="1" applyAlignment="1">
      <alignment wrapText="1"/>
    </xf>
    <xf numFmtId="10" fontId="26" fillId="0" borderId="42" xfId="1" applyNumberFormat="1" applyFont="1" applyBorder="1" applyAlignment="1">
      <alignment vertical="center"/>
    </xf>
    <xf numFmtId="0" fontId="24" fillId="3" borderId="14" xfId="0" applyFont="1" applyFill="1" applyBorder="1" applyAlignment="1">
      <alignment vertical="center"/>
    </xf>
    <xf numFmtId="0" fontId="24" fillId="3" borderId="34" xfId="0" applyFont="1" applyFill="1" applyBorder="1" applyAlignment="1">
      <alignment vertical="center"/>
    </xf>
    <xf numFmtId="0" fontId="24" fillId="3" borderId="25" xfId="0" applyFont="1" applyFill="1" applyBorder="1" applyAlignment="1">
      <alignment vertical="center"/>
    </xf>
    <xf numFmtId="2" fontId="23" fillId="2" borderId="28" xfId="0" applyNumberFormat="1" applyFont="1" applyFill="1" applyBorder="1"/>
    <xf numFmtId="2" fontId="23" fillId="2" borderId="38" xfId="0" applyNumberFormat="1" applyFont="1" applyFill="1" applyBorder="1"/>
    <xf numFmtId="10" fontId="22" fillId="2" borderId="38" xfId="0" applyNumberFormat="1" applyFont="1" applyFill="1" applyBorder="1" applyAlignment="1">
      <alignment vertical="center"/>
    </xf>
    <xf numFmtId="2" fontId="22" fillId="2" borderId="28" xfId="0" applyNumberFormat="1" applyFont="1" applyFill="1" applyBorder="1" applyAlignment="1">
      <alignment vertical="center"/>
    </xf>
    <xf numFmtId="2" fontId="23" fillId="2" borderId="34" xfId="0" applyNumberFormat="1" applyFont="1" applyFill="1" applyBorder="1"/>
    <xf numFmtId="10" fontId="22" fillId="2" borderId="14" xfId="1" applyNumberFormat="1" applyFont="1" applyFill="1" applyBorder="1" applyAlignment="1">
      <alignment horizontal="right" vertical="center"/>
    </xf>
    <xf numFmtId="10" fontId="26" fillId="2" borderId="34" xfId="0" applyNumberFormat="1" applyFont="1" applyFill="1" applyBorder="1" applyAlignment="1">
      <alignment vertical="center"/>
    </xf>
    <xf numFmtId="2" fontId="22" fillId="2" borderId="2" xfId="0" applyNumberFormat="1" applyFont="1" applyFill="1" applyBorder="1" applyAlignment="1">
      <alignment vertical="center"/>
    </xf>
    <xf numFmtId="0" fontId="25" fillId="0" borderId="13" xfId="0" applyFont="1" applyBorder="1"/>
    <xf numFmtId="2" fontId="25" fillId="0" borderId="6" xfId="0" applyNumberFormat="1" applyFont="1" applyBorder="1"/>
    <xf numFmtId="10" fontId="27" fillId="3" borderId="11" xfId="1" applyNumberFormat="1" applyFont="1" applyFill="1" applyBorder="1"/>
    <xf numFmtId="10" fontId="27" fillId="3" borderId="32" xfId="1" applyNumberFormat="1" applyFont="1" applyFill="1" applyBorder="1"/>
    <xf numFmtId="2" fontId="27" fillId="3" borderId="2" xfId="0" applyNumberFormat="1" applyFont="1" applyFill="1" applyBorder="1"/>
    <xf numFmtId="10" fontId="25" fillId="0" borderId="6" xfId="0" applyNumberFormat="1" applyFont="1" applyBorder="1"/>
    <xf numFmtId="10" fontId="25" fillId="0" borderId="6" xfId="1" applyNumberFormat="1" applyFont="1" applyBorder="1"/>
    <xf numFmtId="0" fontId="19" fillId="0" borderId="0" xfId="0" applyFont="1"/>
    <xf numFmtId="0" fontId="21" fillId="2" borderId="14" xfId="0" applyFont="1" applyFill="1" applyBorder="1"/>
    <xf numFmtId="2" fontId="24" fillId="3" borderId="40" xfId="0" applyNumberFormat="1" applyFont="1" applyFill="1" applyBorder="1"/>
    <xf numFmtId="0" fontId="24" fillId="2" borderId="13" xfId="0" applyFont="1" applyFill="1" applyBorder="1" applyAlignment="1">
      <alignment vertical="center"/>
    </xf>
    <xf numFmtId="0" fontId="24" fillId="2" borderId="10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3" fillId="2" borderId="17" xfId="0" applyFont="1" applyFill="1" applyBorder="1" applyAlignment="1">
      <alignment horizontal="left" vertical="center"/>
    </xf>
    <xf numFmtId="2" fontId="20" fillId="35" borderId="65" xfId="0" applyNumberFormat="1" applyFont="1" applyFill="1" applyBorder="1" applyAlignment="1">
      <alignment wrapText="1"/>
    </xf>
    <xf numFmtId="2" fontId="20" fillId="35" borderId="21" xfId="0" applyNumberFormat="1" applyFont="1" applyFill="1" applyBorder="1" applyAlignment="1">
      <alignment wrapText="1"/>
    </xf>
    <xf numFmtId="0" fontId="19" fillId="0" borderId="13" xfId="0" applyFont="1" applyBorder="1"/>
    <xf numFmtId="2" fontId="19" fillId="0" borderId="6" xfId="0" applyNumberFormat="1" applyFont="1" applyBorder="1"/>
    <xf numFmtId="0" fontId="24" fillId="3" borderId="37" xfId="0" applyFont="1" applyFill="1" applyBorder="1" applyAlignment="1">
      <alignment horizontal="left" vertical="center"/>
    </xf>
    <xf numFmtId="2" fontId="24" fillId="3" borderId="28" xfId="0" applyNumberFormat="1" applyFont="1" applyFill="1" applyBorder="1"/>
    <xf numFmtId="10" fontId="27" fillId="3" borderId="28" xfId="1" applyNumberFormat="1" applyFont="1" applyFill="1" applyBorder="1"/>
    <xf numFmtId="10" fontId="27" fillId="3" borderId="38" xfId="1" applyNumberFormat="1" applyFont="1" applyFill="1" applyBorder="1"/>
    <xf numFmtId="0" fontId="27" fillId="3" borderId="2" xfId="0" applyFont="1" applyFill="1" applyBorder="1"/>
    <xf numFmtId="0" fontId="19" fillId="0" borderId="19" xfId="0" applyFont="1" applyBorder="1" applyAlignment="1">
      <alignment horizontal="left" vertical="center"/>
    </xf>
    <xf numFmtId="10" fontId="19" fillId="0" borderId="2" xfId="1" applyNumberFormat="1" applyFont="1" applyBorder="1"/>
    <xf numFmtId="10" fontId="19" fillId="0" borderId="3" xfId="1" applyNumberFormat="1" applyFont="1" applyBorder="1"/>
    <xf numFmtId="0" fontId="19" fillId="0" borderId="19" xfId="0" applyFont="1" applyBorder="1"/>
    <xf numFmtId="0" fontId="24" fillId="3" borderId="19" xfId="0" applyFont="1" applyFill="1" applyBorder="1" applyAlignment="1">
      <alignment horizontal="left" vertical="center"/>
    </xf>
    <xf numFmtId="164" fontId="24" fillId="3" borderId="2" xfId="1" applyNumberFormat="1" applyFont="1" applyFill="1" applyBorder="1"/>
    <xf numFmtId="164" fontId="24" fillId="3" borderId="19" xfId="1" applyNumberFormat="1" applyFont="1" applyFill="1" applyBorder="1"/>
    <xf numFmtId="10" fontId="27" fillId="3" borderId="3" xfId="1" applyNumberFormat="1" applyFont="1" applyFill="1" applyBorder="1"/>
    <xf numFmtId="0" fontId="21" fillId="0" borderId="26" xfId="0" applyFont="1" applyBorder="1" applyAlignment="1">
      <alignment horizontal="center" vertical="center" wrapText="1"/>
    </xf>
    <xf numFmtId="10" fontId="21" fillId="0" borderId="26" xfId="0" applyNumberFormat="1" applyFont="1" applyBorder="1" applyAlignment="1">
      <alignment horizontal="center" vertical="top" wrapText="1"/>
    </xf>
    <xf numFmtId="10" fontId="21" fillId="0" borderId="26" xfId="1" applyNumberFormat="1" applyFont="1" applyBorder="1" applyAlignment="1">
      <alignment horizontal="center" vertical="top" wrapText="1"/>
    </xf>
    <xf numFmtId="2" fontId="21" fillId="0" borderId="26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0" fillId="0" borderId="1" xfId="0" applyFont="1" applyBorder="1"/>
    <xf numFmtId="0" fontId="20" fillId="0" borderId="63" xfId="0" applyFont="1" applyBorder="1"/>
    <xf numFmtId="10" fontId="22" fillId="0" borderId="39" xfId="0" applyNumberFormat="1" applyFont="1" applyBorder="1"/>
    <xf numFmtId="2" fontId="20" fillId="3" borderId="42" xfId="0" applyNumberFormat="1" applyFont="1" applyFill="1" applyBorder="1"/>
    <xf numFmtId="2" fontId="22" fillId="0" borderId="41" xfId="0" applyNumberFormat="1" applyFont="1" applyBorder="1"/>
    <xf numFmtId="2" fontId="22" fillId="3" borderId="25" xfId="0" applyNumberFormat="1" applyFont="1" applyFill="1" applyBorder="1"/>
    <xf numFmtId="10" fontId="22" fillId="0" borderId="11" xfId="0" applyNumberFormat="1" applyFont="1" applyBorder="1"/>
    <xf numFmtId="2" fontId="22" fillId="0" borderId="11" xfId="0" applyNumberFormat="1" applyFont="1" applyBorder="1"/>
    <xf numFmtId="0" fontId="24" fillId="3" borderId="62" xfId="0" applyFont="1" applyFill="1" applyBorder="1" applyAlignment="1">
      <alignment horizontal="left" vertical="center"/>
    </xf>
    <xf numFmtId="2" fontId="22" fillId="3" borderId="40" xfId="0" applyNumberFormat="1" applyFont="1" applyFill="1" applyBorder="1"/>
    <xf numFmtId="2" fontId="22" fillId="0" borderId="39" xfId="0" applyNumberFormat="1" applyFont="1" applyBorder="1"/>
    <xf numFmtId="2" fontId="21" fillId="0" borderId="28" xfId="0" applyNumberFormat="1" applyFont="1" applyBorder="1"/>
    <xf numFmtId="2" fontId="20" fillId="3" borderId="53" xfId="0" applyNumberFormat="1" applyFont="1" applyFill="1" applyBorder="1"/>
    <xf numFmtId="2" fontId="22" fillId="3" borderId="41" xfId="0" applyNumberFormat="1" applyFont="1" applyFill="1" applyBorder="1"/>
    <xf numFmtId="2" fontId="21" fillId="2" borderId="52" xfId="0" applyNumberFormat="1" applyFont="1" applyFill="1" applyBorder="1"/>
    <xf numFmtId="10" fontId="22" fillId="2" borderId="8" xfId="0" applyNumberFormat="1" applyFont="1" applyFill="1" applyBorder="1"/>
    <xf numFmtId="2" fontId="22" fillId="2" borderId="8" xfId="0" applyNumberFormat="1" applyFont="1" applyFill="1" applyBorder="1"/>
    <xf numFmtId="2" fontId="20" fillId="3" borderId="25" xfId="0" applyNumberFormat="1" applyFont="1" applyFill="1" applyBorder="1"/>
    <xf numFmtId="2" fontId="20" fillId="3" borderId="52" xfId="0" applyNumberFormat="1" applyFont="1" applyFill="1" applyBorder="1"/>
    <xf numFmtId="10" fontId="22" fillId="3" borderId="8" xfId="0" applyNumberFormat="1" applyFont="1" applyFill="1" applyBorder="1"/>
    <xf numFmtId="2" fontId="22" fillId="3" borderId="8" xfId="0" applyNumberFormat="1" applyFont="1" applyFill="1" applyBorder="1"/>
    <xf numFmtId="2" fontId="22" fillId="0" borderId="6" xfId="0" applyNumberFormat="1" applyFont="1" applyBorder="1"/>
    <xf numFmtId="39" fontId="20" fillId="3" borderId="26" xfId="0" applyNumberFormat="1" applyFont="1" applyFill="1" applyBorder="1"/>
    <xf numFmtId="2" fontId="22" fillId="3" borderId="6" xfId="0" applyNumberFormat="1" applyFont="1" applyFill="1" applyBorder="1"/>
    <xf numFmtId="2" fontId="20" fillId="2" borderId="26" xfId="0" applyNumberFormat="1" applyFont="1" applyFill="1" applyBorder="1"/>
    <xf numFmtId="2" fontId="20" fillId="36" borderId="68" xfId="0" applyNumberFormat="1" applyFont="1" applyFill="1" applyBorder="1" applyAlignment="1">
      <alignment wrapText="1"/>
    </xf>
    <xf numFmtId="2" fontId="21" fillId="0" borderId="32" xfId="0" applyNumberFormat="1" applyFont="1" applyBorder="1"/>
    <xf numFmtId="2" fontId="21" fillId="0" borderId="13" xfId="0" applyNumberFormat="1" applyFont="1" applyBorder="1"/>
    <xf numFmtId="2" fontId="22" fillId="0" borderId="25" xfId="0" applyNumberFormat="1" applyFont="1" applyBorder="1"/>
    <xf numFmtId="2" fontId="22" fillId="3" borderId="11" xfId="0" applyNumberFormat="1" applyFont="1" applyFill="1" applyBorder="1"/>
    <xf numFmtId="0" fontId="21" fillId="35" borderId="6" xfId="0" applyFont="1" applyFill="1" applyBorder="1" applyAlignment="1">
      <alignment horizontal="right" wrapText="1"/>
    </xf>
    <xf numFmtId="2" fontId="21" fillId="35" borderId="34" xfId="0" applyNumberFormat="1" applyFont="1" applyFill="1" applyBorder="1" applyAlignment="1">
      <alignment horizontal="right" wrapText="1"/>
    </xf>
    <xf numFmtId="2" fontId="20" fillId="3" borderId="25" xfId="0" applyNumberFormat="1" applyFont="1" applyFill="1" applyBorder="1" applyAlignment="1">
      <alignment horizontal="right" wrapText="1"/>
    </xf>
    <xf numFmtId="2" fontId="20" fillId="3" borderId="15" xfId="0" applyNumberFormat="1" applyFont="1" applyFill="1" applyBorder="1" applyAlignment="1">
      <alignment horizontal="right" wrapText="1"/>
    </xf>
    <xf numFmtId="0" fontId="20" fillId="3" borderId="26" xfId="0" applyFont="1" applyFill="1" applyBorder="1" applyAlignment="1">
      <alignment horizontal="right" wrapText="1"/>
    </xf>
    <xf numFmtId="2" fontId="20" fillId="3" borderId="35" xfId="0" applyNumberFormat="1" applyFont="1" applyFill="1" applyBorder="1"/>
    <xf numFmtId="2" fontId="22" fillId="3" borderId="18" xfId="0" applyNumberFormat="1" applyFont="1" applyFill="1" applyBorder="1"/>
    <xf numFmtId="2" fontId="22" fillId="0" borderId="18" xfId="0" applyNumberFormat="1" applyFont="1" applyBorder="1"/>
    <xf numFmtId="2" fontId="21" fillId="3" borderId="26" xfId="0" applyNumberFormat="1" applyFont="1" applyFill="1" applyBorder="1"/>
    <xf numFmtId="2" fontId="21" fillId="3" borderId="13" xfId="0" applyNumberFormat="1" applyFont="1" applyFill="1" applyBorder="1"/>
    <xf numFmtId="2" fontId="21" fillId="0" borderId="33" xfId="0" applyNumberFormat="1" applyFont="1" applyBorder="1"/>
    <xf numFmtId="2" fontId="21" fillId="0" borderId="34" xfId="0" applyNumberFormat="1" applyFont="1" applyBorder="1"/>
    <xf numFmtId="10" fontId="28" fillId="3" borderId="6" xfId="0" applyNumberFormat="1" applyFont="1" applyFill="1" applyBorder="1"/>
    <xf numFmtId="2" fontId="28" fillId="3" borderId="25" xfId="0" applyNumberFormat="1" applyFont="1" applyFill="1" applyBorder="1"/>
    <xf numFmtId="2" fontId="21" fillId="0" borderId="42" xfId="0" applyNumberFormat="1" applyFont="1" applyBorder="1"/>
    <xf numFmtId="2" fontId="23" fillId="0" borderId="6" xfId="0" applyNumberFormat="1" applyFont="1" applyBorder="1"/>
    <xf numFmtId="2" fontId="23" fillId="0" borderId="14" xfId="0" applyNumberFormat="1" applyFont="1" applyBorder="1"/>
    <xf numFmtId="2" fontId="23" fillId="0" borderId="0" xfId="0" applyNumberFormat="1" applyFont="1"/>
    <xf numFmtId="2" fontId="21" fillId="0" borderId="0" xfId="0" applyNumberFormat="1" applyFont="1"/>
    <xf numFmtId="2" fontId="22" fillId="0" borderId="8" xfId="0" applyNumberFormat="1" applyFont="1" applyBorder="1"/>
    <xf numFmtId="2" fontId="28" fillId="3" borderId="6" xfId="0" applyNumberFormat="1" applyFont="1" applyFill="1" applyBorder="1"/>
    <xf numFmtId="2" fontId="29" fillId="3" borderId="2" xfId="0" applyNumberFormat="1" applyFont="1" applyFill="1" applyBorder="1"/>
    <xf numFmtId="10" fontId="20" fillId="3" borderId="8" xfId="0" applyNumberFormat="1" applyFont="1" applyFill="1" applyBorder="1"/>
    <xf numFmtId="10" fontId="20" fillId="3" borderId="18" xfId="0" applyNumberFormat="1" applyFont="1" applyFill="1" applyBorder="1"/>
    <xf numFmtId="0" fontId="25" fillId="0" borderId="28" xfId="0" applyFont="1" applyBorder="1"/>
    <xf numFmtId="0" fontId="25" fillId="0" borderId="7" xfId="0" applyFont="1" applyBorder="1"/>
    <xf numFmtId="0" fontId="25" fillId="3" borderId="2" xfId="0" applyFont="1" applyFill="1" applyBorder="1"/>
    <xf numFmtId="10" fontId="25" fillId="0" borderId="2" xfId="0" applyNumberFormat="1" applyFont="1" applyBorder="1" applyAlignment="1">
      <alignment horizontal="right"/>
    </xf>
    <xf numFmtId="10" fontId="20" fillId="3" borderId="2" xfId="1" applyNumberFormat="1" applyFont="1" applyFill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19" fillId="0" borderId="6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4"/>
  <sheetViews>
    <sheetView zoomScale="70" zoomScaleNormal="70" workbookViewId="0">
      <pane ySplit="3" topLeftCell="A4" activePane="bottomLeft" state="frozen"/>
      <selection pane="bottomLeft" activeCell="K15" sqref="K15"/>
    </sheetView>
  </sheetViews>
  <sheetFormatPr defaultColWidth="20.5703125" defaultRowHeight="51" customHeight="1" x14ac:dyDescent="0.35"/>
  <cols>
    <col min="1" max="1" width="43.7109375" style="2" customWidth="1"/>
    <col min="2" max="9" width="16.7109375" style="2" customWidth="1"/>
    <col min="10" max="16384" width="20.5703125" style="2"/>
  </cols>
  <sheetData>
    <row r="1" spans="1:18" ht="24.95" customHeight="1" x14ac:dyDescent="0.35">
      <c r="A1" s="412" t="s">
        <v>81</v>
      </c>
      <c r="B1" s="413"/>
      <c r="C1" s="413"/>
      <c r="D1" s="413"/>
      <c r="E1" s="413"/>
      <c r="F1" s="413"/>
      <c r="G1" s="413"/>
      <c r="H1" s="413"/>
      <c r="I1" s="414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thickBot="1" x14ac:dyDescent="0.4">
      <c r="A2" s="415"/>
      <c r="B2" s="416"/>
      <c r="C2" s="416"/>
      <c r="D2" s="416"/>
      <c r="E2" s="416"/>
      <c r="F2" s="416"/>
      <c r="G2" s="416"/>
      <c r="H2" s="416"/>
      <c r="I2" s="417"/>
      <c r="J2" s="3"/>
      <c r="K2" s="3"/>
      <c r="L2" s="3"/>
      <c r="M2" s="3"/>
      <c r="N2" s="3"/>
      <c r="O2" s="3"/>
      <c r="P2" s="3"/>
      <c r="Q2" s="3"/>
      <c r="R2" s="3"/>
    </row>
    <row r="3" spans="1:18" ht="103.5" customHeight="1" thickBot="1" x14ac:dyDescent="0.4">
      <c r="A3" s="4"/>
      <c r="B3" s="5" t="s">
        <v>47</v>
      </c>
      <c r="C3" s="5" t="s">
        <v>48</v>
      </c>
      <c r="D3" s="5" t="s">
        <v>49</v>
      </c>
      <c r="E3" s="5" t="s">
        <v>50</v>
      </c>
      <c r="F3" s="6" t="s">
        <v>68</v>
      </c>
      <c r="G3" s="7" t="s">
        <v>13</v>
      </c>
      <c r="H3" s="8" t="s">
        <v>14</v>
      </c>
      <c r="I3" s="9" t="s">
        <v>15</v>
      </c>
    </row>
    <row r="4" spans="1:18" ht="24.95" customHeight="1" x14ac:dyDescent="0.35">
      <c r="A4" s="10" t="s">
        <v>60</v>
      </c>
      <c r="B4" s="11"/>
      <c r="C4" s="11"/>
      <c r="D4" s="11"/>
      <c r="E4" s="11"/>
      <c r="F4" s="11"/>
      <c r="G4" s="12"/>
      <c r="H4" s="12"/>
      <c r="I4" s="11"/>
    </row>
    <row r="5" spans="1:18" ht="24.95" customHeight="1" thickBot="1" x14ac:dyDescent="0.4">
      <c r="A5" s="13" t="s">
        <v>70</v>
      </c>
      <c r="B5" s="14">
        <v>0</v>
      </c>
      <c r="C5" s="15">
        <v>96.1</v>
      </c>
      <c r="D5" s="15">
        <v>0</v>
      </c>
      <c r="E5" s="15">
        <v>0</v>
      </c>
      <c r="F5" s="14">
        <f>B5+C5+D5+E5</f>
        <v>96.1</v>
      </c>
      <c r="G5" s="16">
        <f>(F5-F6)/F6</f>
        <v>2.1632653061224492</v>
      </c>
      <c r="H5" s="17">
        <f>F5/$F$76</f>
        <v>1.8610383393263545E-3</v>
      </c>
      <c r="I5" s="18">
        <f>F5-F6</f>
        <v>65.72</v>
      </c>
    </row>
    <row r="6" spans="1:18" ht="24.95" customHeight="1" thickBot="1" x14ac:dyDescent="0.4">
      <c r="A6" s="19" t="s">
        <v>34</v>
      </c>
      <c r="B6" s="20">
        <v>0</v>
      </c>
      <c r="C6" s="21">
        <v>30.38</v>
      </c>
      <c r="D6" s="22">
        <v>0</v>
      </c>
      <c r="E6" s="21">
        <v>0</v>
      </c>
      <c r="F6" s="20">
        <f t="shared" ref="F6:F40" si="0">B6+C6+D6+E6</f>
        <v>30.38</v>
      </c>
      <c r="G6" s="23"/>
      <c r="H6" s="24"/>
      <c r="I6" s="19"/>
    </row>
    <row r="7" spans="1:18" ht="24.95" customHeight="1" thickBot="1" x14ac:dyDescent="0.4">
      <c r="A7" s="25" t="s">
        <v>19</v>
      </c>
      <c r="B7" s="26">
        <v>692.03</v>
      </c>
      <c r="C7" s="26">
        <v>1155.21</v>
      </c>
      <c r="D7" s="26">
        <v>239.62</v>
      </c>
      <c r="E7" s="27">
        <v>114.62</v>
      </c>
      <c r="F7" s="28">
        <f>B7+C7+D7+E7</f>
        <v>2201.48</v>
      </c>
      <c r="G7" s="29">
        <f>(F7-F8)/F8</f>
        <v>-5.7940501865735364E-2</v>
      </c>
      <c r="H7" s="29">
        <f>F7/$F$76</f>
        <v>4.2633076828930104E-2</v>
      </c>
      <c r="I7" s="30">
        <f>F7-F8</f>
        <v>-135.39999999999964</v>
      </c>
    </row>
    <row r="8" spans="1:18" ht="24.95" customHeight="1" thickBot="1" x14ac:dyDescent="0.4">
      <c r="A8" s="31" t="s">
        <v>16</v>
      </c>
      <c r="B8" s="32">
        <v>608.83000000000004</v>
      </c>
      <c r="C8" s="32">
        <v>1228.3699999999999</v>
      </c>
      <c r="D8" s="33">
        <v>369.03</v>
      </c>
      <c r="E8" s="34">
        <v>130.65</v>
      </c>
      <c r="F8" s="35">
        <f t="shared" si="0"/>
        <v>2336.8799999999997</v>
      </c>
      <c r="G8" s="36"/>
      <c r="H8" s="37"/>
      <c r="I8" s="38"/>
    </row>
    <row r="9" spans="1:18" ht="24.95" customHeight="1" thickBot="1" x14ac:dyDescent="0.4">
      <c r="A9" s="25" t="s">
        <v>23</v>
      </c>
      <c r="B9" s="26">
        <v>18.309999999999999</v>
      </c>
      <c r="C9" s="26">
        <v>248.58</v>
      </c>
      <c r="D9" s="39">
        <v>0</v>
      </c>
      <c r="E9" s="26">
        <v>97.85</v>
      </c>
      <c r="F9" s="40">
        <f t="shared" si="0"/>
        <v>364.74</v>
      </c>
      <c r="G9" s="29">
        <f t="shared" ref="G9:G41" si="1">(F9-F10)/F10</f>
        <v>0.16971329613238412</v>
      </c>
      <c r="H9" s="29">
        <f>F9/$F$76</f>
        <v>7.0634248063048341E-3</v>
      </c>
      <c r="I9" s="30">
        <f>F9-F10</f>
        <v>52.920000000000016</v>
      </c>
    </row>
    <row r="10" spans="1:18" ht="24.95" customHeight="1" thickBot="1" x14ac:dyDescent="0.4">
      <c r="A10" s="31" t="s">
        <v>16</v>
      </c>
      <c r="B10" s="32">
        <v>12.7</v>
      </c>
      <c r="C10" s="32">
        <v>216.22</v>
      </c>
      <c r="D10" s="41">
        <v>0</v>
      </c>
      <c r="E10" s="32">
        <v>82.9</v>
      </c>
      <c r="F10" s="21">
        <f t="shared" si="0"/>
        <v>311.82</v>
      </c>
      <c r="G10" s="37"/>
      <c r="H10" s="37"/>
      <c r="I10" s="38"/>
    </row>
    <row r="11" spans="1:18" ht="24.95" customHeight="1" thickBot="1" x14ac:dyDescent="0.4">
      <c r="A11" s="25" t="s">
        <v>20</v>
      </c>
      <c r="B11" s="42">
        <v>236.1</v>
      </c>
      <c r="C11" s="43">
        <v>86.43</v>
      </c>
      <c r="D11" s="43">
        <v>-5.6</v>
      </c>
      <c r="E11" s="43">
        <v>1.74</v>
      </c>
      <c r="F11" s="44">
        <f t="shared" si="0"/>
        <v>318.66999999999996</v>
      </c>
      <c r="G11" s="29">
        <f t="shared" si="1"/>
        <v>0.15389071948437558</v>
      </c>
      <c r="H11" s="29">
        <f>F11/$F$76</f>
        <v>6.1712496107505658E-3</v>
      </c>
      <c r="I11" s="30">
        <f>F11-F12</f>
        <v>42.5</v>
      </c>
    </row>
    <row r="12" spans="1:18" ht="24.95" customHeight="1" thickBot="1" x14ac:dyDescent="0.4">
      <c r="A12" s="31" t="s">
        <v>16</v>
      </c>
      <c r="B12" s="45">
        <v>229.51</v>
      </c>
      <c r="C12" s="45">
        <v>44.2</v>
      </c>
      <c r="D12" s="45">
        <v>0</v>
      </c>
      <c r="E12" s="45">
        <v>2.46</v>
      </c>
      <c r="F12" s="21">
        <f t="shared" si="0"/>
        <v>276.16999999999996</v>
      </c>
      <c r="G12" s="46"/>
      <c r="H12" s="46"/>
      <c r="I12" s="38"/>
    </row>
    <row r="13" spans="1:18" ht="24.95" customHeight="1" thickBot="1" x14ac:dyDescent="0.4">
      <c r="A13" s="13" t="s">
        <v>71</v>
      </c>
      <c r="B13" s="47">
        <v>0.05</v>
      </c>
      <c r="C13" s="47">
        <v>33.299999999999997</v>
      </c>
      <c r="D13" s="47">
        <v>0</v>
      </c>
      <c r="E13" s="47">
        <v>0</v>
      </c>
      <c r="F13" s="40">
        <f t="shared" si="0"/>
        <v>33.349999999999994</v>
      </c>
      <c r="G13" s="48">
        <f t="shared" si="1"/>
        <v>-0.68012660656052182</v>
      </c>
      <c r="H13" s="48">
        <f>F13/$F$76</f>
        <v>6.4584421036975983E-4</v>
      </c>
      <c r="I13" s="30">
        <f>F13-F14</f>
        <v>-70.910000000000011</v>
      </c>
    </row>
    <row r="14" spans="1:18" ht="24.95" customHeight="1" thickBot="1" x14ac:dyDescent="0.4">
      <c r="A14" s="31" t="s">
        <v>16</v>
      </c>
      <c r="B14" s="49">
        <v>0</v>
      </c>
      <c r="C14" s="50">
        <v>104.26</v>
      </c>
      <c r="D14" s="49">
        <v>0</v>
      </c>
      <c r="E14" s="45">
        <v>0</v>
      </c>
      <c r="F14" s="21">
        <f t="shared" si="0"/>
        <v>104.26</v>
      </c>
      <c r="G14" s="51"/>
      <c r="H14" s="51"/>
      <c r="I14" s="38"/>
    </row>
    <row r="15" spans="1:18" s="57" customFormat="1" ht="24.95" customHeight="1" thickBot="1" x14ac:dyDescent="0.4">
      <c r="A15" s="25" t="s">
        <v>72</v>
      </c>
      <c r="B15" s="52">
        <v>6.04</v>
      </c>
      <c r="C15" s="53">
        <v>56.55</v>
      </c>
      <c r="D15" s="53">
        <v>0</v>
      </c>
      <c r="E15" s="53">
        <v>0</v>
      </c>
      <c r="F15" s="54">
        <f>B15+C15+D15+E15</f>
        <v>62.589999999999996</v>
      </c>
      <c r="G15" s="55">
        <f t="shared" ref="G15" si="2">(F15-F16)/F16</f>
        <v>-1.1216429699842148E-2</v>
      </c>
      <c r="H15" s="55">
        <f>F15/$F$76</f>
        <v>1.2120956259982988E-3</v>
      </c>
      <c r="I15" s="56">
        <f>F15-F16</f>
        <v>-0.71000000000000796</v>
      </c>
    </row>
    <row r="16" spans="1:18" ht="24.95" customHeight="1" thickBot="1" x14ac:dyDescent="0.4">
      <c r="A16" s="31" t="s">
        <v>16</v>
      </c>
      <c r="B16" s="58">
        <v>1.27</v>
      </c>
      <c r="C16" s="59">
        <v>62.03</v>
      </c>
      <c r="D16" s="60">
        <v>0</v>
      </c>
      <c r="E16" s="60">
        <v>0</v>
      </c>
      <c r="F16" s="21">
        <f>B16+C16+D16+E16</f>
        <v>63.300000000000004</v>
      </c>
      <c r="G16" s="51"/>
      <c r="H16" s="51"/>
      <c r="I16" s="38"/>
    </row>
    <row r="17" spans="1:9" ht="24.95" customHeight="1" thickBot="1" x14ac:dyDescent="0.4">
      <c r="A17" s="61" t="s">
        <v>21</v>
      </c>
      <c r="B17" s="62">
        <v>85.38</v>
      </c>
      <c r="C17" s="63">
        <v>296.55</v>
      </c>
      <c r="D17" s="63">
        <v>0.04</v>
      </c>
      <c r="E17" s="64">
        <v>13.41</v>
      </c>
      <c r="F17" s="65">
        <f t="shared" si="0"/>
        <v>395.38000000000005</v>
      </c>
      <c r="G17" s="48">
        <f t="shared" si="1"/>
        <v>0.34058929237446189</v>
      </c>
      <c r="H17" s="29">
        <f>F17/$F$76</f>
        <v>7.6567881228184614E-3</v>
      </c>
      <c r="I17" s="30">
        <f>F17-F18</f>
        <v>100.45000000000005</v>
      </c>
    </row>
    <row r="18" spans="1:9" ht="24.95" customHeight="1" thickBot="1" x14ac:dyDescent="0.4">
      <c r="A18" s="31" t="s">
        <v>16</v>
      </c>
      <c r="B18" s="66">
        <v>55.65</v>
      </c>
      <c r="C18" s="67">
        <v>220.9</v>
      </c>
      <c r="D18" s="67">
        <v>4.54</v>
      </c>
      <c r="E18" s="68">
        <v>13.84</v>
      </c>
      <c r="F18" s="69">
        <f t="shared" si="0"/>
        <v>294.93</v>
      </c>
      <c r="G18" s="37"/>
      <c r="H18" s="46"/>
      <c r="I18" s="38"/>
    </row>
    <row r="19" spans="1:9" ht="24.95" customHeight="1" thickBot="1" x14ac:dyDescent="0.4">
      <c r="A19" s="25" t="s">
        <v>73</v>
      </c>
      <c r="B19" s="43">
        <v>3.27</v>
      </c>
      <c r="C19" s="43">
        <v>24.41</v>
      </c>
      <c r="D19" s="43">
        <v>0</v>
      </c>
      <c r="E19" s="43">
        <v>8.41</v>
      </c>
      <c r="F19" s="40">
        <f t="shared" si="0"/>
        <v>36.090000000000003</v>
      </c>
      <c r="G19" s="29">
        <f t="shared" si="1"/>
        <v>1.365006553079948</v>
      </c>
      <c r="H19" s="29">
        <f>F19/$F$76</f>
        <v>6.9890607353057378E-4</v>
      </c>
      <c r="I19" s="30">
        <f>F19-F20</f>
        <v>20.830000000000005</v>
      </c>
    </row>
    <row r="20" spans="1:9" ht="24.95" customHeight="1" thickBot="1" x14ac:dyDescent="0.4">
      <c r="A20" s="31" t="s">
        <v>16</v>
      </c>
      <c r="B20" s="45">
        <v>0</v>
      </c>
      <c r="C20" s="45">
        <v>11.33</v>
      </c>
      <c r="D20" s="45">
        <v>0</v>
      </c>
      <c r="E20" s="45">
        <v>3.93</v>
      </c>
      <c r="F20" s="21">
        <f t="shared" si="0"/>
        <v>15.26</v>
      </c>
      <c r="G20" s="37"/>
      <c r="H20" s="37"/>
      <c r="I20" s="38"/>
    </row>
    <row r="21" spans="1:9" ht="24.95" customHeight="1" thickBot="1" x14ac:dyDescent="0.4">
      <c r="A21" s="25" t="s">
        <v>74</v>
      </c>
      <c r="B21" s="70">
        <v>626.30999999999995</v>
      </c>
      <c r="C21" s="70">
        <v>621.48</v>
      </c>
      <c r="D21" s="71">
        <v>16.78</v>
      </c>
      <c r="E21" s="72">
        <v>28.46</v>
      </c>
      <c r="F21" s="40">
        <f>B21+C21+D21+E21</f>
        <v>1293.03</v>
      </c>
      <c r="G21" s="29">
        <f t="shared" si="1"/>
        <v>1.1190878378378335E-2</v>
      </c>
      <c r="H21" s="29">
        <f>F21/$F$76</f>
        <v>2.5040358001031802E-2</v>
      </c>
      <c r="I21" s="30">
        <f>F21-F22</f>
        <v>14.309999999999945</v>
      </c>
    </row>
    <row r="22" spans="1:9" ht="24.95" customHeight="1" thickBot="1" x14ac:dyDescent="0.4">
      <c r="A22" s="31" t="s">
        <v>16</v>
      </c>
      <c r="B22" s="73">
        <v>538.78</v>
      </c>
      <c r="C22" s="73">
        <v>614.79999999999995</v>
      </c>
      <c r="D22" s="74">
        <v>100.65</v>
      </c>
      <c r="E22" s="73">
        <v>24.49</v>
      </c>
      <c r="F22" s="21">
        <f>B22+C22+D22+E22</f>
        <v>1278.72</v>
      </c>
      <c r="G22" s="37"/>
      <c r="H22" s="37"/>
      <c r="I22" s="38"/>
    </row>
    <row r="23" spans="1:9" ht="24.95" customHeight="1" thickBot="1" x14ac:dyDescent="0.4">
      <c r="A23" s="61" t="s">
        <v>54</v>
      </c>
      <c r="B23" s="75">
        <v>585.20000000000005</v>
      </c>
      <c r="C23" s="26">
        <v>2108.2199999999998</v>
      </c>
      <c r="D23" s="26">
        <v>1.73</v>
      </c>
      <c r="E23" s="76">
        <v>135.13999999999999</v>
      </c>
      <c r="F23" s="65">
        <f t="shared" si="0"/>
        <v>2830.29</v>
      </c>
      <c r="G23" s="29">
        <f t="shared" si="1"/>
        <v>0.16004524942516016</v>
      </c>
      <c r="H23" s="29">
        <f>F23/$F$76</f>
        <v>5.4810387111467095E-2</v>
      </c>
      <c r="I23" s="30">
        <f>F23-F24</f>
        <v>390.48</v>
      </c>
    </row>
    <row r="24" spans="1:9" ht="24.95" customHeight="1" thickBot="1" x14ac:dyDescent="0.4">
      <c r="A24" s="31" t="s">
        <v>16</v>
      </c>
      <c r="B24" s="77">
        <v>967.82</v>
      </c>
      <c r="C24" s="77">
        <v>1291.82</v>
      </c>
      <c r="D24" s="77">
        <v>7.53</v>
      </c>
      <c r="E24" s="77">
        <v>172.64</v>
      </c>
      <c r="F24" s="21">
        <f t="shared" si="0"/>
        <v>2439.81</v>
      </c>
      <c r="G24" s="37"/>
      <c r="H24" s="37"/>
      <c r="I24" s="38"/>
    </row>
    <row r="25" spans="1:9" ht="24.95" customHeight="1" thickBot="1" x14ac:dyDescent="0.4">
      <c r="A25" s="25" t="s">
        <v>55</v>
      </c>
      <c r="B25" s="26">
        <v>155.68</v>
      </c>
      <c r="C25" s="26">
        <v>914.79</v>
      </c>
      <c r="D25" s="26">
        <v>245.34</v>
      </c>
      <c r="E25" s="26">
        <v>3.7</v>
      </c>
      <c r="F25" s="40">
        <f t="shared" si="0"/>
        <v>1319.51</v>
      </c>
      <c r="G25" s="29">
        <f t="shared" si="1"/>
        <v>0.64183505872984281</v>
      </c>
      <c r="H25" s="29">
        <f>F25/$F$76</f>
        <v>2.555316024062974E-2</v>
      </c>
      <c r="I25" s="30">
        <f>F25-F26</f>
        <v>515.83000000000004</v>
      </c>
    </row>
    <row r="26" spans="1:9" ht="24.95" customHeight="1" thickBot="1" x14ac:dyDescent="0.4">
      <c r="A26" s="31" t="s">
        <v>16</v>
      </c>
      <c r="B26" s="32">
        <v>138.08000000000001</v>
      </c>
      <c r="C26" s="32">
        <v>604.91</v>
      </c>
      <c r="D26" s="32">
        <v>56.92</v>
      </c>
      <c r="E26" s="32">
        <v>3.77</v>
      </c>
      <c r="F26" s="21">
        <f t="shared" si="0"/>
        <v>803.68</v>
      </c>
      <c r="G26" s="37"/>
      <c r="H26" s="37"/>
      <c r="I26" s="38"/>
    </row>
    <row r="27" spans="1:9" ht="24.95" customHeight="1" thickBot="1" x14ac:dyDescent="0.4">
      <c r="A27" s="25" t="s">
        <v>53</v>
      </c>
      <c r="B27" s="78">
        <v>36.74</v>
      </c>
      <c r="C27" s="78">
        <v>68.94</v>
      </c>
      <c r="D27" s="78">
        <v>0</v>
      </c>
      <c r="E27" s="78">
        <v>0</v>
      </c>
      <c r="F27" s="40">
        <f t="shared" si="0"/>
        <v>105.68</v>
      </c>
      <c r="G27" s="29">
        <f t="shared" si="1"/>
        <v>0.73930217248189611</v>
      </c>
      <c r="H27" s="29">
        <f>F27/$F$76</f>
        <v>2.0465612039543097E-3</v>
      </c>
      <c r="I27" s="30">
        <f>F27-F28</f>
        <v>44.920000000000009</v>
      </c>
    </row>
    <row r="28" spans="1:9" ht="24.95" customHeight="1" thickBot="1" x14ac:dyDescent="0.4">
      <c r="A28" s="79" t="s">
        <v>16</v>
      </c>
      <c r="B28" s="80">
        <v>34.29</v>
      </c>
      <c r="C28" s="41">
        <v>26.47</v>
      </c>
      <c r="D28" s="41">
        <v>0</v>
      </c>
      <c r="E28" s="81">
        <v>0</v>
      </c>
      <c r="F28" s="82">
        <f t="shared" si="0"/>
        <v>60.76</v>
      </c>
      <c r="G28" s="37"/>
      <c r="H28" s="37"/>
      <c r="I28" s="38"/>
    </row>
    <row r="29" spans="1:9" ht="24.95" customHeight="1" thickBot="1" x14ac:dyDescent="0.4">
      <c r="A29" s="25" t="s">
        <v>66</v>
      </c>
      <c r="B29" s="43">
        <v>26.05</v>
      </c>
      <c r="C29" s="43">
        <v>217.57</v>
      </c>
      <c r="D29" s="43">
        <v>0</v>
      </c>
      <c r="E29" s="43">
        <v>9.5500000000000007</v>
      </c>
      <c r="F29" s="40">
        <f t="shared" si="0"/>
        <v>253.17000000000002</v>
      </c>
      <c r="G29" s="29">
        <f t="shared" si="1"/>
        <v>0.26439594466363697</v>
      </c>
      <c r="H29" s="29">
        <f>F29/$F$76</f>
        <v>4.9027999621982649E-3</v>
      </c>
      <c r="I29" s="30">
        <f>F29-F30</f>
        <v>52.940000000000026</v>
      </c>
    </row>
    <row r="30" spans="1:9" ht="24.95" customHeight="1" thickBot="1" x14ac:dyDescent="0.4">
      <c r="A30" s="31" t="s">
        <v>16</v>
      </c>
      <c r="B30" s="45">
        <v>18.61</v>
      </c>
      <c r="C30" s="45">
        <v>180.21</v>
      </c>
      <c r="D30" s="45">
        <v>0</v>
      </c>
      <c r="E30" s="45">
        <v>1.41</v>
      </c>
      <c r="F30" s="21">
        <f t="shared" si="0"/>
        <v>200.23</v>
      </c>
      <c r="G30" s="37"/>
      <c r="H30" s="37"/>
      <c r="I30" s="38"/>
    </row>
    <row r="31" spans="1:9" ht="24.95" customHeight="1" thickBot="1" x14ac:dyDescent="0.4">
      <c r="A31" s="25" t="s">
        <v>25</v>
      </c>
      <c r="B31" s="83">
        <v>9.83</v>
      </c>
      <c r="C31" s="83">
        <v>37.799999999999997</v>
      </c>
      <c r="D31" s="83">
        <v>0</v>
      </c>
      <c r="E31" s="83">
        <v>0</v>
      </c>
      <c r="F31" s="40">
        <f t="shared" si="0"/>
        <v>47.629999999999995</v>
      </c>
      <c r="G31" s="29">
        <f t="shared" si="1"/>
        <v>-0.41407307171853858</v>
      </c>
      <c r="H31" s="29">
        <f>F31/$F$76</f>
        <v>9.2238559939765105E-4</v>
      </c>
      <c r="I31" s="30">
        <f>F31-F32</f>
        <v>-33.659999999999997</v>
      </c>
    </row>
    <row r="32" spans="1:9" ht="24.95" customHeight="1" thickBot="1" x14ac:dyDescent="0.4">
      <c r="A32" s="31" t="s">
        <v>16</v>
      </c>
      <c r="B32" s="84">
        <v>2.71</v>
      </c>
      <c r="C32" s="85">
        <v>78.58</v>
      </c>
      <c r="D32" s="85">
        <v>0</v>
      </c>
      <c r="E32" s="86">
        <v>0</v>
      </c>
      <c r="F32" s="82">
        <f t="shared" si="0"/>
        <v>81.289999999999992</v>
      </c>
      <c r="G32" s="46"/>
      <c r="H32" s="46"/>
      <c r="I32" s="38"/>
    </row>
    <row r="33" spans="1:35" ht="24.95" customHeight="1" thickBot="1" x14ac:dyDescent="0.4">
      <c r="A33" s="25" t="s">
        <v>56</v>
      </c>
      <c r="B33" s="87">
        <v>1737.96</v>
      </c>
      <c r="C33" s="88">
        <v>1979.32</v>
      </c>
      <c r="D33" s="89">
        <v>1523.35</v>
      </c>
      <c r="E33" s="90">
        <v>3.87</v>
      </c>
      <c r="F33" s="40">
        <f t="shared" si="0"/>
        <v>5244.4999999999991</v>
      </c>
      <c r="G33" s="29">
        <f t="shared" si="1"/>
        <v>-0.11024964584729452</v>
      </c>
      <c r="H33" s="48">
        <f>F33/$F$76</f>
        <v>0.10156311727988621</v>
      </c>
      <c r="I33" s="30">
        <f>F33-F34</f>
        <v>-649.85000000000036</v>
      </c>
    </row>
    <row r="34" spans="1:35" ht="24.95" customHeight="1" thickBot="1" x14ac:dyDescent="0.4">
      <c r="A34" s="31" t="s">
        <v>16</v>
      </c>
      <c r="B34" s="91">
        <v>1634.26</v>
      </c>
      <c r="C34" s="92">
        <v>2104.3200000000002</v>
      </c>
      <c r="D34" s="93">
        <v>2151.4</v>
      </c>
      <c r="E34" s="93">
        <v>4.37</v>
      </c>
      <c r="F34" s="94">
        <f t="shared" si="0"/>
        <v>5894.3499999999995</v>
      </c>
      <c r="G34" s="37"/>
      <c r="H34" s="37"/>
      <c r="I34" s="38"/>
    </row>
    <row r="35" spans="1:35" s="57" customFormat="1" ht="24.95" customHeight="1" thickBot="1" x14ac:dyDescent="0.4">
      <c r="A35" s="25" t="s">
        <v>28</v>
      </c>
      <c r="B35" s="95">
        <v>2367</v>
      </c>
      <c r="C35" s="95">
        <v>6395.74</v>
      </c>
      <c r="D35" s="95">
        <v>626.24</v>
      </c>
      <c r="E35" s="96">
        <v>11.81</v>
      </c>
      <c r="F35" s="40">
        <f t="shared" si="0"/>
        <v>9400.7899999999991</v>
      </c>
      <c r="G35" s="97">
        <f t="shared" si="1"/>
        <v>0.13898302209804839</v>
      </c>
      <c r="H35" s="98">
        <f>F35/$F$76</f>
        <v>0.18205234765822892</v>
      </c>
      <c r="I35" s="99">
        <f>F35-F36</f>
        <v>1147.119999999999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57" customFormat="1" ht="24.95" customHeight="1" thickBot="1" x14ac:dyDescent="0.4">
      <c r="A36" s="31" t="s">
        <v>16</v>
      </c>
      <c r="B36" s="50">
        <v>2338.63</v>
      </c>
      <c r="C36" s="50">
        <v>4589.8500000000004</v>
      </c>
      <c r="D36" s="50">
        <v>1312.72</v>
      </c>
      <c r="E36" s="50">
        <v>12.47</v>
      </c>
      <c r="F36" s="21">
        <f t="shared" si="0"/>
        <v>8253.67</v>
      </c>
      <c r="G36" s="37"/>
      <c r="H36" s="37"/>
      <c r="I36" s="3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7" customFormat="1" ht="24.95" customHeight="1" thickBot="1" x14ac:dyDescent="0.4">
      <c r="A37" s="25" t="s">
        <v>30</v>
      </c>
      <c r="B37" s="100">
        <v>1559.87</v>
      </c>
      <c r="C37" s="100">
        <v>2723.84</v>
      </c>
      <c r="D37" s="100">
        <v>356.32</v>
      </c>
      <c r="E37" s="100">
        <v>5.73</v>
      </c>
      <c r="F37" s="40">
        <f t="shared" si="0"/>
        <v>4645.7599999999993</v>
      </c>
      <c r="G37" s="97">
        <f t="shared" si="1"/>
        <v>0.14701343847754847</v>
      </c>
      <c r="H37" s="101">
        <f>F37/$F$76</f>
        <v>8.9968131897073922E-2</v>
      </c>
      <c r="I37" s="56">
        <f>F37-F38</f>
        <v>595.44999999999936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7" customFormat="1" ht="24.95" customHeight="1" thickBot="1" x14ac:dyDescent="0.4">
      <c r="A38" s="31" t="s">
        <v>16</v>
      </c>
      <c r="B38" s="50">
        <v>1526.95</v>
      </c>
      <c r="C38" s="50">
        <v>2329.73</v>
      </c>
      <c r="D38" s="50">
        <v>187.74</v>
      </c>
      <c r="E38" s="50">
        <v>5.89</v>
      </c>
      <c r="F38" s="21">
        <f t="shared" si="0"/>
        <v>4050.31</v>
      </c>
      <c r="G38" s="46"/>
      <c r="H38" s="37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95" customHeight="1" thickBot="1" x14ac:dyDescent="0.4">
      <c r="A39" s="61" t="s">
        <v>57</v>
      </c>
      <c r="B39" s="102">
        <v>0.62</v>
      </c>
      <c r="C39" s="103">
        <v>0</v>
      </c>
      <c r="D39" s="103">
        <v>0</v>
      </c>
      <c r="E39" s="104">
        <v>0</v>
      </c>
      <c r="F39" s="65">
        <f t="shared" si="0"/>
        <v>0.62</v>
      </c>
      <c r="G39" s="29">
        <f t="shared" si="1"/>
        <v>5.2</v>
      </c>
      <c r="H39" s="29">
        <f>F39/$F$76</f>
        <v>1.2006698963395836E-5</v>
      </c>
      <c r="I39" s="30">
        <f>F39-F40</f>
        <v>0.52</v>
      </c>
    </row>
    <row r="40" spans="1:35" ht="24.95" customHeight="1" thickBot="1" x14ac:dyDescent="0.4">
      <c r="A40" s="31" t="s">
        <v>16</v>
      </c>
      <c r="B40" s="105">
        <v>0.1</v>
      </c>
      <c r="C40" s="106">
        <v>0</v>
      </c>
      <c r="D40" s="106">
        <v>0</v>
      </c>
      <c r="E40" s="107">
        <v>0</v>
      </c>
      <c r="F40" s="21">
        <f t="shared" si="0"/>
        <v>0.1</v>
      </c>
      <c r="G40" s="46"/>
      <c r="H40" s="37"/>
      <c r="I40" s="38"/>
    </row>
    <row r="41" spans="1:35" ht="24.95" customHeight="1" thickBot="1" x14ac:dyDescent="0.4">
      <c r="A41" s="25" t="s">
        <v>18</v>
      </c>
      <c r="B41" s="108">
        <v>99.81</v>
      </c>
      <c r="C41" s="109">
        <v>580.78</v>
      </c>
      <c r="D41" s="109">
        <v>741.22</v>
      </c>
      <c r="E41" s="110">
        <v>57.62</v>
      </c>
      <c r="F41" s="40">
        <f>B41+C41+D41+E41</f>
        <v>1479.4299999999998</v>
      </c>
      <c r="G41" s="29">
        <f t="shared" si="1"/>
        <v>0.38216691424460697</v>
      </c>
      <c r="H41" s="29">
        <f>F41/$F$76</f>
        <v>2.8650113947446289E-2</v>
      </c>
      <c r="I41" s="30">
        <f>F41-F42</f>
        <v>409.05999999999995</v>
      </c>
    </row>
    <row r="42" spans="1:35" ht="24.95" customHeight="1" thickBot="1" x14ac:dyDescent="0.4">
      <c r="A42" s="31" t="s">
        <v>16</v>
      </c>
      <c r="B42" s="105">
        <v>86.32</v>
      </c>
      <c r="C42" s="106">
        <v>565.96</v>
      </c>
      <c r="D42" s="106">
        <v>366.63</v>
      </c>
      <c r="E42" s="111">
        <v>51.46</v>
      </c>
      <c r="F42" s="20">
        <f>B42+C42+D42+E42</f>
        <v>1070.3699999999999</v>
      </c>
      <c r="G42" s="51"/>
      <c r="H42" s="37"/>
      <c r="I42" s="38"/>
    </row>
    <row r="43" spans="1:35" ht="24.95" customHeight="1" thickBot="1" x14ac:dyDescent="0.4">
      <c r="A43" s="25" t="s">
        <v>58</v>
      </c>
      <c r="B43" s="108">
        <v>220.48</v>
      </c>
      <c r="C43" s="109">
        <v>174.1</v>
      </c>
      <c r="D43" s="109">
        <v>0</v>
      </c>
      <c r="E43" s="110">
        <v>3.45</v>
      </c>
      <c r="F43" s="28">
        <f>B43+C43+D43+E43</f>
        <v>398.03</v>
      </c>
      <c r="G43" s="97">
        <f t="shared" ref="G43" si="3">(F43-F44)/F44</f>
        <v>0.11203307909367743</v>
      </c>
      <c r="H43" s="112">
        <f>F43/$F$76</f>
        <v>7.7081070780652327E-3</v>
      </c>
      <c r="I43" s="56">
        <f>F43-F44</f>
        <v>40.099999999999966</v>
      </c>
    </row>
    <row r="44" spans="1:35" ht="24.95" customHeight="1" thickBot="1" x14ac:dyDescent="0.4">
      <c r="A44" s="79" t="s">
        <v>16</v>
      </c>
      <c r="B44" s="113">
        <v>202.54</v>
      </c>
      <c r="C44" s="114">
        <v>152.93</v>
      </c>
      <c r="D44" s="114">
        <v>0</v>
      </c>
      <c r="E44" s="115">
        <v>2.46</v>
      </c>
      <c r="F44" s="116">
        <f>B44+C44+D44+E44</f>
        <v>357.93</v>
      </c>
      <c r="G44" s="37"/>
      <c r="H44" s="117"/>
      <c r="I44" s="118"/>
    </row>
    <row r="45" spans="1:35" ht="24.95" customHeight="1" thickBot="1" x14ac:dyDescent="0.4">
      <c r="A45" s="61" t="s">
        <v>24</v>
      </c>
      <c r="B45" s="119">
        <v>287.94</v>
      </c>
      <c r="C45" s="109">
        <v>454.53</v>
      </c>
      <c r="D45" s="109">
        <v>0</v>
      </c>
      <c r="E45" s="110">
        <v>1.21</v>
      </c>
      <c r="F45" s="40">
        <f t="shared" ref="F45:F54" si="4">B45+C45+D45+E45</f>
        <v>743.68000000000006</v>
      </c>
      <c r="G45" s="97">
        <f t="shared" ref="G45" si="5">(F45-F46)/F46</f>
        <v>0.44600427765895384</v>
      </c>
      <c r="H45" s="97">
        <f>F45/$F$76</f>
        <v>1.4401841750158413E-2</v>
      </c>
      <c r="I45" s="56">
        <f>F45-F46</f>
        <v>229.38</v>
      </c>
      <c r="J45" s="120"/>
    </row>
    <row r="46" spans="1:35" ht="24.95" customHeight="1" thickBot="1" x14ac:dyDescent="0.4">
      <c r="A46" s="31" t="s">
        <v>16</v>
      </c>
      <c r="B46" s="121">
        <v>175.82</v>
      </c>
      <c r="C46" s="114">
        <v>337.61</v>
      </c>
      <c r="D46" s="114">
        <v>0</v>
      </c>
      <c r="E46" s="111">
        <v>0.87</v>
      </c>
      <c r="F46" s="21">
        <f t="shared" si="4"/>
        <v>514.30000000000007</v>
      </c>
      <c r="G46" s="46"/>
      <c r="H46" s="46"/>
      <c r="I46" s="122"/>
    </row>
    <row r="47" spans="1:35" ht="24.95" customHeight="1" thickBot="1" x14ac:dyDescent="0.4">
      <c r="A47" s="25" t="s">
        <v>59</v>
      </c>
      <c r="B47" s="119">
        <v>1.01</v>
      </c>
      <c r="C47" s="109">
        <v>0.05</v>
      </c>
      <c r="D47" s="109">
        <v>0</v>
      </c>
      <c r="E47" s="119">
        <v>0.68</v>
      </c>
      <c r="F47" s="123">
        <f t="shared" si="4"/>
        <v>1.7400000000000002</v>
      </c>
      <c r="G47" s="97">
        <f t="shared" ref="G47" si="6">(F47-F48)/F48</f>
        <v>1.2025316455696204</v>
      </c>
      <c r="H47" s="97">
        <f>F47/$F$76</f>
        <v>3.3696219671465734E-5</v>
      </c>
      <c r="I47" s="56">
        <f>F47-F48</f>
        <v>0.95000000000000018</v>
      </c>
    </row>
    <row r="48" spans="1:35" ht="24.95" customHeight="1" thickBot="1" x14ac:dyDescent="0.4">
      <c r="A48" s="31" t="s">
        <v>16</v>
      </c>
      <c r="B48" s="121">
        <v>0.11</v>
      </c>
      <c r="C48" s="106">
        <v>0</v>
      </c>
      <c r="D48" s="106">
        <v>0</v>
      </c>
      <c r="E48" s="111">
        <v>0.68</v>
      </c>
      <c r="F48" s="20">
        <f t="shared" si="4"/>
        <v>0.79</v>
      </c>
      <c r="G48" s="124"/>
      <c r="H48" s="124"/>
      <c r="I48" s="38"/>
    </row>
    <row r="49" spans="1:9" ht="24.95" customHeight="1" thickBot="1" x14ac:dyDescent="0.4">
      <c r="A49" s="25" t="s">
        <v>17</v>
      </c>
      <c r="B49" s="108">
        <v>175.86</v>
      </c>
      <c r="C49" s="109">
        <v>659.56</v>
      </c>
      <c r="D49" s="109">
        <v>0</v>
      </c>
      <c r="E49" s="125">
        <v>190.26</v>
      </c>
      <c r="F49" s="28">
        <f t="shared" si="4"/>
        <v>1025.6799999999998</v>
      </c>
      <c r="G49" s="126">
        <f t="shared" ref="G49" si="7">(F49-F50)/F50</f>
        <v>0.28129918800749509</v>
      </c>
      <c r="H49" s="101">
        <f>F49/$F$76</f>
        <v>1.9862953214154579E-2</v>
      </c>
      <c r="I49" s="56">
        <f>F49-F50</f>
        <v>225.17999999999984</v>
      </c>
    </row>
    <row r="50" spans="1:9" ht="24.95" customHeight="1" thickBot="1" x14ac:dyDescent="0.4">
      <c r="A50" s="31" t="s">
        <v>16</v>
      </c>
      <c r="B50" s="127">
        <v>442.71</v>
      </c>
      <c r="C50" s="127">
        <v>188.59</v>
      </c>
      <c r="D50" s="127">
        <v>0</v>
      </c>
      <c r="E50" s="127">
        <v>169.2</v>
      </c>
      <c r="F50" s="20">
        <f t="shared" si="4"/>
        <v>800.5</v>
      </c>
      <c r="G50" s="37"/>
      <c r="H50" s="37"/>
      <c r="I50" s="38"/>
    </row>
    <row r="51" spans="1:9" ht="24.95" customHeight="1" thickBot="1" x14ac:dyDescent="0.4">
      <c r="A51" s="25" t="s">
        <v>29</v>
      </c>
      <c r="B51" s="128">
        <v>1213.96</v>
      </c>
      <c r="C51" s="103">
        <v>3250.65</v>
      </c>
      <c r="D51" s="103">
        <v>862.25</v>
      </c>
      <c r="E51" s="125">
        <v>7.15</v>
      </c>
      <c r="F51" s="28">
        <f t="shared" si="4"/>
        <v>5334.01</v>
      </c>
      <c r="G51" s="97">
        <f t="shared" ref="G51" si="8">(F51-F52)/F52</f>
        <v>-5.7429699412094894E-3</v>
      </c>
      <c r="H51" s="101">
        <f>F51/$F$76</f>
        <v>0.10329653602861778</v>
      </c>
      <c r="I51" s="56">
        <f>F51-F52</f>
        <v>-30.809999999999491</v>
      </c>
    </row>
    <row r="52" spans="1:9" ht="24.95" customHeight="1" thickBot="1" x14ac:dyDescent="0.4">
      <c r="A52" s="31" t="s">
        <v>16</v>
      </c>
      <c r="B52" s="129">
        <v>1057.68</v>
      </c>
      <c r="C52" s="130">
        <v>3226.77</v>
      </c>
      <c r="D52" s="130">
        <v>1072.52</v>
      </c>
      <c r="E52" s="131">
        <v>7.85</v>
      </c>
      <c r="F52" s="20">
        <f t="shared" si="4"/>
        <v>5364.82</v>
      </c>
      <c r="G52" s="37"/>
      <c r="H52" s="37"/>
      <c r="I52" s="38"/>
    </row>
    <row r="53" spans="1:9" ht="24.95" customHeight="1" thickBot="1" x14ac:dyDescent="0.4">
      <c r="A53" s="25" t="s">
        <v>22</v>
      </c>
      <c r="B53" s="128">
        <v>101.68</v>
      </c>
      <c r="C53" s="83">
        <v>58.79</v>
      </c>
      <c r="D53" s="103">
        <v>0</v>
      </c>
      <c r="E53" s="125">
        <v>0.33</v>
      </c>
      <c r="F53" s="28">
        <f t="shared" si="4"/>
        <v>160.80000000000001</v>
      </c>
      <c r="G53" s="97">
        <f t="shared" ref="G53" si="9">(F53-F54)/F54</f>
        <v>0.1911993480998595</v>
      </c>
      <c r="H53" s="101">
        <f>F53/$F$76</f>
        <v>3.1139954730871784E-3</v>
      </c>
      <c r="I53" s="56">
        <f>F53-F54</f>
        <v>25.810000000000031</v>
      </c>
    </row>
    <row r="54" spans="1:9" ht="24.95" customHeight="1" thickBot="1" x14ac:dyDescent="0.4">
      <c r="A54" s="31" t="s">
        <v>16</v>
      </c>
      <c r="B54" s="127">
        <v>93.82</v>
      </c>
      <c r="C54" s="114">
        <v>40.97</v>
      </c>
      <c r="D54" s="127">
        <v>0</v>
      </c>
      <c r="E54" s="127">
        <v>0.2</v>
      </c>
      <c r="F54" s="20">
        <f t="shared" si="4"/>
        <v>134.98999999999998</v>
      </c>
      <c r="G54" s="46"/>
      <c r="H54" s="37"/>
      <c r="I54" s="38"/>
    </row>
    <row r="55" spans="1:9" ht="24.95" customHeight="1" x14ac:dyDescent="0.35">
      <c r="A55" s="132" t="s">
        <v>63</v>
      </c>
      <c r="B55" s="133">
        <f>SUM(B5,B7,B9,B11,B13,B15,B17,B19,B21,B23,B25,B27,B29,B31,B33,B35,B37,B39,B41,B43,B45,B47,B49,B51,B53)</f>
        <v>10247.18</v>
      </c>
      <c r="C55" s="133">
        <f t="shared" ref="C55:F55" si="10">SUM(C5,C7,C9,C11,C13,C15,C17,C19,C21,C23,C25,C27,C29,C31,C33,C35,C37,C39,C41,C43,C45,C47,C49,C51,C53)</f>
        <v>22243.289999999997</v>
      </c>
      <c r="D55" s="133">
        <f t="shared" si="10"/>
        <v>4607.29</v>
      </c>
      <c r="E55" s="133">
        <f t="shared" si="10"/>
        <v>694.99</v>
      </c>
      <c r="F55" s="133">
        <f t="shared" si="10"/>
        <v>37792.75</v>
      </c>
      <c r="G55" s="134">
        <f>(F55-F56)/F56</f>
        <v>8.7886108138200622E-2</v>
      </c>
      <c r="H55" s="135">
        <f>F55/$F$76</f>
        <v>0.73188092298206131</v>
      </c>
      <c r="I55" s="30">
        <f>F55-F56</f>
        <v>3053.1299999999974</v>
      </c>
    </row>
    <row r="56" spans="1:9" ht="24.95" customHeight="1" x14ac:dyDescent="0.35">
      <c r="A56" s="136" t="s">
        <v>26</v>
      </c>
      <c r="B56" s="137">
        <f>SUM(B6,B8,B10,B12,B14,B16,B18,B20,B22,B24,B26,B28,B30,B32,B34,B36,B38,B40,B42,B44,B46,B48,B50,B52,B54)</f>
        <v>10167.19</v>
      </c>
      <c r="C56" s="137">
        <f t="shared" ref="C56:F56" si="11">SUM(C6,C8,C10,C12,C14,C16,C18,C20,C22,C24,C26,C28,C30,C32,C34,C36,C38,C40,C42,C44,C46,C48,C50,C52,C54)</f>
        <v>18251.210000000003</v>
      </c>
      <c r="D56" s="137">
        <f t="shared" si="11"/>
        <v>5629.68</v>
      </c>
      <c r="E56" s="137">
        <f t="shared" si="11"/>
        <v>691.54000000000008</v>
      </c>
      <c r="F56" s="137">
        <f t="shared" si="11"/>
        <v>34739.620000000003</v>
      </c>
      <c r="G56" s="138"/>
      <c r="H56" s="138"/>
      <c r="I56" s="139"/>
    </row>
    <row r="57" spans="1:9" ht="24.95" customHeight="1" x14ac:dyDescent="0.35">
      <c r="A57" s="140" t="s">
        <v>27</v>
      </c>
      <c r="B57" s="141">
        <f>(B55-B56)/B56</f>
        <v>7.8674638715318362E-3</v>
      </c>
      <c r="C57" s="141">
        <f t="shared" ref="C57:F57" si="12">(C55-C56)/C56</f>
        <v>0.21872960751643283</v>
      </c>
      <c r="D57" s="141">
        <f t="shared" si="12"/>
        <v>-0.18160712509414395</v>
      </c>
      <c r="E57" s="141">
        <f t="shared" si="12"/>
        <v>4.9888654307775858E-3</v>
      </c>
      <c r="F57" s="141">
        <f t="shared" si="12"/>
        <v>8.7886108138200622E-2</v>
      </c>
      <c r="G57" s="138"/>
      <c r="H57" s="138"/>
      <c r="I57" s="139"/>
    </row>
    <row r="58" spans="1:9" ht="24.95" customHeight="1" x14ac:dyDescent="0.35">
      <c r="A58" s="142" t="s">
        <v>31</v>
      </c>
      <c r="B58" s="143"/>
      <c r="C58" s="143"/>
      <c r="D58" s="143"/>
      <c r="E58" s="143"/>
      <c r="F58" s="143"/>
      <c r="G58" s="138"/>
      <c r="H58" s="138"/>
      <c r="I58" s="139"/>
    </row>
    <row r="59" spans="1:9" ht="24.95" customHeight="1" thickBot="1" x14ac:dyDescent="0.4">
      <c r="A59" s="144" t="s">
        <v>64</v>
      </c>
      <c r="B59" s="14">
        <v>349.56</v>
      </c>
      <c r="C59" s="14">
        <v>405.95</v>
      </c>
      <c r="D59" s="14">
        <v>0</v>
      </c>
      <c r="E59" s="14">
        <v>0</v>
      </c>
      <c r="F59" s="15">
        <f t="shared" ref="F59:F68" si="13">B59+C59+D59+E59</f>
        <v>755.51</v>
      </c>
      <c r="G59" s="16">
        <f t="shared" ref="G59" si="14">(F59-F60)/F60</f>
        <v>0.78426186146470489</v>
      </c>
      <c r="H59" s="16">
        <f>F59/$F$76</f>
        <v>1.46309373126374E-2</v>
      </c>
      <c r="I59" s="30">
        <f>F59-F60</f>
        <v>332.08</v>
      </c>
    </row>
    <row r="60" spans="1:9" ht="24.95" customHeight="1" thickBot="1" x14ac:dyDescent="0.4">
      <c r="A60" s="79" t="s">
        <v>16</v>
      </c>
      <c r="B60" s="145">
        <v>198.31</v>
      </c>
      <c r="C60" s="145">
        <v>225.12</v>
      </c>
      <c r="D60" s="145">
        <v>0</v>
      </c>
      <c r="E60" s="145">
        <v>0</v>
      </c>
      <c r="F60" s="146">
        <f t="shared" si="13"/>
        <v>423.43</v>
      </c>
      <c r="G60" s="37"/>
      <c r="H60" s="37"/>
      <c r="I60" s="38"/>
    </row>
    <row r="61" spans="1:9" ht="24.95" customHeight="1" thickBot="1" x14ac:dyDescent="0.4">
      <c r="A61" s="144" t="s">
        <v>78</v>
      </c>
      <c r="B61" s="123">
        <v>1720.28</v>
      </c>
      <c r="C61" s="123">
        <v>636.97</v>
      </c>
      <c r="D61" s="123">
        <v>2.59</v>
      </c>
      <c r="E61" s="123">
        <v>25</v>
      </c>
      <c r="F61" s="15">
        <f t="shared" si="13"/>
        <v>2384.84</v>
      </c>
      <c r="G61" s="29">
        <f t="shared" ref="G61:G73" si="15">(F61-F62)/F62</f>
        <v>0.18369615930591546</v>
      </c>
      <c r="H61" s="29">
        <f>F61/$F$76</f>
        <v>4.6183961219136982E-2</v>
      </c>
      <c r="I61" s="30">
        <f>F61-F62</f>
        <v>370.10000000000014</v>
      </c>
    </row>
    <row r="62" spans="1:9" ht="24.95" customHeight="1" thickBot="1" x14ac:dyDescent="0.4">
      <c r="A62" s="79" t="s">
        <v>16</v>
      </c>
      <c r="B62" s="145">
        <v>1392.03</v>
      </c>
      <c r="C62" s="145">
        <v>584.94000000000005</v>
      </c>
      <c r="D62" s="145">
        <v>10.36</v>
      </c>
      <c r="E62" s="145">
        <v>27.41</v>
      </c>
      <c r="F62" s="146">
        <f t="shared" si="13"/>
        <v>2014.74</v>
      </c>
      <c r="G62" s="37"/>
      <c r="H62" s="37"/>
      <c r="I62" s="38"/>
    </row>
    <row r="63" spans="1:9" ht="24.95" customHeight="1" thickBot="1" x14ac:dyDescent="0.4">
      <c r="A63" s="25" t="s">
        <v>67</v>
      </c>
      <c r="B63" s="123">
        <v>312.31</v>
      </c>
      <c r="C63" s="123">
        <v>254.98</v>
      </c>
      <c r="D63" s="123">
        <v>0</v>
      </c>
      <c r="E63" s="123">
        <v>0.86</v>
      </c>
      <c r="F63" s="147">
        <f t="shared" si="13"/>
        <v>568.15</v>
      </c>
      <c r="G63" s="29">
        <f t="shared" si="15"/>
        <v>0.21016869728209911</v>
      </c>
      <c r="H63" s="29">
        <f>F63/$F$76</f>
        <v>1.1002590348473135E-2</v>
      </c>
      <c r="I63" s="30">
        <f>F63-F64</f>
        <v>98.669999999999902</v>
      </c>
    </row>
    <row r="64" spans="1:9" ht="24.95" customHeight="1" thickBot="1" x14ac:dyDescent="0.4">
      <c r="A64" s="79" t="s">
        <v>16</v>
      </c>
      <c r="B64" s="145">
        <v>266.49</v>
      </c>
      <c r="C64" s="145">
        <v>202.33</v>
      </c>
      <c r="D64" s="145">
        <v>0</v>
      </c>
      <c r="E64" s="145">
        <v>0.66</v>
      </c>
      <c r="F64" s="146">
        <f t="shared" si="13"/>
        <v>469.48000000000008</v>
      </c>
      <c r="G64" s="37"/>
      <c r="H64" s="37"/>
      <c r="I64" s="38"/>
    </row>
    <row r="65" spans="1:9" ht="24.95" customHeight="1" thickBot="1" x14ac:dyDescent="0.4">
      <c r="A65" s="25" t="s">
        <v>32</v>
      </c>
      <c r="B65" s="123">
        <v>869.37</v>
      </c>
      <c r="C65" s="123">
        <v>308.19</v>
      </c>
      <c r="D65" s="123">
        <v>0</v>
      </c>
      <c r="E65" s="123">
        <v>1.48</v>
      </c>
      <c r="F65" s="15">
        <f t="shared" si="13"/>
        <v>1179.04</v>
      </c>
      <c r="G65" s="29">
        <f t="shared" si="15"/>
        <v>0.28928692495270597</v>
      </c>
      <c r="H65" s="29">
        <f>F65/$F$76</f>
        <v>2.2832868299681008E-2</v>
      </c>
      <c r="I65" s="30">
        <f>F65-F66</f>
        <v>264.55000000000007</v>
      </c>
    </row>
    <row r="66" spans="1:9" ht="24.95" customHeight="1" thickBot="1" x14ac:dyDescent="0.4">
      <c r="A66" s="79" t="s">
        <v>16</v>
      </c>
      <c r="B66" s="148">
        <v>736.68</v>
      </c>
      <c r="C66" s="148">
        <v>174.27</v>
      </c>
      <c r="D66" s="148">
        <v>3.54</v>
      </c>
      <c r="E66" s="148">
        <v>0</v>
      </c>
      <c r="F66" s="146">
        <f t="shared" si="13"/>
        <v>914.4899999999999</v>
      </c>
      <c r="G66" s="51"/>
      <c r="H66" s="51"/>
      <c r="I66" s="38"/>
    </row>
    <row r="67" spans="1:9" ht="24.95" customHeight="1" thickBot="1" x14ac:dyDescent="0.4">
      <c r="A67" s="25" t="s">
        <v>75</v>
      </c>
      <c r="B67" s="149">
        <v>5.95</v>
      </c>
      <c r="C67" s="150">
        <v>0.03</v>
      </c>
      <c r="D67" s="150">
        <v>0</v>
      </c>
      <c r="E67" s="150">
        <v>0</v>
      </c>
      <c r="F67" s="15">
        <f t="shared" si="13"/>
        <v>5.98</v>
      </c>
      <c r="G67" s="29">
        <f>(F67-F68)/F68</f>
        <v>0.4621026894865527</v>
      </c>
      <c r="H67" s="29">
        <f>F67/F76</f>
        <v>1.1580654806630178E-4</v>
      </c>
      <c r="I67" s="30">
        <f>F67-F68</f>
        <v>1.8900000000000006</v>
      </c>
    </row>
    <row r="68" spans="1:9" ht="24.95" customHeight="1" thickBot="1" x14ac:dyDescent="0.4">
      <c r="A68" s="79" t="s">
        <v>16</v>
      </c>
      <c r="B68" s="145">
        <v>3.98</v>
      </c>
      <c r="C68" s="145">
        <v>0.11</v>
      </c>
      <c r="D68" s="151">
        <v>0</v>
      </c>
      <c r="E68" s="145">
        <v>0</v>
      </c>
      <c r="F68" s="146">
        <f t="shared" si="13"/>
        <v>4.09</v>
      </c>
      <c r="G68" s="37"/>
      <c r="H68" s="37"/>
      <c r="I68" s="38"/>
    </row>
    <row r="69" spans="1:9" ht="24.95" customHeight="1" thickBot="1" x14ac:dyDescent="0.4">
      <c r="A69" s="152" t="s">
        <v>33</v>
      </c>
      <c r="B69" s="123">
        <v>1143.08</v>
      </c>
      <c r="C69" s="123">
        <v>595.15</v>
      </c>
      <c r="D69" s="123">
        <v>413.02</v>
      </c>
      <c r="E69" s="123">
        <v>80.489999999999995</v>
      </c>
      <c r="F69" s="44">
        <f t="shared" ref="F69:F72" si="16">B69+C69+D69+E69</f>
        <v>2231.7399999999998</v>
      </c>
      <c r="G69" s="153">
        <f t="shared" si="15"/>
        <v>0.32736583538032382</v>
      </c>
      <c r="H69" s="153">
        <f>F69/$F$76</f>
        <v>4.3219081200917775E-2</v>
      </c>
      <c r="I69" s="154">
        <f>F69-F70</f>
        <v>550.40999999999985</v>
      </c>
    </row>
    <row r="70" spans="1:9" ht="24.95" customHeight="1" thickBot="1" x14ac:dyDescent="0.4">
      <c r="A70" s="79" t="s">
        <v>34</v>
      </c>
      <c r="B70" s="145">
        <v>869</v>
      </c>
      <c r="C70" s="145">
        <v>485.43</v>
      </c>
      <c r="D70" s="145">
        <v>256.81</v>
      </c>
      <c r="E70" s="145">
        <v>70.09</v>
      </c>
      <c r="F70" s="94">
        <f t="shared" si="16"/>
        <v>1681.33</v>
      </c>
      <c r="G70" s="37"/>
      <c r="H70" s="37"/>
      <c r="I70" s="38"/>
    </row>
    <row r="71" spans="1:9" ht="24.95" customHeight="1" thickBot="1" x14ac:dyDescent="0.4">
      <c r="A71" s="25" t="s">
        <v>61</v>
      </c>
      <c r="B71" s="123">
        <v>5865.75</v>
      </c>
      <c r="C71" s="123">
        <v>838.09</v>
      </c>
      <c r="D71" s="123">
        <v>4.0999999999999996</v>
      </c>
      <c r="E71" s="123">
        <v>11.89</v>
      </c>
      <c r="F71" s="40">
        <f t="shared" si="16"/>
        <v>6719.8300000000008</v>
      </c>
      <c r="G71" s="29">
        <f t="shared" si="15"/>
        <v>0.27147176580108529</v>
      </c>
      <c r="H71" s="29">
        <f>F71/$F$76</f>
        <v>0.13013383208902621</v>
      </c>
      <c r="I71" s="30">
        <f>F71-F72</f>
        <v>1434.75</v>
      </c>
    </row>
    <row r="72" spans="1:9" ht="24.95" customHeight="1" thickBot="1" x14ac:dyDescent="0.4">
      <c r="A72" s="79" t="s">
        <v>34</v>
      </c>
      <c r="B72" s="145">
        <v>4678.05</v>
      </c>
      <c r="C72" s="145">
        <v>593.76</v>
      </c>
      <c r="D72" s="145">
        <v>0</v>
      </c>
      <c r="E72" s="145">
        <v>13.27</v>
      </c>
      <c r="F72" s="94">
        <f t="shared" si="16"/>
        <v>5285.0800000000008</v>
      </c>
      <c r="G72" s="37"/>
      <c r="H72" s="37"/>
      <c r="I72" s="38"/>
    </row>
    <row r="73" spans="1:9" ht="24.95" customHeight="1" x14ac:dyDescent="0.35">
      <c r="A73" s="155" t="s">
        <v>35</v>
      </c>
      <c r="B73" s="156">
        <f t="shared" ref="B73:F74" si="17">SUM(B59,B61,B63,B65,B67,B69,B71)</f>
        <v>10266.299999999999</v>
      </c>
      <c r="C73" s="156">
        <f t="shared" si="17"/>
        <v>3039.36</v>
      </c>
      <c r="D73" s="156">
        <f t="shared" si="17"/>
        <v>419.71</v>
      </c>
      <c r="E73" s="156">
        <f t="shared" si="17"/>
        <v>119.72</v>
      </c>
      <c r="F73" s="156">
        <f t="shared" si="17"/>
        <v>13845.09</v>
      </c>
      <c r="G73" s="135">
        <f t="shared" si="15"/>
        <v>0.28282700062264665</v>
      </c>
      <c r="H73" s="135">
        <f>F73/$F$76</f>
        <v>0.2681190770179388</v>
      </c>
      <c r="I73" s="30">
        <f>F73-F74</f>
        <v>3052.4500000000007</v>
      </c>
    </row>
    <row r="74" spans="1:9" ht="24.95" customHeight="1" x14ac:dyDescent="0.35">
      <c r="A74" s="31" t="s">
        <v>26</v>
      </c>
      <c r="B74" s="137">
        <f t="shared" si="17"/>
        <v>8144.54</v>
      </c>
      <c r="C74" s="137">
        <f t="shared" si="17"/>
        <v>2265.96</v>
      </c>
      <c r="D74" s="137">
        <f t="shared" si="17"/>
        <v>270.70999999999998</v>
      </c>
      <c r="E74" s="137">
        <f t="shared" si="17"/>
        <v>111.42999999999999</v>
      </c>
      <c r="F74" s="137">
        <f t="shared" si="17"/>
        <v>10792.64</v>
      </c>
      <c r="G74" s="157"/>
      <c r="H74" s="157"/>
      <c r="I74" s="158"/>
    </row>
    <row r="75" spans="1:9" ht="24.95" customHeight="1" x14ac:dyDescent="0.35">
      <c r="A75" s="140" t="s">
        <v>27</v>
      </c>
      <c r="B75" s="141">
        <f t="shared" ref="B75:F75" si="18">(B73-B74)/B74</f>
        <v>0.26051317815370778</v>
      </c>
      <c r="C75" s="141">
        <f t="shared" si="18"/>
        <v>0.34131229147910824</v>
      </c>
      <c r="D75" s="141">
        <f t="shared" si="18"/>
        <v>0.55040449189169227</v>
      </c>
      <c r="E75" s="141">
        <f t="shared" si="18"/>
        <v>7.4396482096383443E-2</v>
      </c>
      <c r="F75" s="141">
        <f t="shared" si="18"/>
        <v>0.28282700062264665</v>
      </c>
      <c r="G75" s="138"/>
      <c r="H75" s="138"/>
      <c r="I75" s="139"/>
    </row>
    <row r="76" spans="1:9" ht="24.95" customHeight="1" x14ac:dyDescent="0.35">
      <c r="A76" s="18" t="s">
        <v>40</v>
      </c>
      <c r="B76" s="30">
        <f>B73+B55</f>
        <v>20513.48</v>
      </c>
      <c r="C76" s="30">
        <f t="shared" ref="C76:F76" si="19">C73+C55</f>
        <v>25282.649999999998</v>
      </c>
      <c r="D76" s="30">
        <f t="shared" si="19"/>
        <v>5027</v>
      </c>
      <c r="E76" s="30">
        <f t="shared" si="19"/>
        <v>814.71</v>
      </c>
      <c r="F76" s="30">
        <f t="shared" si="19"/>
        <v>51637.84</v>
      </c>
      <c r="G76" s="159">
        <f t="shared" ref="G76" si="20">(F76-F77)/F77</f>
        <v>0.13409349766517178</v>
      </c>
      <c r="H76" s="159">
        <f>F76/$F$76</f>
        <v>1</v>
      </c>
      <c r="I76" s="30">
        <f>F76-F77</f>
        <v>6105.5799999999945</v>
      </c>
    </row>
    <row r="77" spans="1:9" ht="24.95" customHeight="1" x14ac:dyDescent="0.35">
      <c r="A77" s="31" t="s">
        <v>26</v>
      </c>
      <c r="B77" s="158">
        <f>B56+B74</f>
        <v>18311.73</v>
      </c>
      <c r="C77" s="158">
        <f t="shared" ref="C77:F77" si="21">C56+C74</f>
        <v>20517.170000000002</v>
      </c>
      <c r="D77" s="158">
        <f t="shared" si="21"/>
        <v>5900.39</v>
      </c>
      <c r="E77" s="158">
        <f t="shared" si="21"/>
        <v>802.97</v>
      </c>
      <c r="F77" s="158">
        <f t="shared" si="21"/>
        <v>45532.26</v>
      </c>
      <c r="G77" s="138"/>
      <c r="H77" s="138"/>
      <c r="I77" s="139"/>
    </row>
    <row r="78" spans="1:9" ht="24.95" customHeight="1" x14ac:dyDescent="0.35">
      <c r="A78" s="160" t="s">
        <v>27</v>
      </c>
      <c r="B78" s="159">
        <f>(B76-B77)/B77</f>
        <v>0.12023713761616188</v>
      </c>
      <c r="C78" s="159">
        <f t="shared" ref="C78:E78" si="22">(C76-C77)/C77</f>
        <v>0.23226790049504856</v>
      </c>
      <c r="D78" s="159">
        <f t="shared" si="22"/>
        <v>-0.14802241885705864</v>
      </c>
      <c r="E78" s="159">
        <f t="shared" si="22"/>
        <v>1.4620720574865822E-2</v>
      </c>
      <c r="F78" s="159">
        <f>(F76-F77)/F77</f>
        <v>0.13409349766517178</v>
      </c>
      <c r="G78" s="138"/>
      <c r="H78" s="138"/>
      <c r="I78" s="139"/>
    </row>
    <row r="79" spans="1:9" ht="24.95" customHeight="1" x14ac:dyDescent="0.35">
      <c r="A79" s="161" t="s">
        <v>41</v>
      </c>
      <c r="B79" s="159">
        <f>B76/$F$76</f>
        <v>0.39725674040587294</v>
      </c>
      <c r="C79" s="159">
        <f t="shared" ref="C79:F79" si="23">C76/$F$76</f>
        <v>0.48961478636596728</v>
      </c>
      <c r="D79" s="159">
        <f t="shared" si="23"/>
        <v>9.7351089820953016E-2</v>
      </c>
      <c r="E79" s="159">
        <f t="shared" si="23"/>
        <v>1.5777383407206809E-2</v>
      </c>
      <c r="F79" s="159">
        <f t="shared" si="23"/>
        <v>1</v>
      </c>
      <c r="G79" s="138"/>
      <c r="H79" s="138"/>
      <c r="I79" s="139"/>
    </row>
    <row r="80" spans="1:9" ht="24.95" customHeight="1" x14ac:dyDescent="0.35">
      <c r="A80" s="31" t="s">
        <v>42</v>
      </c>
      <c r="B80" s="157">
        <f>B77/$F$77</f>
        <v>0.40217046111921523</v>
      </c>
      <c r="C80" s="157">
        <f>C77/$F$77</f>
        <v>0.45060732763978772</v>
      </c>
      <c r="D80" s="157">
        <f>D77/$F$77</f>
        <v>0.12958702247593246</v>
      </c>
      <c r="E80" s="157">
        <f>E77/$F$77</f>
        <v>1.7635188765064595E-2</v>
      </c>
      <c r="F80" s="157">
        <f>F77/$F$77</f>
        <v>1</v>
      </c>
      <c r="G80" s="138"/>
      <c r="H80" s="138"/>
      <c r="I80" s="139"/>
    </row>
    <row r="81" spans="1:1" s="410" customFormat="1" ht="24.95" customHeight="1" x14ac:dyDescent="0.25">
      <c r="A81" s="410" t="s">
        <v>43</v>
      </c>
    </row>
    <row r="82" spans="1:1" s="410" customFormat="1" ht="24.95" customHeight="1" x14ac:dyDescent="0.25">
      <c r="A82" s="410" t="s">
        <v>77</v>
      </c>
    </row>
    <row r="83" spans="1:1" ht="24.95" customHeight="1" x14ac:dyDescent="0.35"/>
    <row r="84" spans="1:1" ht="24.95" customHeight="1" x14ac:dyDescent="0.35"/>
  </sheetData>
  <mergeCells count="1">
    <mergeCell ref="A1:I2"/>
  </mergeCells>
  <pageMargins left="0.2" right="0.2" top="0.75" bottom="0.75" header="0.3" footer="0.3"/>
  <pageSetup paperSize="9" scale="45" orientation="portrait" r:id="rId1"/>
  <ignoredErrors>
    <ignoredError sqref="G71 G37 G29 G55 G13 G19 G31 G47 G49 G5:I5 G15 G39 G33 G59 G67 G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="85" zoomScaleNormal="85" workbookViewId="0">
      <pane ySplit="4" topLeftCell="A5" activePane="bottomLeft" state="frozen"/>
      <selection pane="bottomLeft" activeCell="B59" sqref="B59:D60"/>
    </sheetView>
  </sheetViews>
  <sheetFormatPr defaultColWidth="22.42578125" defaultRowHeight="21" x14ac:dyDescent="0.35"/>
  <cols>
    <col min="1" max="1" width="35.140625" style="2" customWidth="1"/>
    <col min="2" max="2" width="18" style="2" customWidth="1"/>
    <col min="3" max="3" width="15.28515625" style="2" customWidth="1"/>
    <col min="4" max="4" width="18.42578125" style="2" customWidth="1"/>
    <col min="5" max="5" width="17.85546875" style="2" customWidth="1"/>
    <col min="6" max="6" width="17.5703125" style="2" customWidth="1"/>
    <col min="7" max="7" width="17.28515625" style="2" customWidth="1"/>
    <col min="8" max="8" width="16.5703125" style="2" customWidth="1"/>
    <col min="9" max="16384" width="22.42578125" style="2"/>
  </cols>
  <sheetData>
    <row r="1" spans="1:8" x14ac:dyDescent="0.35">
      <c r="A1" s="418" t="s">
        <v>80</v>
      </c>
      <c r="B1" s="418"/>
      <c r="C1" s="418"/>
      <c r="D1" s="418"/>
      <c r="E1" s="418"/>
      <c r="F1" s="418"/>
      <c r="G1" s="418"/>
      <c r="H1" s="418"/>
    </row>
    <row r="2" spans="1:8" ht="18" customHeight="1" x14ac:dyDescent="0.35">
      <c r="A2" s="419"/>
      <c r="B2" s="419"/>
      <c r="C2" s="419"/>
      <c r="D2" s="419"/>
      <c r="E2" s="419"/>
      <c r="F2" s="419"/>
      <c r="G2" s="419"/>
      <c r="H2" s="419"/>
    </row>
    <row r="3" spans="1:8" ht="21.75" thickBot="1" x14ac:dyDescent="0.4">
      <c r="A3" s="420"/>
      <c r="B3" s="420"/>
      <c r="C3" s="420"/>
      <c r="D3" s="420"/>
      <c r="E3" s="420"/>
      <c r="F3" s="420"/>
      <c r="G3" s="420"/>
      <c r="H3" s="420"/>
    </row>
    <row r="4" spans="1:8" ht="63.75" thickBot="1" x14ac:dyDescent="0.4">
      <c r="A4" s="164" t="s">
        <v>0</v>
      </c>
      <c r="B4" s="345" t="s">
        <v>45</v>
      </c>
      <c r="C4" s="345" t="s">
        <v>44</v>
      </c>
      <c r="D4" s="345" t="s">
        <v>51</v>
      </c>
      <c r="E4" s="345" t="s">
        <v>69</v>
      </c>
      <c r="F4" s="346" t="s">
        <v>13</v>
      </c>
      <c r="G4" s="347" t="s">
        <v>14</v>
      </c>
      <c r="H4" s="348" t="s">
        <v>15</v>
      </c>
    </row>
    <row r="5" spans="1:8" x14ac:dyDescent="0.35">
      <c r="A5" s="349"/>
      <c r="B5" s="350"/>
      <c r="C5" s="350"/>
      <c r="D5" s="350"/>
      <c r="E5" s="350"/>
      <c r="F5" s="350"/>
      <c r="G5" s="350"/>
      <c r="H5" s="351"/>
    </row>
    <row r="6" spans="1:8" x14ac:dyDescent="0.35">
      <c r="A6" s="161" t="s">
        <v>60</v>
      </c>
      <c r="B6" s="143"/>
      <c r="C6" s="143"/>
      <c r="D6" s="143"/>
      <c r="E6" s="143"/>
      <c r="F6" s="143"/>
      <c r="G6" s="143"/>
      <c r="H6" s="143"/>
    </row>
    <row r="7" spans="1:8" ht="21.75" thickBot="1" x14ac:dyDescent="0.4">
      <c r="A7" s="25" t="s">
        <v>19</v>
      </c>
      <c r="B7" s="14">
        <v>2481.38</v>
      </c>
      <c r="C7" s="14">
        <v>11.95</v>
      </c>
      <c r="D7" s="14">
        <v>673.2</v>
      </c>
      <c r="E7" s="15">
        <f>B7+C7+D7</f>
        <v>3166.5299999999997</v>
      </c>
      <c r="F7" s="16">
        <f>(E7-E8)/E8</f>
        <v>0.5648390205332211</v>
      </c>
      <c r="G7" s="352">
        <f>E7/$E$66</f>
        <v>8.3659664138626688E-2</v>
      </c>
      <c r="H7" s="30">
        <f>E7-E8</f>
        <v>1142.9799999999996</v>
      </c>
    </row>
    <row r="8" spans="1:8" ht="21.75" thickBot="1" x14ac:dyDescent="0.4">
      <c r="A8" s="31" t="s">
        <v>16</v>
      </c>
      <c r="B8" s="145">
        <v>1461.64</v>
      </c>
      <c r="C8" s="145">
        <v>10.68</v>
      </c>
      <c r="D8" s="145">
        <v>551.23</v>
      </c>
      <c r="E8" s="94">
        <f t="shared" ref="E8:E53" si="0">B8+C8+D8</f>
        <v>2023.5500000000002</v>
      </c>
      <c r="F8" s="46"/>
      <c r="G8" s="51"/>
      <c r="H8" s="38"/>
    </row>
    <row r="9" spans="1:8" ht="21.75" thickBot="1" x14ac:dyDescent="0.4">
      <c r="A9" s="25" t="s">
        <v>23</v>
      </c>
      <c r="B9" s="123">
        <v>828.06</v>
      </c>
      <c r="C9" s="123">
        <v>2.71</v>
      </c>
      <c r="D9" s="123">
        <v>23.88</v>
      </c>
      <c r="E9" s="40">
        <f t="shared" si="0"/>
        <v>854.65</v>
      </c>
      <c r="F9" s="29">
        <f t="shared" ref="F9:F39" si="1">(E9-E10)/E10</f>
        <v>0.59813381203485549</v>
      </c>
      <c r="G9" s="29">
        <f>E9/$E$66</f>
        <v>2.257983722120975E-2</v>
      </c>
      <c r="H9" s="56">
        <f>E9-E10</f>
        <v>319.87</v>
      </c>
    </row>
    <row r="10" spans="1:8" ht="21.75" thickBot="1" x14ac:dyDescent="0.4">
      <c r="A10" s="31" t="s">
        <v>16</v>
      </c>
      <c r="B10" s="145">
        <v>519.61</v>
      </c>
      <c r="C10" s="145">
        <v>2.91</v>
      </c>
      <c r="D10" s="145">
        <v>12.26</v>
      </c>
      <c r="E10" s="353">
        <f t="shared" si="0"/>
        <v>534.78</v>
      </c>
      <c r="F10" s="46"/>
      <c r="G10" s="46"/>
      <c r="H10" s="38"/>
    </row>
    <row r="11" spans="1:8" ht="21.75" thickBot="1" x14ac:dyDescent="0.4">
      <c r="A11" s="25" t="s">
        <v>20</v>
      </c>
      <c r="B11" s="123">
        <v>19.36</v>
      </c>
      <c r="C11" s="123">
        <v>0</v>
      </c>
      <c r="D11" s="123">
        <v>33.72</v>
      </c>
      <c r="E11" s="28">
        <f t="shared" si="0"/>
        <v>53.08</v>
      </c>
      <c r="F11" s="48">
        <f>(E11-E12)/E12</f>
        <v>-0.88864413535569686</v>
      </c>
      <c r="G11" s="29">
        <f>E11/$E$66</f>
        <v>1.4023726200220132E-3</v>
      </c>
      <c r="H11" s="354">
        <f>E11-E12</f>
        <v>-423.59000000000003</v>
      </c>
    </row>
    <row r="12" spans="1:8" ht="26.25" customHeight="1" thickBot="1" x14ac:dyDescent="0.4">
      <c r="A12" s="31" t="s">
        <v>16</v>
      </c>
      <c r="B12" s="145">
        <v>436.94</v>
      </c>
      <c r="C12" s="145">
        <v>0</v>
      </c>
      <c r="D12" s="145">
        <v>39.729999999999997</v>
      </c>
      <c r="E12" s="94">
        <f t="shared" si="0"/>
        <v>476.67</v>
      </c>
      <c r="F12" s="37"/>
      <c r="G12" s="37"/>
      <c r="H12" s="355"/>
    </row>
    <row r="13" spans="1:8" ht="21.75" thickBot="1" x14ac:dyDescent="0.4">
      <c r="A13" s="13" t="s">
        <v>71</v>
      </c>
      <c r="B13" s="123">
        <v>0</v>
      </c>
      <c r="C13" s="123">
        <v>0</v>
      </c>
      <c r="D13" s="123">
        <v>7.1</v>
      </c>
      <c r="E13" s="123">
        <f t="shared" si="0"/>
        <v>7.1</v>
      </c>
      <c r="F13" s="356">
        <f>(E13-E14)/E14</f>
        <v>15.904761904761905</v>
      </c>
      <c r="G13" s="356">
        <f>E13/E66</f>
        <v>1.8758186891778999E-4</v>
      </c>
      <c r="H13" s="357">
        <f>E13-E14</f>
        <v>6.68</v>
      </c>
    </row>
    <row r="14" spans="1:8" ht="21.75" thickBot="1" x14ac:dyDescent="0.4">
      <c r="A14" s="358" t="s">
        <v>16</v>
      </c>
      <c r="B14" s="148">
        <v>0</v>
      </c>
      <c r="C14" s="148">
        <v>0</v>
      </c>
      <c r="D14" s="148">
        <v>0.42</v>
      </c>
      <c r="E14" s="148">
        <f t="shared" si="0"/>
        <v>0.42</v>
      </c>
      <c r="F14" s="51"/>
      <c r="G14" s="51"/>
      <c r="H14" s="359"/>
    </row>
    <row r="15" spans="1:8" ht="21.75" thickBot="1" x14ac:dyDescent="0.4">
      <c r="A15" s="25" t="s">
        <v>72</v>
      </c>
      <c r="B15" s="40">
        <v>0</v>
      </c>
      <c r="C15" s="40">
        <v>0</v>
      </c>
      <c r="D15" s="40">
        <v>7.0000000000000007E-2</v>
      </c>
      <c r="E15" s="40">
        <f>B15+C15+D15</f>
        <v>7.0000000000000007E-2</v>
      </c>
      <c r="F15" s="352">
        <f>(E15-E16)/E16</f>
        <v>-0.12499999999999993</v>
      </c>
      <c r="G15" s="352">
        <f>E15/E66</f>
        <v>1.8493987076401834E-6</v>
      </c>
      <c r="H15" s="360">
        <f>E15-E16</f>
        <v>-9.999999999999995E-3</v>
      </c>
    </row>
    <row r="16" spans="1:8" ht="21.75" thickBot="1" x14ac:dyDescent="0.4">
      <c r="A16" s="219" t="s">
        <v>16</v>
      </c>
      <c r="B16" s="94">
        <v>0</v>
      </c>
      <c r="C16" s="21">
        <v>0</v>
      </c>
      <c r="D16" s="21">
        <v>0.08</v>
      </c>
      <c r="E16" s="21">
        <f>B16+C16+D16</f>
        <v>0.08</v>
      </c>
      <c r="F16" s="37"/>
      <c r="G16" s="37"/>
      <c r="H16" s="355"/>
    </row>
    <row r="17" spans="1:8" ht="21.75" thickBot="1" x14ac:dyDescent="0.4">
      <c r="A17" s="152" t="s">
        <v>21</v>
      </c>
      <c r="B17" s="123">
        <v>912.25</v>
      </c>
      <c r="C17" s="123">
        <v>0</v>
      </c>
      <c r="D17" s="123">
        <v>162.30000000000001</v>
      </c>
      <c r="E17" s="361">
        <f t="shared" si="0"/>
        <v>1074.55</v>
      </c>
      <c r="F17" s="135">
        <f t="shared" si="1"/>
        <v>0.69199156011841045</v>
      </c>
      <c r="G17" s="135">
        <f>E17/$E$66</f>
        <v>2.8389591161353697E-2</v>
      </c>
      <c r="H17" s="154">
        <f>E17-E18</f>
        <v>439.47</v>
      </c>
    </row>
    <row r="18" spans="1:8" ht="21.75" thickBot="1" x14ac:dyDescent="0.4">
      <c r="A18" s="31" t="s">
        <v>16</v>
      </c>
      <c r="B18" s="148">
        <v>500.02</v>
      </c>
      <c r="C18" s="148">
        <v>0</v>
      </c>
      <c r="D18" s="148">
        <v>135.06</v>
      </c>
      <c r="E18" s="362">
        <f t="shared" si="0"/>
        <v>635.07999999999993</v>
      </c>
      <c r="F18" s="117"/>
      <c r="G18" s="117"/>
      <c r="H18" s="363"/>
    </row>
    <row r="19" spans="1:8" ht="21.75" thickBot="1" x14ac:dyDescent="0.4">
      <c r="A19" s="25" t="s">
        <v>76</v>
      </c>
      <c r="B19" s="95">
        <v>0</v>
      </c>
      <c r="C19" s="95">
        <v>0</v>
      </c>
      <c r="D19" s="95">
        <v>4.41</v>
      </c>
      <c r="E19" s="364">
        <f t="shared" si="0"/>
        <v>4.41</v>
      </c>
      <c r="F19" s="365">
        <f t="shared" ref="F19" si="2">(E19-E20)/E20</f>
        <v>-0.23437499999999994</v>
      </c>
      <c r="G19" s="365">
        <f>E19/$E$66</f>
        <v>1.1651211858133155E-4</v>
      </c>
      <c r="H19" s="366">
        <f>E19-E20</f>
        <v>-1.3499999999999996</v>
      </c>
    </row>
    <row r="20" spans="1:8" ht="21.75" thickBot="1" x14ac:dyDescent="0.4">
      <c r="A20" s="31" t="s">
        <v>16</v>
      </c>
      <c r="B20" s="367">
        <v>0</v>
      </c>
      <c r="C20" s="145">
        <v>0</v>
      </c>
      <c r="D20" s="145">
        <v>5.76</v>
      </c>
      <c r="E20" s="368">
        <f t="shared" si="0"/>
        <v>5.76</v>
      </c>
      <c r="F20" s="369"/>
      <c r="G20" s="369"/>
      <c r="H20" s="370"/>
    </row>
    <row r="21" spans="1:8" ht="21.75" thickBot="1" x14ac:dyDescent="0.4">
      <c r="A21" s="25" t="s">
        <v>74</v>
      </c>
      <c r="B21" s="40">
        <v>2163.14</v>
      </c>
      <c r="C21" s="40">
        <v>39.82</v>
      </c>
      <c r="D21" s="123">
        <v>152.07</v>
      </c>
      <c r="E21" s="40">
        <f t="shared" si="0"/>
        <v>2355.0300000000002</v>
      </c>
      <c r="F21" s="29">
        <f t="shared" si="1"/>
        <v>3.7572419870029829E-2</v>
      </c>
      <c r="G21" s="29">
        <f>E21/$E$66</f>
        <v>6.2219849120769444E-2</v>
      </c>
      <c r="H21" s="371">
        <f>E21-E22</f>
        <v>85.2800000000002</v>
      </c>
    </row>
    <row r="22" spans="1:8" ht="21.75" thickBot="1" x14ac:dyDescent="0.4">
      <c r="A22" s="31" t="s">
        <v>16</v>
      </c>
      <c r="B22" s="145">
        <v>2099.4</v>
      </c>
      <c r="C22" s="145">
        <v>31.65</v>
      </c>
      <c r="D22" s="372">
        <v>138.69999999999999</v>
      </c>
      <c r="E22" s="94">
        <f t="shared" si="0"/>
        <v>2269.75</v>
      </c>
      <c r="F22" s="37"/>
      <c r="G22" s="37"/>
      <c r="H22" s="373"/>
    </row>
    <row r="23" spans="1:8" ht="21.75" thickBot="1" x14ac:dyDescent="0.4">
      <c r="A23" s="25" t="s">
        <v>54</v>
      </c>
      <c r="B23" s="100">
        <v>10.71</v>
      </c>
      <c r="C23" s="123">
        <v>47.76</v>
      </c>
      <c r="D23" s="123">
        <v>278.54000000000002</v>
      </c>
      <c r="E23" s="40">
        <f t="shared" si="0"/>
        <v>337.01</v>
      </c>
      <c r="F23" s="29">
        <f t="shared" si="1"/>
        <v>-0.88166949902389002</v>
      </c>
      <c r="G23" s="29">
        <f>E23/$E$66</f>
        <v>8.9037979780259725E-3</v>
      </c>
      <c r="H23" s="371">
        <f>E23-E24</f>
        <v>-2511.0299999999997</v>
      </c>
    </row>
    <row r="24" spans="1:8" ht="21.75" thickBot="1" x14ac:dyDescent="0.4">
      <c r="A24" s="31" t="s">
        <v>16</v>
      </c>
      <c r="B24" s="374">
        <v>2451.75</v>
      </c>
      <c r="C24" s="145">
        <v>41.13</v>
      </c>
      <c r="D24" s="145">
        <v>355.16</v>
      </c>
      <c r="E24" s="94">
        <f t="shared" si="0"/>
        <v>2848.04</v>
      </c>
      <c r="F24" s="37"/>
      <c r="G24" s="37"/>
      <c r="H24" s="373"/>
    </row>
    <row r="25" spans="1:8" ht="21.75" thickBot="1" x14ac:dyDescent="0.4">
      <c r="A25" s="25" t="s">
        <v>55</v>
      </c>
      <c r="B25" s="128">
        <v>1883.26</v>
      </c>
      <c r="C25" s="83">
        <v>74.040000000000006</v>
      </c>
      <c r="D25" s="83">
        <v>168.85</v>
      </c>
      <c r="E25" s="40">
        <f t="shared" si="0"/>
        <v>2126.15</v>
      </c>
      <c r="F25" s="29">
        <f t="shared" si="1"/>
        <v>-1.7545237787183615E-2</v>
      </c>
      <c r="G25" s="29">
        <f>E25/$E$66</f>
        <v>5.6172843746416797E-2</v>
      </c>
      <c r="H25" s="371">
        <f>E25-E26</f>
        <v>-37.9699999999998</v>
      </c>
    </row>
    <row r="26" spans="1:8" ht="21.75" thickBot="1" x14ac:dyDescent="0.4">
      <c r="A26" s="31" t="s">
        <v>16</v>
      </c>
      <c r="B26" s="375">
        <v>1934.1</v>
      </c>
      <c r="C26" s="85">
        <v>86.31</v>
      </c>
      <c r="D26" s="85">
        <v>143.71</v>
      </c>
      <c r="E26" s="94">
        <f t="shared" si="0"/>
        <v>2164.12</v>
      </c>
      <c r="F26" s="37"/>
      <c r="G26" s="37"/>
      <c r="H26" s="373"/>
    </row>
    <row r="27" spans="1:8" ht="21.75" thickBot="1" x14ac:dyDescent="0.4">
      <c r="A27" s="25" t="s">
        <v>53</v>
      </c>
      <c r="B27" s="40">
        <v>0</v>
      </c>
      <c r="C27" s="40">
        <v>0</v>
      </c>
      <c r="D27" s="123">
        <v>13.19</v>
      </c>
      <c r="E27" s="40">
        <f t="shared" si="0"/>
        <v>13.19</v>
      </c>
      <c r="F27" s="29">
        <f t="shared" si="1"/>
        <v>0.17978533094812163</v>
      </c>
      <c r="G27" s="29">
        <f>E27/$E$66</f>
        <v>3.4847955648248591E-4</v>
      </c>
      <c r="H27" s="371">
        <f>E27-E28</f>
        <v>2.0099999999999998</v>
      </c>
    </row>
    <row r="28" spans="1:8" ht="21.75" thickBot="1" x14ac:dyDescent="0.4">
      <c r="A28" s="31" t="s">
        <v>16</v>
      </c>
      <c r="B28" s="145">
        <v>0</v>
      </c>
      <c r="C28" s="145">
        <v>0</v>
      </c>
      <c r="D28" s="145">
        <v>11.18</v>
      </c>
      <c r="E28" s="94">
        <f t="shared" si="0"/>
        <v>11.18</v>
      </c>
      <c r="F28" s="37"/>
      <c r="G28" s="37"/>
      <c r="H28" s="373"/>
    </row>
    <row r="29" spans="1:8" ht="21.75" thickBot="1" x14ac:dyDescent="0.4">
      <c r="A29" s="25" t="s">
        <v>66</v>
      </c>
      <c r="B29" s="123">
        <v>0</v>
      </c>
      <c r="C29" s="123">
        <v>0</v>
      </c>
      <c r="D29" s="376">
        <v>60.61</v>
      </c>
      <c r="E29" s="377">
        <f t="shared" si="0"/>
        <v>60.61</v>
      </c>
      <c r="F29" s="29">
        <f t="shared" si="1"/>
        <v>0.3294582145207281</v>
      </c>
      <c r="G29" s="29">
        <f>E29/$E$66</f>
        <v>1.6013150810010215E-3</v>
      </c>
      <c r="H29" s="378">
        <f>E29-E30</f>
        <v>15.019999999999996</v>
      </c>
    </row>
    <row r="30" spans="1:8" ht="21.75" thickBot="1" x14ac:dyDescent="0.4">
      <c r="A30" s="31" t="s">
        <v>16</v>
      </c>
      <c r="B30" s="145">
        <v>0</v>
      </c>
      <c r="C30" s="145">
        <v>0</v>
      </c>
      <c r="D30" s="145">
        <v>45.59</v>
      </c>
      <c r="E30" s="353">
        <f t="shared" si="0"/>
        <v>45.59</v>
      </c>
      <c r="F30" s="46"/>
      <c r="G30" s="37"/>
      <c r="H30" s="379"/>
    </row>
    <row r="31" spans="1:8" ht="21.75" thickBot="1" x14ac:dyDescent="0.4">
      <c r="A31" s="25" t="s">
        <v>25</v>
      </c>
      <c r="B31" s="123">
        <v>0</v>
      </c>
      <c r="C31" s="123">
        <v>0</v>
      </c>
      <c r="D31" s="123">
        <v>4.91</v>
      </c>
      <c r="E31" s="40">
        <f t="shared" si="0"/>
        <v>4.91</v>
      </c>
      <c r="F31" s="29">
        <f t="shared" si="1"/>
        <v>-0.13556338028169007</v>
      </c>
      <c r="G31" s="29">
        <f>E31/$E$66</f>
        <v>1.2972210935018998E-4</v>
      </c>
      <c r="H31" s="371">
        <f>E31-E32</f>
        <v>-0.76999999999999957</v>
      </c>
    </row>
    <row r="32" spans="1:8" ht="21.75" thickBot="1" x14ac:dyDescent="0.4">
      <c r="A32" s="31" t="s">
        <v>16</v>
      </c>
      <c r="B32" s="145">
        <v>0</v>
      </c>
      <c r="C32" s="145">
        <v>0</v>
      </c>
      <c r="D32" s="145">
        <v>5.68</v>
      </c>
      <c r="E32" s="353">
        <f t="shared" si="0"/>
        <v>5.68</v>
      </c>
      <c r="F32" s="37"/>
      <c r="G32" s="46"/>
      <c r="H32" s="373"/>
    </row>
    <row r="33" spans="1:8" ht="21.75" thickBot="1" x14ac:dyDescent="0.4">
      <c r="A33" s="25" t="s">
        <v>56</v>
      </c>
      <c r="B33" s="380">
        <v>1983</v>
      </c>
      <c r="C33" s="381">
        <v>0</v>
      </c>
      <c r="D33" s="380">
        <v>314.33999999999997</v>
      </c>
      <c r="E33" s="40">
        <f t="shared" si="0"/>
        <v>2297.34</v>
      </c>
      <c r="F33" s="356">
        <f t="shared" si="1"/>
        <v>0.60279907627692175</v>
      </c>
      <c r="G33" s="48">
        <f>E33/$E$66</f>
        <v>6.0695680385858548E-2</v>
      </c>
      <c r="H33" s="357">
        <f>E33-E34</f>
        <v>864.01000000000022</v>
      </c>
    </row>
    <row r="34" spans="1:8" ht="21.75" thickBot="1" x14ac:dyDescent="0.4">
      <c r="A34" s="31" t="s">
        <v>16</v>
      </c>
      <c r="B34" s="382">
        <v>918.39</v>
      </c>
      <c r="C34" s="383">
        <v>-6.01</v>
      </c>
      <c r="D34" s="384">
        <v>520.95000000000005</v>
      </c>
      <c r="E34" s="82">
        <f t="shared" si="0"/>
        <v>1433.33</v>
      </c>
      <c r="F34" s="37"/>
      <c r="G34" s="51"/>
      <c r="H34" s="373"/>
    </row>
    <row r="35" spans="1:8" ht="21.75" thickBot="1" x14ac:dyDescent="0.4">
      <c r="A35" s="25" t="s">
        <v>28</v>
      </c>
      <c r="B35" s="44">
        <v>1900</v>
      </c>
      <c r="C35" s="40">
        <v>61.94</v>
      </c>
      <c r="D35" s="40">
        <v>986.65</v>
      </c>
      <c r="E35" s="123">
        <f t="shared" si="0"/>
        <v>2948.59</v>
      </c>
      <c r="F35" s="48">
        <f t="shared" si="1"/>
        <v>0.31674630464877412</v>
      </c>
      <c r="G35" s="29">
        <f>E35/$E$66</f>
        <v>7.7901693362296687E-2</v>
      </c>
      <c r="H35" s="357">
        <f>E35-E36</f>
        <v>709.29</v>
      </c>
    </row>
    <row r="36" spans="1:8" ht="21.75" thickBot="1" x14ac:dyDescent="0.4">
      <c r="A36" s="31" t="s">
        <v>16</v>
      </c>
      <c r="B36" s="145">
        <v>1209.67</v>
      </c>
      <c r="C36" s="145">
        <v>42.11</v>
      </c>
      <c r="D36" s="145">
        <v>987.52</v>
      </c>
      <c r="E36" s="385">
        <f t="shared" si="0"/>
        <v>2239.3000000000002</v>
      </c>
      <c r="F36" s="37"/>
      <c r="G36" s="369"/>
      <c r="H36" s="386"/>
    </row>
    <row r="37" spans="1:8" ht="21.75" thickBot="1" x14ac:dyDescent="0.4">
      <c r="A37" s="25" t="s">
        <v>30</v>
      </c>
      <c r="B37" s="123">
        <v>2019</v>
      </c>
      <c r="C37" s="123">
        <v>0</v>
      </c>
      <c r="D37" s="123">
        <v>437.75</v>
      </c>
      <c r="E37" s="28">
        <f t="shared" si="0"/>
        <v>2456.75</v>
      </c>
      <c r="F37" s="356">
        <f t="shared" si="1"/>
        <v>8.1925556651634604E-2</v>
      </c>
      <c r="G37" s="356">
        <f>E37/$E$66</f>
        <v>6.4907289642785998E-2</v>
      </c>
      <c r="H37" s="387">
        <f>E37-E38</f>
        <v>186.02999999999975</v>
      </c>
    </row>
    <row r="38" spans="1:8" ht="21.75" thickBot="1" x14ac:dyDescent="0.4">
      <c r="A38" s="31" t="s">
        <v>16</v>
      </c>
      <c r="B38" s="145">
        <v>1758.64</v>
      </c>
      <c r="C38" s="145">
        <v>0</v>
      </c>
      <c r="D38" s="145">
        <v>512.08000000000004</v>
      </c>
      <c r="E38" s="94">
        <f t="shared" si="0"/>
        <v>2270.7200000000003</v>
      </c>
      <c r="F38" s="37"/>
      <c r="G38" s="37"/>
      <c r="H38" s="355"/>
    </row>
    <row r="39" spans="1:8" ht="21.75" thickBot="1" x14ac:dyDescent="0.4">
      <c r="A39" s="25" t="s">
        <v>57</v>
      </c>
      <c r="B39" s="123">
        <v>0</v>
      </c>
      <c r="C39" s="123">
        <v>1.79</v>
      </c>
      <c r="D39" s="123">
        <v>1.63</v>
      </c>
      <c r="E39" s="40">
        <f t="shared" si="0"/>
        <v>3.42</v>
      </c>
      <c r="F39" s="356">
        <f t="shared" si="1"/>
        <v>0.14765100671140938</v>
      </c>
      <c r="G39" s="356">
        <f>E39/$E$66</f>
        <v>9.0356336858991805E-5</v>
      </c>
      <c r="H39" s="357">
        <f>E39-E40</f>
        <v>0.43999999999999995</v>
      </c>
    </row>
    <row r="40" spans="1:8" ht="21.75" thickBot="1" x14ac:dyDescent="0.4">
      <c r="A40" s="31" t="s">
        <v>16</v>
      </c>
      <c r="B40" s="388">
        <v>0</v>
      </c>
      <c r="C40" s="388">
        <v>1.9</v>
      </c>
      <c r="D40" s="388">
        <v>1.08</v>
      </c>
      <c r="E40" s="389">
        <f t="shared" si="0"/>
        <v>2.98</v>
      </c>
      <c r="F40" s="37"/>
      <c r="G40" s="37"/>
      <c r="H40" s="355"/>
    </row>
    <row r="41" spans="1:8" s="162" customFormat="1" ht="21.75" thickBot="1" x14ac:dyDescent="0.4">
      <c r="A41" s="25" t="s">
        <v>18</v>
      </c>
      <c r="B41" s="40">
        <v>1780.04</v>
      </c>
      <c r="C41" s="390">
        <v>0</v>
      </c>
      <c r="D41" s="391">
        <v>58.62</v>
      </c>
      <c r="E41" s="40">
        <f t="shared" si="0"/>
        <v>1838.6599999999999</v>
      </c>
      <c r="F41" s="356">
        <f t="shared" ref="F41" si="3">(E41-E42)/E42</f>
        <v>0.17124038118534352</v>
      </c>
      <c r="G41" s="356">
        <f>E41/$E$66</f>
        <v>4.8577363254138556E-2</v>
      </c>
      <c r="H41" s="357">
        <f>E41-E42</f>
        <v>268.81999999999971</v>
      </c>
    </row>
    <row r="42" spans="1:8" ht="21.75" thickBot="1" x14ac:dyDescent="0.4">
      <c r="A42" s="31" t="s">
        <v>16</v>
      </c>
      <c r="B42" s="145">
        <v>1526.44</v>
      </c>
      <c r="C42" s="145">
        <v>0</v>
      </c>
      <c r="D42" s="145">
        <v>43.4</v>
      </c>
      <c r="E42" s="94">
        <f t="shared" si="0"/>
        <v>1569.8400000000001</v>
      </c>
      <c r="F42" s="37"/>
      <c r="G42" s="37"/>
      <c r="H42" s="355"/>
    </row>
    <row r="43" spans="1:8" s="162" customFormat="1" ht="21.75" thickBot="1" x14ac:dyDescent="0.4">
      <c r="A43" s="25" t="s">
        <v>58</v>
      </c>
      <c r="B43" s="40">
        <v>760.79</v>
      </c>
      <c r="C43" s="65">
        <v>0</v>
      </c>
      <c r="D43" s="65">
        <v>14.11</v>
      </c>
      <c r="E43" s="40">
        <f t="shared" si="0"/>
        <v>774.9</v>
      </c>
      <c r="F43" s="356">
        <f t="shared" ref="F43" si="4">(E43-E44)/E44</f>
        <v>0.86529619911898503</v>
      </c>
      <c r="G43" s="356">
        <f>E43/$E$66</f>
        <v>2.0472843693576825E-2</v>
      </c>
      <c r="H43" s="357">
        <f>E43-E44</f>
        <v>359.46999999999997</v>
      </c>
    </row>
    <row r="44" spans="1:8" ht="21.75" thickBot="1" x14ac:dyDescent="0.4">
      <c r="A44" s="31" t="s">
        <v>16</v>
      </c>
      <c r="B44" s="145">
        <v>399.93</v>
      </c>
      <c r="C44" s="145">
        <v>0</v>
      </c>
      <c r="D44" s="145">
        <v>15.5</v>
      </c>
      <c r="E44" s="94">
        <f t="shared" si="0"/>
        <v>415.43</v>
      </c>
      <c r="F44" s="392"/>
      <c r="G44" s="392"/>
      <c r="H44" s="393"/>
    </row>
    <row r="45" spans="1:8" s="162" customFormat="1" ht="21.75" thickBot="1" x14ac:dyDescent="0.4">
      <c r="A45" s="25" t="s">
        <v>24</v>
      </c>
      <c r="B45" s="40">
        <v>2215.73</v>
      </c>
      <c r="C45" s="40">
        <v>26.1</v>
      </c>
      <c r="D45" s="391">
        <v>130.28</v>
      </c>
      <c r="E45" s="40">
        <f t="shared" si="0"/>
        <v>2372.11</v>
      </c>
      <c r="F45" s="356">
        <f t="shared" ref="F45" si="5">(E45-E46)/E46</f>
        <v>0.43598886131121756</v>
      </c>
      <c r="G45" s="356">
        <f>E45/$E$66</f>
        <v>6.2671102405433637E-2</v>
      </c>
      <c r="H45" s="357">
        <f>E45-E46</f>
        <v>720.21000000000026</v>
      </c>
    </row>
    <row r="46" spans="1:8" ht="21.75" thickBot="1" x14ac:dyDescent="0.4">
      <c r="A46" s="31" t="s">
        <v>16</v>
      </c>
      <c r="B46" s="145">
        <v>1509.99</v>
      </c>
      <c r="C46" s="145">
        <v>18.84</v>
      </c>
      <c r="D46" s="145">
        <v>123.07</v>
      </c>
      <c r="E46" s="94">
        <f t="shared" si="0"/>
        <v>1651.8999999999999</v>
      </c>
      <c r="F46" s="392"/>
      <c r="G46" s="392"/>
      <c r="H46" s="393"/>
    </row>
    <row r="47" spans="1:8" s="162" customFormat="1" ht="21.75" thickBot="1" x14ac:dyDescent="0.4">
      <c r="A47" s="25" t="s">
        <v>59</v>
      </c>
      <c r="B47" s="40">
        <v>0</v>
      </c>
      <c r="C47" s="40">
        <v>0</v>
      </c>
      <c r="D47" s="65">
        <v>10.4</v>
      </c>
      <c r="E47" s="394">
        <f t="shared" si="0"/>
        <v>10.4</v>
      </c>
      <c r="F47" s="356">
        <f t="shared" ref="F47" si="6">(E47-E48)/E48</f>
        <v>-0.22905856189770199</v>
      </c>
      <c r="G47" s="356">
        <f>E47/$E$66</f>
        <v>2.7476780799225576E-4</v>
      </c>
      <c r="H47" s="357">
        <f>E47-E48</f>
        <v>-3.09</v>
      </c>
    </row>
    <row r="48" spans="1:8" ht="21.75" thickBot="1" x14ac:dyDescent="0.4">
      <c r="A48" s="31" t="s">
        <v>16</v>
      </c>
      <c r="B48" s="145">
        <v>0</v>
      </c>
      <c r="C48" s="145">
        <v>0</v>
      </c>
      <c r="D48" s="145">
        <v>13.49</v>
      </c>
      <c r="E48" s="94">
        <f t="shared" si="0"/>
        <v>13.49</v>
      </c>
      <c r="F48" s="392"/>
      <c r="G48" s="392"/>
      <c r="H48" s="393"/>
    </row>
    <row r="49" spans="1:8" s="162" customFormat="1" ht="21.75" thickBot="1" x14ac:dyDescent="0.4">
      <c r="A49" s="25" t="s">
        <v>17</v>
      </c>
      <c r="B49" s="395">
        <v>421.2</v>
      </c>
      <c r="C49" s="396">
        <v>46.13</v>
      </c>
      <c r="D49" s="397">
        <v>45.4</v>
      </c>
      <c r="E49" s="123">
        <f t="shared" si="0"/>
        <v>512.73</v>
      </c>
      <c r="F49" s="356">
        <f t="shared" ref="F49" si="7">(E49-E50)/E50</f>
        <v>-0.60757856388433928</v>
      </c>
      <c r="G49" s="356">
        <f>E49/$E$66</f>
        <v>1.3546317133833587E-2</v>
      </c>
      <c r="H49" s="357">
        <f>E49-E50</f>
        <v>-793.84999999999991</v>
      </c>
    </row>
    <row r="50" spans="1:8" ht="21.75" thickBot="1" x14ac:dyDescent="0.4">
      <c r="A50" s="31" t="s">
        <v>16</v>
      </c>
      <c r="B50" s="50">
        <v>1175.8499999999999</v>
      </c>
      <c r="C50" s="50">
        <v>42.15</v>
      </c>
      <c r="D50" s="50">
        <v>88.58</v>
      </c>
      <c r="E50" s="94">
        <f t="shared" si="0"/>
        <v>1306.58</v>
      </c>
      <c r="F50" s="392"/>
      <c r="G50" s="392"/>
      <c r="H50" s="393"/>
    </row>
    <row r="51" spans="1:8" s="162" customFormat="1" ht="21.75" thickBot="1" x14ac:dyDescent="0.4">
      <c r="A51" s="25" t="s">
        <v>29</v>
      </c>
      <c r="B51" s="40">
        <v>1999.42</v>
      </c>
      <c r="C51" s="65">
        <v>0</v>
      </c>
      <c r="D51" s="398">
        <v>535.5</v>
      </c>
      <c r="E51" s="123">
        <f t="shared" si="0"/>
        <v>2534.92</v>
      </c>
      <c r="F51" s="356">
        <f t="shared" ref="F51" si="8">(E51-E52)/E52</f>
        <v>0.44875751548819259</v>
      </c>
      <c r="G51" s="356">
        <f>E51/$E$66</f>
        <v>6.6972539599589334E-2</v>
      </c>
      <c r="H51" s="357">
        <f>E51-E52</f>
        <v>785.20000000000027</v>
      </c>
    </row>
    <row r="52" spans="1:8" s="57" customFormat="1" ht="28.5" customHeight="1" thickBot="1" x14ac:dyDescent="0.4">
      <c r="A52" s="31" t="s">
        <v>16</v>
      </c>
      <c r="B52" s="145">
        <v>1108.3599999999999</v>
      </c>
      <c r="C52" s="145">
        <v>0</v>
      </c>
      <c r="D52" s="145">
        <v>641.36</v>
      </c>
      <c r="E52" s="94">
        <f t="shared" si="0"/>
        <v>1749.7199999999998</v>
      </c>
      <c r="F52" s="37"/>
      <c r="G52" s="37"/>
      <c r="H52" s="355"/>
    </row>
    <row r="53" spans="1:8" s="162" customFormat="1" ht="21.75" thickBot="1" x14ac:dyDescent="0.4">
      <c r="A53" s="25" t="s">
        <v>22</v>
      </c>
      <c r="B53" s="398">
        <v>1371.02</v>
      </c>
      <c r="C53" s="398">
        <v>0.08</v>
      </c>
      <c r="D53" s="398">
        <v>58.83</v>
      </c>
      <c r="E53" s="44">
        <f t="shared" si="0"/>
        <v>1429.9299999999998</v>
      </c>
      <c r="F53" s="153">
        <f t="shared" ref="F53" si="9">(E53-E54)/E54</f>
        <v>-0.19689413086211746</v>
      </c>
      <c r="G53" s="153">
        <f>E53/$E$66</f>
        <v>3.7778724200227522E-2</v>
      </c>
      <c r="H53" s="399">
        <f>E53-E54</f>
        <v>-350.57000000000016</v>
      </c>
    </row>
    <row r="54" spans="1:8" ht="21.75" thickBot="1" x14ac:dyDescent="0.4">
      <c r="A54" s="31" t="s">
        <v>16</v>
      </c>
      <c r="B54" s="145">
        <v>1712.25</v>
      </c>
      <c r="C54" s="145">
        <v>0</v>
      </c>
      <c r="D54" s="145">
        <v>68.25</v>
      </c>
      <c r="E54" s="94">
        <f>B54+C54+D54</f>
        <v>1780.5</v>
      </c>
      <c r="F54" s="392"/>
      <c r="G54" s="392"/>
      <c r="H54" s="400"/>
    </row>
    <row r="55" spans="1:8" x14ac:dyDescent="0.35">
      <c r="A55" s="140" t="s">
        <v>62</v>
      </c>
      <c r="B55" s="156">
        <f t="shared" ref="B55:E56" si="10">SUM(B7+B9+B11+B13+B15+B17+B19+B21+B23+B25+B27+B29+B31+B33+B35+B37+B39+B41+B43+B45+B47+B49+B51+B53)</f>
        <v>22748.360000000004</v>
      </c>
      <c r="C55" s="156">
        <f t="shared" si="10"/>
        <v>312.32</v>
      </c>
      <c r="D55" s="156">
        <f t="shared" si="10"/>
        <v>4176.3600000000006</v>
      </c>
      <c r="E55" s="156">
        <f t="shared" si="10"/>
        <v>27237.040000000001</v>
      </c>
      <c r="F55" s="135">
        <f>(E55-E56)/E56</f>
        <v>7.0028902562966108E-2</v>
      </c>
      <c r="G55" s="135">
        <f>E55/$E$66</f>
        <v>0.71960209394205676</v>
      </c>
      <c r="H55" s="154">
        <f>E55-E56</f>
        <v>1782.5499999999956</v>
      </c>
    </row>
    <row r="56" spans="1:8" x14ac:dyDescent="0.35">
      <c r="A56" s="31" t="s">
        <v>26</v>
      </c>
      <c r="B56" s="401">
        <f t="shared" si="10"/>
        <v>20722.98</v>
      </c>
      <c r="C56" s="401">
        <f t="shared" si="10"/>
        <v>271.67</v>
      </c>
      <c r="D56" s="401">
        <f t="shared" si="10"/>
        <v>4459.84</v>
      </c>
      <c r="E56" s="401">
        <f t="shared" si="10"/>
        <v>25454.490000000005</v>
      </c>
      <c r="F56" s="138"/>
      <c r="G56" s="138"/>
      <c r="H56" s="139"/>
    </row>
    <row r="57" spans="1:8" x14ac:dyDescent="0.35">
      <c r="A57" s="140" t="s">
        <v>27</v>
      </c>
      <c r="B57" s="141">
        <f>(B55-B56)/B56</f>
        <v>9.7735943382660437E-2</v>
      </c>
      <c r="C57" s="141">
        <f t="shared" ref="C57:D57" si="11">(C55-C56)/C56</f>
        <v>0.14963006588876201</v>
      </c>
      <c r="D57" s="141">
        <f t="shared" si="11"/>
        <v>-6.3562818397072438E-2</v>
      </c>
      <c r="E57" s="141">
        <f>(E55-E56)/E56</f>
        <v>7.0028902562966108E-2</v>
      </c>
      <c r="F57" s="138"/>
      <c r="G57" s="138"/>
      <c r="H57" s="139"/>
    </row>
    <row r="58" spans="1:8" x14ac:dyDescent="0.35">
      <c r="A58" s="161" t="s">
        <v>36</v>
      </c>
      <c r="B58" s="143"/>
      <c r="C58" s="143"/>
      <c r="D58" s="143"/>
      <c r="E58" s="143"/>
      <c r="F58" s="138"/>
      <c r="G58" s="138"/>
      <c r="H58" s="139"/>
    </row>
    <row r="59" spans="1:8" ht="21.75" thickBot="1" x14ac:dyDescent="0.4">
      <c r="A59" s="162" t="s">
        <v>38</v>
      </c>
      <c r="B59" s="14">
        <v>9537.9</v>
      </c>
      <c r="C59" s="398">
        <v>0</v>
      </c>
      <c r="D59" s="14">
        <v>0</v>
      </c>
      <c r="E59" s="15">
        <f>B59+C59+D59</f>
        <v>9537.9</v>
      </c>
      <c r="F59" s="16">
        <f t="shared" ref="F59" si="12">(E59-E60)/E60</f>
        <v>0.38212807641923924</v>
      </c>
      <c r="G59" s="16">
        <f>E59/$E$66</f>
        <v>0.25199114190859001</v>
      </c>
      <c r="H59" s="354">
        <f>E59-E60</f>
        <v>2637.0199999999995</v>
      </c>
    </row>
    <row r="60" spans="1:8" ht="21.75" thickBot="1" x14ac:dyDescent="0.4">
      <c r="A60" s="79" t="s">
        <v>16</v>
      </c>
      <c r="B60" s="145">
        <v>6900.88</v>
      </c>
      <c r="C60" s="145">
        <v>0</v>
      </c>
      <c r="D60" s="145">
        <v>0</v>
      </c>
      <c r="E60" s="145">
        <f t="shared" ref="E60:E62" si="13">B60+C60+D60</f>
        <v>6900.88</v>
      </c>
      <c r="F60" s="46"/>
      <c r="G60" s="37"/>
      <c r="H60" s="379"/>
    </row>
    <row r="61" spans="1:8" ht="21.75" thickBot="1" x14ac:dyDescent="0.4">
      <c r="A61" s="25" t="s">
        <v>37</v>
      </c>
      <c r="B61" s="398">
        <v>0</v>
      </c>
      <c r="C61" s="123">
        <v>1075.2</v>
      </c>
      <c r="D61" s="123">
        <v>0</v>
      </c>
      <c r="E61" s="15">
        <f t="shared" si="13"/>
        <v>1075.2</v>
      </c>
      <c r="F61" s="29">
        <f t="shared" ref="F61:F63" si="14">(E61-E62)/E62</f>
        <v>-0.1381438671305128</v>
      </c>
      <c r="G61" s="356">
        <f>E61/$E$66</f>
        <v>2.8406764149353215E-2</v>
      </c>
      <c r="H61" s="371">
        <f>E61-E62</f>
        <v>-172.33999999999992</v>
      </c>
    </row>
    <row r="62" spans="1:8" ht="21.75" thickBot="1" x14ac:dyDescent="0.4">
      <c r="A62" s="79" t="s">
        <v>16</v>
      </c>
      <c r="B62" s="145">
        <v>0</v>
      </c>
      <c r="C62" s="145">
        <v>1247.54</v>
      </c>
      <c r="D62" s="145">
        <v>0</v>
      </c>
      <c r="E62" s="145">
        <f t="shared" si="13"/>
        <v>1247.54</v>
      </c>
      <c r="F62" s="402"/>
      <c r="G62" s="403"/>
      <c r="H62" s="22"/>
    </row>
    <row r="63" spans="1:8" x14ac:dyDescent="0.35">
      <c r="A63" s="155" t="s">
        <v>39</v>
      </c>
      <c r="B63" s="404">
        <f>SUM(B59,B61)</f>
        <v>9537.9</v>
      </c>
      <c r="C63" s="404">
        <f>SUM(C59,C61)</f>
        <v>1075.2</v>
      </c>
      <c r="D63" s="156">
        <f>SUM(D59,D61)</f>
        <v>0</v>
      </c>
      <c r="E63" s="405">
        <f t="shared" ref="B63:E64" si="15">SUM(E59,E61)</f>
        <v>10613.1</v>
      </c>
      <c r="F63" s="135">
        <f t="shared" si="14"/>
        <v>0.30247336293416394</v>
      </c>
      <c r="G63" s="134">
        <f>E63/$E$66</f>
        <v>0.28039790605794324</v>
      </c>
      <c r="H63" s="154">
        <f>E63-E64</f>
        <v>2464.6800000000003</v>
      </c>
    </row>
    <row r="64" spans="1:8" x14ac:dyDescent="0.35">
      <c r="A64" s="31" t="s">
        <v>26</v>
      </c>
      <c r="B64" s="406">
        <f t="shared" si="15"/>
        <v>6900.88</v>
      </c>
      <c r="C64" s="406">
        <f t="shared" si="15"/>
        <v>1247.54</v>
      </c>
      <c r="D64" s="137">
        <f t="shared" si="15"/>
        <v>0</v>
      </c>
      <c r="E64" s="137">
        <f t="shared" si="15"/>
        <v>8148.42</v>
      </c>
      <c r="F64" s="138"/>
      <c r="G64" s="138"/>
      <c r="H64" s="139"/>
    </row>
    <row r="65" spans="1:8" x14ac:dyDescent="0.35">
      <c r="A65" s="140" t="s">
        <v>27</v>
      </c>
      <c r="B65" s="141">
        <f t="shared" ref="B65:D65" si="16">(B63-B64)/B64</f>
        <v>0.38212807641923924</v>
      </c>
      <c r="C65" s="141">
        <f t="shared" si="16"/>
        <v>-0.1381438671305128</v>
      </c>
      <c r="D65" s="407" t="e">
        <f t="shared" si="16"/>
        <v>#DIV/0!</v>
      </c>
      <c r="E65" s="141">
        <f>(E63-E64)/E64</f>
        <v>0.30247336293416394</v>
      </c>
      <c r="F65" s="138"/>
      <c r="G65" s="138"/>
      <c r="H65" s="139"/>
    </row>
    <row r="66" spans="1:8" x14ac:dyDescent="0.35">
      <c r="A66" s="18" t="s">
        <v>40</v>
      </c>
      <c r="B66" s="30">
        <f>B55+B63</f>
        <v>32286.260000000002</v>
      </c>
      <c r="C66" s="30">
        <f t="shared" ref="C66:E66" si="17">C55+C63</f>
        <v>1387.52</v>
      </c>
      <c r="D66" s="30">
        <f t="shared" si="17"/>
        <v>4176.3600000000006</v>
      </c>
      <c r="E66" s="30">
        <f t="shared" si="17"/>
        <v>37850.14</v>
      </c>
      <c r="F66" s="159">
        <f>(E66-E67)/E67</f>
        <v>0.12639470807736577</v>
      </c>
      <c r="G66" s="159">
        <f>E66/$E$66</f>
        <v>1</v>
      </c>
      <c r="H66" s="30">
        <f>E66-E67</f>
        <v>4247.2299999999959</v>
      </c>
    </row>
    <row r="67" spans="1:8" x14ac:dyDescent="0.35">
      <c r="A67" s="31" t="s">
        <v>26</v>
      </c>
      <c r="B67" s="158">
        <f>B64+B56</f>
        <v>27623.86</v>
      </c>
      <c r="C67" s="158">
        <f t="shared" ref="C67:E67" si="18">C64+C56</f>
        <v>1519.21</v>
      </c>
      <c r="D67" s="158">
        <f t="shared" si="18"/>
        <v>4459.84</v>
      </c>
      <c r="E67" s="158">
        <f t="shared" si="18"/>
        <v>33602.910000000003</v>
      </c>
      <c r="F67" s="138"/>
      <c r="G67" s="138"/>
      <c r="H67" s="139"/>
    </row>
    <row r="68" spans="1:8" x14ac:dyDescent="0.35">
      <c r="A68" s="160" t="s">
        <v>27</v>
      </c>
      <c r="B68" s="159">
        <f>(B66-B67)/B67</f>
        <v>0.16878162573948757</v>
      </c>
      <c r="C68" s="159">
        <f t="shared" ref="C68:E68" si="19">(C66-C67)/C67</f>
        <v>-8.668321035274916E-2</v>
      </c>
      <c r="D68" s="159">
        <f t="shared" si="19"/>
        <v>-6.3562818397072438E-2</v>
      </c>
      <c r="E68" s="159">
        <f t="shared" si="19"/>
        <v>0.12639470807736577</v>
      </c>
      <c r="F68" s="159"/>
      <c r="G68" s="159"/>
      <c r="H68" s="30"/>
    </row>
    <row r="69" spans="1:8" x14ac:dyDescent="0.35">
      <c r="A69" s="161" t="s">
        <v>41</v>
      </c>
      <c r="B69" s="159">
        <f>B66/$E$66</f>
        <v>0.85300239312192772</v>
      </c>
      <c r="C69" s="159">
        <f t="shared" ref="C69:E69" si="20">C66/$E$66</f>
        <v>3.6658252783212955E-2</v>
      </c>
      <c r="D69" s="159">
        <f t="shared" si="20"/>
        <v>0.11033935409485937</v>
      </c>
      <c r="E69" s="159">
        <f t="shared" si="20"/>
        <v>1</v>
      </c>
      <c r="F69" s="159"/>
      <c r="G69" s="159"/>
      <c r="H69" s="30"/>
    </row>
    <row r="70" spans="1:8" x14ac:dyDescent="0.35">
      <c r="A70" s="31" t="s">
        <v>42</v>
      </c>
      <c r="B70" s="408">
        <f>B67/$E$67</f>
        <v>0.8220674935593375</v>
      </c>
      <c r="C70" s="408">
        <f t="shared" ref="C70:E70" si="21">C67/$E$67</f>
        <v>4.5210667766571407E-2</v>
      </c>
      <c r="D70" s="408">
        <f t="shared" si="21"/>
        <v>0.13272183867409101</v>
      </c>
      <c r="E70" s="157">
        <f t="shared" si="21"/>
        <v>1</v>
      </c>
      <c r="F70" s="138"/>
      <c r="G70" s="138"/>
      <c r="H70" s="139"/>
    </row>
    <row r="72" spans="1:8" s="410" customFormat="1" ht="24.95" customHeight="1" x14ac:dyDescent="0.25">
      <c r="A72" s="410" t="s">
        <v>43</v>
      </c>
    </row>
  </sheetData>
  <mergeCells count="2">
    <mergeCell ref="A1:H2"/>
    <mergeCell ref="A3:H3"/>
  </mergeCells>
  <pageMargins left="0" right="0" top="0.75" bottom="0.75" header="0.3" footer="0.3"/>
  <pageSetup paperSize="9" scale="45" fitToHeight="0" orientation="portrait" r:id="rId1"/>
  <ignoredErrors>
    <ignoredError sqref="D65 F55 B57:D57 F39 F21 D68 G7 G9 G21:G29 F27 G17:G18 F19 G11:G12 F13 F1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2185"/>
  <sheetViews>
    <sheetView tabSelected="1" zoomScale="55" zoomScaleNormal="55" workbookViewId="0">
      <selection activeCell="B9" sqref="B9"/>
    </sheetView>
  </sheetViews>
  <sheetFormatPr defaultColWidth="27.7109375" defaultRowHeight="21" x14ac:dyDescent="0.35"/>
  <cols>
    <col min="1" max="1" width="41.42578125" style="2" customWidth="1"/>
    <col min="2" max="2" width="16.85546875" style="2" customWidth="1"/>
    <col min="3" max="5" width="15.7109375" style="2" customWidth="1"/>
    <col min="6" max="6" width="20.28515625" style="2" customWidth="1"/>
    <col min="7" max="7" width="16.7109375" style="2" customWidth="1"/>
    <col min="8" max="8" width="17.140625" style="2" customWidth="1"/>
    <col min="9" max="9" width="16.42578125" style="2" customWidth="1"/>
    <col min="10" max="10" width="16.5703125" style="2" customWidth="1"/>
    <col min="11" max="12" width="15.7109375" style="2" customWidth="1"/>
    <col min="13" max="15" width="18.5703125" style="2" customWidth="1"/>
    <col min="16" max="17" width="27.7109375" style="2"/>
    <col min="18" max="18" width="27.7109375" style="143"/>
    <col min="19" max="197" width="27.7109375" style="57"/>
    <col min="198" max="16384" width="27.7109375" style="2"/>
  </cols>
  <sheetData>
    <row r="1" spans="1:112" x14ac:dyDescent="0.35">
      <c r="A1" s="421" t="s">
        <v>80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</row>
    <row r="2" spans="1:112" ht="24.75" customHeight="1" x14ac:dyDescent="0.35">
      <c r="A2" s="422"/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112" ht="73.5" customHeight="1" x14ac:dyDescent="0.35">
      <c r="A3" s="164" t="s">
        <v>0</v>
      </c>
      <c r="B3" s="165" t="s">
        <v>1</v>
      </c>
      <c r="C3" s="165" t="s">
        <v>2</v>
      </c>
      <c r="D3" s="165" t="s">
        <v>3</v>
      </c>
      <c r="E3" s="165" t="s">
        <v>4</v>
      </c>
      <c r="F3" s="165" t="s">
        <v>5</v>
      </c>
      <c r="G3" s="165" t="s">
        <v>6</v>
      </c>
      <c r="H3" s="165" t="s">
        <v>7</v>
      </c>
      <c r="I3" s="165" t="s">
        <v>8</v>
      </c>
      <c r="J3" s="165" t="s">
        <v>46</v>
      </c>
      <c r="K3" s="165" t="s">
        <v>9</v>
      </c>
      <c r="L3" s="165" t="s">
        <v>10</v>
      </c>
      <c r="M3" s="165" t="s">
        <v>11</v>
      </c>
      <c r="N3" s="165" t="s">
        <v>52</v>
      </c>
      <c r="O3" s="165" t="s">
        <v>12</v>
      </c>
      <c r="P3" s="166" t="s">
        <v>13</v>
      </c>
      <c r="Q3" s="167" t="s">
        <v>14</v>
      </c>
      <c r="R3" s="168" t="s">
        <v>15</v>
      </c>
    </row>
    <row r="4" spans="1:112" ht="21.75" thickBot="1" x14ac:dyDescent="0.4">
      <c r="A4" s="161" t="s">
        <v>60</v>
      </c>
      <c r="B4" s="169"/>
      <c r="C4" s="170"/>
      <c r="D4" s="170"/>
      <c r="E4" s="170"/>
      <c r="F4" s="171"/>
      <c r="G4" s="170"/>
      <c r="H4" s="171"/>
      <c r="I4" s="172"/>
      <c r="J4" s="172"/>
      <c r="K4" s="173"/>
      <c r="L4" s="174"/>
      <c r="M4" s="174"/>
      <c r="N4" s="175"/>
      <c r="O4" s="172"/>
      <c r="P4" s="176"/>
      <c r="Q4" s="177"/>
      <c r="R4" s="178"/>
    </row>
    <row r="5" spans="1:112" s="57" customFormat="1" ht="21.75" thickBot="1" x14ac:dyDescent="0.4">
      <c r="A5" s="13" t="s">
        <v>70</v>
      </c>
      <c r="B5" s="179">
        <v>0</v>
      </c>
      <c r="C5" s="180">
        <v>0</v>
      </c>
      <c r="D5" s="180">
        <v>0</v>
      </c>
      <c r="E5" s="180">
        <v>0</v>
      </c>
      <c r="F5" s="180">
        <v>0</v>
      </c>
      <c r="G5" s="72">
        <v>218.84</v>
      </c>
      <c r="H5" s="181">
        <v>67.3</v>
      </c>
      <c r="I5" s="180">
        <v>151.54</v>
      </c>
      <c r="J5" s="180">
        <v>96.1</v>
      </c>
      <c r="K5" s="179">
        <v>0</v>
      </c>
      <c r="L5" s="179">
        <v>57.73</v>
      </c>
      <c r="M5" s="54">
        <v>0.75</v>
      </c>
      <c r="N5" s="182">
        <v>0</v>
      </c>
      <c r="O5" s="180">
        <f>B5+D5+E5+F5+H5+I5+J5+K5+L5+M5+N5</f>
        <v>373.41999999999996</v>
      </c>
      <c r="P5" s="183">
        <f>(O5-O6)/O6</f>
        <v>1.6317569948551696</v>
      </c>
      <c r="Q5" s="184">
        <f>O5/$O$84</f>
        <v>1.9726176872312223E-3</v>
      </c>
      <c r="R5" s="185">
        <f>O5-O6</f>
        <v>231.52999999999997</v>
      </c>
    </row>
    <row r="6" spans="1:112" ht="21.75" thickBot="1" x14ac:dyDescent="0.4">
      <c r="A6" s="19" t="s">
        <v>34</v>
      </c>
      <c r="B6" s="186">
        <v>0</v>
      </c>
      <c r="C6" s="187">
        <v>0</v>
      </c>
      <c r="D6" s="187">
        <v>0</v>
      </c>
      <c r="E6" s="187">
        <v>0</v>
      </c>
      <c r="F6" s="187">
        <v>0</v>
      </c>
      <c r="G6" s="187">
        <v>75.319999999999993</v>
      </c>
      <c r="H6" s="187">
        <v>27.46</v>
      </c>
      <c r="I6" s="187">
        <v>47.86</v>
      </c>
      <c r="J6" s="187">
        <v>30.38</v>
      </c>
      <c r="K6" s="145">
        <v>0</v>
      </c>
      <c r="L6" s="145">
        <v>34.89</v>
      </c>
      <c r="M6" s="188">
        <v>1.3</v>
      </c>
      <c r="N6" s="145">
        <v>0</v>
      </c>
      <c r="O6" s="189">
        <f>B6+D6+E6+F6+H6+I6+J6+K6+L6+M6+N6</f>
        <v>141.88999999999999</v>
      </c>
      <c r="P6" s="190"/>
      <c r="Q6" s="191"/>
      <c r="R6" s="192"/>
    </row>
    <row r="7" spans="1:112" s="57" customFormat="1" ht="21.75" thickBot="1" x14ac:dyDescent="0.4">
      <c r="A7" s="25" t="s">
        <v>19</v>
      </c>
      <c r="B7" s="39">
        <v>1225.6500000000001</v>
      </c>
      <c r="C7" s="193">
        <v>176.65</v>
      </c>
      <c r="D7" s="83">
        <v>166.04</v>
      </c>
      <c r="E7" s="83">
        <v>10.61</v>
      </c>
      <c r="F7" s="83">
        <v>152.69</v>
      </c>
      <c r="G7" s="83">
        <v>5230.5200000000004</v>
      </c>
      <c r="H7" s="83">
        <v>2099.38</v>
      </c>
      <c r="I7" s="83">
        <v>3131.14</v>
      </c>
      <c r="J7" s="83">
        <v>2201.48</v>
      </c>
      <c r="K7" s="83">
        <v>26.05</v>
      </c>
      <c r="L7" s="119">
        <v>326.79000000000002</v>
      </c>
      <c r="M7" s="83">
        <v>273.41000000000003</v>
      </c>
      <c r="N7" s="83">
        <v>3166.5299999999997</v>
      </c>
      <c r="O7" s="54">
        <f>B7+C7+F7+G7+J7+K7+L7+M7+N7</f>
        <v>12779.77</v>
      </c>
      <c r="P7" s="194">
        <f>(O7-O8)/O8</f>
        <v>0.15555412891984488</v>
      </c>
      <c r="Q7" s="195">
        <f>O7/$O$84</f>
        <v>6.7510043224109487E-2</v>
      </c>
      <c r="R7" s="196">
        <f>O7-O8</f>
        <v>1720.3400000000001</v>
      </c>
      <c r="S7" s="197"/>
    </row>
    <row r="8" spans="1:112" s="205" customFormat="1" ht="21.75" thickBot="1" x14ac:dyDescent="0.4">
      <c r="A8" s="79" t="s">
        <v>16</v>
      </c>
      <c r="B8" s="73">
        <v>946.14</v>
      </c>
      <c r="C8" s="73">
        <v>160.97999999999999</v>
      </c>
      <c r="D8" s="73">
        <v>150.68</v>
      </c>
      <c r="E8" s="198">
        <v>10.3</v>
      </c>
      <c r="F8" s="187">
        <v>141.21</v>
      </c>
      <c r="G8" s="187">
        <v>4857.03</v>
      </c>
      <c r="H8" s="187">
        <v>2102.83</v>
      </c>
      <c r="I8" s="187">
        <v>2754.2</v>
      </c>
      <c r="J8" s="187">
        <v>2336.88</v>
      </c>
      <c r="K8" s="73">
        <v>23.56</v>
      </c>
      <c r="L8" s="73">
        <v>309.94</v>
      </c>
      <c r="M8" s="73">
        <v>260.14</v>
      </c>
      <c r="N8" s="199">
        <v>2023.5500000000002</v>
      </c>
      <c r="O8" s="145">
        <f t="shared" ref="O8:O54" si="0">B8+C8+F8+G8+J8+K8+L8+M8+N8</f>
        <v>11059.43</v>
      </c>
      <c r="P8" s="200"/>
      <c r="Q8" s="201"/>
      <c r="R8" s="202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  <c r="BY8" s="203"/>
      <c r="BZ8" s="203"/>
      <c r="CA8" s="203"/>
      <c r="CB8" s="203"/>
      <c r="CC8" s="203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203"/>
      <c r="CP8" s="203"/>
      <c r="CQ8" s="203"/>
      <c r="CR8" s="203"/>
      <c r="CS8" s="203"/>
      <c r="CT8" s="203"/>
      <c r="CU8" s="203"/>
      <c r="CV8" s="203"/>
      <c r="CW8" s="203"/>
      <c r="CX8" s="203"/>
      <c r="CY8" s="203"/>
      <c r="CZ8" s="203"/>
      <c r="DA8" s="203"/>
      <c r="DB8" s="203"/>
      <c r="DC8" s="203"/>
      <c r="DD8" s="203"/>
      <c r="DE8" s="203"/>
      <c r="DF8" s="203"/>
      <c r="DG8" s="203"/>
      <c r="DH8" s="204"/>
    </row>
    <row r="9" spans="1:112" s="57" customFormat="1" ht="21.75" thickBot="1" x14ac:dyDescent="0.4">
      <c r="A9" s="25" t="s">
        <v>23</v>
      </c>
      <c r="B9" s="206">
        <v>221.55</v>
      </c>
      <c r="C9" s="206">
        <v>81.88</v>
      </c>
      <c r="D9" s="206">
        <v>81.88</v>
      </c>
      <c r="E9" s="119">
        <v>0</v>
      </c>
      <c r="F9" s="206">
        <v>34.520000000000003</v>
      </c>
      <c r="G9" s="119">
        <v>1487.42</v>
      </c>
      <c r="H9" s="206">
        <v>869.96</v>
      </c>
      <c r="I9" s="206">
        <v>617.46</v>
      </c>
      <c r="J9" s="206">
        <v>364.74</v>
      </c>
      <c r="K9" s="119">
        <v>0</v>
      </c>
      <c r="L9" s="206">
        <v>43.54</v>
      </c>
      <c r="M9" s="206">
        <v>45.53</v>
      </c>
      <c r="N9" s="206">
        <v>854.65</v>
      </c>
      <c r="O9" s="54">
        <f t="shared" si="0"/>
        <v>3133.8300000000004</v>
      </c>
      <c r="P9" s="207">
        <f>(O9-O10)/O10</f>
        <v>0.38784792187949813</v>
      </c>
      <c r="Q9" s="208">
        <f>O9/$O$84</f>
        <v>1.6554679681794825E-2</v>
      </c>
      <c r="R9" s="196">
        <f>O9-O10</f>
        <v>875.78000000000065</v>
      </c>
      <c r="S9" s="197"/>
      <c r="T9" s="209"/>
    </row>
    <row r="10" spans="1:112" s="205" customFormat="1" ht="21.75" thickBot="1" x14ac:dyDescent="0.4">
      <c r="A10" s="79" t="s">
        <v>16</v>
      </c>
      <c r="B10" s="210">
        <v>123.26</v>
      </c>
      <c r="C10" s="210">
        <v>52.08</v>
      </c>
      <c r="D10" s="210">
        <v>52.08</v>
      </c>
      <c r="E10" s="73">
        <v>0</v>
      </c>
      <c r="F10" s="211">
        <v>31.03</v>
      </c>
      <c r="G10" s="212">
        <v>1143</v>
      </c>
      <c r="H10" s="211">
        <v>678.29</v>
      </c>
      <c r="I10" s="198">
        <v>464.71</v>
      </c>
      <c r="J10" s="211">
        <v>311.82</v>
      </c>
      <c r="K10" s="187">
        <v>0</v>
      </c>
      <c r="L10" s="210">
        <v>40.21</v>
      </c>
      <c r="M10" s="210">
        <v>21.87</v>
      </c>
      <c r="N10" s="211">
        <v>534.78</v>
      </c>
      <c r="O10" s="145">
        <f t="shared" si="0"/>
        <v>2258.0499999999997</v>
      </c>
      <c r="P10" s="200"/>
      <c r="Q10" s="201"/>
      <c r="R10" s="202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203"/>
      <c r="BS10" s="203"/>
      <c r="BT10" s="203"/>
      <c r="BU10" s="203"/>
      <c r="BV10" s="203"/>
      <c r="BW10" s="203"/>
      <c r="BX10" s="203"/>
      <c r="BY10" s="203"/>
      <c r="BZ10" s="203"/>
      <c r="CA10" s="203"/>
      <c r="CB10" s="203"/>
      <c r="CC10" s="203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203"/>
      <c r="CP10" s="203"/>
      <c r="CQ10" s="203"/>
      <c r="CR10" s="203"/>
      <c r="CS10" s="203"/>
      <c r="CT10" s="203"/>
      <c r="CU10" s="203"/>
      <c r="CV10" s="203"/>
      <c r="CW10" s="203"/>
      <c r="CX10" s="203"/>
      <c r="CY10" s="203"/>
      <c r="CZ10" s="203"/>
      <c r="DA10" s="203"/>
      <c r="DB10" s="203"/>
      <c r="DC10" s="203"/>
      <c r="DD10" s="203"/>
      <c r="DE10" s="203"/>
      <c r="DF10" s="203"/>
      <c r="DG10" s="203"/>
      <c r="DH10" s="204"/>
    </row>
    <row r="11" spans="1:112" s="57" customFormat="1" ht="21.75" thickBot="1" x14ac:dyDescent="0.4">
      <c r="A11" s="25" t="s">
        <v>20</v>
      </c>
      <c r="B11" s="72">
        <v>339.96</v>
      </c>
      <c r="C11" s="213">
        <v>89.65</v>
      </c>
      <c r="D11" s="43">
        <v>89.65</v>
      </c>
      <c r="E11" s="54">
        <v>0</v>
      </c>
      <c r="F11" s="54">
        <v>29.72</v>
      </c>
      <c r="G11" s="214">
        <v>3244.61</v>
      </c>
      <c r="H11" s="54">
        <v>1088.57</v>
      </c>
      <c r="I11" s="54">
        <v>2156.04</v>
      </c>
      <c r="J11" s="54">
        <v>318.67</v>
      </c>
      <c r="K11" s="54">
        <v>0</v>
      </c>
      <c r="L11" s="43">
        <v>18.13</v>
      </c>
      <c r="M11" s="43">
        <v>304.45</v>
      </c>
      <c r="N11" s="43">
        <v>53.08</v>
      </c>
      <c r="O11" s="54">
        <f t="shared" si="0"/>
        <v>4398.2700000000004</v>
      </c>
      <c r="P11" s="207">
        <f>(O11-O12)/O12</f>
        <v>-6.7432527951978988E-3</v>
      </c>
      <c r="Q11" s="208">
        <f>O11/$O$84</f>
        <v>2.3234173839693832E-2</v>
      </c>
      <c r="R11" s="196">
        <f>O11-O12</f>
        <v>-29.859999999999673</v>
      </c>
      <c r="S11" s="197"/>
      <c r="T11" s="209"/>
    </row>
    <row r="12" spans="1:112" s="205" customFormat="1" ht="21.75" thickBot="1" x14ac:dyDescent="0.4">
      <c r="A12" s="31" t="s">
        <v>16</v>
      </c>
      <c r="B12" s="199">
        <v>264.61</v>
      </c>
      <c r="C12" s="215">
        <v>75</v>
      </c>
      <c r="D12" s="45">
        <v>75</v>
      </c>
      <c r="E12" s="45">
        <v>0</v>
      </c>
      <c r="F12" s="45">
        <v>35.53</v>
      </c>
      <c r="G12" s="216">
        <v>3001.05</v>
      </c>
      <c r="H12" s="45">
        <v>1034.97</v>
      </c>
      <c r="I12" s="116">
        <v>1966.08</v>
      </c>
      <c r="J12" s="58">
        <v>276.17</v>
      </c>
      <c r="K12" s="45">
        <v>0</v>
      </c>
      <c r="L12" s="45">
        <v>14.15</v>
      </c>
      <c r="M12" s="45">
        <v>284.95</v>
      </c>
      <c r="N12" s="116">
        <v>476.67</v>
      </c>
      <c r="O12" s="145">
        <f t="shared" si="0"/>
        <v>4428.13</v>
      </c>
      <c r="P12" s="200"/>
      <c r="Q12" s="201"/>
      <c r="R12" s="202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3"/>
      <c r="CF12" s="203"/>
      <c r="CG12" s="203"/>
      <c r="CH12" s="203"/>
      <c r="CI12" s="203"/>
      <c r="CJ12" s="203"/>
      <c r="CK12" s="203"/>
      <c r="CL12" s="203"/>
      <c r="CM12" s="203"/>
      <c r="CN12" s="203"/>
      <c r="CO12" s="203"/>
      <c r="CP12" s="203"/>
      <c r="CQ12" s="203"/>
      <c r="CR12" s="203"/>
      <c r="CS12" s="203"/>
      <c r="CT12" s="203"/>
      <c r="CU12" s="203"/>
      <c r="CV12" s="203"/>
      <c r="CW12" s="203"/>
      <c r="CX12" s="203"/>
      <c r="CY12" s="203"/>
      <c r="CZ12" s="203"/>
      <c r="DA12" s="203"/>
      <c r="DB12" s="203"/>
      <c r="DC12" s="203"/>
      <c r="DD12" s="203"/>
      <c r="DE12" s="203"/>
      <c r="DF12" s="203"/>
      <c r="DG12" s="203"/>
      <c r="DH12" s="204"/>
    </row>
    <row r="13" spans="1:112" s="57" customFormat="1" ht="21.75" thickBot="1" x14ac:dyDescent="0.4">
      <c r="A13" s="13" t="s">
        <v>71</v>
      </c>
      <c r="B13" s="72">
        <v>24.13</v>
      </c>
      <c r="C13" s="52">
        <v>0</v>
      </c>
      <c r="D13" s="47">
        <v>0</v>
      </c>
      <c r="E13" s="47">
        <v>0</v>
      </c>
      <c r="F13" s="47">
        <v>0</v>
      </c>
      <c r="G13" s="214">
        <v>88.03</v>
      </c>
      <c r="H13" s="47">
        <v>15.65</v>
      </c>
      <c r="I13" s="217">
        <v>72.38</v>
      </c>
      <c r="J13" s="95">
        <v>33.35</v>
      </c>
      <c r="K13" s="47">
        <v>0</v>
      </c>
      <c r="L13" s="47">
        <v>0</v>
      </c>
      <c r="M13" s="47">
        <v>5.38</v>
      </c>
      <c r="N13" s="47">
        <v>7.1</v>
      </c>
      <c r="O13" s="54">
        <f t="shared" si="0"/>
        <v>157.98999999999998</v>
      </c>
      <c r="P13" s="218">
        <f>(O13-O14)/O14</f>
        <v>-0.35002262722672478</v>
      </c>
      <c r="Q13" s="208">
        <f>O13/$O$84</f>
        <v>8.3459340261812657E-4</v>
      </c>
      <c r="R13" s="196">
        <f>O13-O14</f>
        <v>-85.079999999999984</v>
      </c>
      <c r="S13" s="197"/>
      <c r="T13" s="209"/>
      <c r="AA13" s="209"/>
    </row>
    <row r="14" spans="1:112" s="205" customFormat="1" ht="21.75" thickBot="1" x14ac:dyDescent="0.4">
      <c r="A14" s="219" t="s">
        <v>16</v>
      </c>
      <c r="B14" s="220">
        <v>94.63</v>
      </c>
      <c r="C14" s="50">
        <v>0</v>
      </c>
      <c r="D14" s="45">
        <v>0</v>
      </c>
      <c r="E14" s="45">
        <v>0</v>
      </c>
      <c r="F14" s="45">
        <v>0.89</v>
      </c>
      <c r="G14" s="21">
        <v>21.11</v>
      </c>
      <c r="H14" s="45">
        <v>4.0999999999999996</v>
      </c>
      <c r="I14" s="116">
        <v>17.010000000000002</v>
      </c>
      <c r="J14" s="60">
        <v>104.26</v>
      </c>
      <c r="K14" s="45">
        <v>0</v>
      </c>
      <c r="L14" s="45">
        <v>0</v>
      </c>
      <c r="M14" s="45">
        <v>21.76</v>
      </c>
      <c r="N14" s="50">
        <v>0.42</v>
      </c>
      <c r="O14" s="35">
        <f t="shared" si="0"/>
        <v>243.06999999999996</v>
      </c>
      <c r="P14" s="200"/>
      <c r="Q14" s="201"/>
      <c r="R14" s="202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4"/>
    </row>
    <row r="15" spans="1:112" s="203" customFormat="1" ht="21.75" thickBot="1" x14ac:dyDescent="0.4">
      <c r="A15" s="25" t="s">
        <v>72</v>
      </c>
      <c r="B15" s="72">
        <v>3.61</v>
      </c>
      <c r="C15" s="53">
        <v>1.43</v>
      </c>
      <c r="D15" s="53">
        <v>1.43</v>
      </c>
      <c r="E15" s="53">
        <v>0</v>
      </c>
      <c r="F15" s="53">
        <v>0.1</v>
      </c>
      <c r="G15" s="54">
        <v>76.45</v>
      </c>
      <c r="H15" s="53">
        <v>51.55</v>
      </c>
      <c r="I15" s="53">
        <v>24.9</v>
      </c>
      <c r="J15" s="53">
        <v>62.59</v>
      </c>
      <c r="K15" s="53">
        <v>0</v>
      </c>
      <c r="L15" s="53">
        <v>0</v>
      </c>
      <c r="M15" s="53">
        <v>2.16</v>
      </c>
      <c r="N15" s="53">
        <v>7.0000000000000007E-2</v>
      </c>
      <c r="O15" s="54">
        <f t="shared" si="0"/>
        <v>146.41</v>
      </c>
      <c r="P15" s="218">
        <f>(O15-O16)/O16</f>
        <v>0.58178478824546231</v>
      </c>
      <c r="Q15" s="208">
        <f>O15/$O$84</f>
        <v>7.7342122968111857E-4</v>
      </c>
      <c r="R15" s="196">
        <f>O15-O16</f>
        <v>53.849999999999994</v>
      </c>
    </row>
    <row r="16" spans="1:112" s="203" customFormat="1" ht="21.75" thickBot="1" x14ac:dyDescent="0.4">
      <c r="A16" s="219" t="s">
        <v>16</v>
      </c>
      <c r="B16" s="221">
        <v>1.71</v>
      </c>
      <c r="C16" s="116">
        <v>0.28000000000000003</v>
      </c>
      <c r="D16" s="116">
        <v>0.28000000000000003</v>
      </c>
      <c r="E16" s="50">
        <v>0</v>
      </c>
      <c r="F16" s="222">
        <v>0</v>
      </c>
      <c r="G16" s="188">
        <v>26.9</v>
      </c>
      <c r="H16" s="116">
        <v>0.16</v>
      </c>
      <c r="I16" s="116">
        <v>26.74</v>
      </c>
      <c r="J16" s="116">
        <v>63.3</v>
      </c>
      <c r="K16" s="50">
        <v>0</v>
      </c>
      <c r="L16" s="222">
        <v>0</v>
      </c>
      <c r="M16" s="50">
        <v>0.28999999999999998</v>
      </c>
      <c r="N16" s="222">
        <v>0.08</v>
      </c>
      <c r="O16" s="94">
        <f t="shared" si="0"/>
        <v>92.56</v>
      </c>
      <c r="P16" s="223"/>
      <c r="Q16" s="224"/>
      <c r="R16" s="202"/>
    </row>
    <row r="17" spans="1:112" s="57" customFormat="1" ht="21.75" thickBot="1" x14ac:dyDescent="0.4">
      <c r="A17" s="152" t="s">
        <v>21</v>
      </c>
      <c r="B17" s="72">
        <v>344.25</v>
      </c>
      <c r="C17" s="225">
        <v>64.72</v>
      </c>
      <c r="D17" s="43">
        <v>64.09</v>
      </c>
      <c r="E17" s="43">
        <v>0.63</v>
      </c>
      <c r="F17" s="43">
        <v>51.93</v>
      </c>
      <c r="G17" s="43">
        <v>1355.03</v>
      </c>
      <c r="H17" s="43">
        <v>556.23</v>
      </c>
      <c r="I17" s="226">
        <v>798.8</v>
      </c>
      <c r="J17" s="42">
        <v>395.38</v>
      </c>
      <c r="K17" s="43">
        <v>2.33</v>
      </c>
      <c r="L17" s="43">
        <v>51.33</v>
      </c>
      <c r="M17" s="43">
        <v>77.540000000000006</v>
      </c>
      <c r="N17" s="43">
        <v>1074.55</v>
      </c>
      <c r="O17" s="42">
        <f t="shared" si="0"/>
        <v>3417.0599999999995</v>
      </c>
      <c r="P17" s="227">
        <f>(O17-O18)/O18</f>
        <v>0.33796149463767594</v>
      </c>
      <c r="Q17" s="208">
        <f>O17/$O$84</f>
        <v>1.8050862284640139E-2</v>
      </c>
      <c r="R17" s="196">
        <f>O17-O18</f>
        <v>863.12999999999965</v>
      </c>
      <c r="S17" s="197"/>
      <c r="T17" s="209"/>
    </row>
    <row r="18" spans="1:112" s="205" customFormat="1" ht="21.75" thickBot="1" x14ac:dyDescent="0.4">
      <c r="A18" s="31" t="s">
        <v>16</v>
      </c>
      <c r="B18" s="228">
        <v>255.57</v>
      </c>
      <c r="C18" s="50">
        <v>70.66</v>
      </c>
      <c r="D18" s="45">
        <v>70.66</v>
      </c>
      <c r="E18" s="45">
        <v>0</v>
      </c>
      <c r="F18" s="45">
        <v>41.57</v>
      </c>
      <c r="G18" s="216">
        <v>1143.47</v>
      </c>
      <c r="H18" s="45">
        <v>495.47</v>
      </c>
      <c r="I18" s="116">
        <v>648</v>
      </c>
      <c r="J18" s="60">
        <v>294.93</v>
      </c>
      <c r="K18" s="45">
        <v>0</v>
      </c>
      <c r="L18" s="45">
        <v>47.52</v>
      </c>
      <c r="M18" s="45">
        <v>65.13</v>
      </c>
      <c r="N18" s="116">
        <v>635.07999999999993</v>
      </c>
      <c r="O18" s="145">
        <f t="shared" si="0"/>
        <v>2553.9299999999998</v>
      </c>
      <c r="P18" s="200"/>
      <c r="Q18" s="201"/>
      <c r="R18" s="202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  <c r="BR18" s="203"/>
      <c r="BS18" s="203"/>
      <c r="BT18" s="203"/>
      <c r="BU18" s="203"/>
      <c r="BV18" s="203"/>
      <c r="BW18" s="203"/>
      <c r="BX18" s="203"/>
      <c r="BY18" s="203"/>
      <c r="BZ18" s="203"/>
      <c r="CA18" s="203"/>
      <c r="CB18" s="203"/>
      <c r="CC18" s="203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203"/>
      <c r="CP18" s="203"/>
      <c r="CQ18" s="203"/>
      <c r="CR18" s="203"/>
      <c r="CS18" s="203"/>
      <c r="CT18" s="203"/>
      <c r="CU18" s="203"/>
      <c r="CV18" s="203"/>
      <c r="CW18" s="203"/>
      <c r="CX18" s="203"/>
      <c r="CY18" s="203"/>
      <c r="CZ18" s="203"/>
      <c r="DA18" s="203"/>
      <c r="DB18" s="203"/>
      <c r="DC18" s="203"/>
      <c r="DD18" s="203"/>
      <c r="DE18" s="203"/>
      <c r="DF18" s="203"/>
      <c r="DG18" s="203"/>
      <c r="DH18" s="204"/>
    </row>
    <row r="19" spans="1:112" s="57" customFormat="1" ht="21.75" thickBot="1" x14ac:dyDescent="0.4">
      <c r="A19" s="25" t="s">
        <v>73</v>
      </c>
      <c r="B19" s="229">
        <v>208.51</v>
      </c>
      <c r="C19" s="225">
        <v>1.93</v>
      </c>
      <c r="D19" s="230">
        <v>1.93</v>
      </c>
      <c r="E19" s="47">
        <v>0</v>
      </c>
      <c r="F19" s="47">
        <v>7.56</v>
      </c>
      <c r="G19" s="214">
        <v>1907.97</v>
      </c>
      <c r="H19" s="47">
        <v>487.61</v>
      </c>
      <c r="I19" s="217">
        <v>1420.36</v>
      </c>
      <c r="J19" s="100">
        <v>36.090000000000003</v>
      </c>
      <c r="K19" s="47">
        <v>0</v>
      </c>
      <c r="L19" s="47">
        <v>19.989999999999998</v>
      </c>
      <c r="M19" s="47">
        <v>12.06</v>
      </c>
      <c r="N19" s="47">
        <v>4.41</v>
      </c>
      <c r="O19" s="54">
        <f t="shared" si="0"/>
        <v>2198.52</v>
      </c>
      <c r="P19" s="218">
        <f>(O19-O20)/O20</f>
        <v>1.456941060771999</v>
      </c>
      <c r="Q19" s="208">
        <f>O19/$O$84</f>
        <v>1.1613838138641711E-2</v>
      </c>
      <c r="R19" s="196">
        <f>O19-O20</f>
        <v>1303.7</v>
      </c>
      <c r="S19" s="197"/>
      <c r="T19" s="209"/>
    </row>
    <row r="20" spans="1:112" s="205" customFormat="1" ht="21.75" thickBot="1" x14ac:dyDescent="0.4">
      <c r="A20" s="31" t="s">
        <v>16</v>
      </c>
      <c r="B20" s="220">
        <v>11.25</v>
      </c>
      <c r="C20" s="231">
        <v>1</v>
      </c>
      <c r="D20" s="45">
        <v>0.01</v>
      </c>
      <c r="E20" s="45">
        <v>0.99</v>
      </c>
      <c r="F20" s="45">
        <v>2.48</v>
      </c>
      <c r="G20" s="216">
        <v>854.54</v>
      </c>
      <c r="H20" s="45">
        <v>234.25</v>
      </c>
      <c r="I20" s="116">
        <v>620.29</v>
      </c>
      <c r="J20" s="60">
        <v>15.26</v>
      </c>
      <c r="K20" s="45">
        <v>0</v>
      </c>
      <c r="L20" s="45">
        <v>4.43</v>
      </c>
      <c r="M20" s="45">
        <v>0.1</v>
      </c>
      <c r="N20" s="50">
        <v>5.76</v>
      </c>
      <c r="O20" s="82">
        <f t="shared" si="0"/>
        <v>894.81999999999994</v>
      </c>
      <c r="P20" s="200"/>
      <c r="Q20" s="201"/>
      <c r="R20" s="202"/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3"/>
      <c r="BZ20" s="203"/>
      <c r="CA20" s="203"/>
      <c r="CB20" s="203"/>
      <c r="CC20" s="203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203"/>
      <c r="CP20" s="203"/>
      <c r="CQ20" s="203"/>
      <c r="CR20" s="203"/>
      <c r="CS20" s="203"/>
      <c r="CT20" s="203"/>
      <c r="CU20" s="203"/>
      <c r="CV20" s="203"/>
      <c r="CW20" s="203"/>
      <c r="CX20" s="203"/>
      <c r="CY20" s="203"/>
      <c r="CZ20" s="203"/>
      <c r="DA20" s="203"/>
      <c r="DB20" s="203"/>
      <c r="DC20" s="203"/>
      <c r="DD20" s="203"/>
      <c r="DE20" s="203"/>
      <c r="DF20" s="203"/>
      <c r="DG20" s="203"/>
      <c r="DH20" s="204"/>
    </row>
    <row r="21" spans="1:112" s="57" customFormat="1" ht="21.75" thickBot="1" x14ac:dyDescent="0.4">
      <c r="A21" s="25" t="s">
        <v>74</v>
      </c>
      <c r="B21" s="232">
        <v>979.45</v>
      </c>
      <c r="C21" s="53">
        <v>184.41</v>
      </c>
      <c r="D21" s="233">
        <v>161.38</v>
      </c>
      <c r="E21" s="70">
        <v>23.03</v>
      </c>
      <c r="F21" s="234">
        <v>191.09</v>
      </c>
      <c r="G21" s="214">
        <v>3388.08</v>
      </c>
      <c r="H21" s="235">
        <v>1570.23</v>
      </c>
      <c r="I21" s="71">
        <v>1817.85</v>
      </c>
      <c r="J21" s="229">
        <v>1293.03</v>
      </c>
      <c r="K21" s="72">
        <v>12.71</v>
      </c>
      <c r="L21" s="236">
        <v>257.86</v>
      </c>
      <c r="M21" s="180">
        <v>646.75</v>
      </c>
      <c r="N21" s="180">
        <v>2355.0300000000002</v>
      </c>
      <c r="O21" s="54">
        <f t="shared" si="0"/>
        <v>9308.41</v>
      </c>
      <c r="P21" s="207">
        <f>(O21-O22)/O22</f>
        <v>8.075714687107409E-2</v>
      </c>
      <c r="Q21" s="208">
        <f>O21/$O$84</f>
        <v>4.9172337330619639E-2</v>
      </c>
      <c r="R21" s="196">
        <f>O21-O22</f>
        <v>695.54999999999927</v>
      </c>
      <c r="S21" s="197"/>
      <c r="T21" s="209"/>
    </row>
    <row r="22" spans="1:112" s="205" customFormat="1" ht="21.75" thickBot="1" x14ac:dyDescent="0.4">
      <c r="A22" s="31" t="s">
        <v>16</v>
      </c>
      <c r="B22" s="220">
        <v>719.65</v>
      </c>
      <c r="C22" s="215">
        <v>180.14</v>
      </c>
      <c r="D22" s="73">
        <v>142.37</v>
      </c>
      <c r="E22" s="237">
        <v>37.770000000000003</v>
      </c>
      <c r="F22" s="73">
        <v>149.1</v>
      </c>
      <c r="G22" s="216">
        <v>3059.99</v>
      </c>
      <c r="H22" s="199">
        <v>1635.12</v>
      </c>
      <c r="I22" s="238">
        <v>1424.87</v>
      </c>
      <c r="J22" s="239">
        <v>1278.72</v>
      </c>
      <c r="K22" s="73">
        <v>28.03</v>
      </c>
      <c r="L22" s="199">
        <v>233.02</v>
      </c>
      <c r="M22" s="187">
        <v>694.46</v>
      </c>
      <c r="N22" s="73">
        <v>2269.75</v>
      </c>
      <c r="O22" s="145">
        <f t="shared" si="0"/>
        <v>8612.86</v>
      </c>
      <c r="P22" s="200"/>
      <c r="Q22" s="201"/>
      <c r="R22" s="202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3"/>
      <c r="BH22" s="203"/>
      <c r="BI22" s="203"/>
      <c r="BJ22" s="203"/>
      <c r="BK22" s="203"/>
      <c r="BL22" s="203"/>
      <c r="BM22" s="203"/>
      <c r="BN22" s="203"/>
      <c r="BO22" s="203"/>
      <c r="BP22" s="203"/>
      <c r="BQ22" s="203"/>
      <c r="BR22" s="203"/>
      <c r="BS22" s="203"/>
      <c r="BT22" s="203"/>
      <c r="BU22" s="203"/>
      <c r="BV22" s="203"/>
      <c r="BW22" s="203"/>
      <c r="BX22" s="203"/>
      <c r="BY22" s="203"/>
      <c r="BZ22" s="203"/>
      <c r="CA22" s="203"/>
      <c r="CB22" s="203"/>
      <c r="CC22" s="203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203"/>
      <c r="CP22" s="203"/>
      <c r="CQ22" s="203"/>
      <c r="CR22" s="203"/>
      <c r="CS22" s="203"/>
      <c r="CT22" s="203"/>
      <c r="CU22" s="203"/>
      <c r="CV22" s="203"/>
      <c r="CW22" s="203"/>
      <c r="CX22" s="203"/>
      <c r="CY22" s="203"/>
      <c r="CZ22" s="203"/>
      <c r="DA22" s="203"/>
      <c r="DB22" s="203"/>
      <c r="DC22" s="203"/>
      <c r="DD22" s="203"/>
      <c r="DE22" s="203"/>
      <c r="DF22" s="203"/>
      <c r="DG22" s="203"/>
      <c r="DH22" s="204"/>
    </row>
    <row r="23" spans="1:112" s="242" customFormat="1" ht="21.75" thickBot="1" x14ac:dyDescent="0.4">
      <c r="A23" s="25" t="s">
        <v>54</v>
      </c>
      <c r="B23" s="43">
        <v>1550.18</v>
      </c>
      <c r="C23" s="52">
        <v>484.59</v>
      </c>
      <c r="D23" s="43">
        <v>396.43</v>
      </c>
      <c r="E23" s="43">
        <v>88.16</v>
      </c>
      <c r="F23" s="240">
        <v>313.61</v>
      </c>
      <c r="G23" s="214">
        <v>6787.63</v>
      </c>
      <c r="H23" s="43">
        <v>3688.78</v>
      </c>
      <c r="I23" s="226">
        <v>3098.85</v>
      </c>
      <c r="J23" s="95">
        <v>2830.29</v>
      </c>
      <c r="K23" s="43">
        <v>85.45</v>
      </c>
      <c r="L23" s="43">
        <v>422.39</v>
      </c>
      <c r="M23" s="43">
        <v>501.71</v>
      </c>
      <c r="N23" s="43">
        <v>337.01</v>
      </c>
      <c r="O23" s="54">
        <f t="shared" si="0"/>
        <v>13312.859999999999</v>
      </c>
      <c r="P23" s="207">
        <f>(O23-O24)/O24</f>
        <v>-8.1125851812126171E-2</v>
      </c>
      <c r="Q23" s="208">
        <f>O23/$O$84</f>
        <v>7.0326129033348644E-2</v>
      </c>
      <c r="R23" s="196">
        <f>O23-O24</f>
        <v>-1175.3700000000008</v>
      </c>
      <c r="S23" s="241"/>
      <c r="T23" s="209"/>
    </row>
    <row r="24" spans="1:112" s="205" customFormat="1" ht="21.75" thickBot="1" x14ac:dyDescent="0.4">
      <c r="A24" s="31" t="s">
        <v>16</v>
      </c>
      <c r="B24" s="243">
        <v>1084.5899999999999</v>
      </c>
      <c r="C24" s="50">
        <v>443.69</v>
      </c>
      <c r="D24" s="45">
        <v>336.67</v>
      </c>
      <c r="E24" s="45">
        <v>107.02</v>
      </c>
      <c r="F24" s="45">
        <v>284.93</v>
      </c>
      <c r="G24" s="216">
        <v>6423.53</v>
      </c>
      <c r="H24" s="45">
        <v>3407.77</v>
      </c>
      <c r="I24" s="116">
        <v>3015.76</v>
      </c>
      <c r="J24" s="58">
        <v>2439.81</v>
      </c>
      <c r="K24" s="45">
        <v>71.290000000000006</v>
      </c>
      <c r="L24" s="45">
        <v>363.2</v>
      </c>
      <c r="M24" s="45">
        <v>529.15</v>
      </c>
      <c r="N24" s="45">
        <v>2848.04</v>
      </c>
      <c r="O24" s="21">
        <f t="shared" si="0"/>
        <v>14488.23</v>
      </c>
      <c r="P24" s="200"/>
      <c r="Q24" s="201"/>
      <c r="R24" s="202"/>
      <c r="S24" s="203"/>
      <c r="T24" s="203"/>
      <c r="U24" s="203"/>
      <c r="V24" s="203"/>
      <c r="W24" s="203"/>
      <c r="X24" s="203"/>
      <c r="Y24" s="203"/>
      <c r="Z24" s="203"/>
      <c r="AA24" s="203"/>
      <c r="AB24" s="203"/>
      <c r="AC24" s="203"/>
      <c r="AD24" s="203"/>
      <c r="AE24" s="203"/>
      <c r="AF24" s="203"/>
      <c r="AG24" s="203"/>
      <c r="AH24" s="203"/>
      <c r="AI24" s="203"/>
      <c r="AJ24" s="203"/>
      <c r="AK24" s="203"/>
      <c r="AL24" s="203"/>
      <c r="AM24" s="203"/>
      <c r="AN24" s="203"/>
      <c r="AO24" s="203"/>
      <c r="AP24" s="203"/>
      <c r="AQ24" s="203"/>
      <c r="AR24" s="203"/>
      <c r="AS24" s="203"/>
      <c r="AT24" s="203"/>
      <c r="AU24" s="203"/>
      <c r="AV24" s="203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3"/>
      <c r="BH24" s="203"/>
      <c r="BI24" s="203"/>
      <c r="BJ24" s="203"/>
      <c r="BK24" s="203"/>
      <c r="BL24" s="203"/>
      <c r="BM24" s="203"/>
      <c r="BN24" s="203"/>
      <c r="BO24" s="203"/>
      <c r="BP24" s="203"/>
      <c r="BQ24" s="203"/>
      <c r="BR24" s="203"/>
      <c r="BS24" s="203"/>
      <c r="BT24" s="203"/>
      <c r="BU24" s="203"/>
      <c r="BV24" s="203"/>
      <c r="BW24" s="203"/>
      <c r="BX24" s="203"/>
      <c r="BY24" s="203"/>
      <c r="BZ24" s="203"/>
      <c r="CA24" s="203"/>
      <c r="CB24" s="203"/>
      <c r="CC24" s="203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203"/>
      <c r="CP24" s="203"/>
      <c r="CQ24" s="203"/>
      <c r="CR24" s="203"/>
      <c r="CS24" s="203"/>
      <c r="CT24" s="203"/>
      <c r="CU24" s="203"/>
      <c r="CV24" s="203"/>
      <c r="CW24" s="203"/>
      <c r="CX24" s="203"/>
      <c r="CY24" s="203"/>
      <c r="CZ24" s="203"/>
      <c r="DA24" s="203"/>
      <c r="DB24" s="203"/>
      <c r="DC24" s="203"/>
      <c r="DD24" s="203"/>
      <c r="DE24" s="203"/>
      <c r="DF24" s="203"/>
      <c r="DG24" s="203"/>
      <c r="DH24" s="204"/>
    </row>
    <row r="25" spans="1:112" s="57" customFormat="1" ht="21.75" thickBot="1" x14ac:dyDescent="0.4">
      <c r="A25" s="25" t="s">
        <v>55</v>
      </c>
      <c r="B25" s="47">
        <v>530.91</v>
      </c>
      <c r="C25" s="53">
        <v>176.8</v>
      </c>
      <c r="D25" s="47">
        <v>172.45</v>
      </c>
      <c r="E25" s="47">
        <v>4.3499999999999996</v>
      </c>
      <c r="F25" s="47">
        <v>84.74</v>
      </c>
      <c r="G25" s="214">
        <v>3526.7</v>
      </c>
      <c r="H25" s="47">
        <v>1644.34</v>
      </c>
      <c r="I25" s="217">
        <v>1882.36</v>
      </c>
      <c r="J25" s="54">
        <v>1319.51</v>
      </c>
      <c r="K25" s="47">
        <v>0.31</v>
      </c>
      <c r="L25" s="47">
        <v>105.67</v>
      </c>
      <c r="M25" s="47">
        <v>90.24</v>
      </c>
      <c r="N25" s="47">
        <v>2126.15</v>
      </c>
      <c r="O25" s="54">
        <f t="shared" si="0"/>
        <v>7961.0300000000007</v>
      </c>
      <c r="P25" s="207">
        <f>(O25-O26)/O26</f>
        <v>0.13699275760765411</v>
      </c>
      <c r="Q25" s="208">
        <f>O25/$O$84</f>
        <v>4.2054706728558676E-2</v>
      </c>
      <c r="R25" s="196">
        <f>O25-O26</f>
        <v>959.20000000000073</v>
      </c>
      <c r="S25" s="197"/>
      <c r="T25" s="209"/>
    </row>
    <row r="26" spans="1:112" s="205" customFormat="1" ht="21.75" thickBot="1" x14ac:dyDescent="0.4">
      <c r="A26" s="31" t="s">
        <v>16</v>
      </c>
      <c r="B26" s="243">
        <v>327.7</v>
      </c>
      <c r="C26" s="50">
        <v>160.16</v>
      </c>
      <c r="D26" s="45">
        <v>155.13</v>
      </c>
      <c r="E26" s="45">
        <v>5.03</v>
      </c>
      <c r="F26" s="45">
        <v>77.38</v>
      </c>
      <c r="G26" s="216">
        <v>3261.25</v>
      </c>
      <c r="H26" s="45">
        <v>1594.93</v>
      </c>
      <c r="I26" s="116">
        <v>1666.32</v>
      </c>
      <c r="J26" s="58">
        <v>803.68</v>
      </c>
      <c r="K26" s="45">
        <v>0.6</v>
      </c>
      <c r="L26" s="45">
        <v>81.91</v>
      </c>
      <c r="M26" s="45">
        <v>125.03</v>
      </c>
      <c r="N26" s="45">
        <v>2164.12</v>
      </c>
      <c r="O26" s="21">
        <f t="shared" si="0"/>
        <v>7001.83</v>
      </c>
      <c r="P26" s="200"/>
      <c r="Q26" s="201"/>
      <c r="R26" s="202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3"/>
      <c r="AT26" s="203"/>
      <c r="AU26" s="203"/>
      <c r="AV26" s="203"/>
      <c r="AW26" s="203"/>
      <c r="AX26" s="203"/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203"/>
      <c r="BM26" s="203"/>
      <c r="BN26" s="203"/>
      <c r="BO26" s="203"/>
      <c r="BP26" s="203"/>
      <c r="BQ26" s="203"/>
      <c r="BR26" s="203"/>
      <c r="BS26" s="203"/>
      <c r="BT26" s="203"/>
      <c r="BU26" s="203"/>
      <c r="BV26" s="203"/>
      <c r="BW26" s="203"/>
      <c r="BX26" s="203"/>
      <c r="BY26" s="203"/>
      <c r="BZ26" s="203"/>
      <c r="CA26" s="203"/>
      <c r="CB26" s="203"/>
      <c r="CC26" s="203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203"/>
      <c r="CP26" s="203"/>
      <c r="CQ26" s="203"/>
      <c r="CR26" s="203"/>
      <c r="CS26" s="203"/>
      <c r="CT26" s="203"/>
      <c r="CU26" s="203"/>
      <c r="CV26" s="203"/>
      <c r="CW26" s="203"/>
      <c r="CX26" s="203"/>
      <c r="CY26" s="203"/>
      <c r="CZ26" s="203"/>
      <c r="DA26" s="203"/>
      <c r="DB26" s="203"/>
      <c r="DC26" s="203"/>
      <c r="DD26" s="203"/>
      <c r="DE26" s="203"/>
      <c r="DF26" s="203"/>
      <c r="DG26" s="203"/>
      <c r="DH26" s="204"/>
    </row>
    <row r="27" spans="1:112" s="242" customFormat="1" ht="21.75" thickBot="1" x14ac:dyDescent="0.4">
      <c r="A27" s="25" t="s">
        <v>53</v>
      </c>
      <c r="B27" s="230">
        <v>35.07</v>
      </c>
      <c r="C27" s="53">
        <v>0</v>
      </c>
      <c r="D27" s="47">
        <v>0</v>
      </c>
      <c r="E27" s="47">
        <v>0</v>
      </c>
      <c r="F27" s="47">
        <v>1.45</v>
      </c>
      <c r="G27" s="214">
        <v>249.78</v>
      </c>
      <c r="H27" s="47">
        <v>133.46</v>
      </c>
      <c r="I27" s="217">
        <v>116.32</v>
      </c>
      <c r="J27" s="95">
        <v>105.68</v>
      </c>
      <c r="K27" s="47">
        <v>0</v>
      </c>
      <c r="L27" s="47">
        <v>0.38</v>
      </c>
      <c r="M27" s="47">
        <v>27.83</v>
      </c>
      <c r="N27" s="47">
        <v>13.19</v>
      </c>
      <c r="O27" s="54">
        <f t="shared" si="0"/>
        <v>433.38</v>
      </c>
      <c r="P27" s="207">
        <f>(O27-O28)/O28</f>
        <v>0.43927468367041939</v>
      </c>
      <c r="Q27" s="208">
        <f>O27/$O$84</f>
        <v>2.2893606483109295E-3</v>
      </c>
      <c r="R27" s="196">
        <f>O27-O28</f>
        <v>132.26999999999998</v>
      </c>
      <c r="S27" s="241"/>
      <c r="T27" s="209"/>
    </row>
    <row r="28" spans="1:112" s="205" customFormat="1" ht="21.75" thickBot="1" x14ac:dyDescent="0.4">
      <c r="A28" s="31" t="s">
        <v>16</v>
      </c>
      <c r="B28" s="222">
        <v>16.23</v>
      </c>
      <c r="C28" s="50">
        <v>0</v>
      </c>
      <c r="D28" s="45">
        <v>0</v>
      </c>
      <c r="E28" s="45">
        <v>0</v>
      </c>
      <c r="F28" s="45">
        <v>0.36</v>
      </c>
      <c r="G28" s="216">
        <v>197.6</v>
      </c>
      <c r="H28" s="45">
        <v>103.61</v>
      </c>
      <c r="I28" s="116">
        <v>93.99</v>
      </c>
      <c r="J28" s="58">
        <v>60.76</v>
      </c>
      <c r="K28" s="45">
        <v>0</v>
      </c>
      <c r="L28" s="45">
        <v>0</v>
      </c>
      <c r="M28" s="45">
        <v>14.98</v>
      </c>
      <c r="N28" s="45">
        <v>11.18</v>
      </c>
      <c r="O28" s="21">
        <f t="shared" si="0"/>
        <v>301.11</v>
      </c>
      <c r="P28" s="200"/>
      <c r="Q28" s="201"/>
      <c r="R28" s="202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203"/>
      <c r="BT28" s="203"/>
      <c r="BU28" s="203"/>
      <c r="BV28" s="203"/>
      <c r="BW28" s="203"/>
      <c r="BX28" s="203"/>
      <c r="BY28" s="203"/>
      <c r="BZ28" s="203"/>
      <c r="CA28" s="203"/>
      <c r="CB28" s="203"/>
      <c r="CC28" s="203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203"/>
      <c r="CP28" s="203"/>
      <c r="CQ28" s="203"/>
      <c r="CR28" s="203"/>
      <c r="CS28" s="203"/>
      <c r="CT28" s="203"/>
      <c r="CU28" s="203"/>
      <c r="CV28" s="203"/>
      <c r="CW28" s="203"/>
      <c r="CX28" s="203"/>
      <c r="CY28" s="203"/>
      <c r="CZ28" s="203"/>
      <c r="DA28" s="203"/>
      <c r="DB28" s="203"/>
      <c r="DC28" s="203"/>
      <c r="DD28" s="203"/>
      <c r="DE28" s="203"/>
      <c r="DF28" s="203"/>
      <c r="DG28" s="203"/>
      <c r="DH28" s="204"/>
    </row>
    <row r="29" spans="1:112" s="57" customFormat="1" ht="21.75" thickBot="1" x14ac:dyDescent="0.4">
      <c r="A29" s="25" t="s">
        <v>66</v>
      </c>
      <c r="B29" s="47">
        <v>77.91</v>
      </c>
      <c r="C29" s="53">
        <v>27.24</v>
      </c>
      <c r="D29" s="47">
        <v>27.24</v>
      </c>
      <c r="E29" s="47">
        <v>0</v>
      </c>
      <c r="F29" s="47">
        <v>26.61</v>
      </c>
      <c r="G29" s="214">
        <v>1046.8900000000001</v>
      </c>
      <c r="H29" s="47">
        <v>596.74</v>
      </c>
      <c r="I29" s="217">
        <v>450.15</v>
      </c>
      <c r="J29" s="95">
        <v>253.17</v>
      </c>
      <c r="K29" s="47">
        <v>0</v>
      </c>
      <c r="L29" s="47">
        <v>18.079999999999998</v>
      </c>
      <c r="M29" s="47">
        <v>20.86</v>
      </c>
      <c r="N29" s="47">
        <v>60.61</v>
      </c>
      <c r="O29" s="54">
        <f t="shared" si="0"/>
        <v>1531.37</v>
      </c>
      <c r="P29" s="207">
        <f>(O29-O30)/O30</f>
        <v>0.36103630627027516</v>
      </c>
      <c r="Q29" s="208">
        <f>O29/$O$84</f>
        <v>8.0895708523787621E-3</v>
      </c>
      <c r="R29" s="196">
        <f>O29-O30</f>
        <v>406.22</v>
      </c>
      <c r="S29" s="197"/>
      <c r="T29" s="209"/>
    </row>
    <row r="30" spans="1:112" s="205" customFormat="1" ht="21.75" thickBot="1" x14ac:dyDescent="0.4">
      <c r="A30" s="31" t="s">
        <v>16</v>
      </c>
      <c r="B30" s="244">
        <v>39.130000000000003</v>
      </c>
      <c r="C30" s="243">
        <v>24.34</v>
      </c>
      <c r="D30" s="45">
        <v>24.34</v>
      </c>
      <c r="E30" s="45">
        <v>0</v>
      </c>
      <c r="F30" s="45">
        <v>25.36</v>
      </c>
      <c r="G30" s="216">
        <v>754.7</v>
      </c>
      <c r="H30" s="45">
        <v>440.37</v>
      </c>
      <c r="I30" s="116">
        <v>314.33</v>
      </c>
      <c r="J30" s="58">
        <v>200.23</v>
      </c>
      <c r="K30" s="45">
        <v>0</v>
      </c>
      <c r="L30" s="45">
        <v>17.350000000000001</v>
      </c>
      <c r="M30" s="45">
        <v>18.45</v>
      </c>
      <c r="N30" s="45">
        <v>45.59</v>
      </c>
      <c r="O30" s="21">
        <f t="shared" si="0"/>
        <v>1125.1499999999999</v>
      </c>
      <c r="P30" s="200"/>
      <c r="Q30" s="201"/>
      <c r="R30" s="202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3"/>
      <c r="AP30" s="203"/>
      <c r="AQ30" s="203"/>
      <c r="AR30" s="203"/>
      <c r="AS30" s="203"/>
      <c r="AT30" s="203"/>
      <c r="AU30" s="203"/>
      <c r="AV30" s="203"/>
      <c r="AW30" s="203"/>
      <c r="AX30" s="203"/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3"/>
      <c r="BM30" s="203"/>
      <c r="BN30" s="203"/>
      <c r="BO30" s="203"/>
      <c r="BP30" s="203"/>
      <c r="BQ30" s="203"/>
      <c r="BR30" s="203"/>
      <c r="BS30" s="203"/>
      <c r="BT30" s="203"/>
      <c r="BU30" s="203"/>
      <c r="BV30" s="203"/>
      <c r="BW30" s="203"/>
      <c r="BX30" s="203"/>
      <c r="BY30" s="203"/>
      <c r="BZ30" s="203"/>
      <c r="CA30" s="203"/>
      <c r="CB30" s="203"/>
      <c r="CC30" s="203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203"/>
      <c r="CP30" s="203"/>
      <c r="CQ30" s="203"/>
      <c r="CR30" s="203"/>
      <c r="CS30" s="203"/>
      <c r="CT30" s="203"/>
      <c r="CU30" s="203"/>
      <c r="CV30" s="203"/>
      <c r="CW30" s="203"/>
      <c r="CX30" s="203"/>
      <c r="CY30" s="203"/>
      <c r="CZ30" s="203"/>
      <c r="DA30" s="203"/>
      <c r="DB30" s="203"/>
      <c r="DC30" s="203"/>
      <c r="DD30" s="203"/>
      <c r="DE30" s="203"/>
      <c r="DF30" s="203"/>
      <c r="DG30" s="203"/>
      <c r="DH30" s="204"/>
    </row>
    <row r="31" spans="1:112" s="57" customFormat="1" ht="21.75" thickBot="1" x14ac:dyDescent="0.4">
      <c r="A31" s="25" t="s">
        <v>25</v>
      </c>
      <c r="B31" s="47">
        <v>78.42</v>
      </c>
      <c r="C31" s="52">
        <v>21.16</v>
      </c>
      <c r="D31" s="47">
        <v>21.16</v>
      </c>
      <c r="E31" s="47">
        <v>0</v>
      </c>
      <c r="F31" s="47">
        <v>6.02</v>
      </c>
      <c r="G31" s="214">
        <v>1029.1199999999999</v>
      </c>
      <c r="H31" s="47">
        <v>290.12</v>
      </c>
      <c r="I31" s="217">
        <v>739</v>
      </c>
      <c r="J31" s="95">
        <v>47.63</v>
      </c>
      <c r="K31" s="47">
        <v>0</v>
      </c>
      <c r="L31" s="47">
        <v>33.11</v>
      </c>
      <c r="M31" s="47">
        <v>4.3899999999999997</v>
      </c>
      <c r="N31" s="47">
        <v>4.91</v>
      </c>
      <c r="O31" s="54">
        <f t="shared" si="0"/>
        <v>1224.76</v>
      </c>
      <c r="P31" s="207">
        <f>(O31-O32)/O32</f>
        <v>0.26248299179482965</v>
      </c>
      <c r="Q31" s="208">
        <f>O31/$O$84</f>
        <v>6.469881738025045E-3</v>
      </c>
      <c r="R31" s="196">
        <f>O31-O32</f>
        <v>254.6400000000001</v>
      </c>
      <c r="S31" s="197"/>
      <c r="T31" s="209"/>
    </row>
    <row r="32" spans="1:112" s="205" customFormat="1" ht="21.75" thickBot="1" x14ac:dyDescent="0.4">
      <c r="A32" s="31" t="s">
        <v>16</v>
      </c>
      <c r="B32" s="243">
        <v>72.569999999999993</v>
      </c>
      <c r="C32" s="50">
        <v>21.67</v>
      </c>
      <c r="D32" s="45">
        <v>21.67</v>
      </c>
      <c r="E32" s="45">
        <v>0</v>
      </c>
      <c r="F32" s="45">
        <v>8.5299999999999994</v>
      </c>
      <c r="G32" s="20">
        <v>746.55</v>
      </c>
      <c r="H32" s="45">
        <v>219.93</v>
      </c>
      <c r="I32" s="116">
        <v>526.62</v>
      </c>
      <c r="J32" s="243">
        <v>81.290000000000006</v>
      </c>
      <c r="K32" s="45">
        <v>0</v>
      </c>
      <c r="L32" s="45">
        <v>29.98</v>
      </c>
      <c r="M32" s="45">
        <v>3.85</v>
      </c>
      <c r="N32" s="45">
        <v>5.68</v>
      </c>
      <c r="O32" s="21">
        <f t="shared" si="0"/>
        <v>970.11999999999989</v>
      </c>
      <c r="P32" s="200"/>
      <c r="Q32" s="201"/>
      <c r="R32" s="202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203"/>
      <c r="CP32" s="203"/>
      <c r="CQ32" s="203"/>
      <c r="CR32" s="203"/>
      <c r="CS32" s="203"/>
      <c r="CT32" s="203"/>
      <c r="CU32" s="203"/>
      <c r="CV32" s="203"/>
      <c r="CW32" s="203"/>
      <c r="CX32" s="203"/>
      <c r="CY32" s="203"/>
      <c r="CZ32" s="203"/>
      <c r="DA32" s="203"/>
      <c r="DB32" s="203"/>
      <c r="DC32" s="203"/>
      <c r="DD32" s="203"/>
      <c r="DE32" s="203"/>
      <c r="DF32" s="203"/>
      <c r="DG32" s="203"/>
      <c r="DH32" s="204"/>
    </row>
    <row r="33" spans="1:112" s="57" customFormat="1" ht="21.75" thickBot="1" x14ac:dyDescent="0.4">
      <c r="A33" s="25" t="s">
        <v>56</v>
      </c>
      <c r="B33" s="83">
        <v>1023.35</v>
      </c>
      <c r="C33" s="119">
        <v>227.88</v>
      </c>
      <c r="D33" s="245">
        <v>131.69999999999999</v>
      </c>
      <c r="E33" s="83">
        <v>96.18</v>
      </c>
      <c r="F33" s="245">
        <v>249.9</v>
      </c>
      <c r="G33" s="103">
        <v>5737.29</v>
      </c>
      <c r="H33" s="245">
        <v>1893.53</v>
      </c>
      <c r="I33" s="245">
        <v>3843.76</v>
      </c>
      <c r="J33" s="245">
        <v>5244.5</v>
      </c>
      <c r="K33" s="245">
        <v>104.82</v>
      </c>
      <c r="L33" s="245">
        <v>103.88</v>
      </c>
      <c r="M33" s="245">
        <v>190.01</v>
      </c>
      <c r="N33" s="245">
        <v>2297.34</v>
      </c>
      <c r="O33" s="54">
        <f t="shared" si="0"/>
        <v>15178.97</v>
      </c>
      <c r="P33" s="207">
        <f>(O33-O34)/O34</f>
        <v>3.3088966753056013E-3</v>
      </c>
      <c r="Q33" s="208">
        <f>O33/$O$84</f>
        <v>8.0183987724150044E-2</v>
      </c>
      <c r="R33" s="196">
        <f>O33-O34</f>
        <v>50.059999999997672</v>
      </c>
      <c r="S33" s="197"/>
      <c r="T33" s="209"/>
    </row>
    <row r="34" spans="1:112" s="205" customFormat="1" ht="21.75" thickBot="1" x14ac:dyDescent="0.4">
      <c r="A34" s="31" t="s">
        <v>16</v>
      </c>
      <c r="B34" s="33">
        <v>867.99</v>
      </c>
      <c r="C34" s="34">
        <v>209.41</v>
      </c>
      <c r="D34" s="34">
        <v>141.84</v>
      </c>
      <c r="E34" s="34">
        <v>67.569999999999993</v>
      </c>
      <c r="F34" s="246">
        <v>218.19</v>
      </c>
      <c r="G34" s="247">
        <v>6164.28</v>
      </c>
      <c r="H34" s="34">
        <v>2284.58</v>
      </c>
      <c r="I34" s="246">
        <v>3879.7</v>
      </c>
      <c r="J34" s="34">
        <v>5894.35</v>
      </c>
      <c r="K34" s="86">
        <v>78.36</v>
      </c>
      <c r="L34" s="248">
        <v>96.91</v>
      </c>
      <c r="M34" s="248">
        <v>166.09</v>
      </c>
      <c r="N34" s="248">
        <v>1433.33</v>
      </c>
      <c r="O34" s="82">
        <f t="shared" si="0"/>
        <v>15128.910000000002</v>
      </c>
      <c r="P34" s="200"/>
      <c r="Q34" s="201"/>
      <c r="R34" s="202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3"/>
      <c r="BC34" s="203"/>
      <c r="BD34" s="203"/>
      <c r="BE34" s="20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3"/>
      <c r="BS34" s="203"/>
      <c r="BT34" s="203"/>
      <c r="BU34" s="203"/>
      <c r="BV34" s="203"/>
      <c r="BW34" s="203"/>
      <c r="BX34" s="203"/>
      <c r="BY34" s="203"/>
      <c r="BZ34" s="203"/>
      <c r="CA34" s="203"/>
      <c r="CB34" s="203"/>
      <c r="CC34" s="203"/>
      <c r="CD34" s="203"/>
      <c r="CE34" s="203"/>
      <c r="CF34" s="203"/>
      <c r="CG34" s="203"/>
      <c r="CH34" s="203"/>
      <c r="CI34" s="203"/>
      <c r="CJ34" s="203"/>
      <c r="CK34" s="203"/>
      <c r="CL34" s="203"/>
      <c r="CM34" s="203"/>
      <c r="CN34" s="203"/>
      <c r="CO34" s="203"/>
      <c r="CP34" s="203"/>
      <c r="CQ34" s="203"/>
      <c r="CR34" s="203"/>
      <c r="CS34" s="203"/>
      <c r="CT34" s="203"/>
      <c r="CU34" s="203"/>
      <c r="CV34" s="203"/>
      <c r="CW34" s="203"/>
      <c r="CX34" s="203"/>
      <c r="CY34" s="203"/>
      <c r="CZ34" s="203"/>
      <c r="DA34" s="203"/>
      <c r="DB34" s="203"/>
      <c r="DC34" s="203"/>
      <c r="DD34" s="203"/>
      <c r="DE34" s="203"/>
      <c r="DF34" s="203"/>
      <c r="DG34" s="203"/>
      <c r="DH34" s="204"/>
    </row>
    <row r="35" spans="1:112" s="57" customFormat="1" ht="21.75" thickBot="1" x14ac:dyDescent="0.4">
      <c r="A35" s="25" t="s">
        <v>28</v>
      </c>
      <c r="B35" s="54">
        <v>3063.29</v>
      </c>
      <c r="C35" s="213">
        <v>736.12</v>
      </c>
      <c r="D35" s="54">
        <v>431.7</v>
      </c>
      <c r="E35" s="54">
        <v>304.42</v>
      </c>
      <c r="F35" s="54">
        <v>563.35</v>
      </c>
      <c r="G35" s="214">
        <v>8923.86</v>
      </c>
      <c r="H35" s="43">
        <v>2788.43</v>
      </c>
      <c r="I35" s="54">
        <v>6135.43</v>
      </c>
      <c r="J35" s="95">
        <v>9400.7900000000009</v>
      </c>
      <c r="K35" s="54">
        <v>252.03</v>
      </c>
      <c r="L35" s="54">
        <v>466.21</v>
      </c>
      <c r="M35" s="54">
        <v>345.13</v>
      </c>
      <c r="N35" s="54">
        <v>2948.59</v>
      </c>
      <c r="O35" s="54">
        <f t="shared" si="0"/>
        <v>26699.370000000003</v>
      </c>
      <c r="P35" s="207">
        <f>(O35-O36)/O36</f>
        <v>0.11665282319079164</v>
      </c>
      <c r="Q35" s="208">
        <f>O35/$O$84</f>
        <v>0.14104131942566198</v>
      </c>
      <c r="R35" s="196">
        <f>O35-O36</f>
        <v>2789.1900000000023</v>
      </c>
      <c r="S35" s="197"/>
      <c r="T35" s="209"/>
    </row>
    <row r="36" spans="1:112" s="205" customFormat="1" ht="21.75" thickBot="1" x14ac:dyDescent="0.4">
      <c r="A36" s="31" t="s">
        <v>16</v>
      </c>
      <c r="B36" s="243">
        <v>2224.75</v>
      </c>
      <c r="C36" s="50">
        <v>708.89</v>
      </c>
      <c r="D36" s="45">
        <v>393.69</v>
      </c>
      <c r="E36" s="45">
        <v>315.2</v>
      </c>
      <c r="F36" s="45">
        <v>516.09</v>
      </c>
      <c r="G36" s="216">
        <v>8846.68</v>
      </c>
      <c r="H36" s="45">
        <v>3015.8</v>
      </c>
      <c r="I36" s="116">
        <v>5830.88</v>
      </c>
      <c r="J36" s="58">
        <v>8253.67</v>
      </c>
      <c r="K36" s="45">
        <v>168.74</v>
      </c>
      <c r="L36" s="45">
        <v>426.01</v>
      </c>
      <c r="M36" s="45">
        <v>526.04999999999995</v>
      </c>
      <c r="N36" s="45">
        <v>2239.3000000000002</v>
      </c>
      <c r="O36" s="21">
        <f t="shared" si="0"/>
        <v>23910.18</v>
      </c>
      <c r="P36" s="200"/>
      <c r="Q36" s="201"/>
      <c r="R36" s="202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  <c r="BB36" s="203"/>
      <c r="BC36" s="203"/>
      <c r="BD36" s="203"/>
      <c r="BE36" s="203"/>
      <c r="BF36" s="203"/>
      <c r="BG36" s="203"/>
      <c r="BH36" s="203"/>
      <c r="BI36" s="203"/>
      <c r="BJ36" s="203"/>
      <c r="BK36" s="203"/>
      <c r="BL36" s="203"/>
      <c r="BM36" s="203"/>
      <c r="BN36" s="203"/>
      <c r="BO36" s="203"/>
      <c r="BP36" s="203"/>
      <c r="BQ36" s="203"/>
      <c r="BR36" s="203"/>
      <c r="BS36" s="203"/>
      <c r="BT36" s="203"/>
      <c r="BU36" s="203"/>
      <c r="BV36" s="203"/>
      <c r="BW36" s="203"/>
      <c r="BX36" s="203"/>
      <c r="BY36" s="203"/>
      <c r="BZ36" s="203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3"/>
      <c r="CU36" s="203"/>
      <c r="CV36" s="203"/>
      <c r="CW36" s="203"/>
      <c r="CX36" s="203"/>
      <c r="CY36" s="203"/>
      <c r="CZ36" s="203"/>
      <c r="DA36" s="203"/>
      <c r="DB36" s="203"/>
      <c r="DC36" s="203"/>
      <c r="DD36" s="203"/>
      <c r="DE36" s="203"/>
      <c r="DF36" s="203"/>
      <c r="DG36" s="203"/>
      <c r="DH36" s="204"/>
    </row>
    <row r="37" spans="1:112" s="57" customFormat="1" ht="21.75" thickBot="1" x14ac:dyDescent="0.4">
      <c r="A37" s="25" t="s">
        <v>30</v>
      </c>
      <c r="B37" s="47">
        <v>1336.43</v>
      </c>
      <c r="C37" s="225">
        <v>364.44</v>
      </c>
      <c r="D37" s="47">
        <v>210.39</v>
      </c>
      <c r="E37" s="47">
        <v>154.05000000000001</v>
      </c>
      <c r="F37" s="47">
        <v>215.93</v>
      </c>
      <c r="G37" s="214">
        <v>4203.3100000000004</v>
      </c>
      <c r="H37" s="47">
        <v>1201.8599999999999</v>
      </c>
      <c r="I37" s="217">
        <v>3001.45</v>
      </c>
      <c r="J37" s="54">
        <v>4645.76</v>
      </c>
      <c r="K37" s="47">
        <v>102.47</v>
      </c>
      <c r="L37" s="47">
        <v>128.96</v>
      </c>
      <c r="M37" s="47">
        <v>209.09</v>
      </c>
      <c r="N37" s="47">
        <v>2456.75</v>
      </c>
      <c r="O37" s="54">
        <f t="shared" si="0"/>
        <v>13663.14</v>
      </c>
      <c r="P37" s="207">
        <f>(O37-O38)/O38</f>
        <v>3.5139689014282535E-2</v>
      </c>
      <c r="Q37" s="208">
        <f>O37/$O$84</f>
        <v>7.217650802612717E-2</v>
      </c>
      <c r="R37" s="196">
        <f>O37-O38</f>
        <v>463.81999999999971</v>
      </c>
      <c r="S37" s="197"/>
      <c r="T37" s="209"/>
    </row>
    <row r="38" spans="1:112" s="205" customFormat="1" ht="21.75" thickBot="1" x14ac:dyDescent="0.4">
      <c r="A38" s="31" t="s">
        <v>16</v>
      </c>
      <c r="B38" s="243">
        <v>990.59</v>
      </c>
      <c r="C38" s="50">
        <v>329.38</v>
      </c>
      <c r="D38" s="45">
        <v>186.46</v>
      </c>
      <c r="E38" s="45">
        <v>142.91999999999999</v>
      </c>
      <c r="F38" s="45">
        <v>231.14</v>
      </c>
      <c r="G38" s="216">
        <v>4535.18</v>
      </c>
      <c r="H38" s="45">
        <v>1477.49</v>
      </c>
      <c r="I38" s="116">
        <v>3057.69</v>
      </c>
      <c r="J38" s="249">
        <v>4050.31</v>
      </c>
      <c r="K38" s="45">
        <v>116.14</v>
      </c>
      <c r="L38" s="45">
        <v>131.32</v>
      </c>
      <c r="M38" s="45">
        <v>544.54</v>
      </c>
      <c r="N38" s="45">
        <v>2270.7200000000003</v>
      </c>
      <c r="O38" s="21">
        <f t="shared" si="0"/>
        <v>13199.32</v>
      </c>
      <c r="P38" s="200"/>
      <c r="Q38" s="201"/>
      <c r="R38" s="202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  <c r="BB38" s="203"/>
      <c r="BC38" s="203"/>
      <c r="BD38" s="203"/>
      <c r="BE38" s="203"/>
      <c r="BF38" s="203"/>
      <c r="BG38" s="203"/>
      <c r="BH38" s="203"/>
      <c r="BI38" s="203"/>
      <c r="BJ38" s="203"/>
      <c r="BK38" s="203"/>
      <c r="BL38" s="203"/>
      <c r="BM38" s="203"/>
      <c r="BN38" s="203"/>
      <c r="BO38" s="203"/>
      <c r="BP38" s="203"/>
      <c r="BQ38" s="203"/>
      <c r="BR38" s="203"/>
      <c r="BS38" s="203"/>
      <c r="BT38" s="203"/>
      <c r="BU38" s="203"/>
      <c r="BV38" s="203"/>
      <c r="BW38" s="203"/>
      <c r="BX38" s="203"/>
      <c r="BY38" s="203"/>
      <c r="BZ38" s="203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  <c r="DG38" s="203"/>
      <c r="DH38" s="204"/>
    </row>
    <row r="39" spans="1:112" s="57" customFormat="1" ht="21.75" thickBot="1" x14ac:dyDescent="0.4">
      <c r="A39" s="25" t="s">
        <v>57</v>
      </c>
      <c r="B39" s="47">
        <v>3.02</v>
      </c>
      <c r="C39" s="225">
        <v>0.01</v>
      </c>
      <c r="D39" s="47">
        <v>0.01</v>
      </c>
      <c r="E39" s="47">
        <v>0</v>
      </c>
      <c r="F39" s="47">
        <v>0.78</v>
      </c>
      <c r="G39" s="214">
        <v>103.75</v>
      </c>
      <c r="H39" s="47">
        <v>8.11</v>
      </c>
      <c r="I39" s="217">
        <v>95.64</v>
      </c>
      <c r="J39" s="95">
        <v>0.62</v>
      </c>
      <c r="K39" s="47">
        <v>0</v>
      </c>
      <c r="L39" s="47">
        <v>46.24</v>
      </c>
      <c r="M39" s="47">
        <v>0.28000000000000003</v>
      </c>
      <c r="N39" s="47">
        <v>3.42</v>
      </c>
      <c r="O39" s="54">
        <f t="shared" si="0"/>
        <v>158.12</v>
      </c>
      <c r="P39" s="250">
        <f>(O39-O40)/O40</f>
        <v>0.36333850663907585</v>
      </c>
      <c r="Q39" s="208">
        <f>O39/$O$84</f>
        <v>8.3528013685662508E-4</v>
      </c>
      <c r="R39" s="196">
        <f>O39-O40</f>
        <v>42.140000000000015</v>
      </c>
      <c r="S39" s="197"/>
      <c r="T39" s="209"/>
    </row>
    <row r="40" spans="1:112" s="205" customFormat="1" ht="21.75" thickBot="1" x14ac:dyDescent="0.4">
      <c r="A40" s="31" t="s">
        <v>16</v>
      </c>
      <c r="B40" s="222">
        <v>1.38</v>
      </c>
      <c r="C40" s="50">
        <v>0.08</v>
      </c>
      <c r="D40" s="45">
        <v>0.08</v>
      </c>
      <c r="E40" s="45">
        <v>0</v>
      </c>
      <c r="F40" s="45">
        <v>0.6</v>
      </c>
      <c r="G40" s="216">
        <v>76.959999999999994</v>
      </c>
      <c r="H40" s="45">
        <v>0.28000000000000003</v>
      </c>
      <c r="I40" s="116">
        <v>76.680000000000007</v>
      </c>
      <c r="J40" s="60">
        <v>0.1</v>
      </c>
      <c r="K40" s="45">
        <v>0</v>
      </c>
      <c r="L40" s="45">
        <v>33.56</v>
      </c>
      <c r="M40" s="45">
        <v>0.32</v>
      </c>
      <c r="N40" s="45">
        <v>2.98</v>
      </c>
      <c r="O40" s="21">
        <f t="shared" si="0"/>
        <v>115.97999999999999</v>
      </c>
      <c r="P40" s="200"/>
      <c r="Q40" s="201"/>
      <c r="R40" s="202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203"/>
      <c r="AH40" s="203"/>
      <c r="AI40" s="203"/>
      <c r="AJ40" s="203"/>
      <c r="AK40" s="203"/>
      <c r="AL40" s="203"/>
      <c r="AM40" s="203"/>
      <c r="AN40" s="203"/>
      <c r="AO40" s="203"/>
      <c r="AP40" s="203"/>
      <c r="AQ40" s="203"/>
      <c r="AR40" s="203"/>
      <c r="AS40" s="203"/>
      <c r="AT40" s="203"/>
      <c r="AU40" s="203"/>
      <c r="AV40" s="203"/>
      <c r="AW40" s="203"/>
      <c r="AX40" s="203"/>
      <c r="AY40" s="203"/>
      <c r="AZ40" s="203"/>
      <c r="BA40" s="203"/>
      <c r="BB40" s="203"/>
      <c r="BC40" s="203"/>
      <c r="BD40" s="203"/>
      <c r="BE40" s="203"/>
      <c r="BF40" s="203"/>
      <c r="BG40" s="203"/>
      <c r="BH40" s="203"/>
      <c r="BI40" s="203"/>
      <c r="BJ40" s="203"/>
      <c r="BK40" s="203"/>
      <c r="BL40" s="203"/>
      <c r="BM40" s="203"/>
      <c r="BN40" s="203"/>
      <c r="BO40" s="203"/>
      <c r="BP40" s="203"/>
      <c r="BQ40" s="203"/>
      <c r="BR40" s="203"/>
      <c r="BS40" s="203"/>
      <c r="BT40" s="203"/>
      <c r="BU40" s="203"/>
      <c r="BV40" s="203"/>
      <c r="BW40" s="203"/>
      <c r="BX40" s="203"/>
      <c r="BY40" s="203"/>
      <c r="BZ40" s="203"/>
      <c r="CA40" s="203"/>
      <c r="CB40" s="203"/>
      <c r="CC40" s="203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203"/>
      <c r="CP40" s="203"/>
      <c r="CQ40" s="203"/>
      <c r="CR40" s="203"/>
      <c r="CS40" s="203"/>
      <c r="CT40" s="203"/>
      <c r="CU40" s="203"/>
      <c r="CV40" s="203"/>
      <c r="CW40" s="203"/>
      <c r="CX40" s="203"/>
      <c r="CY40" s="203"/>
      <c r="CZ40" s="203"/>
      <c r="DA40" s="203"/>
      <c r="DB40" s="203"/>
      <c r="DC40" s="203"/>
      <c r="DD40" s="203"/>
      <c r="DE40" s="203"/>
      <c r="DF40" s="203"/>
      <c r="DG40" s="203"/>
      <c r="DH40" s="204"/>
    </row>
    <row r="41" spans="1:112" s="57" customFormat="1" ht="21.75" thickBot="1" x14ac:dyDescent="0.4">
      <c r="A41" s="25" t="s">
        <v>18</v>
      </c>
      <c r="B41" s="251">
        <v>697.48</v>
      </c>
      <c r="C41" s="225">
        <v>113.74</v>
      </c>
      <c r="D41" s="47">
        <v>88.98</v>
      </c>
      <c r="E41" s="47">
        <v>24.76</v>
      </c>
      <c r="F41" s="47">
        <v>103.84</v>
      </c>
      <c r="G41" s="214">
        <v>3109.23</v>
      </c>
      <c r="H41" s="47">
        <v>1209.47</v>
      </c>
      <c r="I41" s="217">
        <v>1899.76</v>
      </c>
      <c r="J41" s="100">
        <v>1479.43</v>
      </c>
      <c r="K41" s="47">
        <v>18.600000000000001</v>
      </c>
      <c r="L41" s="47">
        <v>46.41</v>
      </c>
      <c r="M41" s="47">
        <v>57.65</v>
      </c>
      <c r="N41" s="47">
        <v>1838.6599999999999</v>
      </c>
      <c r="O41" s="54">
        <f t="shared" si="0"/>
        <v>7465.04</v>
      </c>
      <c r="P41" s="252">
        <f>(O41-O42)/O42</f>
        <v>0.20578125807618769</v>
      </c>
      <c r="Q41" s="253">
        <f>O41/$O$84</f>
        <v>3.9434604305844806E-2</v>
      </c>
      <c r="R41" s="56">
        <f>O41-O42</f>
        <v>1274.0000000000009</v>
      </c>
      <c r="S41" s="197"/>
    </row>
    <row r="42" spans="1:112" s="205" customFormat="1" ht="21.75" thickBot="1" x14ac:dyDescent="0.4">
      <c r="A42" s="31" t="s">
        <v>16</v>
      </c>
      <c r="B42" s="243">
        <v>433.15</v>
      </c>
      <c r="C42" s="50">
        <v>71.75</v>
      </c>
      <c r="D42" s="45">
        <v>60.54</v>
      </c>
      <c r="E42" s="45">
        <v>11.21</v>
      </c>
      <c r="F42" s="45">
        <v>83.87</v>
      </c>
      <c r="G42" s="216">
        <v>2856.75</v>
      </c>
      <c r="H42" s="45">
        <v>1314.35</v>
      </c>
      <c r="I42" s="50">
        <v>1542.4</v>
      </c>
      <c r="J42" s="50">
        <v>1070.3699999999999</v>
      </c>
      <c r="K42" s="254">
        <v>11.4</v>
      </c>
      <c r="L42" s="45">
        <v>37.479999999999997</v>
      </c>
      <c r="M42" s="45">
        <v>56.43</v>
      </c>
      <c r="N42" s="45">
        <v>1569.8400000000001</v>
      </c>
      <c r="O42" s="21">
        <f t="shared" si="0"/>
        <v>6191.0399999999991</v>
      </c>
      <c r="P42" s="200"/>
      <c r="Q42" s="201"/>
      <c r="R42" s="202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203"/>
      <c r="CP42" s="203"/>
      <c r="CQ42" s="203"/>
      <c r="CR42" s="203"/>
      <c r="CS42" s="203"/>
      <c r="CT42" s="203"/>
      <c r="CU42" s="203"/>
      <c r="CV42" s="203"/>
      <c r="CW42" s="203"/>
      <c r="CX42" s="203"/>
      <c r="CY42" s="203"/>
      <c r="CZ42" s="203"/>
      <c r="DA42" s="203"/>
      <c r="DB42" s="203"/>
      <c r="DC42" s="203"/>
      <c r="DD42" s="203"/>
      <c r="DE42" s="203"/>
      <c r="DF42" s="203"/>
      <c r="DG42" s="203"/>
      <c r="DH42" s="204"/>
    </row>
    <row r="43" spans="1:112" s="261" customFormat="1" ht="21.75" thickBot="1" x14ac:dyDescent="0.4">
      <c r="A43" s="25" t="s">
        <v>65</v>
      </c>
      <c r="B43" s="53">
        <v>223.55</v>
      </c>
      <c r="C43" s="255">
        <v>38.25</v>
      </c>
      <c r="D43" s="256">
        <v>38.25</v>
      </c>
      <c r="E43" s="256">
        <v>0</v>
      </c>
      <c r="F43" s="256">
        <v>79.37</v>
      </c>
      <c r="G43" s="214">
        <v>2081.71</v>
      </c>
      <c r="H43" s="256">
        <v>1166.1400000000001</v>
      </c>
      <c r="I43" s="257">
        <v>915.57</v>
      </c>
      <c r="J43" s="53">
        <v>398.03</v>
      </c>
      <c r="K43" s="256">
        <v>0</v>
      </c>
      <c r="L43" s="256">
        <v>14.05</v>
      </c>
      <c r="M43" s="256">
        <v>57.24</v>
      </c>
      <c r="N43" s="256">
        <v>774.9</v>
      </c>
      <c r="O43" s="54">
        <f t="shared" si="0"/>
        <v>3667.1</v>
      </c>
      <c r="P43" s="258">
        <f>(O43-O44)/O44</f>
        <v>0.15587313795081606</v>
      </c>
      <c r="Q43" s="259">
        <f>O43/$O$84</f>
        <v>1.9371716353825764E-2</v>
      </c>
      <c r="R43" s="260">
        <f>O43-O44</f>
        <v>494.52</v>
      </c>
    </row>
    <row r="44" spans="1:112" s="203" customFormat="1" ht="21.75" thickBot="1" x14ac:dyDescent="0.4">
      <c r="A44" s="31" t="s">
        <v>16</v>
      </c>
      <c r="B44" s="262">
        <v>150.47</v>
      </c>
      <c r="C44" s="50">
        <v>37.39</v>
      </c>
      <c r="D44" s="263">
        <v>37.18</v>
      </c>
      <c r="E44" s="116">
        <v>0.21</v>
      </c>
      <c r="F44" s="116">
        <v>60.93</v>
      </c>
      <c r="G44" s="145">
        <v>2075.88</v>
      </c>
      <c r="H44" s="263">
        <v>1230.18</v>
      </c>
      <c r="I44" s="116">
        <v>845.7</v>
      </c>
      <c r="J44" s="116">
        <v>357.93</v>
      </c>
      <c r="K44" s="116">
        <v>0</v>
      </c>
      <c r="L44" s="116">
        <v>16.399999999999999</v>
      </c>
      <c r="M44" s="116">
        <v>58.15</v>
      </c>
      <c r="N44" s="45">
        <v>415.43</v>
      </c>
      <c r="O44" s="21">
        <f t="shared" si="0"/>
        <v>3172.58</v>
      </c>
      <c r="P44" s="264"/>
      <c r="Q44" s="265"/>
      <c r="R44" s="202"/>
    </row>
    <row r="45" spans="1:112" s="261" customFormat="1" ht="21.75" thickBot="1" x14ac:dyDescent="0.4">
      <c r="A45" s="25" t="s">
        <v>24</v>
      </c>
      <c r="B45" s="266">
        <v>1196.1600000000001</v>
      </c>
      <c r="C45" s="53">
        <v>28.17</v>
      </c>
      <c r="D45" s="256">
        <v>28.17</v>
      </c>
      <c r="E45" s="256">
        <v>0</v>
      </c>
      <c r="F45" s="256">
        <v>37.15</v>
      </c>
      <c r="G45" s="214">
        <v>1568.54</v>
      </c>
      <c r="H45" s="256">
        <v>753.05</v>
      </c>
      <c r="I45" s="257">
        <v>815.49</v>
      </c>
      <c r="J45" s="52">
        <v>743.68</v>
      </c>
      <c r="K45" s="256">
        <v>0.1</v>
      </c>
      <c r="L45" s="256">
        <v>19.309999999999999</v>
      </c>
      <c r="M45" s="256">
        <v>831.75</v>
      </c>
      <c r="N45" s="256">
        <v>2372.11</v>
      </c>
      <c r="O45" s="54">
        <f t="shared" si="0"/>
        <v>6796.9700000000012</v>
      </c>
      <c r="P45" s="258">
        <f>(O45-O46)/O46</f>
        <v>0.44415737284156298</v>
      </c>
      <c r="Q45" s="259">
        <f>O45/$O$84</f>
        <v>3.5905477054201718E-2</v>
      </c>
      <c r="R45" s="260">
        <f>O45-O46</f>
        <v>2090.4400000000014</v>
      </c>
    </row>
    <row r="46" spans="1:112" s="203" customFormat="1" ht="21.75" thickBot="1" x14ac:dyDescent="0.4">
      <c r="A46" s="31" t="s">
        <v>16</v>
      </c>
      <c r="B46" s="262">
        <v>947.84</v>
      </c>
      <c r="C46" s="116">
        <v>20.05</v>
      </c>
      <c r="D46" s="116">
        <v>20.05</v>
      </c>
      <c r="E46" s="50">
        <v>0</v>
      </c>
      <c r="F46" s="263">
        <v>32.450000000000003</v>
      </c>
      <c r="G46" s="188">
        <v>916.1</v>
      </c>
      <c r="H46" s="116">
        <v>599.74</v>
      </c>
      <c r="I46" s="50">
        <v>316.36</v>
      </c>
      <c r="J46" s="267">
        <v>514.29999999999995</v>
      </c>
      <c r="K46" s="116">
        <v>0</v>
      </c>
      <c r="L46" s="50">
        <v>14.69</v>
      </c>
      <c r="M46" s="263">
        <v>609.20000000000005</v>
      </c>
      <c r="N46" s="45">
        <v>1651.8999999999999</v>
      </c>
      <c r="O46" s="21">
        <f t="shared" si="0"/>
        <v>4706.53</v>
      </c>
      <c r="P46" s="268"/>
      <c r="Q46" s="269"/>
      <c r="R46" s="270"/>
    </row>
    <row r="47" spans="1:112" s="261" customFormat="1" ht="21.75" thickBot="1" x14ac:dyDescent="0.4">
      <c r="A47" s="25" t="s">
        <v>59</v>
      </c>
      <c r="B47" s="266">
        <v>34.770000000000003</v>
      </c>
      <c r="C47" s="53">
        <v>1.46</v>
      </c>
      <c r="D47" s="256">
        <v>1.46</v>
      </c>
      <c r="E47" s="256">
        <v>0</v>
      </c>
      <c r="F47" s="256">
        <v>17.68</v>
      </c>
      <c r="G47" s="214">
        <v>2381.56</v>
      </c>
      <c r="H47" s="256">
        <v>546.73</v>
      </c>
      <c r="I47" s="257">
        <v>1834.83</v>
      </c>
      <c r="J47" s="53">
        <v>1.74</v>
      </c>
      <c r="K47" s="256">
        <v>0</v>
      </c>
      <c r="L47" s="256">
        <v>4.2300000000000004</v>
      </c>
      <c r="M47" s="256">
        <v>14.35</v>
      </c>
      <c r="N47" s="256">
        <v>10.4</v>
      </c>
      <c r="O47" s="54">
        <f t="shared" si="0"/>
        <v>2466.1899999999996</v>
      </c>
      <c r="P47" s="271">
        <f>(O47-O48)/O48</f>
        <v>4.6614467290512739E-2</v>
      </c>
      <c r="Q47" s="259">
        <f>O47/$O$84</f>
        <v>1.302782393570984E-2</v>
      </c>
      <c r="R47" s="260">
        <f>O47-O48</f>
        <v>109.83999999999969</v>
      </c>
    </row>
    <row r="48" spans="1:112" s="203" customFormat="1" ht="21.75" thickBot="1" x14ac:dyDescent="0.4">
      <c r="A48" s="31" t="s">
        <v>16</v>
      </c>
      <c r="B48" s="262">
        <v>30.78</v>
      </c>
      <c r="C48" s="50">
        <v>1.88</v>
      </c>
      <c r="D48" s="263">
        <v>1.88</v>
      </c>
      <c r="E48" s="116">
        <v>0</v>
      </c>
      <c r="F48" s="50">
        <v>15.01</v>
      </c>
      <c r="G48" s="145">
        <v>2252.4499999999998</v>
      </c>
      <c r="H48" s="50">
        <v>574.64</v>
      </c>
      <c r="I48" s="263">
        <v>1677.81</v>
      </c>
      <c r="J48" s="116">
        <v>0.79</v>
      </c>
      <c r="K48" s="116">
        <v>0</v>
      </c>
      <c r="L48" s="50">
        <v>4.26</v>
      </c>
      <c r="M48" s="263">
        <v>37.69</v>
      </c>
      <c r="N48" s="45">
        <v>13.49</v>
      </c>
      <c r="O48" s="21">
        <f t="shared" si="0"/>
        <v>2356.35</v>
      </c>
      <c r="P48" s="268"/>
      <c r="Q48" s="269"/>
      <c r="R48" s="270"/>
    </row>
    <row r="49" spans="1:197" s="261" customFormat="1" ht="21.75" thickBot="1" x14ac:dyDescent="0.4">
      <c r="A49" s="25" t="s">
        <v>17</v>
      </c>
      <c r="B49" s="266">
        <v>946.31</v>
      </c>
      <c r="C49" s="53">
        <v>312.01</v>
      </c>
      <c r="D49" s="256">
        <v>312.01</v>
      </c>
      <c r="E49" s="256">
        <v>0</v>
      </c>
      <c r="F49" s="256">
        <v>63.49</v>
      </c>
      <c r="G49" s="214">
        <v>4037.15</v>
      </c>
      <c r="H49" s="256">
        <v>1808.89</v>
      </c>
      <c r="I49" s="257">
        <v>2228.2600000000002</v>
      </c>
      <c r="J49" s="52">
        <v>1025.68</v>
      </c>
      <c r="K49" s="256">
        <v>0</v>
      </c>
      <c r="L49" s="256">
        <v>361.32</v>
      </c>
      <c r="M49" s="256">
        <v>128.37</v>
      </c>
      <c r="N49" s="256">
        <v>512.73</v>
      </c>
      <c r="O49" s="54">
        <f t="shared" si="0"/>
        <v>7387.0599999999995</v>
      </c>
      <c r="P49" s="258">
        <f>(O49-O50)/O50</f>
        <v>-4.5926136400328076E-2</v>
      </c>
      <c r="Q49" s="259">
        <f>O49/$O$84</f>
        <v>3.9022669414167092E-2</v>
      </c>
      <c r="R49" s="260">
        <f>O49-O50</f>
        <v>-355.59000000000015</v>
      </c>
    </row>
    <row r="50" spans="1:197" s="203" customFormat="1" ht="21.75" thickBot="1" x14ac:dyDescent="0.4">
      <c r="A50" s="31" t="s">
        <v>16</v>
      </c>
      <c r="B50" s="262">
        <v>742.92</v>
      </c>
      <c r="C50" s="50">
        <v>327.32</v>
      </c>
      <c r="D50" s="263">
        <v>327.32</v>
      </c>
      <c r="E50" s="50">
        <v>0</v>
      </c>
      <c r="F50" s="263">
        <v>107.74</v>
      </c>
      <c r="G50" s="145">
        <v>3791.33</v>
      </c>
      <c r="H50" s="231">
        <v>1873.04</v>
      </c>
      <c r="I50" s="231">
        <v>1918.29</v>
      </c>
      <c r="J50" s="231">
        <v>800.5</v>
      </c>
      <c r="K50" s="263">
        <v>4.46</v>
      </c>
      <c r="L50" s="50">
        <v>342.89</v>
      </c>
      <c r="M50" s="50">
        <v>318.91000000000003</v>
      </c>
      <c r="N50" s="45">
        <v>1306.58</v>
      </c>
      <c r="O50" s="21">
        <f t="shared" si="0"/>
        <v>7742.65</v>
      </c>
      <c r="P50" s="268"/>
      <c r="Q50" s="269"/>
      <c r="R50" s="270"/>
    </row>
    <row r="51" spans="1:197" s="261" customFormat="1" ht="21.75" thickBot="1" x14ac:dyDescent="0.4">
      <c r="A51" s="25" t="s">
        <v>29</v>
      </c>
      <c r="B51" s="26">
        <v>1559.91</v>
      </c>
      <c r="C51" s="26">
        <v>351.38</v>
      </c>
      <c r="D51" s="26">
        <v>210.93</v>
      </c>
      <c r="E51" s="26">
        <v>140.44999999999999</v>
      </c>
      <c r="F51" s="26">
        <v>394.02</v>
      </c>
      <c r="G51" s="26">
        <v>6543.08</v>
      </c>
      <c r="H51" s="26">
        <v>1621.19</v>
      </c>
      <c r="I51" s="26">
        <v>4921.8900000000003</v>
      </c>
      <c r="J51" s="26">
        <v>5334.01</v>
      </c>
      <c r="K51" s="26">
        <v>82.4</v>
      </c>
      <c r="L51" s="26">
        <v>171.44</v>
      </c>
      <c r="M51" s="26">
        <v>529.23</v>
      </c>
      <c r="N51" s="272">
        <v>2534.92</v>
      </c>
      <c r="O51" s="54">
        <f t="shared" si="0"/>
        <v>17500.39</v>
      </c>
      <c r="P51" s="258">
        <f>(O51-O52)/O52</f>
        <v>6.5766692427195947E-2</v>
      </c>
      <c r="Q51" s="259">
        <f>O51/$O$84</f>
        <v>9.2447053846725982E-2</v>
      </c>
      <c r="R51" s="260">
        <f>O51-O52</f>
        <v>1079.9199999999983</v>
      </c>
    </row>
    <row r="52" spans="1:197" s="203" customFormat="1" ht="21.75" thickBot="1" x14ac:dyDescent="0.4">
      <c r="A52" s="79" t="s">
        <v>16</v>
      </c>
      <c r="B52" s="210">
        <v>1172.8499999999999</v>
      </c>
      <c r="C52" s="210">
        <v>324.55</v>
      </c>
      <c r="D52" s="211">
        <v>210.31</v>
      </c>
      <c r="E52" s="211">
        <v>114.24</v>
      </c>
      <c r="F52" s="211">
        <v>393.23</v>
      </c>
      <c r="G52" s="212">
        <v>6742.23</v>
      </c>
      <c r="H52" s="210">
        <v>1818.58</v>
      </c>
      <c r="I52" s="187">
        <v>4923.6499999999996</v>
      </c>
      <c r="J52" s="211">
        <v>5364.82</v>
      </c>
      <c r="K52" s="73">
        <v>53.51</v>
      </c>
      <c r="L52" s="211">
        <v>183.69</v>
      </c>
      <c r="M52" s="211">
        <v>435.87</v>
      </c>
      <c r="N52" s="273">
        <v>1749.7199999999998</v>
      </c>
      <c r="O52" s="82">
        <f t="shared" si="0"/>
        <v>16420.47</v>
      </c>
      <c r="P52" s="268"/>
      <c r="Q52" s="269"/>
      <c r="R52" s="270"/>
    </row>
    <row r="53" spans="1:197" s="261" customFormat="1" ht="21.75" thickBot="1" x14ac:dyDescent="0.4">
      <c r="A53" s="25" t="s">
        <v>22</v>
      </c>
      <c r="B53" s="266">
        <v>179.72</v>
      </c>
      <c r="C53" s="274">
        <v>35.049999999999997</v>
      </c>
      <c r="D53" s="256">
        <v>15.34</v>
      </c>
      <c r="E53" s="256">
        <v>19.71</v>
      </c>
      <c r="F53" s="256">
        <v>9.39</v>
      </c>
      <c r="G53" s="43">
        <v>881.59</v>
      </c>
      <c r="H53" s="256">
        <v>395.22</v>
      </c>
      <c r="I53" s="257">
        <v>486.37</v>
      </c>
      <c r="J53" s="275">
        <v>160.80000000000001</v>
      </c>
      <c r="K53" s="256">
        <v>0</v>
      </c>
      <c r="L53" s="256">
        <v>4.13</v>
      </c>
      <c r="M53" s="256">
        <v>158.44</v>
      </c>
      <c r="N53" s="256">
        <v>1429.9299999999998</v>
      </c>
      <c r="O53" s="54">
        <f t="shared" si="0"/>
        <v>2859.05</v>
      </c>
      <c r="P53" s="258">
        <f>(O53-O54)/O54</f>
        <v>9.9545369444730032E-3</v>
      </c>
      <c r="Q53" s="259">
        <f>O53/$O$84</f>
        <v>1.5103134804451898E-2</v>
      </c>
      <c r="R53" s="260">
        <f>O53-O54</f>
        <v>28.180000000000291</v>
      </c>
    </row>
    <row r="54" spans="1:197" s="203" customFormat="1" ht="21.75" thickBot="1" x14ac:dyDescent="0.4">
      <c r="A54" s="31" t="s">
        <v>16</v>
      </c>
      <c r="B54" s="243">
        <v>146.78</v>
      </c>
      <c r="C54" s="50">
        <v>17.48</v>
      </c>
      <c r="D54" s="263">
        <v>14.07</v>
      </c>
      <c r="E54" s="116">
        <v>3.41</v>
      </c>
      <c r="F54" s="50">
        <v>10.46</v>
      </c>
      <c r="G54" s="151">
        <v>699.36</v>
      </c>
      <c r="H54" s="116">
        <v>319.89999999999998</v>
      </c>
      <c r="I54" s="116">
        <v>379.46</v>
      </c>
      <c r="J54" s="116">
        <v>134.99</v>
      </c>
      <c r="K54" s="50">
        <v>0</v>
      </c>
      <c r="L54" s="50">
        <v>3.2</v>
      </c>
      <c r="M54" s="263">
        <v>38.1</v>
      </c>
      <c r="N54" s="45">
        <v>1780.5</v>
      </c>
      <c r="O54" s="21">
        <f t="shared" si="0"/>
        <v>2830.87</v>
      </c>
      <c r="P54" s="276"/>
      <c r="Q54" s="277"/>
      <c r="R54" s="270"/>
    </row>
    <row r="55" spans="1:197" ht="21.75" thickBot="1" x14ac:dyDescent="0.4">
      <c r="A55" s="278" t="s">
        <v>62</v>
      </c>
      <c r="B55" s="279">
        <f>SUM(B5,B7,B9,B11,B13,B17,B19,B21,B23,B25,B27,B29,B31,B33,B35,B37,B39,B41,B43,B45,B47,B49,B51,B53,B15)</f>
        <v>15883.59</v>
      </c>
      <c r="C55" s="279">
        <f t="shared" ref="C55:O55" si="1">SUM(C5,C7,C9,C11,C13,C17,C19,C21,C23,C25,C27,C29,C31,C33,C35,C37,C39,C41,C43,C45,C47,C49,C51,C53,C15)</f>
        <v>3518.97</v>
      </c>
      <c r="D55" s="279">
        <f t="shared" si="1"/>
        <v>2652.6200000000008</v>
      </c>
      <c r="E55" s="279">
        <f t="shared" si="1"/>
        <v>866.35000000000014</v>
      </c>
      <c r="F55" s="279">
        <f t="shared" si="1"/>
        <v>2634.9399999999996</v>
      </c>
      <c r="G55" s="279">
        <f t="shared" si="1"/>
        <v>69208.139999999985</v>
      </c>
      <c r="H55" s="279">
        <f t="shared" si="1"/>
        <v>26552.54</v>
      </c>
      <c r="I55" s="279">
        <f t="shared" si="1"/>
        <v>42655.600000000006</v>
      </c>
      <c r="J55" s="279">
        <f t="shared" si="1"/>
        <v>37792.75</v>
      </c>
      <c r="K55" s="279">
        <f t="shared" si="1"/>
        <v>687.2700000000001</v>
      </c>
      <c r="L55" s="279">
        <f t="shared" si="1"/>
        <v>2721.1800000000003</v>
      </c>
      <c r="M55" s="279">
        <f t="shared" si="1"/>
        <v>4534.5999999999995</v>
      </c>
      <c r="N55" s="279">
        <f t="shared" si="1"/>
        <v>27237.040000000001</v>
      </c>
      <c r="O55" s="279">
        <f t="shared" si="1"/>
        <v>164218.48000000001</v>
      </c>
      <c r="P55" s="280">
        <f>(O55-O56)/O56</f>
        <v>9.5183694723289247E-2</v>
      </c>
      <c r="Q55" s="281">
        <f>O55/$O$84</f>
        <v>0.86749579084737516</v>
      </c>
      <c r="R55" s="282">
        <f>O55-O56</f>
        <v>14272.420000000013</v>
      </c>
      <c r="S55" s="197"/>
      <c r="T55" s="209"/>
    </row>
    <row r="56" spans="1:197" s="289" customFormat="1" ht="21.75" thickBot="1" x14ac:dyDescent="0.4">
      <c r="A56" s="283" t="s">
        <v>26</v>
      </c>
      <c r="B56" s="22">
        <f>SUM(B6,B8,B10,B12,B14,B18,B20,B22,B24,B26,B28,B30,B32,B34,B36,B38,B40,B42,B44,B46,B48,B50,B52,B54,B16)</f>
        <v>11666.54</v>
      </c>
      <c r="C56" s="22">
        <f t="shared" ref="C56:O56" si="2">SUM(C6,C8,C10,C12,C14,C18,C20,C22,C24,C26,C28,C30,C32,C34,C36,C38,C40,C42,C44,C46,C48,C50,C52,C54,C16)</f>
        <v>3238.1800000000007</v>
      </c>
      <c r="D56" s="22">
        <f t="shared" si="2"/>
        <v>2422.3100000000004</v>
      </c>
      <c r="E56" s="22">
        <f t="shared" si="2"/>
        <v>815.87</v>
      </c>
      <c r="F56" s="22">
        <f t="shared" si="2"/>
        <v>2468.08</v>
      </c>
      <c r="G56" s="22">
        <f t="shared" si="2"/>
        <v>64523.24</v>
      </c>
      <c r="H56" s="22">
        <f t="shared" si="2"/>
        <v>26487.840000000007</v>
      </c>
      <c r="I56" s="22">
        <f t="shared" si="2"/>
        <v>38035.4</v>
      </c>
      <c r="J56" s="22">
        <f t="shared" si="2"/>
        <v>34739.620000000003</v>
      </c>
      <c r="K56" s="22">
        <f t="shared" si="2"/>
        <v>556.09</v>
      </c>
      <c r="L56" s="22">
        <f t="shared" si="2"/>
        <v>2467.0099999999998</v>
      </c>
      <c r="M56" s="22">
        <f t="shared" si="2"/>
        <v>4832.8100000000013</v>
      </c>
      <c r="N56" s="22">
        <f t="shared" si="2"/>
        <v>25454.490000000005</v>
      </c>
      <c r="O56" s="22">
        <f t="shared" si="2"/>
        <v>149946.06</v>
      </c>
      <c r="P56" s="284"/>
      <c r="Q56" s="285"/>
      <c r="R56" s="286"/>
      <c r="S56" s="287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288"/>
      <c r="AX56" s="288"/>
      <c r="AY56" s="288"/>
      <c r="AZ56" s="288"/>
      <c r="BA56" s="288"/>
      <c r="BB56" s="288"/>
      <c r="BC56" s="288"/>
      <c r="BD56" s="288"/>
      <c r="BE56" s="288"/>
      <c r="BF56" s="288"/>
      <c r="BG56" s="288"/>
      <c r="BH56" s="288"/>
      <c r="BI56" s="288"/>
      <c r="BJ56" s="288"/>
      <c r="BK56" s="288"/>
      <c r="BL56" s="288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8"/>
      <c r="CD56" s="288"/>
      <c r="CE56" s="288"/>
      <c r="CF56" s="288"/>
      <c r="CG56" s="288"/>
      <c r="CH56" s="288"/>
      <c r="CI56" s="288"/>
      <c r="CJ56" s="288"/>
      <c r="CK56" s="288"/>
      <c r="CL56" s="288"/>
      <c r="CM56" s="288"/>
      <c r="CN56" s="288"/>
      <c r="CO56" s="288"/>
      <c r="CP56" s="288"/>
      <c r="CQ56" s="288"/>
      <c r="CR56" s="288"/>
      <c r="CS56" s="288"/>
      <c r="CT56" s="288"/>
      <c r="CU56" s="288"/>
      <c r="CV56" s="288"/>
      <c r="CW56" s="288"/>
      <c r="CX56" s="288"/>
      <c r="CY56" s="288"/>
      <c r="CZ56" s="288"/>
      <c r="DA56" s="288"/>
      <c r="DB56" s="288"/>
      <c r="DC56" s="288"/>
      <c r="DD56" s="288"/>
      <c r="DE56" s="288"/>
      <c r="DF56" s="288"/>
      <c r="DG56" s="288"/>
      <c r="DH56" s="288"/>
      <c r="DI56" s="288"/>
      <c r="DJ56" s="288"/>
      <c r="DK56" s="288"/>
      <c r="DL56" s="288"/>
      <c r="DM56" s="288"/>
      <c r="DN56" s="288"/>
      <c r="DO56" s="288"/>
      <c r="DP56" s="288"/>
      <c r="DQ56" s="288"/>
      <c r="DR56" s="288"/>
      <c r="DS56" s="288"/>
      <c r="DT56" s="288"/>
      <c r="DU56" s="288"/>
      <c r="DV56" s="288"/>
      <c r="DW56" s="288"/>
      <c r="DX56" s="288"/>
      <c r="DY56" s="288"/>
      <c r="DZ56" s="288"/>
      <c r="EA56" s="288"/>
      <c r="EB56" s="288"/>
      <c r="EC56" s="288"/>
      <c r="ED56" s="288"/>
      <c r="EE56" s="288"/>
      <c r="EF56" s="288"/>
      <c r="EG56" s="288"/>
      <c r="EH56" s="288"/>
      <c r="EI56" s="288"/>
      <c r="EJ56" s="288"/>
      <c r="EK56" s="288"/>
      <c r="EL56" s="288"/>
      <c r="EM56" s="288"/>
      <c r="EN56" s="288"/>
      <c r="EO56" s="288"/>
      <c r="EP56" s="288"/>
      <c r="EQ56" s="288"/>
      <c r="ER56" s="288"/>
      <c r="ES56" s="288"/>
      <c r="ET56" s="288"/>
      <c r="EU56" s="288"/>
      <c r="EV56" s="288"/>
      <c r="EW56" s="288"/>
      <c r="EX56" s="288"/>
      <c r="EY56" s="288"/>
      <c r="EZ56" s="288"/>
      <c r="FA56" s="288"/>
      <c r="FB56" s="288"/>
      <c r="FC56" s="288"/>
      <c r="FD56" s="288"/>
      <c r="FE56" s="288"/>
      <c r="FF56" s="288"/>
      <c r="FG56" s="288"/>
      <c r="FH56" s="288"/>
      <c r="FI56" s="288"/>
      <c r="FJ56" s="288"/>
      <c r="FK56" s="288"/>
      <c r="FL56" s="288"/>
      <c r="FM56" s="288"/>
      <c r="FN56" s="288"/>
      <c r="FO56" s="288"/>
      <c r="FP56" s="288"/>
      <c r="FQ56" s="288"/>
      <c r="FR56" s="288"/>
      <c r="FS56" s="288"/>
      <c r="FT56" s="288"/>
      <c r="FU56" s="288"/>
      <c r="FV56" s="288"/>
      <c r="FW56" s="288"/>
      <c r="FX56" s="288"/>
      <c r="FY56" s="288"/>
      <c r="FZ56" s="288"/>
      <c r="GA56" s="288"/>
      <c r="GB56" s="288"/>
      <c r="GC56" s="288"/>
      <c r="GD56" s="288"/>
      <c r="GE56" s="288"/>
      <c r="GF56" s="288"/>
      <c r="GG56" s="288"/>
      <c r="GH56" s="288"/>
      <c r="GI56" s="288"/>
      <c r="GJ56" s="288"/>
      <c r="GK56" s="288"/>
      <c r="GL56" s="288"/>
      <c r="GM56" s="288"/>
      <c r="GN56" s="288"/>
      <c r="GO56" s="288"/>
    </row>
    <row r="57" spans="1:197" ht="21.75" thickBot="1" x14ac:dyDescent="0.4">
      <c r="A57" s="290" t="s">
        <v>27</v>
      </c>
      <c r="B57" s="291">
        <f>(B55-B56)/B56</f>
        <v>0.36146535305240446</v>
      </c>
      <c r="C57" s="291">
        <f t="shared" ref="C57:O57" si="3">(C55-C56)/C56</f>
        <v>8.671228900184641E-2</v>
      </c>
      <c r="D57" s="291">
        <f t="shared" si="3"/>
        <v>9.5078664580503888E-2</v>
      </c>
      <c r="E57" s="291">
        <f t="shared" si="3"/>
        <v>6.1872602252810043E-2</v>
      </c>
      <c r="F57" s="291">
        <f t="shared" si="3"/>
        <v>6.7607208842500918E-2</v>
      </c>
      <c r="G57" s="291">
        <f t="shared" si="3"/>
        <v>7.26079471520647E-2</v>
      </c>
      <c r="H57" s="291">
        <f t="shared" si="3"/>
        <v>2.4426302786483699E-3</v>
      </c>
      <c r="I57" s="291">
        <f t="shared" si="3"/>
        <v>0.12147105065281302</v>
      </c>
      <c r="J57" s="291">
        <f t="shared" si="3"/>
        <v>8.7886108138200622E-2</v>
      </c>
      <c r="K57" s="291">
        <f t="shared" si="3"/>
        <v>0.23589706702152538</v>
      </c>
      <c r="L57" s="291">
        <f t="shared" si="3"/>
        <v>0.10302755157052487</v>
      </c>
      <c r="M57" s="291">
        <f t="shared" si="3"/>
        <v>-6.1705301884411298E-2</v>
      </c>
      <c r="N57" s="291">
        <f t="shared" si="3"/>
        <v>7.0028902562966108E-2</v>
      </c>
      <c r="O57" s="291">
        <f t="shared" si="3"/>
        <v>9.5183694723289247E-2</v>
      </c>
      <c r="P57" s="292"/>
      <c r="Q57" s="293"/>
      <c r="R57" s="282"/>
      <c r="S57" s="197"/>
    </row>
    <row r="58" spans="1:197" ht="21.75" thickBot="1" x14ac:dyDescent="0.4">
      <c r="A58" s="294" t="s">
        <v>31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6"/>
      <c r="Q58" s="296"/>
      <c r="R58" s="282"/>
      <c r="S58" s="197"/>
    </row>
    <row r="59" spans="1:197" s="57" customFormat="1" ht="21.75" thickBot="1" x14ac:dyDescent="0.4">
      <c r="A59" s="144" t="s">
        <v>64</v>
      </c>
      <c r="B59" s="214">
        <v>0</v>
      </c>
      <c r="C59" s="214">
        <v>0</v>
      </c>
      <c r="D59" s="214">
        <v>0</v>
      </c>
      <c r="E59" s="214">
        <v>0</v>
      </c>
      <c r="F59" s="214">
        <v>0</v>
      </c>
      <c r="G59" s="214">
        <v>0</v>
      </c>
      <c r="H59" s="214">
        <v>0</v>
      </c>
      <c r="I59" s="214">
        <v>0</v>
      </c>
      <c r="J59" s="95">
        <v>755.51</v>
      </c>
      <c r="K59" s="214">
        <v>0</v>
      </c>
      <c r="L59" s="214">
        <v>0</v>
      </c>
      <c r="M59" s="214">
        <v>116.53</v>
      </c>
      <c r="N59" s="214">
        <v>0</v>
      </c>
      <c r="O59" s="54">
        <f t="shared" ref="O59:O72" si="4">B59+C59+F59+G59+J59+K59+L59+M59+N59</f>
        <v>872.04</v>
      </c>
      <c r="P59" s="297">
        <f>(O59-O60)/O60</f>
        <v>0.75531400966183559</v>
      </c>
      <c r="Q59" s="195">
        <f>O59/$O$84</f>
        <v>4.606613271847023E-3</v>
      </c>
      <c r="R59" s="196">
        <f>O59-O60</f>
        <v>375.23999999999995</v>
      </c>
      <c r="S59" s="197"/>
    </row>
    <row r="60" spans="1:197" s="298" customFormat="1" ht="21.75" thickBot="1" x14ac:dyDescent="0.4">
      <c r="A60" s="79" t="s">
        <v>16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222">
        <v>423.43</v>
      </c>
      <c r="K60" s="45">
        <v>0</v>
      </c>
      <c r="L60" s="45">
        <v>0</v>
      </c>
      <c r="M60" s="45">
        <v>73.37</v>
      </c>
      <c r="N60" s="45">
        <v>0</v>
      </c>
      <c r="O60" s="21">
        <f t="shared" si="4"/>
        <v>496.8</v>
      </c>
      <c r="P60" s="200"/>
      <c r="Q60" s="201"/>
      <c r="R60" s="202"/>
      <c r="S60" s="203"/>
      <c r="T60" s="203"/>
      <c r="U60" s="203"/>
      <c r="V60" s="203"/>
      <c r="W60" s="203"/>
      <c r="X60" s="203"/>
      <c r="Y60" s="203"/>
      <c r="Z60" s="203"/>
      <c r="AA60" s="203"/>
      <c r="AB60" s="203"/>
      <c r="AC60" s="203"/>
      <c r="AD60" s="203"/>
      <c r="AE60" s="203"/>
      <c r="AF60" s="203"/>
      <c r="AG60" s="203"/>
      <c r="AH60" s="203"/>
      <c r="AI60" s="203"/>
      <c r="AJ60" s="203"/>
      <c r="AK60" s="203"/>
      <c r="AL60" s="203"/>
      <c r="AM60" s="203"/>
      <c r="AN60" s="203"/>
      <c r="AO60" s="203"/>
      <c r="AP60" s="203"/>
      <c r="AQ60" s="203"/>
      <c r="AR60" s="203"/>
      <c r="AS60" s="203"/>
      <c r="AT60" s="203"/>
      <c r="AU60" s="203"/>
      <c r="AV60" s="203"/>
      <c r="AW60" s="203"/>
      <c r="AX60" s="203"/>
      <c r="AY60" s="203"/>
      <c r="AZ60" s="203"/>
      <c r="BA60" s="203"/>
      <c r="BB60" s="203"/>
      <c r="BC60" s="203"/>
      <c r="BD60" s="203"/>
      <c r="BE60" s="203"/>
      <c r="BF60" s="203"/>
      <c r="BG60" s="203"/>
      <c r="BH60" s="203"/>
      <c r="BI60" s="203"/>
      <c r="BJ60" s="203"/>
      <c r="BK60" s="203"/>
      <c r="BL60" s="203"/>
      <c r="BM60" s="203"/>
      <c r="BN60" s="203"/>
      <c r="BO60" s="203"/>
      <c r="BP60" s="203"/>
      <c r="BQ60" s="203"/>
      <c r="BR60" s="203"/>
      <c r="BS60" s="203"/>
      <c r="BT60" s="203"/>
      <c r="BU60" s="203"/>
      <c r="BV60" s="203"/>
      <c r="BW60" s="203"/>
      <c r="BX60" s="203"/>
      <c r="BY60" s="203"/>
      <c r="BZ60" s="203"/>
      <c r="CA60" s="203"/>
      <c r="CB60" s="203"/>
      <c r="CC60" s="203"/>
      <c r="CD60" s="203"/>
      <c r="CE60" s="203"/>
      <c r="CF60" s="203"/>
      <c r="CG60" s="203"/>
      <c r="CH60" s="203"/>
      <c r="CI60" s="203"/>
      <c r="CJ60" s="203"/>
      <c r="CK60" s="203"/>
      <c r="CL60" s="203"/>
      <c r="CM60" s="203"/>
      <c r="CN60" s="203"/>
      <c r="CO60" s="203"/>
      <c r="CP60" s="203"/>
      <c r="CQ60" s="203"/>
      <c r="CR60" s="203"/>
      <c r="CS60" s="203"/>
      <c r="CT60" s="203"/>
      <c r="CU60" s="203"/>
      <c r="CV60" s="203"/>
      <c r="CW60" s="203"/>
      <c r="CX60" s="203"/>
      <c r="CY60" s="203"/>
      <c r="CZ60" s="203"/>
      <c r="DA60" s="203"/>
      <c r="DB60" s="203"/>
      <c r="DC60" s="203"/>
      <c r="DD60" s="203"/>
      <c r="DE60" s="203"/>
      <c r="DF60" s="203"/>
      <c r="DG60" s="203"/>
      <c r="DH60" s="204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  <c r="EI60" s="205"/>
      <c r="EJ60" s="205"/>
      <c r="EK60" s="205"/>
      <c r="EL60" s="205"/>
      <c r="EM60" s="205"/>
      <c r="EN60" s="205"/>
      <c r="EO60" s="205"/>
      <c r="EP60" s="205"/>
      <c r="EQ60" s="205"/>
      <c r="ER60" s="205"/>
      <c r="ES60" s="205"/>
      <c r="ET60" s="205"/>
      <c r="EU60" s="205"/>
      <c r="EV60" s="205"/>
      <c r="EW60" s="205"/>
      <c r="EX60" s="205"/>
      <c r="EY60" s="205"/>
      <c r="EZ60" s="205"/>
      <c r="FA60" s="205"/>
      <c r="FB60" s="205"/>
      <c r="FC60" s="205"/>
      <c r="FD60" s="205"/>
      <c r="FE60" s="205"/>
      <c r="FF60" s="205"/>
      <c r="FG60" s="205"/>
      <c r="FH60" s="205"/>
      <c r="FI60" s="205"/>
      <c r="FJ60" s="205"/>
      <c r="FK60" s="205"/>
      <c r="FL60" s="205"/>
      <c r="FM60" s="205"/>
      <c r="FN60" s="205"/>
      <c r="FO60" s="205"/>
      <c r="FP60" s="205"/>
      <c r="FQ60" s="205"/>
      <c r="FR60" s="205"/>
      <c r="FS60" s="205"/>
      <c r="FT60" s="205"/>
      <c r="FU60" s="205"/>
      <c r="FV60" s="205"/>
      <c r="FW60" s="205"/>
      <c r="FX60" s="205"/>
      <c r="FY60" s="205"/>
      <c r="FZ60" s="205"/>
      <c r="GA60" s="205"/>
      <c r="GB60" s="205"/>
      <c r="GC60" s="205"/>
      <c r="GD60" s="205"/>
      <c r="GE60" s="205"/>
      <c r="GF60" s="205"/>
      <c r="GG60" s="205"/>
      <c r="GH60" s="205"/>
      <c r="GI60" s="205"/>
      <c r="GJ60" s="205"/>
      <c r="GK60" s="205"/>
      <c r="GL60" s="205"/>
      <c r="GM60" s="205"/>
      <c r="GN60" s="205"/>
      <c r="GO60" s="205"/>
    </row>
    <row r="61" spans="1:197" s="57" customFormat="1" ht="21.75" thickBot="1" x14ac:dyDescent="0.4">
      <c r="A61" s="144" t="s">
        <v>79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100">
        <v>2384.84</v>
      </c>
      <c r="K61" s="47">
        <v>0</v>
      </c>
      <c r="L61" s="47">
        <v>0</v>
      </c>
      <c r="M61" s="47">
        <v>136.82</v>
      </c>
      <c r="N61" s="47">
        <v>0</v>
      </c>
      <c r="O61" s="54">
        <f t="shared" si="4"/>
        <v>2521.6600000000003</v>
      </c>
      <c r="P61" s="207">
        <f>(O61-O62)/O62</f>
        <v>0.14911321339385003</v>
      </c>
      <c r="Q61" s="208">
        <f>O61/$O$84</f>
        <v>1.332084815270603E-2</v>
      </c>
      <c r="R61" s="196">
        <f>O61-O62</f>
        <v>327.22000000000025</v>
      </c>
      <c r="S61" s="197"/>
    </row>
    <row r="62" spans="1:197" s="205" customFormat="1" ht="21.75" thickBot="1" x14ac:dyDescent="0.4">
      <c r="A62" s="79" t="s">
        <v>16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  <c r="H62" s="45">
        <v>0</v>
      </c>
      <c r="I62" s="116">
        <v>0</v>
      </c>
      <c r="J62" s="116">
        <v>2014.74</v>
      </c>
      <c r="K62" s="45">
        <v>0</v>
      </c>
      <c r="L62" s="45">
        <v>0</v>
      </c>
      <c r="M62" s="45">
        <v>179.7</v>
      </c>
      <c r="N62" s="45">
        <v>0</v>
      </c>
      <c r="O62" s="21">
        <f t="shared" si="4"/>
        <v>2194.44</v>
      </c>
      <c r="P62" s="200"/>
      <c r="Q62" s="201"/>
      <c r="R62" s="202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3"/>
      <c r="BU62" s="203"/>
      <c r="BV62" s="203"/>
      <c r="BW62" s="203"/>
      <c r="BX62" s="203"/>
      <c r="BY62" s="203"/>
      <c r="BZ62" s="203"/>
      <c r="CA62" s="203"/>
      <c r="CB62" s="203"/>
      <c r="CC62" s="203"/>
      <c r="CD62" s="203"/>
      <c r="CE62" s="203"/>
      <c r="CF62" s="203"/>
      <c r="CG62" s="203"/>
      <c r="CH62" s="203"/>
      <c r="CI62" s="203"/>
      <c r="CJ62" s="203"/>
      <c r="CK62" s="203"/>
      <c r="CL62" s="203"/>
      <c r="CM62" s="203"/>
      <c r="CN62" s="203"/>
      <c r="CO62" s="203"/>
      <c r="CP62" s="203"/>
      <c r="CQ62" s="203"/>
      <c r="CR62" s="203"/>
      <c r="CS62" s="203"/>
      <c r="CT62" s="203"/>
      <c r="CU62" s="203"/>
      <c r="CV62" s="203"/>
      <c r="CW62" s="203"/>
      <c r="CX62" s="203"/>
      <c r="CY62" s="203"/>
      <c r="CZ62" s="203"/>
      <c r="DA62" s="203"/>
      <c r="DB62" s="203"/>
      <c r="DC62" s="203"/>
      <c r="DD62" s="203"/>
      <c r="DE62" s="203"/>
      <c r="DF62" s="203"/>
      <c r="DG62" s="203"/>
      <c r="DH62" s="204"/>
    </row>
    <row r="63" spans="1:197" s="57" customFormat="1" ht="21.75" thickBot="1" x14ac:dyDescent="0.4">
      <c r="A63" s="25" t="s">
        <v>67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100">
        <v>568.15</v>
      </c>
      <c r="K63" s="47">
        <v>0</v>
      </c>
      <c r="L63" s="47">
        <v>0</v>
      </c>
      <c r="M63" s="47">
        <v>8.0500000000000007</v>
      </c>
      <c r="N63" s="47">
        <v>0</v>
      </c>
      <c r="O63" s="54">
        <f t="shared" si="4"/>
        <v>576.19999999999993</v>
      </c>
      <c r="P63" s="207">
        <f>(O63-O64)/O64</f>
        <v>0.18848232333649589</v>
      </c>
      <c r="Q63" s="208">
        <f>O63/$O$84</f>
        <v>3.043817447867362E-3</v>
      </c>
      <c r="R63" s="196">
        <f>O63-O64</f>
        <v>91.379999999999939</v>
      </c>
      <c r="S63" s="197"/>
    </row>
    <row r="64" spans="1:197" s="205" customFormat="1" ht="21.75" thickBot="1" x14ac:dyDescent="0.4">
      <c r="A64" s="79" t="s">
        <v>16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  <c r="H64" s="45">
        <v>0</v>
      </c>
      <c r="I64" s="116">
        <v>0</v>
      </c>
      <c r="J64" s="116">
        <v>469.48</v>
      </c>
      <c r="K64" s="45">
        <v>0</v>
      </c>
      <c r="L64" s="45">
        <v>0</v>
      </c>
      <c r="M64" s="45">
        <v>15.34</v>
      </c>
      <c r="N64" s="45">
        <v>0</v>
      </c>
      <c r="O64" s="21">
        <f t="shared" si="4"/>
        <v>484.82</v>
      </c>
      <c r="P64" s="200"/>
      <c r="Q64" s="201"/>
      <c r="R64" s="202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203"/>
      <c r="AW64" s="203"/>
      <c r="AX64" s="203"/>
      <c r="AY64" s="203"/>
      <c r="AZ64" s="203"/>
      <c r="BA64" s="203"/>
      <c r="BB64" s="203"/>
      <c r="BC64" s="203"/>
      <c r="BD64" s="203"/>
      <c r="BE64" s="203"/>
      <c r="BF64" s="203"/>
      <c r="BG64" s="203"/>
      <c r="BH64" s="203"/>
      <c r="BI64" s="203"/>
      <c r="BJ64" s="203"/>
      <c r="BK64" s="203"/>
      <c r="BL64" s="203"/>
      <c r="BM64" s="203"/>
      <c r="BN64" s="203"/>
      <c r="BO64" s="203"/>
      <c r="BP64" s="203"/>
      <c r="BQ64" s="203"/>
      <c r="BR64" s="203"/>
      <c r="BS64" s="203"/>
      <c r="BT64" s="203"/>
      <c r="BU64" s="203"/>
      <c r="BV64" s="203"/>
      <c r="BW64" s="203"/>
      <c r="BX64" s="203"/>
      <c r="BY64" s="203"/>
      <c r="BZ64" s="203"/>
      <c r="CA64" s="203"/>
      <c r="CB64" s="203"/>
      <c r="CC64" s="203"/>
      <c r="CD64" s="203"/>
      <c r="CE64" s="203"/>
      <c r="CF64" s="203"/>
      <c r="CG64" s="203"/>
      <c r="CH64" s="203"/>
      <c r="CI64" s="203"/>
      <c r="CJ64" s="203"/>
      <c r="CK64" s="203"/>
      <c r="CL64" s="203"/>
      <c r="CM64" s="203"/>
      <c r="CN64" s="203"/>
      <c r="CO64" s="203"/>
      <c r="CP64" s="203"/>
      <c r="CQ64" s="203"/>
      <c r="CR64" s="203"/>
      <c r="CS64" s="203"/>
      <c r="CT64" s="203"/>
      <c r="CU64" s="203"/>
      <c r="CV64" s="203"/>
      <c r="CW64" s="203"/>
      <c r="CX64" s="203"/>
      <c r="CY64" s="203"/>
      <c r="CZ64" s="203"/>
      <c r="DA64" s="203"/>
      <c r="DB64" s="203"/>
      <c r="DC64" s="203"/>
      <c r="DD64" s="203"/>
      <c r="DE64" s="203"/>
      <c r="DF64" s="203"/>
      <c r="DG64" s="203"/>
      <c r="DH64" s="204"/>
    </row>
    <row r="65" spans="1:112" s="57" customFormat="1" ht="21.75" thickBot="1" x14ac:dyDescent="0.4">
      <c r="A65" s="25" t="s">
        <v>32</v>
      </c>
      <c r="B65" s="83">
        <v>0</v>
      </c>
      <c r="C65" s="103">
        <v>0</v>
      </c>
      <c r="D65" s="83">
        <v>0</v>
      </c>
      <c r="E65" s="83">
        <v>0</v>
      </c>
      <c r="F65" s="103">
        <v>0</v>
      </c>
      <c r="G65" s="83">
        <v>0</v>
      </c>
      <c r="H65" s="103">
        <v>0</v>
      </c>
      <c r="I65" s="83">
        <v>0</v>
      </c>
      <c r="J65" s="299">
        <v>1179.04</v>
      </c>
      <c r="K65" s="47">
        <v>0</v>
      </c>
      <c r="L65" s="47">
        <v>0</v>
      </c>
      <c r="M65" s="47">
        <v>63.84</v>
      </c>
      <c r="N65" s="47">
        <v>0</v>
      </c>
      <c r="O65" s="54">
        <f t="shared" si="4"/>
        <v>1242.8799999999999</v>
      </c>
      <c r="P65" s="207">
        <f>(O65-O66)/O66</f>
        <v>0.31242542317398958</v>
      </c>
      <c r="Q65" s="208">
        <f>O65/$O$84</f>
        <v>6.5656019257295858E-3</v>
      </c>
      <c r="R65" s="196">
        <f>O65-O66</f>
        <v>295.86999999999989</v>
      </c>
      <c r="S65" s="197"/>
    </row>
    <row r="66" spans="1:112" s="205" customFormat="1" ht="21.75" thickBot="1" x14ac:dyDescent="0.4">
      <c r="A66" s="79" t="s">
        <v>16</v>
      </c>
      <c r="B66" s="300">
        <v>0</v>
      </c>
      <c r="C66" s="301">
        <v>0</v>
      </c>
      <c r="D66" s="300">
        <v>0</v>
      </c>
      <c r="E66" s="114">
        <v>0</v>
      </c>
      <c r="F66" s="301">
        <v>0</v>
      </c>
      <c r="G66" s="300">
        <v>0</v>
      </c>
      <c r="H66" s="301">
        <v>0</v>
      </c>
      <c r="I66" s="114">
        <v>0</v>
      </c>
      <c r="J66" s="115">
        <v>914.49</v>
      </c>
      <c r="K66" s="45">
        <v>0</v>
      </c>
      <c r="L66" s="45">
        <v>0</v>
      </c>
      <c r="M66" s="45">
        <v>32.520000000000003</v>
      </c>
      <c r="N66" s="45">
        <v>0</v>
      </c>
      <c r="O66" s="21">
        <f t="shared" si="4"/>
        <v>947.01</v>
      </c>
      <c r="P66" s="200"/>
      <c r="Q66" s="201"/>
      <c r="R66" s="202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  <c r="AS66" s="203"/>
      <c r="AT66" s="203"/>
      <c r="AU66" s="203"/>
      <c r="AV66" s="203"/>
      <c r="AW66" s="203"/>
      <c r="AX66" s="203"/>
      <c r="AY66" s="203"/>
      <c r="AZ66" s="203"/>
      <c r="BA66" s="203"/>
      <c r="BB66" s="203"/>
      <c r="BC66" s="203"/>
      <c r="BD66" s="203"/>
      <c r="BE66" s="203"/>
      <c r="BF66" s="203"/>
      <c r="BG66" s="203"/>
      <c r="BH66" s="203"/>
      <c r="BI66" s="203"/>
      <c r="BJ66" s="203"/>
      <c r="BK66" s="203"/>
      <c r="BL66" s="203"/>
      <c r="BM66" s="203"/>
      <c r="BN66" s="203"/>
      <c r="BO66" s="203"/>
      <c r="BP66" s="203"/>
      <c r="BQ66" s="203"/>
      <c r="BR66" s="203"/>
      <c r="BS66" s="203"/>
      <c r="BT66" s="203"/>
      <c r="BU66" s="203"/>
      <c r="BV66" s="203"/>
      <c r="BW66" s="203"/>
      <c r="BX66" s="203"/>
      <c r="BY66" s="203"/>
      <c r="BZ66" s="203"/>
      <c r="CA66" s="203"/>
      <c r="CB66" s="203"/>
      <c r="CC66" s="203"/>
      <c r="CD66" s="203"/>
      <c r="CE66" s="203"/>
      <c r="CF66" s="203"/>
      <c r="CG66" s="203"/>
      <c r="CH66" s="203"/>
      <c r="CI66" s="203"/>
      <c r="CJ66" s="203"/>
      <c r="CK66" s="203"/>
      <c r="CL66" s="203"/>
      <c r="CM66" s="203"/>
      <c r="CN66" s="203"/>
      <c r="CO66" s="203"/>
      <c r="CP66" s="203"/>
      <c r="CQ66" s="203"/>
      <c r="CR66" s="203"/>
      <c r="CS66" s="203"/>
      <c r="CT66" s="203"/>
      <c r="CU66" s="203"/>
      <c r="CV66" s="203"/>
      <c r="CW66" s="203"/>
      <c r="CX66" s="203"/>
      <c r="CY66" s="203"/>
      <c r="CZ66" s="203"/>
      <c r="DA66" s="203"/>
      <c r="DB66" s="203"/>
      <c r="DC66" s="203"/>
      <c r="DD66" s="203"/>
      <c r="DE66" s="203"/>
      <c r="DF66" s="203"/>
      <c r="DG66" s="203"/>
      <c r="DH66" s="204"/>
    </row>
    <row r="67" spans="1:112" s="203" customFormat="1" ht="21.75" thickBot="1" x14ac:dyDescent="0.4">
      <c r="A67" s="25" t="s">
        <v>75</v>
      </c>
      <c r="B67" s="54">
        <v>0</v>
      </c>
      <c r="C67" s="54">
        <v>0</v>
      </c>
      <c r="D67" s="54">
        <v>0</v>
      </c>
      <c r="E67" s="43">
        <v>0</v>
      </c>
      <c r="F67" s="54">
        <v>0</v>
      </c>
      <c r="G67" s="54">
        <v>0</v>
      </c>
      <c r="H67" s="54">
        <v>0</v>
      </c>
      <c r="I67" s="43">
        <v>0</v>
      </c>
      <c r="J67" s="43">
        <v>5.98</v>
      </c>
      <c r="K67" s="47">
        <v>0</v>
      </c>
      <c r="L67" s="47">
        <v>0</v>
      </c>
      <c r="M67" s="47">
        <v>0</v>
      </c>
      <c r="N67" s="47">
        <v>0</v>
      </c>
      <c r="O67" s="47">
        <f t="shared" si="4"/>
        <v>5.98</v>
      </c>
      <c r="P67" s="302">
        <f>(O67-O68)/O68</f>
        <v>0.4621026894865527</v>
      </c>
      <c r="Q67" s="208">
        <f>O67/$O$84</f>
        <v>3.1589774970924732E-5</v>
      </c>
      <c r="R67" s="196">
        <f>O67-O68</f>
        <v>1.8900000000000006</v>
      </c>
    </row>
    <row r="68" spans="1:112" s="203" customFormat="1" ht="21.75" thickBot="1" x14ac:dyDescent="0.4">
      <c r="A68" s="79" t="s">
        <v>16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5">
        <v>0</v>
      </c>
      <c r="J68" s="45">
        <v>4.09</v>
      </c>
      <c r="K68" s="45">
        <v>0</v>
      </c>
      <c r="L68" s="45">
        <v>0</v>
      </c>
      <c r="M68" s="45">
        <v>0</v>
      </c>
      <c r="N68" s="45">
        <v>0</v>
      </c>
      <c r="O68" s="45">
        <f t="shared" si="4"/>
        <v>4.09</v>
      </c>
      <c r="P68" s="303"/>
      <c r="Q68" s="304"/>
      <c r="R68" s="305"/>
    </row>
    <row r="69" spans="1:112" s="242" customFormat="1" ht="21.75" thickBot="1" x14ac:dyDescent="0.4">
      <c r="A69" s="25" t="s">
        <v>33</v>
      </c>
      <c r="B69" s="306">
        <v>0</v>
      </c>
      <c r="C69" s="306">
        <v>0</v>
      </c>
      <c r="D69" s="306">
        <v>0</v>
      </c>
      <c r="E69" s="306">
        <v>0</v>
      </c>
      <c r="F69" s="306">
        <v>0</v>
      </c>
      <c r="G69" s="306">
        <v>0</v>
      </c>
      <c r="H69" s="306">
        <v>0</v>
      </c>
      <c r="I69" s="307">
        <v>0</v>
      </c>
      <c r="J69" s="275">
        <v>2231.7399999999998</v>
      </c>
      <c r="K69" s="306">
        <v>0</v>
      </c>
      <c r="L69" s="306">
        <v>0</v>
      </c>
      <c r="M69" s="306">
        <v>157.25</v>
      </c>
      <c r="N69" s="306">
        <v>0</v>
      </c>
      <c r="O69" s="42">
        <f>B69+C69+F69+G69+J69+K69+L69+M69+N69</f>
        <v>2388.9899999999998</v>
      </c>
      <c r="P69" s="227">
        <f>(O69-O70)/O70</f>
        <v>0.30861972633354873</v>
      </c>
      <c r="Q69" s="308">
        <f>O69/$O$84</f>
        <v>1.2620009449463119E-2</v>
      </c>
      <c r="R69" s="309">
        <f>O69-O70</f>
        <v>563.40999999999985</v>
      </c>
      <c r="S69" s="241"/>
    </row>
    <row r="70" spans="1:112" s="205" customFormat="1" ht="21.75" thickBot="1" x14ac:dyDescent="0.4">
      <c r="A70" s="79" t="s">
        <v>34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  <c r="H70" s="45">
        <v>0</v>
      </c>
      <c r="I70" s="116">
        <v>0</v>
      </c>
      <c r="J70" s="58">
        <v>1681.33</v>
      </c>
      <c r="K70" s="45">
        <v>0</v>
      </c>
      <c r="L70" s="45">
        <v>0</v>
      </c>
      <c r="M70" s="45">
        <v>144.25</v>
      </c>
      <c r="N70" s="45">
        <v>0</v>
      </c>
      <c r="O70" s="21">
        <f>B70+C70+F70+G70+J70+K70+L70+M70+N70</f>
        <v>1825.58</v>
      </c>
      <c r="P70" s="200"/>
      <c r="Q70" s="201"/>
      <c r="R70" s="20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  <c r="AS70" s="203"/>
      <c r="AT70" s="203"/>
      <c r="AU70" s="203"/>
      <c r="AV70" s="203"/>
      <c r="AW70" s="203"/>
      <c r="AX70" s="203"/>
      <c r="AY70" s="203"/>
      <c r="AZ70" s="203"/>
      <c r="BA70" s="203"/>
      <c r="BB70" s="203"/>
      <c r="BC70" s="203"/>
      <c r="BD70" s="203"/>
      <c r="BE70" s="203"/>
      <c r="BF70" s="203"/>
      <c r="BG70" s="203"/>
      <c r="BH70" s="203"/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/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3"/>
      <c r="CQ70" s="203"/>
      <c r="CR70" s="203"/>
      <c r="CS70" s="203"/>
      <c r="CT70" s="203"/>
      <c r="CU70" s="203"/>
      <c r="CV70" s="203"/>
      <c r="CW70" s="203"/>
      <c r="CX70" s="203"/>
      <c r="CY70" s="203"/>
      <c r="CZ70" s="203"/>
      <c r="DA70" s="203"/>
      <c r="DB70" s="203"/>
      <c r="DC70" s="203"/>
      <c r="DD70" s="203"/>
      <c r="DE70" s="203"/>
      <c r="DF70" s="203"/>
      <c r="DG70" s="203"/>
      <c r="DH70" s="204"/>
    </row>
    <row r="71" spans="1:112" s="261" customFormat="1" ht="21.75" thickBot="1" x14ac:dyDescent="0.4">
      <c r="A71" s="25" t="s">
        <v>61</v>
      </c>
      <c r="B71" s="310">
        <v>0</v>
      </c>
      <c r="C71" s="53">
        <v>0</v>
      </c>
      <c r="D71" s="255">
        <v>0</v>
      </c>
      <c r="E71" s="255">
        <v>0</v>
      </c>
      <c r="F71" s="310">
        <v>0</v>
      </c>
      <c r="G71" s="53">
        <v>0</v>
      </c>
      <c r="H71" s="255">
        <v>0</v>
      </c>
      <c r="I71" s="255">
        <v>0</v>
      </c>
      <c r="J71" s="53">
        <v>6719.83</v>
      </c>
      <c r="K71" s="255">
        <v>0</v>
      </c>
      <c r="L71" s="255">
        <v>0</v>
      </c>
      <c r="M71" s="255">
        <v>142.6</v>
      </c>
      <c r="N71" s="255">
        <v>0</v>
      </c>
      <c r="O71" s="54">
        <f t="shared" si="4"/>
        <v>6862.43</v>
      </c>
      <c r="P71" s="311">
        <f>(O71-O72)/O72</f>
        <v>0.27051921026127151</v>
      </c>
      <c r="Q71" s="312">
        <f>O71/$O$84</f>
        <v>3.6251274156140968E-2</v>
      </c>
      <c r="R71" s="313">
        <f>O71-O72</f>
        <v>1461.1500000000005</v>
      </c>
    </row>
    <row r="72" spans="1:112" s="203" customFormat="1" ht="21.75" thickBot="1" x14ac:dyDescent="0.4">
      <c r="A72" s="79" t="s">
        <v>34</v>
      </c>
      <c r="B72" s="50">
        <v>0</v>
      </c>
      <c r="C72" s="116">
        <v>0</v>
      </c>
      <c r="D72" s="45">
        <v>0</v>
      </c>
      <c r="E72" s="254">
        <v>0</v>
      </c>
      <c r="F72" s="254">
        <v>0</v>
      </c>
      <c r="G72" s="116">
        <v>0</v>
      </c>
      <c r="H72" s="116">
        <v>0</v>
      </c>
      <c r="I72" s="50">
        <v>0</v>
      </c>
      <c r="J72" s="50">
        <v>5285.08</v>
      </c>
      <c r="K72" s="50">
        <v>0</v>
      </c>
      <c r="L72" s="222">
        <v>0</v>
      </c>
      <c r="M72" s="116">
        <v>116.2</v>
      </c>
      <c r="N72" s="116">
        <v>0</v>
      </c>
      <c r="O72" s="21">
        <f t="shared" si="4"/>
        <v>5401.28</v>
      </c>
      <c r="P72" s="303"/>
      <c r="Q72" s="304"/>
      <c r="R72" s="202"/>
    </row>
    <row r="73" spans="1:112" ht="21.75" thickBot="1" x14ac:dyDescent="0.4">
      <c r="A73" s="314" t="s">
        <v>35</v>
      </c>
      <c r="B73" s="315">
        <f t="shared" ref="B73:O73" si="5">SUM(B59,B61,B63,B65,B67,B69,B71)</f>
        <v>0</v>
      </c>
      <c r="C73" s="315">
        <f t="shared" si="5"/>
        <v>0</v>
      </c>
      <c r="D73" s="315">
        <f t="shared" si="5"/>
        <v>0</v>
      </c>
      <c r="E73" s="315">
        <f t="shared" si="5"/>
        <v>0</v>
      </c>
      <c r="F73" s="315">
        <f t="shared" si="5"/>
        <v>0</v>
      </c>
      <c r="G73" s="315">
        <f t="shared" si="5"/>
        <v>0</v>
      </c>
      <c r="H73" s="315">
        <f t="shared" si="5"/>
        <v>0</v>
      </c>
      <c r="I73" s="315">
        <f t="shared" si="5"/>
        <v>0</v>
      </c>
      <c r="J73" s="315">
        <f>SUM(J59,J61,J63,J65,J67,J69,J71)</f>
        <v>13845.09</v>
      </c>
      <c r="K73" s="315">
        <f t="shared" si="5"/>
        <v>0</v>
      </c>
      <c r="L73" s="315">
        <f t="shared" si="5"/>
        <v>0</v>
      </c>
      <c r="M73" s="315">
        <f t="shared" si="5"/>
        <v>625.09</v>
      </c>
      <c r="N73" s="315">
        <f t="shared" si="5"/>
        <v>0</v>
      </c>
      <c r="O73" s="315">
        <f t="shared" si="5"/>
        <v>14470.18</v>
      </c>
      <c r="P73" s="292">
        <f>(O73-O74)/O74</f>
        <v>0.27445433423580368</v>
      </c>
      <c r="Q73" s="293">
        <f>O73/$O$84</f>
        <v>7.643975417872502E-2</v>
      </c>
      <c r="R73" s="30">
        <f>O73-O74</f>
        <v>3116.16</v>
      </c>
      <c r="S73" s="197"/>
    </row>
    <row r="74" spans="1:112" ht="21.75" thickBot="1" x14ac:dyDescent="0.4">
      <c r="A74" s="283" t="s">
        <v>26</v>
      </c>
      <c r="B74" s="249">
        <f t="shared" ref="B74:O74" si="6">SUM(B60,B62,B64,B66,B68,B70,B72)</f>
        <v>0</v>
      </c>
      <c r="C74" s="249">
        <f t="shared" si="6"/>
        <v>0</v>
      </c>
      <c r="D74" s="249">
        <f t="shared" si="6"/>
        <v>0</v>
      </c>
      <c r="E74" s="249">
        <f t="shared" si="6"/>
        <v>0</v>
      </c>
      <c r="F74" s="249">
        <f t="shared" si="6"/>
        <v>0</v>
      </c>
      <c r="G74" s="249">
        <f t="shared" si="6"/>
        <v>0</v>
      </c>
      <c r="H74" s="249">
        <f t="shared" si="6"/>
        <v>0</v>
      </c>
      <c r="I74" s="249">
        <f t="shared" si="6"/>
        <v>0</v>
      </c>
      <c r="J74" s="249">
        <f>SUM(J60,J62,J64,J66,J68,J70,J72)</f>
        <v>10792.64</v>
      </c>
      <c r="K74" s="249">
        <f t="shared" si="6"/>
        <v>0</v>
      </c>
      <c r="L74" s="249">
        <f t="shared" si="6"/>
        <v>0</v>
      </c>
      <c r="M74" s="249">
        <f t="shared" si="6"/>
        <v>561.38</v>
      </c>
      <c r="N74" s="249">
        <f t="shared" si="6"/>
        <v>0</v>
      </c>
      <c r="O74" s="249">
        <f t="shared" si="6"/>
        <v>11354.02</v>
      </c>
      <c r="P74" s="316"/>
      <c r="Q74" s="317"/>
      <c r="R74" s="318"/>
      <c r="S74" s="197"/>
    </row>
    <row r="75" spans="1:112" ht="21.75" thickBot="1" x14ac:dyDescent="0.4">
      <c r="A75" s="290" t="s">
        <v>27</v>
      </c>
      <c r="B75" s="315"/>
      <c r="C75" s="315"/>
      <c r="D75" s="315"/>
      <c r="E75" s="315"/>
      <c r="F75" s="315"/>
      <c r="G75" s="315"/>
      <c r="H75" s="315"/>
      <c r="I75" s="315"/>
      <c r="J75" s="319">
        <f>(J73-J74)/J74</f>
        <v>0.28282700062264665</v>
      </c>
      <c r="K75" s="291"/>
      <c r="L75" s="291"/>
      <c r="M75" s="320">
        <f>(M73-M74)/M74</f>
        <v>0.1134881898179487</v>
      </c>
      <c r="N75" s="320"/>
      <c r="O75" s="320">
        <f>(O73-O74)/O74</f>
        <v>0.27445433423580368</v>
      </c>
      <c r="P75" s="292"/>
      <c r="Q75" s="293"/>
      <c r="R75" s="282"/>
      <c r="S75" s="197"/>
    </row>
    <row r="76" spans="1:112" ht="21.75" thickBot="1" x14ac:dyDescent="0.4">
      <c r="A76" s="321" t="s">
        <v>36</v>
      </c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6"/>
      <c r="Q76" s="296"/>
      <c r="R76" s="282"/>
      <c r="S76" s="197"/>
    </row>
    <row r="77" spans="1:112" s="57" customFormat="1" ht="21.75" thickBot="1" x14ac:dyDescent="0.4">
      <c r="A77" s="322" t="s">
        <v>38</v>
      </c>
      <c r="B77" s="214">
        <v>0</v>
      </c>
      <c r="C77" s="214">
        <v>0</v>
      </c>
      <c r="D77" s="214">
        <v>0</v>
      </c>
      <c r="E77" s="214">
        <v>0</v>
      </c>
      <c r="F77" s="214">
        <v>0</v>
      </c>
      <c r="G77" s="214">
        <v>0</v>
      </c>
      <c r="H77" s="214">
        <v>0</v>
      </c>
      <c r="I77" s="214">
        <v>0</v>
      </c>
      <c r="J77" s="95">
        <v>0</v>
      </c>
      <c r="K77" s="214">
        <v>0</v>
      </c>
      <c r="L77" s="214">
        <v>0</v>
      </c>
      <c r="M77" s="214">
        <v>0</v>
      </c>
      <c r="N77" s="214">
        <v>9537.9</v>
      </c>
      <c r="O77" s="54">
        <f>B77+C77+D77+E77+F77+G77+H77+I77+J77+K77+L77+M77+N77</f>
        <v>9537.9</v>
      </c>
      <c r="P77" s="297">
        <f>(O77-O78)/O78</f>
        <v>0.38212807641923924</v>
      </c>
      <c r="Q77" s="195">
        <f>O77/$O$84</f>
        <v>5.0384634564411862E-2</v>
      </c>
      <c r="R77" s="196">
        <f>O77-O78</f>
        <v>2637.0199999999995</v>
      </c>
      <c r="S77" s="197"/>
      <c r="T77" s="209"/>
    </row>
    <row r="78" spans="1:112" s="205" customFormat="1" ht="21.75" thickBot="1" x14ac:dyDescent="0.4">
      <c r="A78" s="298" t="s">
        <v>16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0</v>
      </c>
      <c r="I78" s="45">
        <v>0</v>
      </c>
      <c r="J78" s="323">
        <v>0</v>
      </c>
      <c r="K78" s="45">
        <v>0</v>
      </c>
      <c r="L78" s="45">
        <v>0</v>
      </c>
      <c r="M78" s="45">
        <v>0</v>
      </c>
      <c r="N78" s="45">
        <v>6900.88</v>
      </c>
      <c r="O78" s="54">
        <f t="shared" ref="O78:O80" si="7">B78+C78+D78+E78+F78+G78+H78+I78+J78+K78+L78+M78+N78</f>
        <v>6900.88</v>
      </c>
      <c r="P78" s="324"/>
      <c r="Q78" s="325"/>
      <c r="R78" s="326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  <c r="BR78" s="203"/>
      <c r="BS78" s="203"/>
      <c r="BT78" s="203"/>
      <c r="BU78" s="203"/>
      <c r="BV78" s="203"/>
      <c r="BW78" s="203"/>
      <c r="BX78" s="203"/>
      <c r="BY78" s="203"/>
      <c r="BZ78" s="203"/>
      <c r="CA78" s="203"/>
      <c r="CB78" s="203"/>
      <c r="CC78" s="203"/>
      <c r="CD78" s="203"/>
      <c r="CE78" s="203"/>
      <c r="CF78" s="203"/>
      <c r="CG78" s="203"/>
      <c r="CH78" s="203"/>
      <c r="CI78" s="203"/>
      <c r="CJ78" s="203"/>
      <c r="CK78" s="203"/>
      <c r="CL78" s="203"/>
      <c r="CM78" s="203"/>
      <c r="CN78" s="203"/>
      <c r="CO78" s="203"/>
      <c r="CP78" s="203"/>
      <c r="CQ78" s="203"/>
      <c r="CR78" s="203"/>
      <c r="CS78" s="203"/>
      <c r="CT78" s="203"/>
      <c r="CU78" s="203"/>
      <c r="CV78" s="203"/>
      <c r="CW78" s="203"/>
      <c r="CX78" s="203"/>
      <c r="CY78" s="203"/>
      <c r="CZ78" s="203"/>
      <c r="DA78" s="203"/>
      <c r="DB78" s="203"/>
      <c r="DC78" s="203"/>
      <c r="DD78" s="203"/>
      <c r="DE78" s="203"/>
      <c r="DF78" s="203"/>
      <c r="DG78" s="203"/>
      <c r="DH78" s="204"/>
    </row>
    <row r="79" spans="1:112" s="57" customFormat="1" ht="21.75" thickBot="1" x14ac:dyDescent="0.4">
      <c r="A79" s="327" t="s">
        <v>37</v>
      </c>
      <c r="B79" s="128">
        <v>0</v>
      </c>
      <c r="C79" s="103">
        <v>0</v>
      </c>
      <c r="D79" s="103">
        <v>0</v>
      </c>
      <c r="E79" s="83">
        <v>0</v>
      </c>
      <c r="F79" s="103">
        <v>0</v>
      </c>
      <c r="G79" s="103">
        <v>0</v>
      </c>
      <c r="H79" s="83">
        <v>0</v>
      </c>
      <c r="I79" s="83">
        <v>0</v>
      </c>
      <c r="J79" s="125">
        <v>0</v>
      </c>
      <c r="K79" s="47">
        <v>0</v>
      </c>
      <c r="L79" s="47">
        <v>0</v>
      </c>
      <c r="M79" s="47">
        <v>0</v>
      </c>
      <c r="N79" s="47">
        <v>1075.2</v>
      </c>
      <c r="O79" s="54">
        <f t="shared" si="7"/>
        <v>1075.2</v>
      </c>
      <c r="P79" s="207">
        <f>(O79-O80)/O80</f>
        <v>-0.1381438671305128</v>
      </c>
      <c r="Q79" s="208">
        <f>O79/$O$84</f>
        <v>5.6798204094880046E-3</v>
      </c>
      <c r="R79" s="196">
        <f>O79-O80</f>
        <v>-172.33999999999992</v>
      </c>
      <c r="S79" s="197"/>
      <c r="T79" s="209"/>
    </row>
    <row r="80" spans="1:112" s="205" customFormat="1" ht="21.75" thickBot="1" x14ac:dyDescent="0.4">
      <c r="A80" s="298" t="s">
        <v>16</v>
      </c>
      <c r="B80" s="328">
        <v>0</v>
      </c>
      <c r="C80" s="328">
        <v>0</v>
      </c>
      <c r="D80" s="328">
        <v>0</v>
      </c>
      <c r="E80" s="329">
        <v>0</v>
      </c>
      <c r="F80" s="328">
        <v>0</v>
      </c>
      <c r="G80" s="328">
        <v>0</v>
      </c>
      <c r="H80" s="329">
        <v>0</v>
      </c>
      <c r="I80" s="329">
        <v>0</v>
      </c>
      <c r="J80" s="328">
        <v>0</v>
      </c>
      <c r="K80" s="45">
        <v>0</v>
      </c>
      <c r="L80" s="45">
        <v>0</v>
      </c>
      <c r="M80" s="45">
        <v>0</v>
      </c>
      <c r="N80" s="45">
        <v>1247.54</v>
      </c>
      <c r="O80" s="54">
        <f t="shared" si="7"/>
        <v>1247.54</v>
      </c>
      <c r="P80" s="324"/>
      <c r="Q80" s="325"/>
      <c r="R80" s="326"/>
      <c r="S80" s="203"/>
      <c r="T80" s="203"/>
      <c r="U80" s="203"/>
      <c r="V80" s="203"/>
      <c r="W80" s="203"/>
      <c r="X80" s="203"/>
      <c r="Y80" s="203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203"/>
      <c r="AK80" s="203"/>
      <c r="AL80" s="203"/>
      <c r="AM80" s="203"/>
      <c r="AN80" s="203"/>
      <c r="AO80" s="203"/>
      <c r="AP80" s="203"/>
      <c r="AQ80" s="203"/>
      <c r="AR80" s="203"/>
      <c r="AS80" s="203"/>
      <c r="AT80" s="203"/>
      <c r="AU80" s="203"/>
      <c r="AV80" s="203"/>
      <c r="AW80" s="203"/>
      <c r="AX80" s="203"/>
      <c r="AY80" s="203"/>
      <c r="AZ80" s="203"/>
      <c r="BA80" s="203"/>
      <c r="BB80" s="203"/>
      <c r="BC80" s="203"/>
      <c r="BD80" s="203"/>
      <c r="BE80" s="203"/>
      <c r="BF80" s="203"/>
      <c r="BG80" s="203"/>
      <c r="BH80" s="203"/>
      <c r="BI80" s="203"/>
      <c r="BJ80" s="203"/>
      <c r="BK80" s="203"/>
      <c r="BL80" s="203"/>
      <c r="BM80" s="203"/>
      <c r="BN80" s="203"/>
      <c r="BO80" s="203"/>
      <c r="BP80" s="203"/>
      <c r="BQ80" s="203"/>
      <c r="BR80" s="203"/>
      <c r="BS80" s="203"/>
      <c r="BT80" s="203"/>
      <c r="BU80" s="203"/>
      <c r="BV80" s="203"/>
      <c r="BW80" s="203"/>
      <c r="BX80" s="203"/>
      <c r="BY80" s="203"/>
      <c r="BZ80" s="203"/>
      <c r="CA80" s="203"/>
      <c r="CB80" s="203"/>
      <c r="CC80" s="203"/>
      <c r="CD80" s="203"/>
      <c r="CE80" s="203"/>
      <c r="CF80" s="203"/>
      <c r="CG80" s="203"/>
      <c r="CH80" s="203"/>
      <c r="CI80" s="203"/>
      <c r="CJ80" s="203"/>
      <c r="CK80" s="203"/>
      <c r="CL80" s="203"/>
      <c r="CM80" s="203"/>
      <c r="CN80" s="203"/>
      <c r="CO80" s="203"/>
      <c r="CP80" s="203"/>
      <c r="CQ80" s="203"/>
      <c r="CR80" s="203"/>
      <c r="CS80" s="203"/>
      <c r="CT80" s="203"/>
      <c r="CU80" s="203"/>
      <c r="CV80" s="203"/>
      <c r="CW80" s="203"/>
      <c r="CX80" s="203"/>
      <c r="CY80" s="203"/>
      <c r="CZ80" s="203"/>
      <c r="DA80" s="203"/>
      <c r="DB80" s="203"/>
      <c r="DC80" s="203"/>
      <c r="DD80" s="203"/>
      <c r="DE80" s="203"/>
      <c r="DF80" s="203"/>
      <c r="DG80" s="203"/>
      <c r="DH80" s="204"/>
    </row>
    <row r="81" spans="1:197" ht="21.75" thickBot="1" x14ac:dyDescent="0.4">
      <c r="A81" s="314" t="s">
        <v>39</v>
      </c>
      <c r="B81" s="315">
        <f>B77+B79</f>
        <v>0</v>
      </c>
      <c r="C81" s="315">
        <f t="shared" ref="C81:N81" si="8">C77+C79</f>
        <v>0</v>
      </c>
      <c r="D81" s="315">
        <f t="shared" si="8"/>
        <v>0</v>
      </c>
      <c r="E81" s="315">
        <f t="shared" si="8"/>
        <v>0</v>
      </c>
      <c r="F81" s="315">
        <f t="shared" si="8"/>
        <v>0</v>
      </c>
      <c r="G81" s="315">
        <f t="shared" si="8"/>
        <v>0</v>
      </c>
      <c r="H81" s="315">
        <f t="shared" si="8"/>
        <v>0</v>
      </c>
      <c r="I81" s="315">
        <f t="shared" si="8"/>
        <v>0</v>
      </c>
      <c r="J81" s="315">
        <f t="shared" si="8"/>
        <v>0</v>
      </c>
      <c r="K81" s="315">
        <f t="shared" si="8"/>
        <v>0</v>
      </c>
      <c r="L81" s="315">
        <f t="shared" si="8"/>
        <v>0</v>
      </c>
      <c r="M81" s="315">
        <f t="shared" si="8"/>
        <v>0</v>
      </c>
      <c r="N81" s="315">
        <f t="shared" si="8"/>
        <v>10613.1</v>
      </c>
      <c r="O81" s="315">
        <f t="shared" ref="O81" si="9">SUM(O77,O79)</f>
        <v>10613.1</v>
      </c>
      <c r="P81" s="292">
        <f>(O81-O82)/O82</f>
        <v>0.30247336293416394</v>
      </c>
      <c r="Q81" s="293">
        <f>O81/$O$84</f>
        <v>5.606445497389987E-2</v>
      </c>
      <c r="R81" s="282">
        <f>O81-O82</f>
        <v>2464.6800000000003</v>
      </c>
      <c r="S81" s="197"/>
    </row>
    <row r="82" spans="1:197" ht="21.75" thickBot="1" x14ac:dyDescent="0.4">
      <c r="A82" s="283" t="s">
        <v>26</v>
      </c>
      <c r="B82" s="249">
        <f>B78+B80</f>
        <v>0</v>
      </c>
      <c r="C82" s="249">
        <f t="shared" ref="C82:N82" si="10">C78+C80</f>
        <v>0</v>
      </c>
      <c r="D82" s="249">
        <f t="shared" si="10"/>
        <v>0</v>
      </c>
      <c r="E82" s="249">
        <f t="shared" si="10"/>
        <v>0</v>
      </c>
      <c r="F82" s="249">
        <f t="shared" si="10"/>
        <v>0</v>
      </c>
      <c r="G82" s="249">
        <f t="shared" si="10"/>
        <v>0</v>
      </c>
      <c r="H82" s="249">
        <f t="shared" si="10"/>
        <v>0</v>
      </c>
      <c r="I82" s="249">
        <f t="shared" si="10"/>
        <v>0</v>
      </c>
      <c r="J82" s="249">
        <f t="shared" si="10"/>
        <v>0</v>
      </c>
      <c r="K82" s="249">
        <f t="shared" si="10"/>
        <v>0</v>
      </c>
      <c r="L82" s="249">
        <f t="shared" si="10"/>
        <v>0</v>
      </c>
      <c r="M82" s="249">
        <f t="shared" si="10"/>
        <v>0</v>
      </c>
      <c r="N82" s="249">
        <f t="shared" si="10"/>
        <v>8148.42</v>
      </c>
      <c r="O82" s="249">
        <f>B82+C82+F82+G82+J82+K82+L82+M82+N82</f>
        <v>8148.42</v>
      </c>
      <c r="P82" s="316"/>
      <c r="Q82" s="317"/>
      <c r="R82" s="318"/>
      <c r="S82" s="197"/>
    </row>
    <row r="83" spans="1:197" ht="21.75" thickBot="1" x14ac:dyDescent="0.4">
      <c r="A83" s="290" t="s">
        <v>27</v>
      </c>
      <c r="B83" s="315"/>
      <c r="C83" s="315"/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9">
        <f>(N81-N82)/N82</f>
        <v>0.30247336293416394</v>
      </c>
      <c r="O83" s="320">
        <f>(O81-O82)/O82</f>
        <v>0.30247336293416394</v>
      </c>
      <c r="P83" s="292"/>
      <c r="Q83" s="293"/>
      <c r="R83" s="282"/>
      <c r="S83" s="197"/>
    </row>
    <row r="84" spans="1:197" ht="21.75" thickBot="1" x14ac:dyDescent="0.4">
      <c r="A84" s="330" t="s">
        <v>40</v>
      </c>
      <c r="B84" s="331">
        <f>SUM(B55,B73,B81)</f>
        <v>15883.59</v>
      </c>
      <c r="C84" s="331">
        <f t="shared" ref="C84:N84" si="11">SUM(C55,C73,C81)</f>
        <v>3518.97</v>
      </c>
      <c r="D84" s="331">
        <f t="shared" si="11"/>
        <v>2652.6200000000008</v>
      </c>
      <c r="E84" s="331">
        <f t="shared" si="11"/>
        <v>866.35000000000014</v>
      </c>
      <c r="F84" s="331">
        <f t="shared" si="11"/>
        <v>2634.9399999999996</v>
      </c>
      <c r="G84" s="331">
        <f t="shared" si="11"/>
        <v>69208.139999999985</v>
      </c>
      <c r="H84" s="331">
        <f t="shared" si="11"/>
        <v>26552.54</v>
      </c>
      <c r="I84" s="331">
        <f t="shared" si="11"/>
        <v>42655.600000000006</v>
      </c>
      <c r="J84" s="331">
        <f t="shared" si="11"/>
        <v>51637.84</v>
      </c>
      <c r="K84" s="331">
        <f t="shared" si="11"/>
        <v>687.2700000000001</v>
      </c>
      <c r="L84" s="331">
        <f t="shared" si="11"/>
        <v>2721.1800000000003</v>
      </c>
      <c r="M84" s="331">
        <f t="shared" si="11"/>
        <v>5159.6899999999996</v>
      </c>
      <c r="N84" s="331">
        <f t="shared" si="11"/>
        <v>37850.14</v>
      </c>
      <c r="O84" s="331">
        <f>SUM(O55,O73,O81)</f>
        <v>189301.76000000001</v>
      </c>
      <c r="P84" s="292">
        <f>(O84-O85)/O85</f>
        <v>0.11716397607532678</v>
      </c>
      <c r="Q84" s="293">
        <f>O84/$O$84</f>
        <v>1</v>
      </c>
      <c r="R84" s="282">
        <f>O84-O85</f>
        <v>19853.260000000009</v>
      </c>
      <c r="S84" s="197"/>
    </row>
    <row r="85" spans="1:197" x14ac:dyDescent="0.35">
      <c r="A85" s="332" t="s">
        <v>26</v>
      </c>
      <c r="B85" s="333">
        <f>SUM(B56,B74,B82)</f>
        <v>11666.54</v>
      </c>
      <c r="C85" s="333">
        <f t="shared" ref="C85:O85" si="12">SUM(C56,C74,C82)</f>
        <v>3238.1800000000007</v>
      </c>
      <c r="D85" s="333">
        <f t="shared" si="12"/>
        <v>2422.3100000000004</v>
      </c>
      <c r="E85" s="333">
        <f t="shared" si="12"/>
        <v>815.87</v>
      </c>
      <c r="F85" s="333">
        <f t="shared" si="12"/>
        <v>2468.08</v>
      </c>
      <c r="G85" s="333">
        <f t="shared" si="12"/>
        <v>64523.24</v>
      </c>
      <c r="H85" s="333">
        <f t="shared" si="12"/>
        <v>26487.840000000007</v>
      </c>
      <c r="I85" s="333">
        <f t="shared" si="12"/>
        <v>38035.4</v>
      </c>
      <c r="J85" s="333">
        <f t="shared" si="12"/>
        <v>45532.26</v>
      </c>
      <c r="K85" s="333">
        <f t="shared" si="12"/>
        <v>556.09</v>
      </c>
      <c r="L85" s="333">
        <f t="shared" si="12"/>
        <v>2467.0099999999998</v>
      </c>
      <c r="M85" s="333">
        <f t="shared" si="12"/>
        <v>5394.1900000000014</v>
      </c>
      <c r="N85" s="333">
        <f t="shared" si="12"/>
        <v>33602.910000000003</v>
      </c>
      <c r="O85" s="333">
        <f t="shared" si="12"/>
        <v>169448.5</v>
      </c>
      <c r="P85" s="334"/>
      <c r="Q85" s="335"/>
      <c r="R85" s="336"/>
      <c r="S85" s="197"/>
    </row>
    <row r="86" spans="1:197" x14ac:dyDescent="0.35">
      <c r="A86" s="337" t="s">
        <v>27</v>
      </c>
      <c r="B86" s="163">
        <f t="shared" ref="B86:N86" si="13">(B84-B85)/B85</f>
        <v>0.36146535305240446</v>
      </c>
      <c r="C86" s="163">
        <f t="shared" si="13"/>
        <v>8.671228900184641E-2</v>
      </c>
      <c r="D86" s="163">
        <f t="shared" si="13"/>
        <v>9.5078664580503888E-2</v>
      </c>
      <c r="E86" s="163">
        <f t="shared" si="13"/>
        <v>6.1872602252810043E-2</v>
      </c>
      <c r="F86" s="163">
        <f t="shared" si="13"/>
        <v>6.7607208842500918E-2</v>
      </c>
      <c r="G86" s="163">
        <f t="shared" si="13"/>
        <v>7.26079471520647E-2</v>
      </c>
      <c r="H86" s="163">
        <f t="shared" si="13"/>
        <v>2.4426302786483699E-3</v>
      </c>
      <c r="I86" s="163">
        <f t="shared" si="13"/>
        <v>0.12147105065281302</v>
      </c>
      <c r="J86" s="163">
        <f t="shared" si="13"/>
        <v>0.13409349766517178</v>
      </c>
      <c r="K86" s="163">
        <f t="shared" si="13"/>
        <v>0.23589706702152538</v>
      </c>
      <c r="L86" s="163">
        <f t="shared" si="13"/>
        <v>0.10302755157052487</v>
      </c>
      <c r="M86" s="163">
        <f t="shared" si="13"/>
        <v>-4.3472699330205603E-2</v>
      </c>
      <c r="N86" s="163">
        <f t="shared" si="13"/>
        <v>0.12639470807736577</v>
      </c>
      <c r="O86" s="338">
        <f>(O84-O85)/O85</f>
        <v>0.11716397607532678</v>
      </c>
      <c r="P86" s="161"/>
      <c r="Q86" s="339"/>
      <c r="R86" s="161"/>
      <c r="S86" s="197"/>
    </row>
    <row r="87" spans="1:197" s="57" customFormat="1" x14ac:dyDescent="0.35">
      <c r="A87" s="340" t="s">
        <v>41</v>
      </c>
      <c r="B87" s="163">
        <f t="shared" ref="B87:O87" si="14">B84/$O$84</f>
        <v>8.3906192948232497E-2</v>
      </c>
      <c r="C87" s="163">
        <f t="shared" si="14"/>
        <v>1.8589209101912203E-2</v>
      </c>
      <c r="D87" s="163">
        <f t="shared" si="14"/>
        <v>1.4012653659427153E-2</v>
      </c>
      <c r="E87" s="163">
        <f t="shared" si="14"/>
        <v>4.5765554424850568E-3</v>
      </c>
      <c r="F87" s="163">
        <f t="shared" si="14"/>
        <v>1.3919257802991369E-2</v>
      </c>
      <c r="G87" s="163">
        <f t="shared" si="14"/>
        <v>0.36559691785221637</v>
      </c>
      <c r="H87" s="163">
        <f t="shared" si="14"/>
        <v>0.14026567951613339</v>
      </c>
      <c r="I87" s="163">
        <f t="shared" si="14"/>
        <v>0.2253312383360831</v>
      </c>
      <c r="J87" s="163">
        <f t="shared" si="14"/>
        <v>0.27278055946231028</v>
      </c>
      <c r="K87" s="163">
        <f t="shared" si="14"/>
        <v>3.6305526160982341E-3</v>
      </c>
      <c r="L87" s="163">
        <f t="shared" si="14"/>
        <v>1.4374826731669057E-2</v>
      </c>
      <c r="M87" s="163">
        <f t="shared" si="14"/>
        <v>2.7256429100289397E-2</v>
      </c>
      <c r="N87" s="163">
        <f t="shared" si="14"/>
        <v>0.1999460543842804</v>
      </c>
      <c r="O87" s="163">
        <f t="shared" si="14"/>
        <v>1</v>
      </c>
      <c r="P87" s="161"/>
      <c r="Q87" s="339"/>
      <c r="R87" s="161"/>
      <c r="S87" s="197"/>
    </row>
    <row r="88" spans="1:197" s="57" customFormat="1" x14ac:dyDescent="0.35">
      <c r="A88" s="341" t="s">
        <v>42</v>
      </c>
      <c r="B88" s="342">
        <f t="shared" ref="B88:N88" si="15">B85/$O$85</f>
        <v>6.8850063588641985E-2</v>
      </c>
      <c r="C88" s="342">
        <f t="shared" si="15"/>
        <v>1.9110113102211002E-2</v>
      </c>
      <c r="D88" s="342">
        <f t="shared" si="15"/>
        <v>1.429525785120553E-2</v>
      </c>
      <c r="E88" s="342">
        <f t="shared" si="15"/>
        <v>4.814855251005468E-3</v>
      </c>
      <c r="F88" s="342">
        <f t="shared" si="15"/>
        <v>1.456536941902702E-2</v>
      </c>
      <c r="G88" s="342">
        <f t="shared" si="15"/>
        <v>0.38078377796203566</v>
      </c>
      <c r="H88" s="342">
        <f t="shared" si="15"/>
        <v>0.15631793730838578</v>
      </c>
      <c r="I88" s="342">
        <f t="shared" si="15"/>
        <v>0.22446584065364994</v>
      </c>
      <c r="J88" s="342">
        <f t="shared" si="15"/>
        <v>0.2687085456643169</v>
      </c>
      <c r="K88" s="342">
        <f t="shared" si="15"/>
        <v>3.2817640758106446E-3</v>
      </c>
      <c r="L88" s="342">
        <f t="shared" si="15"/>
        <v>1.4559054816065056E-2</v>
      </c>
      <c r="M88" s="342">
        <f t="shared" si="15"/>
        <v>3.1833802010640407E-2</v>
      </c>
      <c r="N88" s="342">
        <f t="shared" si="15"/>
        <v>0.19830750936125138</v>
      </c>
      <c r="O88" s="343">
        <f>B88+C88+F88+G88+J88+L88+K88+M88+N88</f>
        <v>1</v>
      </c>
      <c r="P88" s="336"/>
      <c r="Q88" s="344"/>
      <c r="R88" s="336"/>
      <c r="S88" s="197"/>
    </row>
    <row r="89" spans="1:197" s="57" customForma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97" x14ac:dyDescent="0.35">
      <c r="A90" s="410" t="s">
        <v>43</v>
      </c>
      <c r="B90" s="411"/>
      <c r="C90" s="411"/>
      <c r="D90" s="411"/>
      <c r="E90" s="411"/>
      <c r="F90" s="411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</row>
    <row r="91" spans="1:197" s="409" customFormat="1" ht="24.95" customHeight="1" x14ac:dyDescent="0.3">
      <c r="A91" s="410" t="s">
        <v>77</v>
      </c>
      <c r="B91" s="410"/>
      <c r="C91" s="410"/>
      <c r="D91" s="410"/>
      <c r="E91" s="410"/>
      <c r="F91" s="410"/>
    </row>
    <row r="92" spans="1:197" s="57" customForma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97" s="57" customForma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97" s="57" customForma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97" s="57" customForma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97" s="57" customForma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7" customForma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s="57" customForma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s="57" customForma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7" customForma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s="57" customForma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s="57" customForma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7" customForma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s="57" customForma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s="57" customForma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57" customForma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57" customForma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57" customForma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57" customForma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57" customForma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57" customForma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57" customForma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57" customForma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57" customForma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57" customForma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57" customForma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57" customForma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57" customForma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57" customForma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57" customForma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57" customForma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57" customForma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57" customForma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57" customForma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57" customForma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57" customForma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57" customForma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57" customForma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57" customForma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57" customForma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57" customForma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57" customForma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57" customForma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57" customForma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57" customForma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57" customForma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57" customForma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57" customForma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57" customForma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57" customForma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57" customForma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57" customForma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57" customForma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57" customForma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57" customForma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57" customForma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57" customForma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57" customForma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57" customForma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57" customForma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57" customForma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57" customForma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57" customForma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57" customForma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57" customForma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57" customForma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57" customForma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57" customForma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57" customForma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57" customForma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57" customForma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57" customForma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57" customForma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57" customForma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57" customForma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57" customForma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57" customForma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57" customForma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57" customForma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57" customForma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57" customForma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57" customForma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57" customForma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57" customForma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57" customForma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57" customForma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57" customForma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57" customForma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57" customForma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57" customForma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57" customForma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57" customForma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57" customForma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57" customForma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57" customForma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57" customForma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57" customForma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57" customForma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57" customForma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57" customForma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57" customForma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57" customForma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57" customForma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57" customForma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57" customForma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57" customForma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57" customForma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57" customForma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57" customForma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57" customForma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57" customForma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57" customForma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57" customForma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57" customForma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57" customForma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57" customForma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57" customForma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57" customForma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57" customForma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57" customForma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57" customForma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57" customForma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57" customForma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57" customForma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57" customForma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57" customForma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57" customForma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57" customForma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57" customForma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57" customForma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57" customForma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57" customForma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57" customForma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57" customForma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57" customForma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57" customForma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57" customForma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57" customForma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57" customForma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57" customForma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57" customForma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57" customForma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57" customForma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57" customForma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57" customForma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57" customForma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57" customForma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57" customForma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57" customForma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57" customForma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57" customForma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57" customForma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57" customForma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57" customForma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57" customForma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57" customForma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57" customForma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57" customForma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7" customForma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7" customForma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7" customForma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7" customForma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7" customForma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7" customForma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7" customForma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7" customForma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7" customForma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7" customForma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7" customForma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7" customForma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7" customForma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7" customForma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7" customForma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7" customForma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57" customForma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57" customForma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57" customForma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57" customForma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57" customForma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57" customForma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57" customForma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57" customForma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57" customForma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57" customForma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57" customForma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57" customForma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57" customForma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57" customForma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57" customForma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57" customForma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57" customForma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57" customForma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57" customForma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57" customForma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57" customForma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57" customForma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57" customForma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57" customForma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57" customForma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57" customForma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57" customForma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57" customForma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57" customForma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57" customForma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57" customForma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57" customForma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57" customForma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57" customForma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57" customForma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57" customForma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57" customForma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57" customForma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57" customForma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57" customForma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57" customForma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57" customForma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57" customForma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57" customForma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57" customForma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57" customForma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57" customForma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57" customForma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57" customForma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57" customForma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57" customForma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57" customForma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57" customForma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57" customForma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57" customForma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57" customForma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57" customForma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57" customForma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57" customForma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57" customForma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57" customForma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57" customForma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57" customForma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57" customForma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7" customForma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7" customForma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7" customForma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7" customForma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7" customForma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7" customForma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7" customForma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7" customForma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7" customForma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7" customForma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7" customForma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7" customForma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7" customForma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s="57" customForma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s="57" customForma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s="57" customForma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s="57" customForma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s="57" customForma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s="57" customForma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s="57" customForma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s="57" customForma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s="57" customForma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s="57" customForma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s="57" customForma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s="57" customForma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s="57" customForma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s="57" customForma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s="57" customForma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s="57" customForma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s="57" customForma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s="57" customForma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s="57" customForma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s="57" customForma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s="57" customForma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s="57" customForma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s="57" customForma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s="57" customForma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s="57" customForma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s="57" customForma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s="57" customForma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s="57" customForma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s="57" customForma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s="57" customForma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s="57" customForma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s="57" customForma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s="57" customForma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s="57" customForma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s="57" customForma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s="57" customForma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s="57" customForma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s="57" customForma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s="57" customForma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s="57" customForma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s="57" customForma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s="57" customForma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s="57" customForma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s="57" customForma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s="57" customForma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s="57" customForma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s="57" customForma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s="57" customForma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s="57" customForma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s="57" customForma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s="57" customForma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s="57" customForma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57" customForma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57" customForma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57" customForma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s="57" customForma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s="57" customForma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s="57" customForma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s="57" customForma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s="57" customForma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s="57" customForma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s="57" customForma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s="57" customForma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s="57" customForma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s="57" customForma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s="57" customForma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s="57" customForma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s="57" customForma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s="57" customForma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s="57" customForma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s="57" customForma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s="57" customForma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s="57" customForma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s="57" customForma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s="57" customForma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s="57" customForma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s="57" customForma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s="57" customForma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s="57" customForma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s="57" customForma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s="57" customForma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s="57" customForma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s="57" customForma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s="57" customForma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s="57" customForma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s="57" customForma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s="57" customForma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s="57" customForma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s="57" customForma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s="57" customForma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s="57" customForma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s="57" customForma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s="57" customForma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s="57" customForma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s="57" customForma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s="57" customForma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s="57" customForma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s="57" customForma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s="57" customForma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s="57" customForma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s="57" customForma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s="57" customForma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s="57" customForma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s="57" customForma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s="57" customForma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s="57" customForma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s="57" customForma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s="57" customForma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s="57" customForma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s="57" customForma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s="57" customForma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s="57" customForma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s="57" customForma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s="57" customForma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s="57" customForma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s="57" customForma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s="57" customForma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s="57" customForma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s="57" customForma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s="57" customForma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s="57" customForma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s="57" customForma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s="57" customForma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s="57" customForma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s="57" customForma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s="57" customForma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s="57" customForma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s="57" customForma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s="57" customForma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s="57" customForma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s="57" customForma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s="57" customForma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s="57" customForma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s="57" customForma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s="57" customForma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s="57" customForma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s="57" customForma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s="57" customForma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s="57" customForma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s="57" customForma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s="57" customForma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s="57" customForma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s="57" customForma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s="57" customForma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s="57" customForma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s="57" customForma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s="57" customForma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s="57" customForma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s="57" customForma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s="57" customForma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s="57" customForma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s="57" customForma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s="57" customForma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s="57" customForma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s="57" customForma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s="57" customForma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s="57" customForma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s="57" customForma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s="57" customForma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s="57" customForma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s="57" customForma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s="57" customForma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s="57" customForma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s="57" customForma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s="57" customForma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s="57" customForma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s="57" customForma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s="57" customForma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s="57" customForma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s="57" customForma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s="57" customForma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s="57" customForma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s="57" customForma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s="57" customForma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s="57" customForma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s="57" customForma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s="57" customForma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s="57" customForma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s="57" customForma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s="57" customForma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s="57" customForma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s="57" customForma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s="57" customForma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s="57" customForma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s="57" customForma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s="57" customForma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s="57" customForma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s="57" customForma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s="57" customForma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s="57" customForma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s="57" customForma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s="57" customForma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s="57" customForma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s="57" customForma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s="57" customForma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s="57" customForma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s="57" customForma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s="57" customForma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s="57" customForma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s="57" customForma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s="57" customForma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s="57" customForma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s="57" customForma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s="57" customForma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s="57" customForma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s="57" customForma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s="57" customForma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s="57" customForma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s="57" customForma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s="57" customForma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s="57" customForma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s="57" customForma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s="57" customForma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s="57" customForma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s="57" customForma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s="57" customForma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s="57" customForma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s="57" customForma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s="57" customForma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s="57" customForma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s="57" customForma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s="57" customForma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s="57" customForma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s="57" customForma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s="57" customForma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s="57" customForma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s="57" customForma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s="57" customForma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s="57" customForma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s="57" customForma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s="57" customForma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s="57" customForma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s="57" customForma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s="57" customForma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s="57" customForma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s="57" customForma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s="57" customForma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s="57" customForma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s="57" customForma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s="57" customForma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s="57" customForma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s="57" customForma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s="57" customForma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s="57" customForma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s="57" customForma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s="57" customForma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s="57" customForma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s="57" customForma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s="57" customForma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s="57" customForma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s="57" customForma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s="57" customForma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s="57" customForma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s="57" customForma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s="57" customForma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s="57" customForma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s="57" customForma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s="57" customForma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s="57" customForma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s="57" customForma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s="57" customForma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s="57" customForma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s="57" customForma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s="57" customForma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s="57" customForma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s="57" customForma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s="57" customForma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s="57" customForma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s="57" customForma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s="57" customForma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s="57" customForma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s="57" customForma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s="57" customForma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s="57" customForma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s="57" customForma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s="57" customForma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s="57" customForma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s="57" customForma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s="57" customForma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s="57" customForma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s="57" customForma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s="57" customForma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s="57" customForma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s="57" customForma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s="57" customForma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s="57" customForma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s="57" customForma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s="57" customForma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s="57" customForma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s="57" customForma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s="57" customForma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s="57" customForma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s="57" customForma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s="57" customForma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s="57" customForma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s="57" customForma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s="57" customForma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s="57" customForma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s="57" customForma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s="57" customForma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s="57" customForma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s="57" customForma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s="57" customForma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s="57" customForma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s="57" customForma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s="57" customForma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s="57" customForma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s="57" customForma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s="57" customForma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s="57" customForma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s="57" customForma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s="57" customForma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s="57" customForma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s="57" customForma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s="57" customForma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s="57" customForma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s="57" customForma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s="57" customForma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s="57" customForma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57" customForma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57" customForma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57" customForma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57" customForma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57" customForma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57" customForma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57" customForma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57" customForma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57" customForma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57" customForma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57" customForma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57" customForma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57" customForma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57" customForma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57" customForma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57" customForma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57" customForma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57" customForma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57" customForma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57" customForma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57" customForma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57" customForma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57" customForma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57" customForma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s="57" customForma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s="57" customForma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s="57" customForma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s="57" customForma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s="57" customForma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s="57" customForma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s="57" customForma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s="57" customForma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s="57" customForma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s="57" customForma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s="57" customForma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s="57" customForma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s="57" customForma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s="57" customForma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s="57" customForma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s="57" customForma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s="57" customForma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s="57" customForma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s="57" customForma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s="57" customForma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s="57" customForma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s="57" customForma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s="57" customForma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s="57" customForma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s="57" customForma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s="57" customForma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s="57" customForma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s="57" customForma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s="57" customForma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s="57" customForma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s="57" customForma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s="57" customForma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s="57" customForma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s="57" customForma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s="57" customForma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s="57" customForma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s="57" customForma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s="57" customForma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s="57" customForma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s="57" customForma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s="57" customForma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s="57" customForma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s="57" customForma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s="57" customForma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s="57" customForma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s="57" customForma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s="57" customForma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s="57" customForma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s="57" customForma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s="57" customForma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s="57" customForma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s="57" customForma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s="57" customForma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s="57" customForma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s="57" customForma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s="57" customForma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s="57" customForma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s="57" customForma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s="57" customForma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s="57" customForma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s="57" customForma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s="57" customForma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s="57" customForma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s="57" customForma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s="57" customForma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s="57" customForma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s="57" customForma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s="57" customForma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s="57" customForma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s="57" customForma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s="57" customForma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s="57" customForma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s="57" customForma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s="57" customForma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s="57" customForma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s="57" customForma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s="57" customForma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s="57" customForma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s="57" customForma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s="57" customForma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s="57" customForma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s="57" customForma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s="57" customForma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s="57" customForma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s="57" customForma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s="57" customForma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s="57" customForma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s="57" customForma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s="57" customForma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s="57" customForma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s="57" customForma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s="57" customForma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s="57" customForma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s="57" customForma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s="57" customForma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s="57" customForma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s="57" customForma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s="57" customForma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s="57" customForma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s="57" customForma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s="57" customForma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s="57" customForma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s="57" customForma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s="57" customForma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s="57" customForma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s="57" customForma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s="57" customForma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s="57" customForma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s="57" customForma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s="57" customForma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s="57" customForma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s="57" customForma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s="57" customForma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s="57" customForma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s="57" customForma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s="57" customForma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s="57" customForma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s="57" customForma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s="57" customForma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s="57" customForma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s="57" customForma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s="57" customForma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s="57" customForma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s="57" customForma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s="57" customForma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s="57" customForma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s="57" customForma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s="57" customForma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s="57" customForma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s="57" customForma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s="57" customForma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s="57" customForma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s="57" customForma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s="57" customForma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s="57" customForma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s="57" customForma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s="57" customForma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s="57" customForma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s="57" customForma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s="57" customForma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s="57" customForma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s="57" customForma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s="57" customForma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s="57" customForma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s="57" customForma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s="57" customForma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s="57" customForma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s="57" customForma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s="57" customForma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s="57" customForma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s="57" customForma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s="57" customForma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s="57" customForma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s="57" customForma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s="57" customForma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s="57" customForma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s="57" customForma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s="57" customForma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s="57" customForma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s="57" customForma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s="57" customForma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s="57" customForma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s="57" customForma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s="57" customForma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s="57" customForma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s="57" customForma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s="57" customForma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s="57" customForma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s="57" customForma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s="57" customForma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s="57" customForma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s="57" customForma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s="57" customForma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s="57" customForma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s="57" customForma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s="57" customForma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s="57" customForma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s="57" customForma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s="57" customForma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s="57" customForma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s="57" customForma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s="57" customForma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s="57" customForma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s="57" customForma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s="57" customForma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s="57" customForma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s="57" customForma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s="57" customForma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s="57" customForma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s="57" customForma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s="57" customForma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s="57" customForma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s="57" customForma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s="57" customForma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s="57" customForma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s="57" customForma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s="57" customForma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s="57" customForma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s="57" customForma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s="57" customForma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s="57" customForma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s="57" customForma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s="57" customForma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s="57" customForma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s="57" customForma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s="57" customForma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s="57" customForma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s="57" customForma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s="57" customForma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s="57" customForma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s="57" customForma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s="57" customForma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s="57" customForma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s="57" customForma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s="57" customForma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s="57" customForma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s="57" customForma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s="57" customForma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s="57" customForma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s="57" customForma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s="57" customForma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s="57" customForma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s="57" customForma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s="57" customForma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s="57" customForma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s="57" customForma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s="57" customForma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s="57" customForma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s="57" customForma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s="57" customForma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s="57" customForma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s="57" customForma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s="57" customForma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s="57" customForma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s="57" customForma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s="57" customForma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s="57" customForma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s="57" customForma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s="57" customForma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s="57" customForma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s="57" customForma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s="57" customForma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s="57" customForma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s="57" customForma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s="57" customForma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s="57" customForma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s="57" customForma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s="57" customForma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s="57" customForma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s="57" customForma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s="57" customForma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s="57" customForma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s="57" customForma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s="57" customForma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s="57" customForma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s="57" customForma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s="57" customForma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s="57" customForma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s="57" customForma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s="57" customForma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s="57" customForma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s="57" customForma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s="57" customForma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s="57" customForma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s="57" customForma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s="57" customForma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s="57" customForma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s="57" customForma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s="57" customForma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s="57" customForma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s="57" customForma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s="57" customForma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s="57" customForma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s="57" customForma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s="57" customForma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s="57" customForma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s="57" customForma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s="57" customForma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s="57" customForma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s="57" customForma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s="57" customForma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s="57" customForma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s="57" customForma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s="57" customForma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s="57" customForma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s="57" customForma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s="57" customForma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s="57" customForma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s="57" customForma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s="57" customForma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s="57" customForma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s="57" customForma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s="57" customForma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s="57" customForma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s="57" customForma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s="57" customForma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s="57" customForma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s="57" customForma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s="57" customForma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s="57" customForma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s="57" customForma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s="57" customForma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s="57" customForma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s="57" customForma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s="57" customForma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s="57" customForma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s="57" customForma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s="57" customForma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s="57" customForma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s="57" customForma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s="57" customForma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s="57" customForma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s="57" customForma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  <row r="998" spans="1:18" s="57" customForma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</row>
    <row r="999" spans="1:18" s="57" customForma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</row>
    <row r="1000" spans="1:18" s="57" customForma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</row>
    <row r="1001" spans="1:18" s="57" customFormat="1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</row>
    <row r="1002" spans="1:18" s="57" customFormat="1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</row>
    <row r="1003" spans="1:18" s="57" customFormat="1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</row>
    <row r="1004" spans="1:18" s="57" customFormat="1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</row>
    <row r="1005" spans="1:18" s="57" customFormat="1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</row>
    <row r="1006" spans="1:18" s="57" customFormat="1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</row>
    <row r="1007" spans="1:18" s="57" customFormat="1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</row>
    <row r="1008" spans="1:18" s="57" customFormat="1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</row>
    <row r="1009" spans="1:18" s="57" customFormat="1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</row>
    <row r="1010" spans="1:18" s="57" customFormat="1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</row>
    <row r="1011" spans="1:18" s="57" customFormat="1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</row>
    <row r="1012" spans="1:18" s="57" customFormat="1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</row>
    <row r="1013" spans="1:18" s="57" customFormat="1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</row>
    <row r="1014" spans="1:18" s="57" customFormat="1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</row>
    <row r="1015" spans="1:18" s="57" customFormat="1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</row>
    <row r="1016" spans="1:18" s="57" customFormat="1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</row>
    <row r="1017" spans="1:18" s="57" customFormat="1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</row>
    <row r="1018" spans="1:18" s="57" customFormat="1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</row>
    <row r="1019" spans="1:18" s="57" customFormat="1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</row>
    <row r="1020" spans="1:18" s="57" customFormat="1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</row>
    <row r="1021" spans="1:18" s="57" customFormat="1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</row>
    <row r="1022" spans="1:18" s="57" customFormat="1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</row>
    <row r="1023" spans="1:18" s="57" customFormat="1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</row>
    <row r="1024" spans="1:18" s="57" customFormat="1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</row>
    <row r="1025" spans="1:18" s="57" customFormat="1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</row>
    <row r="1026" spans="1:18" s="57" customFormat="1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</row>
    <row r="1027" spans="1:18" s="57" customFormat="1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</row>
    <row r="1028" spans="1:18" s="57" customFormat="1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</row>
    <row r="1029" spans="1:18" s="57" customFormat="1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</row>
    <row r="1030" spans="1:18" s="57" customFormat="1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</row>
    <row r="1031" spans="1:18" s="57" customFormat="1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</row>
    <row r="1032" spans="1:18" s="57" customFormat="1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</row>
    <row r="1033" spans="1:18" s="57" customFormat="1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</row>
    <row r="1034" spans="1:18" s="57" customFormat="1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</row>
    <row r="1035" spans="1:18" s="57" customFormat="1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</row>
    <row r="1036" spans="1:18" s="57" customFormat="1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</row>
    <row r="1037" spans="1:18" s="57" customFormat="1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</row>
    <row r="1038" spans="1:18" s="57" customFormat="1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</row>
    <row r="1039" spans="1:18" s="57" customFormat="1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</row>
    <row r="1040" spans="1:18" s="57" customFormat="1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</row>
    <row r="1041" spans="1:18" s="57" customFormat="1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</row>
    <row r="1042" spans="1:18" s="57" customFormat="1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</row>
    <row r="1043" spans="1:18" s="57" customFormat="1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</row>
    <row r="1044" spans="1:18" s="57" customFormat="1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</row>
    <row r="1045" spans="1:18" s="57" customFormat="1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</row>
    <row r="1046" spans="1:18" s="57" customFormat="1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</row>
    <row r="1047" spans="1:18" s="57" customFormat="1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</row>
    <row r="1048" spans="1:18" s="57" customFormat="1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</row>
    <row r="1049" spans="1:18" s="57" customFormat="1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</row>
    <row r="1050" spans="1:18" s="57" customFormat="1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</row>
    <row r="1051" spans="1:18" s="57" customFormat="1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</row>
    <row r="1052" spans="1:18" s="57" customFormat="1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</row>
    <row r="1053" spans="1:18" s="57" customFormat="1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</row>
    <row r="1054" spans="1:18" s="57" customFormat="1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</row>
    <row r="1055" spans="1:18" s="57" customFormat="1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</row>
    <row r="1056" spans="1:18" s="57" customFormat="1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</row>
    <row r="1057" spans="1:18" s="57" customFormat="1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</row>
    <row r="1058" spans="1:18" s="57" customFormat="1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</row>
    <row r="1059" spans="1:18" s="57" customFormat="1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</row>
    <row r="1060" spans="1:18" s="57" customFormat="1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</row>
    <row r="1061" spans="1:18" s="57" customFormat="1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</row>
    <row r="1062" spans="1:18" s="57" customFormat="1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</row>
    <row r="1063" spans="1:18" s="57" customFormat="1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</row>
    <row r="1064" spans="1:18" s="57" customFormat="1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</row>
    <row r="1065" spans="1:18" s="57" customFormat="1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</row>
    <row r="1066" spans="1:18" s="57" customFormat="1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</row>
    <row r="1067" spans="1:18" s="57" customFormat="1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</row>
    <row r="1068" spans="1:18" s="57" customFormat="1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</row>
    <row r="1069" spans="1:18" s="57" customFormat="1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</row>
    <row r="1070" spans="1:18" s="57" customFormat="1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</row>
    <row r="1071" spans="1:18" s="57" customFormat="1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</row>
    <row r="1072" spans="1:18" s="57" customFormat="1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</row>
    <row r="1073" spans="1:18" s="57" customFormat="1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</row>
    <row r="1074" spans="1:18" s="57" customFormat="1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</row>
    <row r="1075" spans="1:18" s="57" customFormat="1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</row>
    <row r="1076" spans="1:18" s="57" customFormat="1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</row>
    <row r="1077" spans="1:18" s="57" customFormat="1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</row>
    <row r="1078" spans="1:18" s="57" customFormat="1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</row>
    <row r="1079" spans="1:18" s="57" customFormat="1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</row>
    <row r="1080" spans="1:18" s="57" customFormat="1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</row>
    <row r="1081" spans="1:18" s="57" customFormat="1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</row>
    <row r="1082" spans="1:18" s="57" customFormat="1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</row>
    <row r="1083" spans="1:18" s="57" customFormat="1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</row>
    <row r="1084" spans="1:18" s="57" customFormat="1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</row>
    <row r="1085" spans="1:18" s="57" customFormat="1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</row>
    <row r="1086" spans="1:18" s="57" customFormat="1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</row>
    <row r="1087" spans="1:18" s="57" customFormat="1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</row>
    <row r="1088" spans="1:18" s="57" customFormat="1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</row>
    <row r="1089" spans="1:18" s="57" customFormat="1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</row>
    <row r="1090" spans="1:18" s="57" customFormat="1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</row>
    <row r="1091" spans="1:18" s="57" customFormat="1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</row>
    <row r="1092" spans="1:18" s="57" customFormat="1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</row>
    <row r="1093" spans="1:18" s="57" customFormat="1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</row>
    <row r="1094" spans="1:18" s="57" customFormat="1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</row>
    <row r="1095" spans="1:18" s="57" customFormat="1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</row>
    <row r="1096" spans="1:18" s="57" customFormat="1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</row>
    <row r="1097" spans="1:18" s="57" customFormat="1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</row>
    <row r="1098" spans="1:18" s="57" customFormat="1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</row>
    <row r="1099" spans="1:18" s="57" customFormat="1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</row>
    <row r="1100" spans="1:18" s="57" customFormat="1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</row>
    <row r="1101" spans="1:18" s="57" customFormat="1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</row>
    <row r="1102" spans="1:18" s="57" customFormat="1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</row>
    <row r="1103" spans="1:18" s="57" customFormat="1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</row>
    <row r="1104" spans="1:18" s="57" customFormat="1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</row>
    <row r="1105" spans="1:18" s="57" customFormat="1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</row>
    <row r="1106" spans="1:18" s="57" customFormat="1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</row>
    <row r="1107" spans="1:18" s="57" customFormat="1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</row>
    <row r="1108" spans="1:18" s="57" customFormat="1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</row>
    <row r="1109" spans="1:18" s="57" customFormat="1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</row>
    <row r="1110" spans="1:18" s="57" customFormat="1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</row>
    <row r="1111" spans="1:18" s="57" customFormat="1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</row>
    <row r="1112" spans="1:18" s="57" customFormat="1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</row>
    <row r="1113" spans="1:18" s="57" customFormat="1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</row>
    <row r="1114" spans="1:18" s="57" customFormat="1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</row>
    <row r="1115" spans="1:18" s="57" customFormat="1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</row>
    <row r="1116" spans="1:18" s="57" customFormat="1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</row>
    <row r="1117" spans="1:18" s="57" customFormat="1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</row>
    <row r="1118" spans="1:18" s="57" customFormat="1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</row>
    <row r="1119" spans="1:18" s="57" customFormat="1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</row>
    <row r="1120" spans="1:18" s="57" customFormat="1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</row>
    <row r="1121" spans="1:18" s="57" customFormat="1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</row>
    <row r="1122" spans="1:18" s="57" customFormat="1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</row>
    <row r="1123" spans="1:18" s="57" customFormat="1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</row>
    <row r="1124" spans="1:18" s="57" customFormat="1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</row>
    <row r="1125" spans="1:18" s="57" customFormat="1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</row>
    <row r="1126" spans="1:18" s="57" customFormat="1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</row>
    <row r="1127" spans="1:18" s="57" customFormat="1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</row>
    <row r="1128" spans="1:18" s="57" customFormat="1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</row>
    <row r="1129" spans="1:18" s="57" customFormat="1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</row>
    <row r="1130" spans="1:18" s="57" customFormat="1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</row>
    <row r="1131" spans="1:18" s="57" customFormat="1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</row>
    <row r="1132" spans="1:18" s="57" customFormat="1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</row>
    <row r="1133" spans="1:18" s="57" customFormat="1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</row>
    <row r="1134" spans="1:18" s="57" customFormat="1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</row>
    <row r="1135" spans="1:18" s="57" customFormat="1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</row>
    <row r="1136" spans="1:18" s="57" customFormat="1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</row>
    <row r="1137" spans="1:18" s="57" customFormat="1" x14ac:dyDescent="0.3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</row>
    <row r="1138" spans="1:18" s="57" customFormat="1" x14ac:dyDescent="0.3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</row>
    <row r="1139" spans="1:18" s="57" customFormat="1" x14ac:dyDescent="0.3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</row>
    <row r="1140" spans="1:18" s="57" customFormat="1" x14ac:dyDescent="0.3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</row>
    <row r="1141" spans="1:18" s="57" customFormat="1" x14ac:dyDescent="0.3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</row>
    <row r="1142" spans="1:18" s="57" customFormat="1" x14ac:dyDescent="0.3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</row>
    <row r="1143" spans="1:18" s="57" customFormat="1" x14ac:dyDescent="0.3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</row>
    <row r="1144" spans="1:18" s="57" customFormat="1" x14ac:dyDescent="0.3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</row>
    <row r="1145" spans="1:18" s="57" customFormat="1" x14ac:dyDescent="0.3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</row>
    <row r="1146" spans="1:18" s="57" customFormat="1" x14ac:dyDescent="0.3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</row>
    <row r="1147" spans="1:18" s="57" customFormat="1" x14ac:dyDescent="0.3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</row>
    <row r="1148" spans="1:18" s="57" customFormat="1" x14ac:dyDescent="0.3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</row>
    <row r="1149" spans="1:18" s="57" customFormat="1" x14ac:dyDescent="0.3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s="57" customFormat="1" x14ac:dyDescent="0.3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s="57" customFormat="1" x14ac:dyDescent="0.3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</row>
    <row r="1152" spans="1:18" s="57" customFormat="1" x14ac:dyDescent="0.3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</row>
    <row r="1153" spans="1:18" s="57" customFormat="1" x14ac:dyDescent="0.3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</row>
    <row r="1154" spans="1:18" s="57" customFormat="1" x14ac:dyDescent="0.3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</row>
    <row r="1155" spans="1:18" s="57" customFormat="1" x14ac:dyDescent="0.3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</row>
    <row r="1156" spans="1:18" s="57" customFormat="1" x14ac:dyDescent="0.3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</row>
    <row r="1157" spans="1:18" s="57" customFormat="1" x14ac:dyDescent="0.3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</row>
    <row r="1158" spans="1:18" s="57" customFormat="1" x14ac:dyDescent="0.3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</row>
    <row r="1159" spans="1:18" s="57" customFormat="1" x14ac:dyDescent="0.3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</row>
    <row r="1160" spans="1:18" s="57" customFormat="1" x14ac:dyDescent="0.3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</row>
    <row r="1161" spans="1:18" s="57" customFormat="1" x14ac:dyDescent="0.3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</row>
    <row r="1162" spans="1:18" s="57" customFormat="1" x14ac:dyDescent="0.3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</row>
    <row r="1163" spans="1:18" s="57" customFormat="1" x14ac:dyDescent="0.3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</row>
    <row r="1164" spans="1:18" s="57" customFormat="1" x14ac:dyDescent="0.3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</row>
    <row r="1165" spans="1:18" s="57" customFormat="1" x14ac:dyDescent="0.3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</row>
    <row r="1166" spans="1:18" s="57" customFormat="1" x14ac:dyDescent="0.3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</row>
    <row r="1167" spans="1:18" s="57" customFormat="1" x14ac:dyDescent="0.3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</row>
    <row r="1168" spans="1:18" s="57" customFormat="1" x14ac:dyDescent="0.3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</row>
    <row r="1169" spans="1:18" s="57" customFormat="1" x14ac:dyDescent="0.3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</row>
    <row r="1170" spans="1:18" s="57" customFormat="1" x14ac:dyDescent="0.3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</row>
    <row r="1171" spans="1:18" s="57" customFormat="1" x14ac:dyDescent="0.3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</row>
    <row r="1172" spans="1:18" s="57" customFormat="1" x14ac:dyDescent="0.3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</row>
    <row r="1173" spans="1:18" s="57" customFormat="1" x14ac:dyDescent="0.3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</row>
    <row r="1174" spans="1:18" s="57" customFormat="1" x14ac:dyDescent="0.3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</row>
    <row r="1175" spans="1:18" s="57" customFormat="1" x14ac:dyDescent="0.3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</row>
    <row r="1176" spans="1:18" s="57" customFormat="1" x14ac:dyDescent="0.3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</row>
    <row r="1177" spans="1:18" s="57" customFormat="1" x14ac:dyDescent="0.3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</row>
    <row r="1178" spans="1:18" s="57" customFormat="1" x14ac:dyDescent="0.3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</row>
    <row r="1179" spans="1:18" s="57" customFormat="1" x14ac:dyDescent="0.3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</row>
    <row r="1180" spans="1:18" s="57" customFormat="1" x14ac:dyDescent="0.3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</row>
    <row r="1181" spans="1:18" s="57" customFormat="1" x14ac:dyDescent="0.3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</row>
    <row r="1182" spans="1:18" s="57" customFormat="1" x14ac:dyDescent="0.3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</row>
    <row r="1183" spans="1:18" s="57" customFormat="1" x14ac:dyDescent="0.3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</row>
    <row r="1184" spans="1:18" s="57" customFormat="1" x14ac:dyDescent="0.3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</row>
    <row r="1185" spans="1:18" s="57" customFormat="1" x14ac:dyDescent="0.3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</row>
    <row r="1186" spans="1:18" s="57" customFormat="1" x14ac:dyDescent="0.3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</row>
    <row r="1187" spans="1:18" s="57" customFormat="1" x14ac:dyDescent="0.3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</row>
    <row r="1188" spans="1:18" s="57" customFormat="1" x14ac:dyDescent="0.3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</row>
    <row r="1189" spans="1:18" s="57" customFormat="1" x14ac:dyDescent="0.3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</row>
    <row r="1190" spans="1:18" s="57" customFormat="1" x14ac:dyDescent="0.3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</row>
    <row r="1191" spans="1:18" s="57" customFormat="1" x14ac:dyDescent="0.3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</row>
    <row r="1192" spans="1:18" s="57" customFormat="1" x14ac:dyDescent="0.3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</row>
    <row r="1193" spans="1:18" s="57" customFormat="1" x14ac:dyDescent="0.3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</row>
    <row r="1194" spans="1:18" s="57" customFormat="1" x14ac:dyDescent="0.3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</row>
    <row r="1195" spans="1:18" s="57" customFormat="1" x14ac:dyDescent="0.3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</row>
    <row r="1196" spans="1:18" s="57" customFormat="1" x14ac:dyDescent="0.3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</row>
    <row r="1197" spans="1:18" s="57" customFormat="1" x14ac:dyDescent="0.3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</row>
    <row r="1198" spans="1:18" s="57" customFormat="1" x14ac:dyDescent="0.3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</row>
    <row r="1199" spans="1:18" s="57" customFormat="1" x14ac:dyDescent="0.3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</row>
    <row r="1200" spans="1:18" s="57" customFormat="1" x14ac:dyDescent="0.3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</row>
    <row r="1201" spans="1:18" s="57" customFormat="1" x14ac:dyDescent="0.3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</row>
    <row r="1202" spans="1:18" s="57" customFormat="1" x14ac:dyDescent="0.3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</row>
    <row r="1203" spans="1:18" s="57" customFormat="1" x14ac:dyDescent="0.3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</row>
    <row r="1204" spans="1:18" s="57" customFormat="1" x14ac:dyDescent="0.3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</row>
    <row r="1205" spans="1:18" s="57" customFormat="1" x14ac:dyDescent="0.3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</row>
    <row r="1206" spans="1:18" s="57" customFormat="1" x14ac:dyDescent="0.3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</row>
    <row r="1207" spans="1:18" s="57" customFormat="1" x14ac:dyDescent="0.3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</row>
    <row r="1208" spans="1:18" s="57" customFormat="1" x14ac:dyDescent="0.3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</row>
    <row r="1209" spans="1:18" s="57" customFormat="1" x14ac:dyDescent="0.3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</row>
    <row r="1210" spans="1:18" s="57" customFormat="1" x14ac:dyDescent="0.3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</row>
    <row r="1211" spans="1:18" s="57" customFormat="1" x14ac:dyDescent="0.3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</row>
    <row r="1212" spans="1:18" s="57" customFormat="1" x14ac:dyDescent="0.3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</row>
    <row r="1213" spans="1:18" s="57" customFormat="1" x14ac:dyDescent="0.3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</row>
    <row r="1214" spans="1:18" s="57" customFormat="1" x14ac:dyDescent="0.3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</row>
    <row r="1215" spans="1:18" s="57" customFormat="1" x14ac:dyDescent="0.3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</row>
    <row r="1216" spans="1:18" s="57" customFormat="1" x14ac:dyDescent="0.3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</row>
    <row r="1217" spans="1:18" s="57" customFormat="1" x14ac:dyDescent="0.3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</row>
    <row r="1218" spans="1:18" s="57" customFormat="1" x14ac:dyDescent="0.3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</row>
    <row r="1219" spans="1:18" s="57" customFormat="1" x14ac:dyDescent="0.3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</row>
    <row r="1220" spans="1:18" s="57" customFormat="1" x14ac:dyDescent="0.3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</row>
    <row r="1221" spans="1:18" s="57" customFormat="1" x14ac:dyDescent="0.3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</row>
    <row r="1222" spans="1:18" s="57" customFormat="1" x14ac:dyDescent="0.3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</row>
    <row r="1223" spans="1:18" s="57" customFormat="1" x14ac:dyDescent="0.3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</row>
    <row r="1224" spans="1:18" s="57" customFormat="1" x14ac:dyDescent="0.3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</row>
    <row r="1225" spans="1:18" s="57" customFormat="1" x14ac:dyDescent="0.3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</row>
    <row r="1226" spans="1:18" s="57" customFormat="1" x14ac:dyDescent="0.3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</row>
    <row r="1227" spans="1:18" s="57" customFormat="1" x14ac:dyDescent="0.3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</row>
    <row r="1228" spans="1:18" s="57" customFormat="1" x14ac:dyDescent="0.3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</row>
    <row r="1229" spans="1:18" s="57" customFormat="1" x14ac:dyDescent="0.3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</row>
    <row r="1230" spans="1:18" s="57" customFormat="1" x14ac:dyDescent="0.3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</row>
    <row r="1231" spans="1:18" s="57" customFormat="1" x14ac:dyDescent="0.3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</row>
    <row r="1232" spans="1:18" s="57" customFormat="1" x14ac:dyDescent="0.3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</row>
    <row r="1233" spans="1:18" s="57" customFormat="1" x14ac:dyDescent="0.3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</row>
    <row r="1234" spans="1:18" s="57" customFormat="1" x14ac:dyDescent="0.3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</row>
    <row r="1235" spans="1:18" s="57" customFormat="1" x14ac:dyDescent="0.3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</row>
    <row r="1236" spans="1:18" s="57" customFormat="1" x14ac:dyDescent="0.3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</row>
    <row r="1237" spans="1:18" s="57" customFormat="1" x14ac:dyDescent="0.3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</row>
    <row r="1238" spans="1:18" s="57" customFormat="1" x14ac:dyDescent="0.3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</row>
    <row r="1239" spans="1:18" s="57" customFormat="1" x14ac:dyDescent="0.3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</row>
    <row r="1240" spans="1:18" s="57" customFormat="1" x14ac:dyDescent="0.3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</row>
    <row r="1241" spans="1:18" s="57" customFormat="1" x14ac:dyDescent="0.3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</row>
    <row r="1242" spans="1:18" s="57" customFormat="1" x14ac:dyDescent="0.3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</row>
    <row r="1243" spans="1:18" s="57" customFormat="1" x14ac:dyDescent="0.3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</row>
    <row r="1244" spans="1:18" s="57" customFormat="1" x14ac:dyDescent="0.3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</row>
    <row r="1245" spans="1:18" s="57" customFormat="1" x14ac:dyDescent="0.3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</row>
    <row r="1246" spans="1:18" s="57" customFormat="1" x14ac:dyDescent="0.3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</row>
    <row r="1247" spans="1:18" s="57" customFormat="1" x14ac:dyDescent="0.3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</row>
    <row r="1248" spans="1:18" s="57" customFormat="1" x14ac:dyDescent="0.3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</row>
    <row r="1249" spans="1:18" s="57" customFormat="1" x14ac:dyDescent="0.3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</row>
    <row r="1250" spans="1:18" s="57" customFormat="1" x14ac:dyDescent="0.3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</row>
    <row r="1251" spans="1:18" s="57" customFormat="1" x14ac:dyDescent="0.3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</row>
    <row r="1252" spans="1:18" s="57" customFormat="1" x14ac:dyDescent="0.3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</row>
    <row r="1253" spans="1:18" s="57" customFormat="1" x14ac:dyDescent="0.3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</row>
    <row r="1254" spans="1:18" s="57" customFormat="1" x14ac:dyDescent="0.3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</row>
    <row r="1255" spans="1:18" s="57" customFormat="1" x14ac:dyDescent="0.3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</row>
    <row r="1256" spans="1:18" s="57" customFormat="1" x14ac:dyDescent="0.3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</row>
    <row r="1257" spans="1:18" s="57" customFormat="1" x14ac:dyDescent="0.3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</row>
    <row r="1258" spans="1:18" s="57" customFormat="1" x14ac:dyDescent="0.3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</row>
    <row r="1259" spans="1:18" s="57" customFormat="1" x14ac:dyDescent="0.3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</row>
    <row r="1260" spans="1:18" s="57" customFormat="1" x14ac:dyDescent="0.3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</row>
    <row r="1261" spans="1:18" s="57" customFormat="1" x14ac:dyDescent="0.3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</row>
    <row r="1262" spans="1:18" s="57" customFormat="1" x14ac:dyDescent="0.3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</row>
    <row r="1263" spans="1:18" s="57" customFormat="1" x14ac:dyDescent="0.3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</row>
    <row r="1264" spans="1:18" s="57" customFormat="1" x14ac:dyDescent="0.3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</row>
    <row r="1265" spans="1:18" s="57" customFormat="1" x14ac:dyDescent="0.3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</row>
    <row r="1266" spans="1:18" s="57" customFormat="1" x14ac:dyDescent="0.3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</row>
    <row r="1267" spans="1:18" s="57" customFormat="1" x14ac:dyDescent="0.3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</row>
    <row r="1268" spans="1:18" s="57" customFormat="1" x14ac:dyDescent="0.3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</row>
    <row r="1269" spans="1:18" s="57" customFormat="1" x14ac:dyDescent="0.3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</row>
    <row r="1270" spans="1:18" s="57" customFormat="1" x14ac:dyDescent="0.3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</row>
    <row r="1271" spans="1:18" s="57" customFormat="1" x14ac:dyDescent="0.3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</row>
    <row r="1272" spans="1:18" s="57" customFormat="1" x14ac:dyDescent="0.3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</row>
    <row r="1273" spans="1:18" s="57" customFormat="1" x14ac:dyDescent="0.3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</row>
    <row r="1274" spans="1:18" s="57" customFormat="1" x14ac:dyDescent="0.3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</row>
    <row r="1275" spans="1:18" s="57" customFormat="1" x14ac:dyDescent="0.3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</row>
    <row r="1276" spans="1:18" s="57" customFormat="1" x14ac:dyDescent="0.3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</row>
    <row r="1277" spans="1:18" s="57" customFormat="1" x14ac:dyDescent="0.3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</row>
    <row r="1278" spans="1:18" s="57" customFormat="1" x14ac:dyDescent="0.3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</row>
    <row r="1279" spans="1:18" s="57" customFormat="1" x14ac:dyDescent="0.3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</row>
    <row r="1280" spans="1:18" s="57" customFormat="1" x14ac:dyDescent="0.3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</row>
    <row r="1281" spans="1:18" s="57" customFormat="1" x14ac:dyDescent="0.3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</row>
    <row r="1282" spans="1:18" s="57" customFormat="1" x14ac:dyDescent="0.3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</row>
    <row r="1283" spans="1:18" s="57" customFormat="1" x14ac:dyDescent="0.3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</row>
    <row r="1284" spans="1:18" s="57" customFormat="1" x14ac:dyDescent="0.3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</row>
    <row r="1285" spans="1:18" s="57" customFormat="1" x14ac:dyDescent="0.3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</row>
    <row r="1286" spans="1:18" s="57" customFormat="1" x14ac:dyDescent="0.3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</row>
    <row r="1287" spans="1:18" s="57" customFormat="1" x14ac:dyDescent="0.3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</row>
    <row r="1288" spans="1:18" s="57" customFormat="1" x14ac:dyDescent="0.3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</row>
    <row r="1289" spans="1:18" s="57" customFormat="1" x14ac:dyDescent="0.3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</row>
    <row r="1290" spans="1:18" s="57" customFormat="1" x14ac:dyDescent="0.3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</row>
    <row r="1291" spans="1:18" s="57" customFormat="1" x14ac:dyDescent="0.3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</row>
    <row r="1292" spans="1:18" s="57" customFormat="1" x14ac:dyDescent="0.3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</row>
    <row r="1293" spans="1:18" s="57" customFormat="1" x14ac:dyDescent="0.3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</row>
    <row r="1294" spans="1:18" s="57" customFormat="1" x14ac:dyDescent="0.3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</row>
    <row r="1295" spans="1:18" s="57" customFormat="1" x14ac:dyDescent="0.3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</row>
    <row r="1296" spans="1:18" s="57" customFormat="1" x14ac:dyDescent="0.3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</row>
    <row r="1297" spans="1:18" s="57" customFormat="1" x14ac:dyDescent="0.3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</row>
    <row r="1298" spans="1:18" s="57" customFormat="1" x14ac:dyDescent="0.3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</row>
    <row r="1299" spans="1:18" s="57" customFormat="1" x14ac:dyDescent="0.3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</row>
    <row r="1300" spans="1:18" s="57" customFormat="1" x14ac:dyDescent="0.3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</row>
    <row r="1301" spans="1:18" s="57" customFormat="1" x14ac:dyDescent="0.3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</row>
    <row r="1302" spans="1:18" s="57" customFormat="1" x14ac:dyDescent="0.3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</row>
    <row r="1303" spans="1:18" s="57" customFormat="1" x14ac:dyDescent="0.3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</row>
    <row r="1304" spans="1:18" s="57" customFormat="1" x14ac:dyDescent="0.3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</row>
    <row r="1305" spans="1:18" s="57" customFormat="1" x14ac:dyDescent="0.35">
      <c r="A1305" s="2"/>
      <c r="B1305" s="2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</row>
    <row r="1306" spans="1:18" s="57" customFormat="1" x14ac:dyDescent="0.35">
      <c r="A1306" s="2"/>
      <c r="B1306" s="2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</row>
    <row r="1307" spans="1:18" s="57" customFormat="1" x14ac:dyDescent="0.35">
      <c r="A1307" s="2"/>
      <c r="B1307" s="2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</row>
    <row r="1308" spans="1:18" s="57" customFormat="1" x14ac:dyDescent="0.35">
      <c r="A1308" s="2"/>
      <c r="B1308" s="2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</row>
    <row r="1309" spans="1:18" s="57" customFormat="1" x14ac:dyDescent="0.35">
      <c r="A1309" s="2"/>
      <c r="B1309" s="2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</row>
    <row r="1310" spans="1:18" s="57" customFormat="1" x14ac:dyDescent="0.35">
      <c r="A1310" s="2"/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</row>
    <row r="1311" spans="1:18" s="57" customFormat="1" x14ac:dyDescent="0.35">
      <c r="A1311" s="2"/>
      <c r="B1311" s="2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</row>
    <row r="1312" spans="1:18" s="57" customFormat="1" x14ac:dyDescent="0.35">
      <c r="A1312" s="2"/>
      <c r="B1312" s="2"/>
      <c r="C1312" s="2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</row>
    <row r="1313" spans="1:18" s="57" customFormat="1" x14ac:dyDescent="0.35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</row>
    <row r="1314" spans="1:18" s="57" customFormat="1" x14ac:dyDescent="0.35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</row>
    <row r="1315" spans="1:18" s="57" customFormat="1" x14ac:dyDescent="0.35">
      <c r="A1315" s="2"/>
      <c r="B1315" s="2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</row>
    <row r="1316" spans="1:18" s="57" customFormat="1" x14ac:dyDescent="0.35">
      <c r="A1316" s="2"/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</row>
    <row r="1317" spans="1:18" s="57" customFormat="1" x14ac:dyDescent="0.35">
      <c r="A1317" s="2"/>
      <c r="B1317" s="2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</row>
    <row r="1318" spans="1:18" s="57" customFormat="1" x14ac:dyDescent="0.35">
      <c r="A1318" s="2"/>
      <c r="B1318" s="2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</row>
    <row r="1319" spans="1:18" s="57" customFormat="1" x14ac:dyDescent="0.35">
      <c r="A1319" s="2"/>
      <c r="B1319" s="2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</row>
    <row r="1320" spans="1:18" s="57" customFormat="1" x14ac:dyDescent="0.35">
      <c r="A1320" s="2"/>
      <c r="B1320" s="2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</row>
    <row r="1321" spans="1:18" s="57" customFormat="1" x14ac:dyDescent="0.35">
      <c r="A1321" s="2"/>
      <c r="B1321" s="2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</row>
    <row r="1322" spans="1:18" s="57" customFormat="1" x14ac:dyDescent="0.35">
      <c r="A1322" s="2"/>
      <c r="B1322" s="2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</row>
    <row r="1323" spans="1:18" s="57" customFormat="1" x14ac:dyDescent="0.35">
      <c r="A1323" s="2"/>
      <c r="B1323" s="2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</row>
    <row r="1324" spans="1:18" s="57" customFormat="1" x14ac:dyDescent="0.35">
      <c r="A1324" s="2"/>
      <c r="B1324" s="2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</row>
    <row r="1325" spans="1:18" s="57" customFormat="1" x14ac:dyDescent="0.35">
      <c r="A1325" s="2"/>
      <c r="B1325" s="2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</row>
    <row r="1326" spans="1:18" s="57" customFormat="1" x14ac:dyDescent="0.35">
      <c r="A1326" s="2"/>
      <c r="B1326" s="2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</row>
    <row r="1327" spans="1:18" s="57" customFormat="1" x14ac:dyDescent="0.35">
      <c r="A1327" s="2"/>
      <c r="B1327" s="2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</row>
    <row r="1328" spans="1:18" s="57" customFormat="1" x14ac:dyDescent="0.35">
      <c r="A1328" s="2"/>
      <c r="B1328" s="2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</row>
    <row r="1329" spans="1:18" s="57" customFormat="1" x14ac:dyDescent="0.35">
      <c r="A1329" s="2"/>
      <c r="B1329" s="2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</row>
    <row r="1330" spans="1:18" s="57" customFormat="1" x14ac:dyDescent="0.35">
      <c r="A1330" s="2"/>
      <c r="B1330" s="2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</row>
    <row r="1331" spans="1:18" s="57" customFormat="1" x14ac:dyDescent="0.35">
      <c r="A1331" s="2"/>
      <c r="B1331" s="2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</row>
    <row r="1332" spans="1:18" s="57" customFormat="1" x14ac:dyDescent="0.35">
      <c r="A1332" s="2"/>
      <c r="B1332" s="2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</row>
    <row r="1333" spans="1:18" s="57" customFormat="1" x14ac:dyDescent="0.35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</row>
    <row r="1334" spans="1:18" s="57" customFormat="1" x14ac:dyDescent="0.35">
      <c r="A1334" s="2"/>
      <c r="B1334" s="2"/>
      <c r="C1334" s="2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</row>
    <row r="1335" spans="1:18" s="57" customFormat="1" x14ac:dyDescent="0.35">
      <c r="A1335" s="2"/>
      <c r="B1335" s="2"/>
      <c r="C1335" s="2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</row>
    <row r="1336" spans="1:18" s="57" customFormat="1" x14ac:dyDescent="0.35">
      <c r="A1336" s="2"/>
      <c r="B1336" s="2"/>
      <c r="C1336" s="2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</row>
    <row r="1337" spans="1:18" s="57" customFormat="1" x14ac:dyDescent="0.35">
      <c r="A1337" s="2"/>
      <c r="B1337" s="2"/>
      <c r="C1337" s="2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</row>
    <row r="1338" spans="1:18" s="57" customFormat="1" x14ac:dyDescent="0.35">
      <c r="A1338" s="2"/>
      <c r="B1338" s="2"/>
      <c r="C1338" s="2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</row>
    <row r="1339" spans="1:18" s="57" customFormat="1" x14ac:dyDescent="0.35">
      <c r="A1339" s="2"/>
      <c r="B1339" s="2"/>
      <c r="C1339" s="2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</row>
    <row r="1340" spans="1:18" s="57" customFormat="1" x14ac:dyDescent="0.35">
      <c r="A1340" s="2"/>
      <c r="B1340" s="2"/>
      <c r="C1340" s="2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</row>
    <row r="1341" spans="1:18" s="57" customFormat="1" x14ac:dyDescent="0.35">
      <c r="A1341" s="2"/>
      <c r="B1341" s="2"/>
      <c r="C1341" s="2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</row>
    <row r="1342" spans="1:18" s="57" customFormat="1" x14ac:dyDescent="0.35">
      <c r="A1342" s="2"/>
      <c r="B1342" s="2"/>
      <c r="C1342" s="2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</row>
    <row r="1343" spans="1:18" s="57" customFormat="1" x14ac:dyDescent="0.35">
      <c r="A1343" s="2"/>
      <c r="B1343" s="2"/>
      <c r="C1343" s="2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</row>
    <row r="1344" spans="1:18" s="57" customFormat="1" x14ac:dyDescent="0.35">
      <c r="A1344" s="2"/>
      <c r="B1344" s="2"/>
      <c r="C1344" s="2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</row>
    <row r="1345" spans="1:18" s="57" customFormat="1" x14ac:dyDescent="0.35">
      <c r="A1345" s="2"/>
      <c r="B1345" s="2"/>
      <c r="C1345" s="2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</row>
    <row r="1346" spans="1:18" s="57" customFormat="1" x14ac:dyDescent="0.35">
      <c r="A1346" s="2"/>
      <c r="B1346" s="2"/>
      <c r="C1346" s="2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</row>
    <row r="1347" spans="1:18" s="57" customFormat="1" x14ac:dyDescent="0.35">
      <c r="A1347" s="2"/>
      <c r="B1347" s="2"/>
      <c r="C1347" s="2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</row>
    <row r="1348" spans="1:18" s="57" customFormat="1" x14ac:dyDescent="0.35">
      <c r="A1348" s="2"/>
      <c r="B1348" s="2"/>
      <c r="C1348" s="2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</row>
    <row r="1349" spans="1:18" s="57" customFormat="1" x14ac:dyDescent="0.35">
      <c r="A1349" s="2"/>
      <c r="B1349" s="2"/>
      <c r="C1349" s="2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</row>
    <row r="1350" spans="1:18" s="57" customFormat="1" x14ac:dyDescent="0.35">
      <c r="A1350" s="2"/>
      <c r="B1350" s="2"/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</row>
    <row r="1351" spans="1:18" s="57" customFormat="1" x14ac:dyDescent="0.35">
      <c r="A1351" s="2"/>
      <c r="B1351" s="2"/>
      <c r="C1351" s="2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</row>
    <row r="1352" spans="1:18" s="57" customFormat="1" x14ac:dyDescent="0.35">
      <c r="A1352" s="2"/>
      <c r="B1352" s="2"/>
      <c r="C1352" s="2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</row>
    <row r="1353" spans="1:18" s="57" customFormat="1" x14ac:dyDescent="0.35">
      <c r="A1353" s="2"/>
      <c r="B1353" s="2"/>
      <c r="C1353" s="2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</row>
    <row r="1354" spans="1:18" s="57" customFormat="1" x14ac:dyDescent="0.35">
      <c r="A1354" s="2"/>
      <c r="B1354" s="2"/>
      <c r="C1354" s="2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</row>
    <row r="1355" spans="1:18" s="57" customFormat="1" x14ac:dyDescent="0.35">
      <c r="A1355" s="2"/>
      <c r="B1355" s="2"/>
      <c r="C1355" s="2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</row>
    <row r="1356" spans="1:18" s="57" customFormat="1" x14ac:dyDescent="0.35">
      <c r="A1356" s="2"/>
      <c r="B1356" s="2"/>
      <c r="C1356" s="2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</row>
    <row r="1357" spans="1:18" s="57" customFormat="1" x14ac:dyDescent="0.35">
      <c r="A1357" s="2"/>
      <c r="B1357" s="2"/>
      <c r="C1357" s="2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</row>
    <row r="1358" spans="1:18" s="57" customFormat="1" x14ac:dyDescent="0.35">
      <c r="A1358" s="2"/>
      <c r="B1358" s="2"/>
      <c r="C1358" s="2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</row>
    <row r="1359" spans="1:18" s="57" customFormat="1" x14ac:dyDescent="0.35">
      <c r="A1359" s="2"/>
      <c r="B1359" s="2"/>
      <c r="C1359" s="2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</row>
    <row r="1360" spans="1:18" s="57" customFormat="1" x14ac:dyDescent="0.35">
      <c r="A1360" s="2"/>
      <c r="B1360" s="2"/>
      <c r="C1360" s="2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</row>
    <row r="1361" spans="1:18" s="57" customFormat="1" x14ac:dyDescent="0.35">
      <c r="A1361" s="2"/>
      <c r="B1361" s="2"/>
      <c r="C1361" s="2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</row>
    <row r="1362" spans="1:18" s="57" customFormat="1" x14ac:dyDescent="0.35">
      <c r="A1362" s="2"/>
      <c r="B1362" s="2"/>
      <c r="C1362" s="2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</row>
    <row r="1363" spans="1:18" s="57" customFormat="1" x14ac:dyDescent="0.35">
      <c r="A1363" s="2"/>
      <c r="B1363" s="2"/>
      <c r="C1363" s="2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</row>
    <row r="1364" spans="1:18" s="57" customFormat="1" x14ac:dyDescent="0.35">
      <c r="A1364" s="2"/>
      <c r="B1364" s="2"/>
      <c r="C1364" s="2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</row>
    <row r="1365" spans="1:18" s="57" customFormat="1" x14ac:dyDescent="0.35">
      <c r="A1365" s="2"/>
      <c r="B1365" s="2"/>
      <c r="C1365" s="2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</row>
    <row r="1366" spans="1:18" s="57" customFormat="1" x14ac:dyDescent="0.35">
      <c r="A1366" s="2"/>
      <c r="B1366" s="2"/>
      <c r="C1366" s="2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</row>
    <row r="1367" spans="1:18" s="57" customFormat="1" x14ac:dyDescent="0.35">
      <c r="A1367" s="2"/>
      <c r="B1367" s="2"/>
      <c r="C1367" s="2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</row>
    <row r="1368" spans="1:18" s="57" customFormat="1" x14ac:dyDescent="0.35">
      <c r="A1368" s="2"/>
      <c r="B1368" s="2"/>
      <c r="C1368" s="2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</row>
    <row r="1369" spans="1:18" s="57" customFormat="1" x14ac:dyDescent="0.35">
      <c r="A1369" s="2"/>
      <c r="B1369" s="2"/>
      <c r="C1369" s="2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</row>
    <row r="1370" spans="1:18" s="57" customFormat="1" x14ac:dyDescent="0.35">
      <c r="A1370" s="2"/>
      <c r="B1370" s="2"/>
      <c r="C1370" s="2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</row>
    <row r="1371" spans="1:18" s="57" customFormat="1" x14ac:dyDescent="0.35">
      <c r="A1371" s="2"/>
      <c r="B1371" s="2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</row>
    <row r="1372" spans="1:18" s="57" customFormat="1" x14ac:dyDescent="0.35">
      <c r="A1372" s="2"/>
      <c r="B1372" s="2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</row>
    <row r="1373" spans="1:18" s="57" customFormat="1" x14ac:dyDescent="0.35">
      <c r="A1373" s="2"/>
      <c r="B1373" s="2"/>
      <c r="C1373" s="2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</row>
    <row r="1374" spans="1:18" s="57" customFormat="1" x14ac:dyDescent="0.35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</row>
    <row r="1375" spans="1:18" s="57" customFormat="1" x14ac:dyDescent="0.35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</row>
    <row r="1376" spans="1:18" s="57" customFormat="1" x14ac:dyDescent="0.35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</row>
    <row r="1377" spans="1:18" s="57" customFormat="1" x14ac:dyDescent="0.35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</row>
    <row r="1378" spans="1:18" s="57" customFormat="1" x14ac:dyDescent="0.35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</row>
    <row r="1379" spans="1:18" s="57" customFormat="1" x14ac:dyDescent="0.35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</row>
    <row r="1380" spans="1:18" s="57" customFormat="1" x14ac:dyDescent="0.35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</row>
    <row r="1381" spans="1:18" s="57" customFormat="1" x14ac:dyDescent="0.35">
      <c r="A1381" s="2"/>
      <c r="B1381" s="2"/>
      <c r="C1381" s="2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</row>
    <row r="1382" spans="1:18" s="57" customFormat="1" x14ac:dyDescent="0.35">
      <c r="A1382" s="2"/>
      <c r="B1382" s="2"/>
      <c r="C1382" s="2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</row>
    <row r="1383" spans="1:18" s="57" customFormat="1" x14ac:dyDescent="0.35">
      <c r="A1383" s="2"/>
      <c r="B1383" s="2"/>
      <c r="C1383" s="2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</row>
    <row r="1384" spans="1:18" s="57" customFormat="1" x14ac:dyDescent="0.35">
      <c r="A1384" s="2"/>
      <c r="B1384" s="2"/>
      <c r="C1384" s="2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</row>
    <row r="1385" spans="1:18" s="57" customFormat="1" x14ac:dyDescent="0.35">
      <c r="A1385" s="2"/>
      <c r="B1385" s="2"/>
      <c r="C1385" s="2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</row>
    <row r="1386" spans="1:18" s="57" customFormat="1" x14ac:dyDescent="0.35">
      <c r="A1386" s="2"/>
      <c r="B1386" s="2"/>
      <c r="C1386" s="2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</row>
    <row r="1387" spans="1:18" s="57" customFormat="1" x14ac:dyDescent="0.35">
      <c r="A1387" s="2"/>
      <c r="B1387" s="2"/>
      <c r="C1387" s="2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</row>
    <row r="1388" spans="1:18" s="57" customFormat="1" x14ac:dyDescent="0.35">
      <c r="A1388" s="2"/>
      <c r="B1388" s="2"/>
      <c r="C1388" s="2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</row>
    <row r="1389" spans="1:18" s="57" customFormat="1" x14ac:dyDescent="0.35">
      <c r="A1389" s="2"/>
      <c r="B1389" s="2"/>
      <c r="C1389" s="2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</row>
    <row r="1390" spans="1:18" s="57" customFormat="1" x14ac:dyDescent="0.35">
      <c r="A1390" s="2"/>
      <c r="B1390" s="2"/>
      <c r="C1390" s="2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</row>
    <row r="1391" spans="1:18" s="57" customFormat="1" x14ac:dyDescent="0.35">
      <c r="A1391" s="2"/>
      <c r="B1391" s="2"/>
      <c r="C1391" s="2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</row>
    <row r="1392" spans="1:18" s="57" customFormat="1" x14ac:dyDescent="0.35">
      <c r="A1392" s="2"/>
      <c r="B1392" s="2"/>
      <c r="C1392" s="2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</row>
    <row r="1393" spans="1:18" s="57" customFormat="1" x14ac:dyDescent="0.35">
      <c r="A1393" s="2"/>
      <c r="B1393" s="2"/>
      <c r="C1393" s="2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</row>
    <row r="1394" spans="1:18" s="57" customFormat="1" x14ac:dyDescent="0.35">
      <c r="A1394" s="2"/>
      <c r="B1394" s="2"/>
      <c r="C1394" s="2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</row>
    <row r="1395" spans="1:18" s="57" customFormat="1" x14ac:dyDescent="0.35">
      <c r="A1395" s="2"/>
      <c r="B1395" s="2"/>
      <c r="C1395" s="2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</row>
    <row r="1396" spans="1:18" s="57" customFormat="1" x14ac:dyDescent="0.35">
      <c r="A1396" s="2"/>
      <c r="B1396" s="2"/>
      <c r="C1396" s="2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</row>
    <row r="1397" spans="1:18" s="57" customFormat="1" x14ac:dyDescent="0.35">
      <c r="A1397" s="2"/>
      <c r="B1397" s="2"/>
      <c r="C1397" s="2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</row>
    <row r="1398" spans="1:18" s="57" customFormat="1" x14ac:dyDescent="0.35">
      <c r="A1398" s="2"/>
      <c r="B1398" s="2"/>
      <c r="C1398" s="2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</row>
    <row r="1399" spans="1:18" s="57" customFormat="1" x14ac:dyDescent="0.35">
      <c r="A1399" s="2"/>
      <c r="B1399" s="2"/>
      <c r="C1399" s="2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</row>
    <row r="1400" spans="1:18" s="57" customFormat="1" x14ac:dyDescent="0.35">
      <c r="A1400" s="2"/>
      <c r="B1400" s="2"/>
      <c r="C1400" s="2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</row>
    <row r="1401" spans="1:18" s="57" customFormat="1" x14ac:dyDescent="0.35">
      <c r="A1401" s="2"/>
      <c r="B1401" s="2"/>
      <c r="C1401" s="2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</row>
    <row r="1402" spans="1:18" s="57" customFormat="1" x14ac:dyDescent="0.35">
      <c r="A1402" s="2"/>
      <c r="B1402" s="2"/>
      <c r="C1402" s="2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</row>
    <row r="1403" spans="1:18" s="57" customFormat="1" x14ac:dyDescent="0.35">
      <c r="A1403" s="2"/>
      <c r="B1403" s="2"/>
      <c r="C1403" s="2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</row>
    <row r="1404" spans="1:18" s="57" customFormat="1" x14ac:dyDescent="0.35">
      <c r="A1404" s="2"/>
      <c r="B1404" s="2"/>
      <c r="C1404" s="2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</row>
    <row r="1405" spans="1:18" s="57" customFormat="1" x14ac:dyDescent="0.35">
      <c r="A1405" s="2"/>
      <c r="B1405" s="2"/>
      <c r="C1405" s="2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</row>
    <row r="1406" spans="1:18" s="57" customFormat="1" x14ac:dyDescent="0.35">
      <c r="A1406" s="2"/>
      <c r="B1406" s="2"/>
      <c r="C1406" s="2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</row>
    <row r="1407" spans="1:18" s="57" customFormat="1" x14ac:dyDescent="0.35">
      <c r="A1407" s="2"/>
      <c r="B1407" s="2"/>
      <c r="C1407" s="2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</row>
    <row r="1408" spans="1:18" s="57" customFormat="1" x14ac:dyDescent="0.35">
      <c r="A1408" s="2"/>
      <c r="B1408" s="2"/>
      <c r="C1408" s="2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</row>
    <row r="1409" spans="1:18" s="57" customFormat="1" x14ac:dyDescent="0.35">
      <c r="A1409" s="2"/>
      <c r="B1409" s="2"/>
      <c r="C1409" s="2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</row>
    <row r="1410" spans="1:18" s="57" customFormat="1" x14ac:dyDescent="0.35">
      <c r="A1410" s="2"/>
      <c r="B1410" s="2"/>
      <c r="C1410" s="2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</row>
    <row r="1411" spans="1:18" s="57" customFormat="1" x14ac:dyDescent="0.35">
      <c r="A1411" s="2"/>
      <c r="B1411" s="2"/>
      <c r="C1411" s="2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</row>
    <row r="1412" spans="1:18" s="57" customFormat="1" x14ac:dyDescent="0.35">
      <c r="A1412" s="2"/>
      <c r="B1412" s="2"/>
      <c r="C1412" s="2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</row>
    <row r="1413" spans="1:18" s="57" customFormat="1" x14ac:dyDescent="0.35">
      <c r="A1413" s="2"/>
      <c r="B1413" s="2"/>
      <c r="C1413" s="2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</row>
    <row r="1414" spans="1:18" s="57" customFormat="1" x14ac:dyDescent="0.35">
      <c r="A1414" s="2"/>
      <c r="B1414" s="2"/>
      <c r="C1414" s="2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</row>
    <row r="1415" spans="1:18" s="57" customFormat="1" x14ac:dyDescent="0.35">
      <c r="A1415" s="2"/>
      <c r="B1415" s="2"/>
      <c r="C1415" s="2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</row>
    <row r="1416" spans="1:18" s="57" customFormat="1" x14ac:dyDescent="0.35">
      <c r="A1416" s="2"/>
      <c r="B1416" s="2"/>
      <c r="C1416" s="2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</row>
    <row r="1417" spans="1:18" s="57" customFormat="1" x14ac:dyDescent="0.35">
      <c r="A1417" s="2"/>
      <c r="B1417" s="2"/>
      <c r="C1417" s="2"/>
      <c r="D1417" s="2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</row>
    <row r="1418" spans="1:18" s="57" customFormat="1" x14ac:dyDescent="0.35">
      <c r="A1418" s="2"/>
      <c r="B1418" s="2"/>
      <c r="C1418" s="2"/>
      <c r="D1418" s="2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</row>
    <row r="1419" spans="1:18" s="57" customFormat="1" x14ac:dyDescent="0.35">
      <c r="A1419" s="2"/>
      <c r="B1419" s="2"/>
      <c r="C1419" s="2"/>
      <c r="D1419" s="2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</row>
    <row r="1420" spans="1:18" s="57" customFormat="1" x14ac:dyDescent="0.35">
      <c r="A1420" s="2"/>
      <c r="B1420" s="2"/>
      <c r="C1420" s="2"/>
      <c r="D1420" s="2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</row>
    <row r="1421" spans="1:18" s="57" customFormat="1" x14ac:dyDescent="0.35">
      <c r="A1421" s="2"/>
      <c r="B1421" s="2"/>
      <c r="C1421" s="2"/>
      <c r="D1421" s="2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</row>
    <row r="1422" spans="1:18" s="57" customFormat="1" x14ac:dyDescent="0.35">
      <c r="A1422" s="2"/>
      <c r="B1422" s="2"/>
      <c r="C1422" s="2"/>
      <c r="D1422" s="2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</row>
    <row r="1423" spans="1:18" s="57" customFormat="1" x14ac:dyDescent="0.35">
      <c r="A1423" s="2"/>
      <c r="B1423" s="2"/>
      <c r="C1423" s="2"/>
      <c r="D1423" s="2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</row>
    <row r="1424" spans="1:18" s="57" customFormat="1" x14ac:dyDescent="0.35">
      <c r="A1424" s="2"/>
      <c r="B1424" s="2"/>
      <c r="C1424" s="2"/>
      <c r="D1424" s="2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</row>
    <row r="1425" spans="1:18" s="57" customFormat="1" x14ac:dyDescent="0.35">
      <c r="A1425" s="2"/>
      <c r="B1425" s="2"/>
      <c r="C1425" s="2"/>
      <c r="D1425" s="2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</row>
    <row r="1426" spans="1:18" s="57" customFormat="1" x14ac:dyDescent="0.35">
      <c r="A1426" s="2"/>
      <c r="B1426" s="2"/>
      <c r="C1426" s="2"/>
      <c r="D1426" s="2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</row>
    <row r="1427" spans="1:18" s="57" customFormat="1" x14ac:dyDescent="0.35">
      <c r="A1427" s="2"/>
      <c r="B1427" s="2"/>
      <c r="C1427" s="2"/>
      <c r="D1427" s="2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</row>
    <row r="1428" spans="1:18" s="57" customFormat="1" x14ac:dyDescent="0.35">
      <c r="A1428" s="2"/>
      <c r="B1428" s="2"/>
      <c r="C1428" s="2"/>
      <c r="D1428" s="2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</row>
    <row r="1429" spans="1:18" s="57" customFormat="1" x14ac:dyDescent="0.35">
      <c r="A1429" s="2"/>
      <c r="B1429" s="2"/>
      <c r="C1429" s="2"/>
      <c r="D1429" s="2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</row>
    <row r="1430" spans="1:18" s="57" customFormat="1" x14ac:dyDescent="0.35">
      <c r="A1430" s="2"/>
      <c r="B1430" s="2"/>
      <c r="C1430" s="2"/>
      <c r="D1430" s="2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</row>
    <row r="1431" spans="1:18" s="57" customFormat="1" x14ac:dyDescent="0.35">
      <c r="A1431" s="2"/>
      <c r="B1431" s="2"/>
      <c r="C1431" s="2"/>
      <c r="D1431" s="2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</row>
    <row r="1432" spans="1:18" s="57" customFormat="1" x14ac:dyDescent="0.35">
      <c r="A1432" s="2"/>
      <c r="B1432" s="2"/>
      <c r="C1432" s="2"/>
      <c r="D1432" s="2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</row>
    <row r="1433" spans="1:18" s="57" customFormat="1" x14ac:dyDescent="0.35">
      <c r="A1433" s="2"/>
      <c r="B1433" s="2"/>
      <c r="C1433" s="2"/>
      <c r="D1433" s="2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</row>
    <row r="1434" spans="1:18" s="57" customFormat="1" x14ac:dyDescent="0.35">
      <c r="A1434" s="2"/>
      <c r="B1434" s="2"/>
      <c r="C1434" s="2"/>
      <c r="D1434" s="2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</row>
    <row r="1435" spans="1:18" s="57" customFormat="1" x14ac:dyDescent="0.35">
      <c r="A1435" s="2"/>
      <c r="B1435" s="2"/>
      <c r="C1435" s="2"/>
      <c r="D1435" s="2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</row>
    <row r="1436" spans="1:18" s="57" customFormat="1" x14ac:dyDescent="0.35">
      <c r="A1436" s="2"/>
      <c r="B1436" s="2"/>
      <c r="C1436" s="2"/>
      <c r="D1436" s="2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</row>
    <row r="1437" spans="1:18" s="57" customFormat="1" x14ac:dyDescent="0.35">
      <c r="A1437" s="2"/>
      <c r="B1437" s="2"/>
      <c r="C1437" s="2"/>
      <c r="D1437" s="2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</row>
    <row r="1438" spans="1:18" s="57" customFormat="1" x14ac:dyDescent="0.35">
      <c r="A1438" s="2"/>
      <c r="B1438" s="2"/>
      <c r="C1438" s="2"/>
      <c r="D1438" s="2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</row>
    <row r="1439" spans="1:18" s="57" customFormat="1" x14ac:dyDescent="0.35">
      <c r="A1439" s="2"/>
      <c r="B1439" s="2"/>
      <c r="C1439" s="2"/>
      <c r="D1439" s="2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</row>
    <row r="1440" spans="1:18" s="57" customFormat="1" x14ac:dyDescent="0.35">
      <c r="A1440" s="2"/>
      <c r="B1440" s="2"/>
      <c r="C1440" s="2"/>
      <c r="D1440" s="2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</row>
    <row r="1441" spans="1:18" s="57" customFormat="1" x14ac:dyDescent="0.35">
      <c r="A1441" s="2"/>
      <c r="B1441" s="2"/>
      <c r="C1441" s="2"/>
      <c r="D1441" s="2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</row>
    <row r="1442" spans="1:18" s="57" customFormat="1" x14ac:dyDescent="0.35">
      <c r="A1442" s="2"/>
      <c r="B1442" s="2"/>
      <c r="C1442" s="2"/>
      <c r="D1442" s="2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</row>
    <row r="1443" spans="1:18" s="57" customFormat="1" x14ac:dyDescent="0.35">
      <c r="A1443" s="2"/>
      <c r="B1443" s="2"/>
      <c r="C1443" s="2"/>
      <c r="D1443" s="2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</row>
    <row r="1444" spans="1:18" s="57" customFormat="1" x14ac:dyDescent="0.35">
      <c r="A1444" s="2"/>
      <c r="B1444" s="2"/>
      <c r="C1444" s="2"/>
      <c r="D1444" s="2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</row>
    <row r="1445" spans="1:18" s="57" customFormat="1" x14ac:dyDescent="0.35">
      <c r="A1445" s="2"/>
      <c r="B1445" s="2"/>
      <c r="C1445" s="2"/>
      <c r="D1445" s="2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</row>
    <row r="1446" spans="1:18" s="57" customFormat="1" x14ac:dyDescent="0.35">
      <c r="A1446" s="2"/>
      <c r="B1446" s="2"/>
      <c r="C1446" s="2"/>
      <c r="D1446" s="2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</row>
    <row r="1447" spans="1:18" s="57" customFormat="1" x14ac:dyDescent="0.35">
      <c r="A1447" s="2"/>
      <c r="B1447" s="2"/>
      <c r="C1447" s="2"/>
      <c r="D1447" s="2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</row>
    <row r="1448" spans="1:18" s="57" customFormat="1" x14ac:dyDescent="0.35">
      <c r="A1448" s="2"/>
      <c r="B1448" s="2"/>
      <c r="C1448" s="2"/>
      <c r="D1448" s="2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</row>
    <row r="1449" spans="1:18" s="57" customFormat="1" x14ac:dyDescent="0.35">
      <c r="A1449" s="2"/>
      <c r="B1449" s="2"/>
      <c r="C1449" s="2"/>
      <c r="D1449" s="2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</row>
    <row r="1450" spans="1:18" s="57" customFormat="1" x14ac:dyDescent="0.35">
      <c r="A1450" s="2"/>
      <c r="B1450" s="2"/>
      <c r="C1450" s="2"/>
      <c r="D1450" s="2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</row>
    <row r="1451" spans="1:18" s="57" customFormat="1" x14ac:dyDescent="0.35">
      <c r="A1451" s="2"/>
      <c r="B1451" s="2"/>
      <c r="C1451" s="2"/>
      <c r="D1451" s="2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</row>
    <row r="1452" spans="1:18" s="57" customFormat="1" x14ac:dyDescent="0.35">
      <c r="A1452" s="2"/>
      <c r="B1452" s="2"/>
      <c r="C1452" s="2"/>
      <c r="D1452" s="2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</row>
    <row r="1453" spans="1:18" s="57" customFormat="1" x14ac:dyDescent="0.35">
      <c r="A1453" s="2"/>
      <c r="B1453" s="2"/>
      <c r="C1453" s="2"/>
      <c r="D1453" s="2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</row>
    <row r="1454" spans="1:18" s="57" customFormat="1" x14ac:dyDescent="0.35">
      <c r="A1454" s="2"/>
      <c r="B1454" s="2"/>
      <c r="C1454" s="2"/>
      <c r="D1454" s="2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</row>
    <row r="1455" spans="1:18" s="57" customFormat="1" x14ac:dyDescent="0.35">
      <c r="A1455" s="2"/>
      <c r="B1455" s="2"/>
      <c r="C1455" s="2"/>
      <c r="D1455" s="2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</row>
    <row r="1456" spans="1:18" s="57" customFormat="1" x14ac:dyDescent="0.35">
      <c r="A1456" s="2"/>
      <c r="B1456" s="2"/>
      <c r="C1456" s="2"/>
      <c r="D1456" s="2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</row>
    <row r="1457" spans="1:18" s="57" customFormat="1" x14ac:dyDescent="0.35">
      <c r="A1457" s="2"/>
      <c r="B1457" s="2"/>
      <c r="C1457" s="2"/>
      <c r="D1457" s="2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</row>
    <row r="1458" spans="1:18" s="57" customFormat="1" x14ac:dyDescent="0.35">
      <c r="A1458" s="2"/>
      <c r="B1458" s="2"/>
      <c r="C1458" s="2"/>
      <c r="D1458" s="2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</row>
    <row r="1459" spans="1:18" s="57" customFormat="1" x14ac:dyDescent="0.35">
      <c r="A1459" s="2"/>
      <c r="B1459" s="2"/>
      <c r="C1459" s="2"/>
      <c r="D1459" s="2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</row>
    <row r="1460" spans="1:18" s="57" customFormat="1" x14ac:dyDescent="0.35">
      <c r="A1460" s="2"/>
      <c r="B1460" s="2"/>
      <c r="C1460" s="2"/>
      <c r="D1460" s="2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</row>
    <row r="1461" spans="1:18" s="57" customFormat="1" x14ac:dyDescent="0.35">
      <c r="A1461" s="2"/>
      <c r="B1461" s="2"/>
      <c r="C1461" s="2"/>
      <c r="D1461" s="2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</row>
    <row r="1462" spans="1:18" s="57" customFormat="1" x14ac:dyDescent="0.35">
      <c r="A1462" s="2"/>
      <c r="B1462" s="2"/>
      <c r="C1462" s="2"/>
      <c r="D1462" s="2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</row>
    <row r="1463" spans="1:18" s="57" customFormat="1" x14ac:dyDescent="0.35">
      <c r="A1463" s="2"/>
      <c r="B1463" s="2"/>
      <c r="C1463" s="2"/>
      <c r="D1463" s="2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</row>
    <row r="1464" spans="1:18" s="57" customFormat="1" x14ac:dyDescent="0.35">
      <c r="A1464" s="2"/>
      <c r="B1464" s="2"/>
      <c r="C1464" s="2"/>
      <c r="D1464" s="2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</row>
    <row r="1465" spans="1:18" s="57" customFormat="1" x14ac:dyDescent="0.35">
      <c r="A1465" s="2"/>
      <c r="B1465" s="2"/>
      <c r="C1465" s="2"/>
      <c r="D1465" s="2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</row>
    <row r="1466" spans="1:18" s="57" customFormat="1" x14ac:dyDescent="0.35">
      <c r="A1466" s="2"/>
      <c r="B1466" s="2"/>
      <c r="C1466" s="2"/>
      <c r="D1466" s="2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</row>
    <row r="1467" spans="1:18" s="57" customFormat="1" x14ac:dyDescent="0.35">
      <c r="A1467" s="2"/>
      <c r="B1467" s="2"/>
      <c r="C1467" s="2"/>
      <c r="D1467" s="2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</row>
    <row r="1468" spans="1:18" s="57" customFormat="1" x14ac:dyDescent="0.35">
      <c r="A1468" s="2"/>
      <c r="B1468" s="2"/>
      <c r="C1468" s="2"/>
      <c r="D1468" s="2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</row>
    <row r="1469" spans="1:18" s="57" customFormat="1" x14ac:dyDescent="0.35">
      <c r="A1469" s="2"/>
      <c r="B1469" s="2"/>
      <c r="C1469" s="2"/>
      <c r="D1469" s="2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</row>
    <row r="1470" spans="1:18" s="57" customFormat="1" x14ac:dyDescent="0.35">
      <c r="A1470" s="2"/>
      <c r="B1470" s="2"/>
      <c r="C1470" s="2"/>
      <c r="D1470" s="2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</row>
    <row r="1471" spans="1:18" s="57" customFormat="1" x14ac:dyDescent="0.35">
      <c r="A1471" s="2"/>
      <c r="B1471" s="2"/>
      <c r="C1471" s="2"/>
      <c r="D1471" s="2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</row>
    <row r="1472" spans="1:18" s="57" customFormat="1" x14ac:dyDescent="0.35">
      <c r="A1472" s="2"/>
      <c r="B1472" s="2"/>
      <c r="C1472" s="2"/>
      <c r="D1472" s="2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</row>
    <row r="1473" spans="1:18" s="57" customFormat="1" x14ac:dyDescent="0.35">
      <c r="A1473" s="2"/>
      <c r="B1473" s="2"/>
      <c r="C1473" s="2"/>
      <c r="D1473" s="2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</row>
    <row r="1474" spans="1:18" s="57" customFormat="1" x14ac:dyDescent="0.35">
      <c r="A1474" s="2"/>
      <c r="B1474" s="2"/>
      <c r="C1474" s="2"/>
      <c r="D1474" s="2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</row>
    <row r="1475" spans="1:18" s="57" customFormat="1" x14ac:dyDescent="0.3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</row>
    <row r="1476" spans="1:18" s="57" customFormat="1" x14ac:dyDescent="0.35">
      <c r="A1476" s="2"/>
      <c r="B1476" s="2"/>
      <c r="C1476" s="2"/>
      <c r="D1476" s="2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</row>
    <row r="1477" spans="1:18" s="57" customFormat="1" x14ac:dyDescent="0.35">
      <c r="A1477" s="2"/>
      <c r="B1477" s="2"/>
      <c r="C1477" s="2"/>
      <c r="D1477" s="2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</row>
    <row r="1478" spans="1:18" s="57" customFormat="1" x14ac:dyDescent="0.35">
      <c r="A1478" s="2"/>
      <c r="B1478" s="2"/>
      <c r="C1478" s="2"/>
      <c r="D1478" s="2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</row>
    <row r="1479" spans="1:18" s="57" customFormat="1" x14ac:dyDescent="0.35">
      <c r="A1479" s="2"/>
      <c r="B1479" s="2"/>
      <c r="C1479" s="2"/>
      <c r="D1479" s="2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</row>
    <row r="1480" spans="1:18" s="57" customFormat="1" x14ac:dyDescent="0.35">
      <c r="A1480" s="2"/>
      <c r="B1480" s="2"/>
      <c r="C1480" s="2"/>
      <c r="D1480" s="2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</row>
    <row r="1481" spans="1:18" s="57" customFormat="1" x14ac:dyDescent="0.35">
      <c r="A1481" s="2"/>
      <c r="B1481" s="2"/>
      <c r="C1481" s="2"/>
      <c r="D1481" s="2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</row>
    <row r="1482" spans="1:18" s="57" customFormat="1" x14ac:dyDescent="0.35">
      <c r="A1482" s="2"/>
      <c r="B1482" s="2"/>
      <c r="C1482" s="2"/>
      <c r="D1482" s="2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</row>
    <row r="1483" spans="1:18" s="57" customFormat="1" x14ac:dyDescent="0.35">
      <c r="A1483" s="2"/>
      <c r="B1483" s="2"/>
      <c r="C1483" s="2"/>
      <c r="D1483" s="2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</row>
    <row r="1484" spans="1:18" s="57" customFormat="1" x14ac:dyDescent="0.35">
      <c r="A1484" s="2"/>
      <c r="B1484" s="2"/>
      <c r="C1484" s="2"/>
      <c r="D1484" s="2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</row>
    <row r="1485" spans="1:18" s="57" customFormat="1" x14ac:dyDescent="0.35">
      <c r="A1485" s="2"/>
      <c r="B1485" s="2"/>
      <c r="C1485" s="2"/>
      <c r="D1485" s="2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</row>
    <row r="1486" spans="1:18" s="57" customFormat="1" x14ac:dyDescent="0.35">
      <c r="A1486" s="2"/>
      <c r="B1486" s="2"/>
      <c r="C1486" s="2"/>
      <c r="D1486" s="2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</row>
    <row r="1487" spans="1:18" s="57" customFormat="1" x14ac:dyDescent="0.35">
      <c r="A1487" s="2"/>
      <c r="B1487" s="2"/>
      <c r="C1487" s="2"/>
      <c r="D1487" s="2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</row>
    <row r="1488" spans="1:18" s="57" customFormat="1" x14ac:dyDescent="0.35">
      <c r="A1488" s="2"/>
      <c r="B1488" s="2"/>
      <c r="C1488" s="2"/>
      <c r="D1488" s="2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</row>
    <row r="1489" spans="1:18" s="57" customFormat="1" x14ac:dyDescent="0.35">
      <c r="A1489" s="2"/>
      <c r="B1489" s="2"/>
      <c r="C1489" s="2"/>
      <c r="D1489" s="2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</row>
    <row r="1490" spans="1:18" s="57" customFormat="1" x14ac:dyDescent="0.35">
      <c r="A1490" s="2"/>
      <c r="B1490" s="2"/>
      <c r="C1490" s="2"/>
      <c r="D1490" s="2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</row>
    <row r="1491" spans="1:18" s="57" customFormat="1" x14ac:dyDescent="0.35">
      <c r="A1491" s="2"/>
      <c r="B1491" s="2"/>
      <c r="C1491" s="2"/>
      <c r="D1491" s="2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</row>
    <row r="1492" spans="1:18" s="57" customFormat="1" x14ac:dyDescent="0.35">
      <c r="A1492" s="2"/>
      <c r="B1492" s="2"/>
      <c r="C1492" s="2"/>
      <c r="D1492" s="2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</row>
    <row r="1493" spans="1:18" s="57" customFormat="1" x14ac:dyDescent="0.35">
      <c r="A1493" s="2"/>
      <c r="B1493" s="2"/>
      <c r="C1493" s="2"/>
      <c r="D1493" s="2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</row>
    <row r="1494" spans="1:18" s="57" customFormat="1" x14ac:dyDescent="0.35">
      <c r="A1494" s="2"/>
      <c r="B1494" s="2"/>
      <c r="C1494" s="2"/>
      <c r="D1494" s="2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</row>
    <row r="1495" spans="1:18" s="57" customFormat="1" x14ac:dyDescent="0.35">
      <c r="A1495" s="2"/>
      <c r="B1495" s="2"/>
      <c r="C1495" s="2"/>
      <c r="D1495" s="2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</row>
    <row r="1496" spans="1:18" s="57" customFormat="1" x14ac:dyDescent="0.35">
      <c r="A1496" s="2"/>
      <c r="B1496" s="2"/>
      <c r="C1496" s="2"/>
      <c r="D1496" s="2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</row>
    <row r="1497" spans="1:18" s="57" customFormat="1" x14ac:dyDescent="0.35">
      <c r="A1497" s="2"/>
      <c r="B1497" s="2"/>
      <c r="C1497" s="2"/>
      <c r="D1497" s="2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</row>
    <row r="1498" spans="1:18" s="57" customFormat="1" x14ac:dyDescent="0.35">
      <c r="A1498" s="2"/>
      <c r="B1498" s="2"/>
      <c r="C1498" s="2"/>
      <c r="D1498" s="2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</row>
    <row r="1499" spans="1:18" s="57" customFormat="1" x14ac:dyDescent="0.35">
      <c r="A1499" s="2"/>
      <c r="B1499" s="2"/>
      <c r="C1499" s="2"/>
      <c r="D1499" s="2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</row>
    <row r="1500" spans="1:18" s="57" customFormat="1" x14ac:dyDescent="0.35">
      <c r="A1500" s="2"/>
      <c r="B1500" s="2"/>
      <c r="C1500" s="2"/>
      <c r="D1500" s="2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</row>
    <row r="1501" spans="1:18" s="57" customFormat="1" x14ac:dyDescent="0.35">
      <c r="A1501" s="2"/>
      <c r="B1501" s="2"/>
      <c r="C1501" s="2"/>
      <c r="D1501" s="2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</row>
    <row r="1502" spans="1:18" s="57" customFormat="1" x14ac:dyDescent="0.35">
      <c r="A1502" s="2"/>
      <c r="B1502" s="2"/>
      <c r="C1502" s="2"/>
      <c r="D1502" s="2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</row>
    <row r="1503" spans="1:18" s="57" customFormat="1" x14ac:dyDescent="0.35">
      <c r="A1503" s="2"/>
      <c r="B1503" s="2"/>
      <c r="C1503" s="2"/>
      <c r="D1503" s="2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</row>
    <row r="1504" spans="1:18" s="57" customFormat="1" x14ac:dyDescent="0.35">
      <c r="A1504" s="2"/>
      <c r="B1504" s="2"/>
      <c r="C1504" s="2"/>
      <c r="D1504" s="2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</row>
    <row r="1505" spans="1:18" s="57" customFormat="1" x14ac:dyDescent="0.35">
      <c r="A1505" s="2"/>
      <c r="B1505" s="2"/>
      <c r="C1505" s="2"/>
      <c r="D1505" s="2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</row>
    <row r="1506" spans="1:18" s="57" customFormat="1" x14ac:dyDescent="0.35">
      <c r="A1506" s="2"/>
      <c r="B1506" s="2"/>
      <c r="C1506" s="2"/>
      <c r="D1506" s="2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</row>
    <row r="1507" spans="1:18" s="57" customFormat="1" x14ac:dyDescent="0.35">
      <c r="A1507" s="2"/>
      <c r="B1507" s="2"/>
      <c r="C1507" s="2"/>
      <c r="D1507" s="2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</row>
    <row r="1508" spans="1:18" s="57" customFormat="1" x14ac:dyDescent="0.35">
      <c r="A1508" s="2"/>
      <c r="B1508" s="2"/>
      <c r="C1508" s="2"/>
      <c r="D1508" s="2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</row>
    <row r="1509" spans="1:18" s="57" customFormat="1" x14ac:dyDescent="0.35">
      <c r="A1509" s="2"/>
      <c r="B1509" s="2"/>
      <c r="C1509" s="2"/>
      <c r="D1509" s="2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</row>
    <row r="1510" spans="1:18" s="57" customFormat="1" x14ac:dyDescent="0.35">
      <c r="A1510" s="2"/>
      <c r="B1510" s="2"/>
      <c r="C1510" s="2"/>
      <c r="D1510" s="2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</row>
    <row r="1511" spans="1:18" s="57" customFormat="1" x14ac:dyDescent="0.35">
      <c r="A1511" s="2"/>
      <c r="B1511" s="2"/>
      <c r="C1511" s="2"/>
      <c r="D1511" s="2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</row>
    <row r="1512" spans="1:18" s="57" customFormat="1" x14ac:dyDescent="0.35">
      <c r="A1512" s="2"/>
      <c r="B1512" s="2"/>
      <c r="C1512" s="2"/>
      <c r="D1512" s="2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</row>
    <row r="1513" spans="1:18" s="57" customFormat="1" x14ac:dyDescent="0.35">
      <c r="A1513" s="2"/>
      <c r="B1513" s="2"/>
      <c r="C1513" s="2"/>
      <c r="D1513" s="2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</row>
    <row r="1514" spans="1:18" s="57" customFormat="1" x14ac:dyDescent="0.35">
      <c r="A1514" s="2"/>
      <c r="B1514" s="2"/>
      <c r="C1514" s="2"/>
      <c r="D1514" s="2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</row>
    <row r="1515" spans="1:18" s="57" customFormat="1" x14ac:dyDescent="0.35">
      <c r="A1515" s="2"/>
      <c r="B1515" s="2"/>
      <c r="C1515" s="2"/>
      <c r="D1515" s="2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</row>
    <row r="1516" spans="1:18" s="57" customFormat="1" x14ac:dyDescent="0.35">
      <c r="A1516" s="2"/>
      <c r="B1516" s="2"/>
      <c r="C1516" s="2"/>
      <c r="D1516" s="2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</row>
    <row r="1517" spans="1:18" s="57" customFormat="1" x14ac:dyDescent="0.35">
      <c r="A1517" s="2"/>
      <c r="B1517" s="2"/>
      <c r="C1517" s="2"/>
      <c r="D1517" s="2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</row>
    <row r="1518" spans="1:18" s="57" customFormat="1" x14ac:dyDescent="0.35">
      <c r="A1518" s="2"/>
      <c r="B1518" s="2"/>
      <c r="C1518" s="2"/>
      <c r="D1518" s="2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</row>
    <row r="1519" spans="1:18" s="57" customFormat="1" x14ac:dyDescent="0.35">
      <c r="A1519" s="2"/>
      <c r="B1519" s="2"/>
      <c r="C1519" s="2"/>
      <c r="D1519" s="2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</row>
    <row r="1520" spans="1:18" s="57" customFormat="1" x14ac:dyDescent="0.35">
      <c r="A1520" s="2"/>
      <c r="B1520" s="2"/>
      <c r="C1520" s="2"/>
      <c r="D1520" s="2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</row>
    <row r="1521" spans="1:18" s="57" customFormat="1" x14ac:dyDescent="0.35">
      <c r="A1521" s="2"/>
      <c r="B1521" s="2"/>
      <c r="C1521" s="2"/>
      <c r="D1521" s="2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</row>
    <row r="1522" spans="1:18" s="57" customFormat="1" x14ac:dyDescent="0.35">
      <c r="A1522" s="2"/>
      <c r="B1522" s="2"/>
      <c r="C1522" s="2"/>
      <c r="D1522" s="2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</row>
    <row r="1523" spans="1:18" s="57" customFormat="1" x14ac:dyDescent="0.35">
      <c r="A1523" s="2"/>
      <c r="B1523" s="2"/>
      <c r="C1523" s="2"/>
      <c r="D1523" s="2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</row>
    <row r="1524" spans="1:18" s="57" customFormat="1" x14ac:dyDescent="0.35">
      <c r="A1524" s="2"/>
      <c r="B1524" s="2"/>
      <c r="C1524" s="2"/>
      <c r="D1524" s="2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</row>
    <row r="1525" spans="1:18" s="57" customFormat="1" x14ac:dyDescent="0.35">
      <c r="A1525" s="2"/>
      <c r="B1525" s="2"/>
      <c r="C1525" s="2"/>
      <c r="D1525" s="2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</row>
    <row r="1526" spans="1:18" s="57" customFormat="1" x14ac:dyDescent="0.35">
      <c r="A1526" s="2"/>
      <c r="B1526" s="2"/>
      <c r="C1526" s="2"/>
      <c r="D1526" s="2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</row>
    <row r="1527" spans="1:18" s="57" customFormat="1" x14ac:dyDescent="0.35">
      <c r="A1527" s="2"/>
      <c r="B1527" s="2"/>
      <c r="C1527" s="2"/>
      <c r="D1527" s="2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</row>
    <row r="1528" spans="1:18" s="57" customFormat="1" x14ac:dyDescent="0.35">
      <c r="A1528" s="2"/>
      <c r="B1528" s="2"/>
      <c r="C1528" s="2"/>
      <c r="D1528" s="2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</row>
    <row r="1529" spans="1:18" s="57" customFormat="1" x14ac:dyDescent="0.35">
      <c r="A1529" s="2"/>
      <c r="B1529" s="2"/>
      <c r="C1529" s="2"/>
      <c r="D1529" s="2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</row>
    <row r="1530" spans="1:18" s="57" customFormat="1" x14ac:dyDescent="0.35">
      <c r="A1530" s="2"/>
      <c r="B1530" s="2"/>
      <c r="C1530" s="2"/>
      <c r="D1530" s="2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</row>
    <row r="1531" spans="1:18" s="57" customFormat="1" x14ac:dyDescent="0.35">
      <c r="A1531" s="2"/>
      <c r="B1531" s="2"/>
      <c r="C1531" s="2"/>
      <c r="D1531" s="2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</row>
    <row r="1532" spans="1:18" s="57" customFormat="1" x14ac:dyDescent="0.35">
      <c r="A1532" s="2"/>
      <c r="B1532" s="2"/>
      <c r="C1532" s="2"/>
      <c r="D1532" s="2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</row>
    <row r="1533" spans="1:18" s="57" customFormat="1" x14ac:dyDescent="0.35">
      <c r="A1533" s="2"/>
      <c r="B1533" s="2"/>
      <c r="C1533" s="2"/>
      <c r="D1533" s="2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</row>
    <row r="1534" spans="1:18" s="57" customFormat="1" x14ac:dyDescent="0.35">
      <c r="A1534" s="2"/>
      <c r="B1534" s="2"/>
      <c r="C1534" s="2"/>
      <c r="D1534" s="2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</row>
    <row r="1535" spans="1:18" s="57" customFormat="1" x14ac:dyDescent="0.35">
      <c r="A1535" s="2"/>
      <c r="B1535" s="2"/>
      <c r="C1535" s="2"/>
      <c r="D1535" s="2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</row>
    <row r="1536" spans="1:18" s="57" customFormat="1" x14ac:dyDescent="0.35">
      <c r="A1536" s="2"/>
      <c r="B1536" s="2"/>
      <c r="C1536" s="2"/>
      <c r="D1536" s="2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</row>
    <row r="1537" spans="1:18" s="57" customFormat="1" x14ac:dyDescent="0.35">
      <c r="A1537" s="2"/>
      <c r="B1537" s="2"/>
      <c r="C1537" s="2"/>
      <c r="D1537" s="2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</row>
    <row r="1538" spans="1:18" s="57" customFormat="1" x14ac:dyDescent="0.35">
      <c r="A1538" s="2"/>
      <c r="B1538" s="2"/>
      <c r="C1538" s="2"/>
      <c r="D1538" s="2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</row>
    <row r="1539" spans="1:18" s="57" customFormat="1" x14ac:dyDescent="0.35">
      <c r="A1539" s="2"/>
      <c r="B1539" s="2"/>
      <c r="C1539" s="2"/>
      <c r="D1539" s="2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</row>
    <row r="1540" spans="1:18" s="57" customFormat="1" x14ac:dyDescent="0.35">
      <c r="A1540" s="2"/>
      <c r="B1540" s="2"/>
      <c r="C1540" s="2"/>
      <c r="D1540" s="2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</row>
    <row r="1541" spans="1:18" s="57" customFormat="1" x14ac:dyDescent="0.35">
      <c r="A1541" s="2"/>
      <c r="B1541" s="2"/>
      <c r="C1541" s="2"/>
      <c r="D1541" s="2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</row>
    <row r="1542" spans="1:18" s="57" customFormat="1" x14ac:dyDescent="0.35">
      <c r="A1542" s="2"/>
      <c r="B1542" s="2"/>
      <c r="C1542" s="2"/>
      <c r="D1542" s="2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</row>
    <row r="1543" spans="1:18" s="57" customFormat="1" x14ac:dyDescent="0.35">
      <c r="A1543" s="2"/>
      <c r="B1543" s="2"/>
      <c r="C1543" s="2"/>
      <c r="D1543" s="2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</row>
    <row r="1544" spans="1:18" s="57" customFormat="1" x14ac:dyDescent="0.35">
      <c r="A1544" s="2"/>
      <c r="B1544" s="2"/>
      <c r="C1544" s="2"/>
      <c r="D1544" s="2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</row>
    <row r="1545" spans="1:18" s="57" customFormat="1" x14ac:dyDescent="0.35">
      <c r="A1545" s="2"/>
      <c r="B1545" s="2"/>
      <c r="C1545" s="2"/>
      <c r="D1545" s="2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</row>
    <row r="1546" spans="1:18" s="57" customFormat="1" x14ac:dyDescent="0.35">
      <c r="A1546" s="2"/>
      <c r="B1546" s="2"/>
      <c r="C1546" s="2"/>
      <c r="D1546" s="2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</row>
    <row r="1547" spans="1:18" s="57" customFormat="1" x14ac:dyDescent="0.35">
      <c r="A1547" s="2"/>
      <c r="B1547" s="2"/>
      <c r="C1547" s="2"/>
      <c r="D1547" s="2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</row>
    <row r="1548" spans="1:18" s="57" customFormat="1" x14ac:dyDescent="0.35">
      <c r="A1548" s="2"/>
      <c r="B1548" s="2"/>
      <c r="C1548" s="2"/>
      <c r="D1548" s="2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</row>
    <row r="1549" spans="1:18" s="57" customFormat="1" x14ac:dyDescent="0.35">
      <c r="A1549" s="2"/>
      <c r="B1549" s="2"/>
      <c r="C1549" s="2"/>
      <c r="D1549" s="2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</row>
    <row r="1550" spans="1:18" s="57" customFormat="1" x14ac:dyDescent="0.35">
      <c r="A1550" s="2"/>
      <c r="B1550" s="2"/>
      <c r="C1550" s="2"/>
      <c r="D1550" s="2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</row>
    <row r="1551" spans="1:18" s="57" customFormat="1" x14ac:dyDescent="0.35">
      <c r="A1551" s="2"/>
      <c r="B1551" s="2"/>
      <c r="C1551" s="2"/>
      <c r="D1551" s="2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</row>
    <row r="1552" spans="1:18" s="57" customFormat="1" x14ac:dyDescent="0.35">
      <c r="A1552" s="2"/>
      <c r="B1552" s="2"/>
      <c r="C1552" s="2"/>
      <c r="D1552" s="2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</row>
    <row r="1553" spans="1:18" s="57" customFormat="1" x14ac:dyDescent="0.35">
      <c r="A1553" s="2"/>
      <c r="B1553" s="2"/>
      <c r="C1553" s="2"/>
      <c r="D1553" s="2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</row>
    <row r="1554" spans="1:18" s="57" customFormat="1" x14ac:dyDescent="0.35">
      <c r="A1554" s="2"/>
      <c r="B1554" s="2"/>
      <c r="C1554" s="2"/>
      <c r="D1554" s="2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</row>
    <row r="1555" spans="1:18" s="57" customFormat="1" x14ac:dyDescent="0.35">
      <c r="A1555" s="2"/>
      <c r="B1555" s="2"/>
      <c r="C1555" s="2"/>
      <c r="D1555" s="2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</row>
    <row r="1556" spans="1:18" s="57" customFormat="1" x14ac:dyDescent="0.35">
      <c r="A1556" s="2"/>
      <c r="B1556" s="2"/>
      <c r="C1556" s="2"/>
      <c r="D1556" s="2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</row>
    <row r="1557" spans="1:18" s="57" customFormat="1" x14ac:dyDescent="0.35">
      <c r="A1557" s="2"/>
      <c r="B1557" s="2"/>
      <c r="C1557" s="2"/>
      <c r="D1557" s="2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</row>
    <row r="1558" spans="1:18" s="57" customFormat="1" x14ac:dyDescent="0.35">
      <c r="A1558" s="2"/>
      <c r="B1558" s="2"/>
      <c r="C1558" s="2"/>
      <c r="D1558" s="2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</row>
    <row r="1559" spans="1:18" s="57" customFormat="1" x14ac:dyDescent="0.35">
      <c r="A1559" s="2"/>
      <c r="B1559" s="2"/>
      <c r="C1559" s="2"/>
      <c r="D1559" s="2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</row>
    <row r="1560" spans="1:18" s="57" customFormat="1" x14ac:dyDescent="0.35">
      <c r="A1560" s="2"/>
      <c r="B1560" s="2"/>
      <c r="C1560" s="2"/>
      <c r="D1560" s="2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</row>
    <row r="1561" spans="1:18" s="57" customFormat="1" x14ac:dyDescent="0.35">
      <c r="A1561" s="2"/>
      <c r="B1561" s="2"/>
      <c r="C1561" s="2"/>
      <c r="D1561" s="2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</row>
    <row r="1562" spans="1:18" s="57" customFormat="1" x14ac:dyDescent="0.35">
      <c r="A1562" s="2"/>
      <c r="B1562" s="2"/>
      <c r="C1562" s="2"/>
      <c r="D1562" s="2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</row>
    <row r="1563" spans="1:18" s="57" customFormat="1" x14ac:dyDescent="0.35">
      <c r="A1563" s="2"/>
      <c r="B1563" s="2"/>
      <c r="C1563" s="2"/>
      <c r="D1563" s="2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</row>
    <row r="1564" spans="1:18" s="57" customFormat="1" x14ac:dyDescent="0.35">
      <c r="A1564" s="2"/>
      <c r="B1564" s="2"/>
      <c r="C1564" s="2"/>
      <c r="D1564" s="2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</row>
    <row r="1565" spans="1:18" s="57" customFormat="1" x14ac:dyDescent="0.35">
      <c r="A1565" s="2"/>
      <c r="B1565" s="2"/>
      <c r="C1565" s="2"/>
      <c r="D1565" s="2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</row>
    <row r="1566" spans="1:18" s="57" customFormat="1" x14ac:dyDescent="0.35">
      <c r="A1566" s="2"/>
      <c r="B1566" s="2"/>
      <c r="C1566" s="2"/>
      <c r="D1566" s="2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</row>
    <row r="1567" spans="1:18" s="57" customFormat="1" x14ac:dyDescent="0.35">
      <c r="A1567" s="2"/>
      <c r="B1567" s="2"/>
      <c r="C1567" s="2"/>
      <c r="D1567" s="2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</row>
    <row r="1568" spans="1:18" s="57" customFormat="1" x14ac:dyDescent="0.35">
      <c r="A1568" s="2"/>
      <c r="B1568" s="2"/>
      <c r="C1568" s="2"/>
      <c r="D1568" s="2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</row>
    <row r="1569" spans="1:18" s="57" customFormat="1" x14ac:dyDescent="0.35">
      <c r="A1569" s="2"/>
      <c r="B1569" s="2"/>
      <c r="C1569" s="2"/>
      <c r="D1569" s="2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</row>
    <row r="1570" spans="1:18" s="57" customFormat="1" x14ac:dyDescent="0.35">
      <c r="A1570" s="2"/>
      <c r="B1570" s="2"/>
      <c r="C1570" s="2"/>
      <c r="D1570" s="2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</row>
    <row r="1571" spans="1:18" s="57" customFormat="1" x14ac:dyDescent="0.35">
      <c r="A1571" s="2"/>
      <c r="B1571" s="2"/>
      <c r="C1571" s="2"/>
      <c r="D1571" s="2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</row>
    <row r="1572" spans="1:18" s="57" customFormat="1" x14ac:dyDescent="0.35">
      <c r="A1572" s="2"/>
      <c r="B1572" s="2"/>
      <c r="C1572" s="2"/>
      <c r="D1572" s="2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</row>
    <row r="1573" spans="1:18" s="57" customFormat="1" x14ac:dyDescent="0.35">
      <c r="A1573" s="2"/>
      <c r="B1573" s="2"/>
      <c r="C1573" s="2"/>
      <c r="D1573" s="2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</row>
    <row r="1574" spans="1:18" s="57" customFormat="1" x14ac:dyDescent="0.35">
      <c r="A1574" s="2"/>
      <c r="B1574" s="2"/>
      <c r="C1574" s="2"/>
      <c r="D1574" s="2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</row>
    <row r="1575" spans="1:18" s="57" customFormat="1" x14ac:dyDescent="0.35">
      <c r="A1575" s="2"/>
      <c r="B1575" s="2"/>
      <c r="C1575" s="2"/>
      <c r="D1575" s="2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</row>
    <row r="1576" spans="1:18" s="57" customFormat="1" x14ac:dyDescent="0.35">
      <c r="A1576" s="2"/>
      <c r="B1576" s="2"/>
      <c r="C1576" s="2"/>
      <c r="D1576" s="2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</row>
    <row r="1577" spans="1:18" s="57" customFormat="1" x14ac:dyDescent="0.35">
      <c r="A1577" s="2"/>
      <c r="B1577" s="2"/>
      <c r="C1577" s="2"/>
      <c r="D1577" s="2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</row>
    <row r="1578" spans="1:18" s="57" customFormat="1" x14ac:dyDescent="0.35">
      <c r="A1578" s="2"/>
      <c r="B1578" s="2"/>
      <c r="C1578" s="2"/>
      <c r="D1578" s="2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</row>
    <row r="1579" spans="1:18" s="57" customFormat="1" x14ac:dyDescent="0.35">
      <c r="A1579" s="2"/>
      <c r="B1579" s="2"/>
      <c r="C1579" s="2"/>
      <c r="D1579" s="2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</row>
    <row r="1580" spans="1:18" s="57" customFormat="1" x14ac:dyDescent="0.35">
      <c r="A1580" s="2"/>
      <c r="B1580" s="2"/>
      <c r="C1580" s="2"/>
      <c r="D1580" s="2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</row>
    <row r="1581" spans="1:18" s="57" customFormat="1" x14ac:dyDescent="0.35">
      <c r="A1581" s="2"/>
      <c r="B1581" s="2"/>
      <c r="C1581" s="2"/>
      <c r="D1581" s="2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</row>
    <row r="1582" spans="1:18" s="57" customFormat="1" x14ac:dyDescent="0.35">
      <c r="A1582" s="2"/>
      <c r="B1582" s="2"/>
      <c r="C1582" s="2"/>
      <c r="D1582" s="2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</row>
    <row r="1583" spans="1:18" s="57" customFormat="1" x14ac:dyDescent="0.35">
      <c r="A1583" s="2"/>
      <c r="B1583" s="2"/>
      <c r="C1583" s="2"/>
      <c r="D1583" s="2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</row>
    <row r="1584" spans="1:18" s="57" customFormat="1" x14ac:dyDescent="0.35">
      <c r="A1584" s="2"/>
      <c r="B1584" s="2"/>
      <c r="C1584" s="2"/>
      <c r="D1584" s="2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</row>
    <row r="1585" spans="1:18" s="57" customFormat="1" x14ac:dyDescent="0.35">
      <c r="A1585" s="2"/>
      <c r="B1585" s="2"/>
      <c r="C1585" s="2"/>
      <c r="D1585" s="2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</row>
    <row r="1586" spans="1:18" s="57" customFormat="1" x14ac:dyDescent="0.35">
      <c r="A1586" s="2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</row>
    <row r="1587" spans="1:18" s="57" customFormat="1" x14ac:dyDescent="0.35">
      <c r="A1587" s="2"/>
      <c r="B1587" s="2"/>
      <c r="C1587" s="2"/>
      <c r="D1587" s="2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</row>
    <row r="1588" spans="1:18" s="57" customFormat="1" x14ac:dyDescent="0.35">
      <c r="A1588" s="2"/>
      <c r="B1588" s="2"/>
      <c r="C1588" s="2"/>
      <c r="D1588" s="2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</row>
    <row r="1589" spans="1:18" s="57" customFormat="1" x14ac:dyDescent="0.35">
      <c r="A1589" s="2"/>
      <c r="B1589" s="2"/>
      <c r="C1589" s="2"/>
      <c r="D1589" s="2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</row>
    <row r="1590" spans="1:18" s="57" customFormat="1" x14ac:dyDescent="0.35">
      <c r="A1590" s="2"/>
      <c r="B1590" s="2"/>
      <c r="C1590" s="2"/>
      <c r="D1590" s="2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</row>
    <row r="1591" spans="1:18" s="57" customFormat="1" x14ac:dyDescent="0.35">
      <c r="A1591" s="2"/>
      <c r="B1591" s="2"/>
      <c r="C1591" s="2"/>
      <c r="D1591" s="2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</row>
    <row r="1592" spans="1:18" s="57" customFormat="1" x14ac:dyDescent="0.35">
      <c r="A1592" s="2"/>
      <c r="B1592" s="2"/>
      <c r="C1592" s="2"/>
      <c r="D1592" s="2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</row>
    <row r="1593" spans="1:18" s="57" customFormat="1" x14ac:dyDescent="0.35">
      <c r="A1593" s="2"/>
      <c r="B1593" s="2"/>
      <c r="C1593" s="2"/>
      <c r="D1593" s="2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</row>
    <row r="1594" spans="1:18" s="57" customFormat="1" x14ac:dyDescent="0.35">
      <c r="A1594" s="2"/>
      <c r="B1594" s="2"/>
      <c r="C1594" s="2"/>
      <c r="D1594" s="2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</row>
    <row r="1595" spans="1:18" s="57" customFormat="1" x14ac:dyDescent="0.35">
      <c r="A1595" s="2"/>
      <c r="B1595" s="2"/>
      <c r="C1595" s="2"/>
      <c r="D1595" s="2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</row>
    <row r="1596" spans="1:18" s="57" customFormat="1" x14ac:dyDescent="0.35">
      <c r="A1596" s="2"/>
      <c r="B1596" s="2"/>
      <c r="C1596" s="2"/>
      <c r="D1596" s="2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</row>
    <row r="1597" spans="1:18" s="57" customFormat="1" x14ac:dyDescent="0.35">
      <c r="A1597" s="2"/>
      <c r="B1597" s="2"/>
      <c r="C1597" s="2"/>
      <c r="D1597" s="2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</row>
    <row r="1598" spans="1:18" s="57" customFormat="1" x14ac:dyDescent="0.35">
      <c r="A1598" s="2"/>
      <c r="B1598" s="2"/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</row>
    <row r="1599" spans="1:18" s="57" customFormat="1" x14ac:dyDescent="0.35">
      <c r="A1599" s="2"/>
      <c r="B1599" s="2"/>
      <c r="C1599" s="2"/>
      <c r="D1599" s="2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</row>
    <row r="1600" spans="1:18" s="57" customFormat="1" x14ac:dyDescent="0.35">
      <c r="A1600" s="2"/>
      <c r="B1600" s="2"/>
      <c r="C1600" s="2"/>
      <c r="D1600" s="2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</row>
    <row r="1601" spans="1:18" s="57" customFormat="1" x14ac:dyDescent="0.35">
      <c r="A1601" s="2"/>
      <c r="B1601" s="2"/>
      <c r="C1601" s="2"/>
      <c r="D1601" s="2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</row>
    <row r="1602" spans="1:18" s="57" customFormat="1" x14ac:dyDescent="0.35">
      <c r="A1602" s="2"/>
      <c r="B1602" s="2"/>
      <c r="C1602" s="2"/>
      <c r="D1602" s="2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</row>
    <row r="1603" spans="1:18" s="57" customFormat="1" x14ac:dyDescent="0.35">
      <c r="A1603" s="2"/>
      <c r="B1603" s="2"/>
      <c r="C1603" s="2"/>
      <c r="D1603" s="2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</row>
    <row r="1604" spans="1:18" s="57" customFormat="1" x14ac:dyDescent="0.35">
      <c r="A1604" s="2"/>
      <c r="B1604" s="2"/>
      <c r="C1604" s="2"/>
      <c r="D1604" s="2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</row>
    <row r="1605" spans="1:18" s="57" customFormat="1" x14ac:dyDescent="0.35">
      <c r="A1605" s="2"/>
      <c r="B1605" s="2"/>
      <c r="C1605" s="2"/>
      <c r="D1605" s="2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</row>
    <row r="1606" spans="1:18" s="57" customFormat="1" x14ac:dyDescent="0.35">
      <c r="A1606" s="2"/>
      <c r="B1606" s="2"/>
      <c r="C1606" s="2"/>
      <c r="D1606" s="2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</row>
    <row r="1607" spans="1:18" s="57" customFormat="1" x14ac:dyDescent="0.35">
      <c r="A1607" s="2"/>
      <c r="B1607" s="2"/>
      <c r="C1607" s="2"/>
      <c r="D1607" s="2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</row>
    <row r="1608" spans="1:18" s="57" customFormat="1" x14ac:dyDescent="0.35">
      <c r="A1608" s="2"/>
      <c r="B1608" s="2"/>
      <c r="C1608" s="2"/>
      <c r="D1608" s="2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</row>
    <row r="1609" spans="1:18" s="57" customFormat="1" x14ac:dyDescent="0.35">
      <c r="A1609" s="2"/>
      <c r="B1609" s="2"/>
      <c r="C1609" s="2"/>
      <c r="D1609" s="2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</row>
    <row r="1610" spans="1:18" s="57" customFormat="1" x14ac:dyDescent="0.35">
      <c r="A1610" s="2"/>
      <c r="B1610" s="2"/>
      <c r="C1610" s="2"/>
      <c r="D1610" s="2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</row>
    <row r="1611" spans="1:18" s="57" customFormat="1" x14ac:dyDescent="0.35">
      <c r="A1611" s="2"/>
      <c r="B1611" s="2"/>
      <c r="C1611" s="2"/>
      <c r="D1611" s="2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</row>
    <row r="1612" spans="1:18" s="57" customFormat="1" x14ac:dyDescent="0.35">
      <c r="A1612" s="2"/>
      <c r="B1612" s="2"/>
      <c r="C1612" s="2"/>
      <c r="D1612" s="2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</row>
    <row r="1613" spans="1:18" s="57" customFormat="1" x14ac:dyDescent="0.35">
      <c r="A1613" s="2"/>
      <c r="B1613" s="2"/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</row>
    <row r="1614" spans="1:18" s="57" customFormat="1" x14ac:dyDescent="0.35">
      <c r="A1614" s="2"/>
      <c r="B1614" s="2"/>
      <c r="C1614" s="2"/>
      <c r="D1614" s="2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</row>
    <row r="1615" spans="1:18" s="57" customFormat="1" x14ac:dyDescent="0.35">
      <c r="A1615" s="2"/>
      <c r="B1615" s="2"/>
      <c r="C1615" s="2"/>
      <c r="D1615" s="2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</row>
    <row r="1616" spans="1:18" s="57" customFormat="1" x14ac:dyDescent="0.35">
      <c r="A1616" s="2"/>
      <c r="B1616" s="2"/>
      <c r="C1616" s="2"/>
      <c r="D1616" s="2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</row>
    <row r="1617" spans="1:18" s="57" customFormat="1" x14ac:dyDescent="0.35">
      <c r="A1617" s="2"/>
      <c r="B1617" s="2"/>
      <c r="C1617" s="2"/>
      <c r="D1617" s="2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</row>
    <row r="1618" spans="1:18" s="57" customFormat="1" x14ac:dyDescent="0.35">
      <c r="A1618" s="2"/>
      <c r="B1618" s="2"/>
      <c r="C1618" s="2"/>
      <c r="D1618" s="2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</row>
    <row r="1619" spans="1:18" s="57" customFormat="1" x14ac:dyDescent="0.35">
      <c r="A1619" s="2"/>
      <c r="B1619" s="2"/>
      <c r="C1619" s="2"/>
      <c r="D1619" s="2"/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</row>
    <row r="1620" spans="1:18" s="57" customFormat="1" x14ac:dyDescent="0.35">
      <c r="A1620" s="2"/>
      <c r="B1620" s="2"/>
      <c r="C1620" s="2"/>
      <c r="D1620" s="2"/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</row>
    <row r="1621" spans="1:18" s="57" customFormat="1" x14ac:dyDescent="0.35">
      <c r="A1621" s="2"/>
      <c r="B1621" s="2"/>
      <c r="C1621" s="2"/>
      <c r="D1621" s="2"/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</row>
    <row r="1622" spans="1:18" s="57" customFormat="1" x14ac:dyDescent="0.35">
      <c r="A1622" s="2"/>
      <c r="B1622" s="2"/>
      <c r="C1622" s="2"/>
      <c r="D1622" s="2"/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</row>
    <row r="1623" spans="1:18" s="57" customFormat="1" x14ac:dyDescent="0.35">
      <c r="A1623" s="2"/>
      <c r="B1623" s="2"/>
      <c r="C1623" s="2"/>
      <c r="D1623" s="2"/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</row>
    <row r="1624" spans="1:18" s="57" customFormat="1" x14ac:dyDescent="0.35">
      <c r="A1624" s="2"/>
      <c r="B1624" s="2"/>
      <c r="C1624" s="2"/>
      <c r="D1624" s="2"/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</row>
    <row r="1625" spans="1:18" s="57" customFormat="1" x14ac:dyDescent="0.35">
      <c r="A1625" s="2"/>
      <c r="B1625" s="2"/>
      <c r="C1625" s="2"/>
      <c r="D1625" s="2"/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</row>
    <row r="1626" spans="1:18" s="57" customFormat="1" x14ac:dyDescent="0.35">
      <c r="A1626" s="2"/>
      <c r="B1626" s="2"/>
      <c r="C1626" s="2"/>
      <c r="D1626" s="2"/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</row>
    <row r="1627" spans="1:18" s="57" customFormat="1" x14ac:dyDescent="0.35">
      <c r="A1627" s="2"/>
      <c r="B1627" s="2"/>
      <c r="C1627" s="2"/>
      <c r="D1627" s="2"/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</row>
    <row r="1628" spans="1:18" s="57" customFormat="1" x14ac:dyDescent="0.35">
      <c r="A1628" s="2"/>
      <c r="B1628" s="2"/>
      <c r="C1628" s="2"/>
      <c r="D1628" s="2"/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</row>
    <row r="1629" spans="1:18" s="57" customFormat="1" x14ac:dyDescent="0.35">
      <c r="A1629" s="2"/>
      <c r="B1629" s="2"/>
      <c r="C1629" s="2"/>
      <c r="D1629" s="2"/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</row>
    <row r="1630" spans="1:18" s="57" customFormat="1" x14ac:dyDescent="0.35">
      <c r="A1630" s="2"/>
      <c r="B1630" s="2"/>
      <c r="C1630" s="2"/>
      <c r="D1630" s="2"/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</row>
    <row r="1631" spans="1:18" s="57" customFormat="1" x14ac:dyDescent="0.35">
      <c r="A1631" s="2"/>
      <c r="B1631" s="2"/>
      <c r="C1631" s="2"/>
      <c r="D1631" s="2"/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</row>
    <row r="1632" spans="1:18" s="57" customFormat="1" x14ac:dyDescent="0.35">
      <c r="A1632" s="2"/>
      <c r="B1632" s="2"/>
      <c r="C1632" s="2"/>
      <c r="D1632" s="2"/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</row>
    <row r="1633" spans="1:18" s="57" customFormat="1" x14ac:dyDescent="0.35">
      <c r="A1633" s="2"/>
      <c r="B1633" s="2"/>
      <c r="C1633" s="2"/>
      <c r="D1633" s="2"/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</row>
    <row r="1634" spans="1:18" s="57" customFormat="1" x14ac:dyDescent="0.35">
      <c r="A1634" s="2"/>
      <c r="B1634" s="2"/>
      <c r="C1634" s="2"/>
      <c r="D1634" s="2"/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</row>
    <row r="1635" spans="1:18" s="57" customFormat="1" x14ac:dyDescent="0.35">
      <c r="A1635" s="2"/>
      <c r="B1635" s="2"/>
      <c r="C1635" s="2"/>
      <c r="D1635" s="2"/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</row>
    <row r="1636" spans="1:18" s="57" customFormat="1" x14ac:dyDescent="0.35">
      <c r="A1636" s="2"/>
      <c r="B1636" s="2"/>
      <c r="C1636" s="2"/>
      <c r="D1636" s="2"/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</row>
    <row r="1637" spans="1:18" s="57" customFormat="1" x14ac:dyDescent="0.35">
      <c r="A1637" s="2"/>
      <c r="B1637" s="2"/>
      <c r="C1637" s="2"/>
      <c r="D1637" s="2"/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</row>
    <row r="1638" spans="1:18" s="57" customFormat="1" x14ac:dyDescent="0.35">
      <c r="A1638" s="2"/>
      <c r="B1638" s="2"/>
      <c r="C1638" s="2"/>
      <c r="D1638" s="2"/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</row>
    <row r="1639" spans="1:18" s="57" customFormat="1" x14ac:dyDescent="0.35">
      <c r="A1639" s="2"/>
      <c r="B1639" s="2"/>
      <c r="C1639" s="2"/>
      <c r="D1639" s="2"/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</row>
    <row r="1640" spans="1:18" s="57" customFormat="1" x14ac:dyDescent="0.35">
      <c r="A1640" s="2"/>
      <c r="B1640" s="2"/>
      <c r="C1640" s="2"/>
      <c r="D1640" s="2"/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</row>
    <row r="1641" spans="1:18" s="57" customFormat="1" x14ac:dyDescent="0.35">
      <c r="A1641" s="2"/>
      <c r="B1641" s="2"/>
      <c r="C1641" s="2"/>
      <c r="D1641" s="2"/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</row>
    <row r="1642" spans="1:18" s="57" customFormat="1" x14ac:dyDescent="0.35">
      <c r="A1642" s="2"/>
      <c r="B1642" s="2"/>
      <c r="C1642" s="2"/>
      <c r="D1642" s="2"/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</row>
    <row r="1643" spans="1:18" s="57" customFormat="1" x14ac:dyDescent="0.35">
      <c r="A1643" s="2"/>
      <c r="B1643" s="2"/>
      <c r="C1643" s="2"/>
      <c r="D1643" s="2"/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</row>
    <row r="1644" spans="1:18" s="57" customFormat="1" x14ac:dyDescent="0.35">
      <c r="A1644" s="2"/>
      <c r="B1644" s="2"/>
      <c r="C1644" s="2"/>
      <c r="D1644" s="2"/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</row>
    <row r="1645" spans="1:18" s="57" customFormat="1" x14ac:dyDescent="0.35">
      <c r="A1645" s="2"/>
      <c r="B1645" s="2"/>
      <c r="C1645" s="2"/>
      <c r="D1645" s="2"/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</row>
    <row r="1646" spans="1:18" s="57" customFormat="1" x14ac:dyDescent="0.35">
      <c r="A1646" s="2"/>
      <c r="B1646" s="2"/>
      <c r="C1646" s="2"/>
      <c r="D1646" s="2"/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</row>
    <row r="1647" spans="1:18" s="57" customFormat="1" x14ac:dyDescent="0.35">
      <c r="A1647" s="2"/>
      <c r="B1647" s="2"/>
      <c r="C1647" s="2"/>
      <c r="D1647" s="2"/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</row>
    <row r="1648" spans="1:18" s="57" customFormat="1" x14ac:dyDescent="0.35">
      <c r="A1648" s="2"/>
      <c r="B1648" s="2"/>
      <c r="C1648" s="2"/>
      <c r="D1648" s="2"/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</row>
    <row r="1649" spans="1:18" s="57" customFormat="1" x14ac:dyDescent="0.35">
      <c r="A1649" s="2"/>
      <c r="B1649" s="2"/>
      <c r="C1649" s="2"/>
      <c r="D1649" s="2"/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</row>
    <row r="1650" spans="1:18" s="57" customFormat="1" x14ac:dyDescent="0.35">
      <c r="A1650" s="2"/>
      <c r="B1650" s="2"/>
      <c r="C1650" s="2"/>
      <c r="D1650" s="2"/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</row>
    <row r="1651" spans="1:18" s="57" customFormat="1" x14ac:dyDescent="0.35">
      <c r="A1651" s="2"/>
      <c r="B1651" s="2"/>
      <c r="C1651" s="2"/>
      <c r="D1651" s="2"/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</row>
    <row r="1652" spans="1:18" s="57" customFormat="1" x14ac:dyDescent="0.35">
      <c r="A1652" s="2"/>
      <c r="B1652" s="2"/>
      <c r="C1652" s="2"/>
      <c r="D1652" s="2"/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</row>
    <row r="1653" spans="1:18" s="57" customFormat="1" x14ac:dyDescent="0.35">
      <c r="A1653" s="2"/>
      <c r="B1653" s="2"/>
      <c r="C1653" s="2"/>
      <c r="D1653" s="2"/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</row>
    <row r="1654" spans="1:18" s="57" customFormat="1" x14ac:dyDescent="0.35">
      <c r="A1654" s="2"/>
      <c r="B1654" s="2"/>
      <c r="C1654" s="2"/>
      <c r="D1654" s="2"/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</row>
    <row r="1655" spans="1:18" s="57" customFormat="1" x14ac:dyDescent="0.35">
      <c r="A1655" s="2"/>
      <c r="B1655" s="2"/>
      <c r="C1655" s="2"/>
      <c r="D1655" s="2"/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</row>
    <row r="1656" spans="1:18" s="57" customFormat="1" x14ac:dyDescent="0.35">
      <c r="A1656" s="2"/>
      <c r="B1656" s="2"/>
      <c r="C1656" s="2"/>
      <c r="D1656" s="2"/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</row>
    <row r="1657" spans="1:18" s="57" customFormat="1" x14ac:dyDescent="0.35">
      <c r="A1657" s="2"/>
      <c r="B1657" s="2"/>
      <c r="C1657" s="2"/>
      <c r="D1657" s="2"/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</row>
    <row r="1658" spans="1:18" s="57" customFormat="1" x14ac:dyDescent="0.35">
      <c r="A1658" s="2"/>
      <c r="B1658" s="2"/>
      <c r="C1658" s="2"/>
      <c r="D1658" s="2"/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</row>
    <row r="1659" spans="1:18" s="57" customFormat="1" x14ac:dyDescent="0.35">
      <c r="A1659" s="2"/>
      <c r="B1659" s="2"/>
      <c r="C1659" s="2"/>
      <c r="D1659" s="2"/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</row>
    <row r="1660" spans="1:18" s="57" customFormat="1" x14ac:dyDescent="0.35">
      <c r="A1660" s="2"/>
      <c r="B1660" s="2"/>
      <c r="C1660" s="2"/>
      <c r="D1660" s="2"/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</row>
    <row r="1661" spans="1:18" s="57" customFormat="1" x14ac:dyDescent="0.35">
      <c r="A1661" s="2"/>
      <c r="B1661" s="2"/>
      <c r="C1661" s="2"/>
      <c r="D1661" s="2"/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</row>
    <row r="1662" spans="1:18" s="57" customFormat="1" x14ac:dyDescent="0.35">
      <c r="A1662" s="2"/>
      <c r="B1662" s="2"/>
      <c r="C1662" s="2"/>
      <c r="D1662" s="2"/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</row>
    <row r="1663" spans="1:18" s="57" customFormat="1" x14ac:dyDescent="0.35">
      <c r="A1663" s="2"/>
      <c r="B1663" s="2"/>
      <c r="C1663" s="2"/>
      <c r="D1663" s="2"/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</row>
    <row r="1664" spans="1:18" s="57" customFormat="1" x14ac:dyDescent="0.35">
      <c r="A1664" s="2"/>
      <c r="B1664" s="2"/>
      <c r="C1664" s="2"/>
      <c r="D1664" s="2"/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</row>
    <row r="1665" spans="1:18" s="57" customFormat="1" x14ac:dyDescent="0.35">
      <c r="A1665" s="2"/>
      <c r="B1665" s="2"/>
      <c r="C1665" s="2"/>
      <c r="D1665" s="2"/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</row>
    <row r="1666" spans="1:18" s="57" customFormat="1" x14ac:dyDescent="0.35">
      <c r="A1666" s="2"/>
      <c r="B1666" s="2"/>
      <c r="C1666" s="2"/>
      <c r="D1666" s="2"/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</row>
    <row r="1667" spans="1:18" s="57" customFormat="1" x14ac:dyDescent="0.35">
      <c r="A1667" s="2"/>
      <c r="B1667" s="2"/>
      <c r="C1667" s="2"/>
      <c r="D1667" s="2"/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</row>
    <row r="1668" spans="1:18" s="57" customFormat="1" x14ac:dyDescent="0.35">
      <c r="A1668" s="2"/>
      <c r="B1668" s="2"/>
      <c r="C1668" s="2"/>
      <c r="D1668" s="2"/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</row>
    <row r="1669" spans="1:18" s="57" customFormat="1" x14ac:dyDescent="0.35">
      <c r="A1669" s="2"/>
      <c r="B1669" s="2"/>
      <c r="C1669" s="2"/>
      <c r="D1669" s="2"/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</row>
    <row r="1670" spans="1:18" s="57" customFormat="1" x14ac:dyDescent="0.35">
      <c r="A1670" s="2"/>
      <c r="B1670" s="2"/>
      <c r="C1670" s="2"/>
      <c r="D1670" s="2"/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</row>
    <row r="1671" spans="1:18" s="57" customFormat="1" x14ac:dyDescent="0.35">
      <c r="A1671" s="2"/>
      <c r="B1671" s="2"/>
      <c r="C1671" s="2"/>
      <c r="D1671" s="2"/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</row>
    <row r="1672" spans="1:18" s="57" customFormat="1" x14ac:dyDescent="0.35">
      <c r="A1672" s="2"/>
      <c r="B1672" s="2"/>
      <c r="C1672" s="2"/>
      <c r="D1672" s="2"/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</row>
    <row r="1673" spans="1:18" s="57" customFormat="1" x14ac:dyDescent="0.35">
      <c r="A1673" s="2"/>
      <c r="B1673" s="2"/>
      <c r="C1673" s="2"/>
      <c r="D1673" s="2"/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</row>
    <row r="1674" spans="1:18" s="57" customFormat="1" x14ac:dyDescent="0.35">
      <c r="A1674" s="2"/>
      <c r="B1674" s="2"/>
      <c r="C1674" s="2"/>
      <c r="D1674" s="2"/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</row>
    <row r="1675" spans="1:18" s="57" customFormat="1" x14ac:dyDescent="0.35">
      <c r="A1675" s="2"/>
      <c r="B1675" s="2"/>
      <c r="C1675" s="2"/>
      <c r="D1675" s="2"/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</row>
    <row r="1676" spans="1:18" s="57" customFormat="1" x14ac:dyDescent="0.35">
      <c r="A1676" s="2"/>
      <c r="B1676" s="2"/>
      <c r="C1676" s="2"/>
      <c r="D1676" s="2"/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</row>
    <row r="1677" spans="1:18" s="57" customFormat="1" x14ac:dyDescent="0.35">
      <c r="A1677" s="2"/>
      <c r="B1677" s="2"/>
      <c r="C1677" s="2"/>
      <c r="D1677" s="2"/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</row>
    <row r="1678" spans="1:18" s="57" customFormat="1" x14ac:dyDescent="0.35">
      <c r="A1678" s="2"/>
      <c r="B1678" s="2"/>
      <c r="C1678" s="2"/>
      <c r="D1678" s="2"/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</row>
    <row r="1679" spans="1:18" s="57" customFormat="1" x14ac:dyDescent="0.35">
      <c r="A1679" s="2"/>
      <c r="B1679" s="2"/>
      <c r="C1679" s="2"/>
      <c r="D1679" s="2"/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</row>
    <row r="1680" spans="1:18" s="57" customFormat="1" x14ac:dyDescent="0.35">
      <c r="A1680" s="2"/>
      <c r="B1680" s="2"/>
      <c r="C1680" s="2"/>
      <c r="D1680" s="2"/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</row>
    <row r="1681" spans="1:18" s="57" customFormat="1" x14ac:dyDescent="0.35">
      <c r="A1681" s="2"/>
      <c r="B1681" s="2"/>
      <c r="C1681" s="2"/>
      <c r="D1681" s="2"/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</row>
    <row r="1682" spans="1:18" s="57" customFormat="1" x14ac:dyDescent="0.35">
      <c r="A1682" s="2"/>
      <c r="B1682" s="2"/>
      <c r="C1682" s="2"/>
      <c r="D1682" s="2"/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</row>
    <row r="1683" spans="1:18" s="57" customFormat="1" x14ac:dyDescent="0.35">
      <c r="A1683" s="2"/>
      <c r="B1683" s="2"/>
      <c r="C1683" s="2"/>
      <c r="D1683" s="2"/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</row>
    <row r="1684" spans="1:18" s="57" customFormat="1" x14ac:dyDescent="0.35">
      <c r="A1684" s="2"/>
      <c r="B1684" s="2"/>
      <c r="C1684" s="2"/>
      <c r="D1684" s="2"/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</row>
    <row r="1685" spans="1:18" s="57" customFormat="1" x14ac:dyDescent="0.35">
      <c r="A1685" s="2"/>
      <c r="B1685" s="2"/>
      <c r="C1685" s="2"/>
      <c r="D1685" s="2"/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</row>
    <row r="1686" spans="1:18" s="57" customFormat="1" x14ac:dyDescent="0.35">
      <c r="A1686" s="2"/>
      <c r="B1686" s="2"/>
      <c r="C1686" s="2"/>
      <c r="D1686" s="2"/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</row>
    <row r="1687" spans="1:18" s="57" customFormat="1" x14ac:dyDescent="0.35">
      <c r="A1687" s="2"/>
      <c r="B1687" s="2"/>
      <c r="C1687" s="2"/>
      <c r="D1687" s="2"/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</row>
    <row r="1688" spans="1:18" s="57" customFormat="1" x14ac:dyDescent="0.35">
      <c r="A1688" s="2"/>
      <c r="B1688" s="2"/>
      <c r="C1688" s="2"/>
      <c r="D1688" s="2"/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</row>
    <row r="1689" spans="1:18" s="57" customFormat="1" x14ac:dyDescent="0.35">
      <c r="A1689" s="2"/>
      <c r="B1689" s="2"/>
      <c r="C1689" s="2"/>
      <c r="D1689" s="2"/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</row>
    <row r="1690" spans="1:18" s="57" customFormat="1" x14ac:dyDescent="0.35">
      <c r="A1690" s="2"/>
      <c r="B1690" s="2"/>
      <c r="C1690" s="2"/>
      <c r="D1690" s="2"/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</row>
    <row r="1691" spans="1:18" s="57" customFormat="1" x14ac:dyDescent="0.35">
      <c r="A1691" s="2"/>
      <c r="B1691" s="2"/>
      <c r="C1691" s="2"/>
      <c r="D1691" s="2"/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</row>
    <row r="1692" spans="1:18" s="57" customFormat="1" x14ac:dyDescent="0.35">
      <c r="A1692" s="2"/>
      <c r="B1692" s="2"/>
      <c r="C1692" s="2"/>
      <c r="D1692" s="2"/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</row>
    <row r="1693" spans="1:18" s="57" customFormat="1" x14ac:dyDescent="0.35">
      <c r="A1693" s="2"/>
      <c r="B1693" s="2"/>
      <c r="C1693" s="2"/>
      <c r="D1693" s="2"/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</row>
    <row r="1694" spans="1:18" s="57" customFormat="1" x14ac:dyDescent="0.35">
      <c r="A1694" s="2"/>
      <c r="B1694" s="2"/>
      <c r="C1694" s="2"/>
      <c r="D1694" s="2"/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</row>
    <row r="1695" spans="1:18" s="57" customFormat="1" x14ac:dyDescent="0.35">
      <c r="A1695" s="2"/>
      <c r="B1695" s="2"/>
      <c r="C1695" s="2"/>
      <c r="D1695" s="2"/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</row>
    <row r="1696" spans="1:18" s="57" customFormat="1" x14ac:dyDescent="0.35">
      <c r="A1696" s="2"/>
      <c r="B1696" s="2"/>
      <c r="C1696" s="2"/>
      <c r="D1696" s="2"/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</row>
    <row r="1697" spans="1:18" s="57" customFormat="1" x14ac:dyDescent="0.35">
      <c r="A1697" s="2"/>
      <c r="B1697" s="2"/>
      <c r="C1697" s="2"/>
      <c r="D1697" s="2"/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</row>
    <row r="1698" spans="1:18" s="57" customFormat="1" x14ac:dyDescent="0.35">
      <c r="A1698" s="2"/>
      <c r="B1698" s="2"/>
      <c r="C1698" s="2"/>
      <c r="D1698" s="2"/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</row>
    <row r="1699" spans="1:18" s="57" customFormat="1" x14ac:dyDescent="0.35">
      <c r="A1699" s="2"/>
      <c r="B1699" s="2"/>
      <c r="C1699" s="2"/>
      <c r="D1699" s="2"/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</row>
    <row r="1700" spans="1:18" s="57" customFormat="1" x14ac:dyDescent="0.35">
      <c r="A1700" s="2"/>
      <c r="B1700" s="2"/>
      <c r="C1700" s="2"/>
      <c r="D1700" s="2"/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</row>
    <row r="1701" spans="1:18" s="57" customFormat="1" x14ac:dyDescent="0.35">
      <c r="A1701" s="2"/>
      <c r="B1701" s="2"/>
      <c r="C1701" s="2"/>
      <c r="D1701" s="2"/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</row>
    <row r="1702" spans="1:18" s="57" customFormat="1" x14ac:dyDescent="0.35">
      <c r="A1702" s="2"/>
      <c r="B1702" s="2"/>
      <c r="C1702" s="2"/>
      <c r="D1702" s="2"/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</row>
    <row r="1703" spans="1:18" s="57" customFormat="1" x14ac:dyDescent="0.35">
      <c r="A1703" s="2"/>
      <c r="B1703" s="2"/>
      <c r="C1703" s="2"/>
      <c r="D1703" s="2"/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</row>
    <row r="1704" spans="1:18" s="57" customFormat="1" x14ac:dyDescent="0.35">
      <c r="A1704" s="2"/>
      <c r="B1704" s="2"/>
      <c r="C1704" s="2"/>
      <c r="D1704" s="2"/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</row>
    <row r="1705" spans="1:18" s="57" customFormat="1" x14ac:dyDescent="0.35">
      <c r="A1705" s="2"/>
      <c r="B1705" s="2"/>
      <c r="C1705" s="2"/>
      <c r="D1705" s="2"/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</row>
    <row r="1706" spans="1:18" s="57" customFormat="1" x14ac:dyDescent="0.35">
      <c r="A1706" s="2"/>
      <c r="B1706" s="2"/>
      <c r="C1706" s="2"/>
      <c r="D1706" s="2"/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</row>
    <row r="1707" spans="1:18" s="57" customFormat="1" x14ac:dyDescent="0.35">
      <c r="A1707" s="2"/>
      <c r="B1707" s="2"/>
      <c r="C1707" s="2"/>
      <c r="D1707" s="2"/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</row>
    <row r="1708" spans="1:18" s="57" customFormat="1" x14ac:dyDescent="0.35">
      <c r="A1708" s="2"/>
      <c r="B1708" s="2"/>
      <c r="C1708" s="2"/>
      <c r="D1708" s="2"/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</row>
    <row r="1709" spans="1:18" s="57" customFormat="1" x14ac:dyDescent="0.35">
      <c r="A1709" s="2"/>
      <c r="B1709" s="2"/>
      <c r="C1709" s="2"/>
      <c r="D1709" s="2"/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</row>
    <row r="1710" spans="1:18" s="57" customFormat="1" x14ac:dyDescent="0.35">
      <c r="A1710" s="2"/>
      <c r="B1710" s="2"/>
      <c r="C1710" s="2"/>
      <c r="D1710" s="2"/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</row>
    <row r="1711" spans="1:18" s="57" customFormat="1" x14ac:dyDescent="0.35">
      <c r="A1711" s="2"/>
      <c r="B1711" s="2"/>
      <c r="C1711" s="2"/>
      <c r="D1711" s="2"/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</row>
    <row r="1712" spans="1:18" s="57" customFormat="1" x14ac:dyDescent="0.35">
      <c r="A1712" s="2"/>
      <c r="B1712" s="2"/>
      <c r="C1712" s="2"/>
      <c r="D1712" s="2"/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</row>
    <row r="1713" spans="1:18" s="57" customFormat="1" x14ac:dyDescent="0.35">
      <c r="A1713" s="2"/>
      <c r="B1713" s="2"/>
      <c r="C1713" s="2"/>
      <c r="D1713" s="2"/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</row>
    <row r="1714" spans="1:18" s="57" customFormat="1" x14ac:dyDescent="0.35">
      <c r="A1714" s="2"/>
      <c r="B1714" s="2"/>
      <c r="C1714" s="2"/>
      <c r="D1714" s="2"/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</row>
    <row r="1715" spans="1:18" s="57" customFormat="1" x14ac:dyDescent="0.35">
      <c r="A1715" s="2"/>
      <c r="B1715" s="2"/>
      <c r="C1715" s="2"/>
      <c r="D1715" s="2"/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</row>
    <row r="1716" spans="1:18" s="57" customFormat="1" x14ac:dyDescent="0.35">
      <c r="A1716" s="2"/>
      <c r="B1716" s="2"/>
      <c r="C1716" s="2"/>
      <c r="D1716" s="2"/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</row>
    <row r="1717" spans="1:18" s="57" customFormat="1" x14ac:dyDescent="0.35">
      <c r="A1717" s="2"/>
      <c r="B1717" s="2"/>
      <c r="C1717" s="2"/>
      <c r="D1717" s="2"/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</row>
    <row r="1718" spans="1:18" s="57" customFormat="1" x14ac:dyDescent="0.35">
      <c r="A1718" s="2"/>
      <c r="B1718" s="2"/>
      <c r="C1718" s="2"/>
      <c r="D1718" s="2"/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</row>
    <row r="1719" spans="1:18" s="57" customFormat="1" x14ac:dyDescent="0.35">
      <c r="A1719" s="2"/>
      <c r="B1719" s="2"/>
      <c r="C1719" s="2"/>
      <c r="D1719" s="2"/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</row>
    <row r="1720" spans="1:18" s="57" customFormat="1" x14ac:dyDescent="0.35">
      <c r="A1720" s="2"/>
      <c r="B1720" s="2"/>
      <c r="C1720" s="2"/>
      <c r="D1720" s="2"/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</row>
    <row r="1721" spans="1:18" s="57" customFormat="1" x14ac:dyDescent="0.35">
      <c r="A1721" s="2"/>
      <c r="B1721" s="2"/>
      <c r="C1721" s="2"/>
      <c r="D1721" s="2"/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</row>
    <row r="1722" spans="1:18" s="57" customFormat="1" x14ac:dyDescent="0.35">
      <c r="A1722" s="2"/>
      <c r="B1722" s="2"/>
      <c r="C1722" s="2"/>
      <c r="D1722" s="2"/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</row>
    <row r="1723" spans="1:18" s="57" customFormat="1" x14ac:dyDescent="0.35">
      <c r="A1723" s="2"/>
      <c r="B1723" s="2"/>
      <c r="C1723" s="2"/>
      <c r="D1723" s="2"/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</row>
    <row r="1724" spans="1:18" s="57" customFormat="1" x14ac:dyDescent="0.35">
      <c r="A1724" s="2"/>
      <c r="B1724" s="2"/>
      <c r="C1724" s="2"/>
      <c r="D1724" s="2"/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</row>
    <row r="1725" spans="1:18" s="57" customFormat="1" x14ac:dyDescent="0.35">
      <c r="A1725" s="2"/>
      <c r="B1725" s="2"/>
      <c r="C1725" s="2"/>
      <c r="D1725" s="2"/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</row>
    <row r="1726" spans="1:18" s="57" customFormat="1" x14ac:dyDescent="0.35">
      <c r="A1726" s="2"/>
      <c r="B1726" s="2"/>
      <c r="C1726" s="2"/>
      <c r="D1726" s="2"/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</row>
    <row r="1727" spans="1:18" s="57" customFormat="1" x14ac:dyDescent="0.35">
      <c r="A1727" s="2"/>
      <c r="B1727" s="2"/>
      <c r="C1727" s="2"/>
      <c r="D1727" s="2"/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</row>
    <row r="1728" spans="1:18" s="57" customFormat="1" x14ac:dyDescent="0.35">
      <c r="A1728" s="2"/>
      <c r="B1728" s="2"/>
      <c r="C1728" s="2"/>
      <c r="D1728" s="2"/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</row>
    <row r="1729" spans="1:18" s="57" customFormat="1" x14ac:dyDescent="0.35">
      <c r="A1729" s="2"/>
      <c r="B1729" s="2"/>
      <c r="C1729" s="2"/>
      <c r="D1729" s="2"/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</row>
    <row r="1730" spans="1:18" s="57" customFormat="1" x14ac:dyDescent="0.35">
      <c r="A1730" s="2"/>
      <c r="B1730" s="2"/>
      <c r="C1730" s="2"/>
      <c r="D1730" s="2"/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</row>
    <row r="1731" spans="1:18" s="57" customFormat="1" x14ac:dyDescent="0.35">
      <c r="A1731" s="2"/>
      <c r="B1731" s="2"/>
      <c r="C1731" s="2"/>
      <c r="D1731" s="2"/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</row>
    <row r="1732" spans="1:18" s="57" customFormat="1" x14ac:dyDescent="0.35">
      <c r="A1732" s="2"/>
      <c r="B1732" s="2"/>
      <c r="C1732" s="2"/>
      <c r="D1732" s="2"/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</row>
    <row r="1733" spans="1:18" s="57" customFormat="1" x14ac:dyDescent="0.35">
      <c r="A1733" s="2"/>
      <c r="B1733" s="2"/>
      <c r="C1733" s="2"/>
      <c r="D1733" s="2"/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</row>
    <row r="1734" spans="1:18" s="57" customFormat="1" x14ac:dyDescent="0.35">
      <c r="A1734" s="2"/>
      <c r="B1734" s="2"/>
      <c r="C1734" s="2"/>
      <c r="D1734" s="2"/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</row>
    <row r="1735" spans="1:18" s="57" customFormat="1" x14ac:dyDescent="0.35">
      <c r="A1735" s="2"/>
      <c r="B1735" s="2"/>
      <c r="C1735" s="2"/>
      <c r="D1735" s="2"/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</row>
    <row r="1736" spans="1:18" s="57" customFormat="1" x14ac:dyDescent="0.35">
      <c r="A1736" s="2"/>
      <c r="B1736" s="2"/>
      <c r="C1736" s="2"/>
      <c r="D1736" s="2"/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</row>
    <row r="1737" spans="1:18" s="57" customFormat="1" x14ac:dyDescent="0.35">
      <c r="A1737" s="2"/>
      <c r="B1737" s="2"/>
      <c r="C1737" s="2"/>
      <c r="D1737" s="2"/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</row>
    <row r="1738" spans="1:18" s="57" customFormat="1" x14ac:dyDescent="0.35">
      <c r="A1738" s="2"/>
      <c r="B1738" s="2"/>
      <c r="C1738" s="2"/>
      <c r="D1738" s="2"/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</row>
    <row r="1739" spans="1:18" s="57" customFormat="1" x14ac:dyDescent="0.35">
      <c r="A1739" s="2"/>
      <c r="B1739" s="2"/>
      <c r="C1739" s="2"/>
      <c r="D1739" s="2"/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</row>
    <row r="1740" spans="1:18" s="57" customFormat="1" x14ac:dyDescent="0.35">
      <c r="A1740" s="2"/>
      <c r="B1740" s="2"/>
      <c r="C1740" s="2"/>
      <c r="D1740" s="2"/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</row>
    <row r="1741" spans="1:18" s="57" customFormat="1" x14ac:dyDescent="0.35">
      <c r="A1741" s="2"/>
      <c r="B1741" s="2"/>
      <c r="C1741" s="2"/>
      <c r="D1741" s="2"/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</row>
    <row r="1742" spans="1:18" s="57" customFormat="1" x14ac:dyDescent="0.35">
      <c r="A1742" s="2"/>
      <c r="B1742" s="2"/>
      <c r="C1742" s="2"/>
      <c r="D1742" s="2"/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</row>
    <row r="1743" spans="1:18" s="57" customFormat="1" x14ac:dyDescent="0.35">
      <c r="A1743" s="2"/>
      <c r="B1743" s="2"/>
      <c r="C1743" s="2"/>
      <c r="D1743" s="2"/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</row>
    <row r="1744" spans="1:18" s="57" customFormat="1" x14ac:dyDescent="0.35">
      <c r="A1744" s="2"/>
      <c r="B1744" s="2"/>
      <c r="C1744" s="2"/>
      <c r="D1744" s="2"/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</row>
    <row r="1745" spans="1:18" s="57" customFormat="1" x14ac:dyDescent="0.35">
      <c r="A1745" s="2"/>
      <c r="B1745" s="2"/>
      <c r="C1745" s="2"/>
      <c r="D1745" s="2"/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</row>
    <row r="1746" spans="1:18" s="57" customFormat="1" x14ac:dyDescent="0.35">
      <c r="A1746" s="2"/>
      <c r="B1746" s="2"/>
      <c r="C1746" s="2"/>
      <c r="D1746" s="2"/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</row>
    <row r="1747" spans="1:18" s="57" customFormat="1" x14ac:dyDescent="0.35">
      <c r="A1747" s="2"/>
      <c r="B1747" s="2"/>
      <c r="C1747" s="2"/>
      <c r="D1747" s="2"/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</row>
    <row r="1748" spans="1:18" s="57" customFormat="1" x14ac:dyDescent="0.35">
      <c r="A1748" s="2"/>
      <c r="B1748" s="2"/>
      <c r="C1748" s="2"/>
      <c r="D1748" s="2"/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</row>
    <row r="1749" spans="1:18" s="57" customFormat="1" x14ac:dyDescent="0.35">
      <c r="A1749" s="2"/>
      <c r="B1749" s="2"/>
      <c r="C1749" s="2"/>
      <c r="D1749" s="2"/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</row>
    <row r="1750" spans="1:18" s="57" customFormat="1" x14ac:dyDescent="0.35">
      <c r="A1750" s="2"/>
      <c r="B1750" s="2"/>
      <c r="C1750" s="2"/>
      <c r="D1750" s="2"/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</row>
    <row r="1751" spans="1:18" s="57" customFormat="1" x14ac:dyDescent="0.35">
      <c r="A1751" s="2"/>
      <c r="B1751" s="2"/>
      <c r="C1751" s="2"/>
      <c r="D1751" s="2"/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</row>
    <row r="1752" spans="1:18" s="57" customFormat="1" x14ac:dyDescent="0.35">
      <c r="A1752" s="2"/>
      <c r="B1752" s="2"/>
      <c r="C1752" s="2"/>
      <c r="D1752" s="2"/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</row>
    <row r="1753" spans="1:18" s="57" customFormat="1" x14ac:dyDescent="0.35">
      <c r="A1753" s="2"/>
      <c r="B1753" s="2"/>
      <c r="C1753" s="2"/>
      <c r="D1753" s="2"/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</row>
    <row r="1754" spans="1:18" s="57" customFormat="1" x14ac:dyDescent="0.35">
      <c r="A1754" s="2"/>
      <c r="B1754" s="2"/>
      <c r="C1754" s="2"/>
      <c r="D1754" s="2"/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</row>
    <row r="1755" spans="1:18" s="57" customFormat="1" x14ac:dyDescent="0.35">
      <c r="A1755" s="2"/>
      <c r="B1755" s="2"/>
      <c r="C1755" s="2"/>
      <c r="D1755" s="2"/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</row>
    <row r="1756" spans="1:18" s="57" customFormat="1" x14ac:dyDescent="0.35">
      <c r="A1756" s="2"/>
      <c r="B1756" s="2"/>
      <c r="C1756" s="2"/>
      <c r="D1756" s="2"/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</row>
    <row r="1757" spans="1:18" s="57" customFormat="1" x14ac:dyDescent="0.35">
      <c r="A1757" s="2"/>
      <c r="B1757" s="2"/>
      <c r="C1757" s="2"/>
      <c r="D1757" s="2"/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</row>
    <row r="1758" spans="1:18" s="57" customFormat="1" x14ac:dyDescent="0.35">
      <c r="A1758" s="2"/>
      <c r="B1758" s="2"/>
      <c r="C1758" s="2"/>
      <c r="D1758" s="2"/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</row>
    <row r="1759" spans="1:18" s="57" customFormat="1" x14ac:dyDescent="0.35">
      <c r="A1759" s="2"/>
      <c r="B1759" s="2"/>
      <c r="C1759" s="2"/>
      <c r="D1759" s="2"/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</row>
    <row r="1760" spans="1:18" s="57" customFormat="1" x14ac:dyDescent="0.35">
      <c r="A1760" s="2"/>
      <c r="B1760" s="2"/>
      <c r="C1760" s="2"/>
      <c r="D1760" s="2"/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</row>
    <row r="1761" spans="1:18" s="57" customFormat="1" x14ac:dyDescent="0.35">
      <c r="A1761" s="2"/>
      <c r="B1761" s="2"/>
      <c r="C1761" s="2"/>
      <c r="D1761" s="2"/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</row>
    <row r="1762" spans="1:18" s="57" customFormat="1" x14ac:dyDescent="0.35">
      <c r="A1762" s="2"/>
      <c r="B1762" s="2"/>
      <c r="C1762" s="2"/>
      <c r="D1762" s="2"/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</row>
    <row r="1763" spans="1:18" s="57" customFormat="1" x14ac:dyDescent="0.35">
      <c r="A1763" s="2"/>
      <c r="B1763" s="2"/>
      <c r="C1763" s="2"/>
      <c r="D1763" s="2"/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</row>
    <row r="1764" spans="1:18" s="57" customFormat="1" x14ac:dyDescent="0.35">
      <c r="A1764" s="2"/>
      <c r="B1764" s="2"/>
      <c r="C1764" s="2"/>
      <c r="D1764" s="2"/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</row>
    <row r="1765" spans="1:18" s="57" customFormat="1" x14ac:dyDescent="0.35">
      <c r="A1765" s="2"/>
      <c r="B1765" s="2"/>
      <c r="C1765" s="2"/>
      <c r="D1765" s="2"/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</row>
    <row r="1766" spans="1:18" s="57" customFormat="1" x14ac:dyDescent="0.35">
      <c r="A1766" s="2"/>
      <c r="B1766" s="2"/>
      <c r="C1766" s="2"/>
      <c r="D1766" s="2"/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</row>
    <row r="1767" spans="1:18" s="57" customFormat="1" x14ac:dyDescent="0.35">
      <c r="A1767" s="2"/>
      <c r="B1767" s="2"/>
      <c r="C1767" s="2"/>
      <c r="D1767" s="2"/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</row>
    <row r="1768" spans="1:18" s="57" customFormat="1" x14ac:dyDescent="0.35">
      <c r="A1768" s="2"/>
      <c r="B1768" s="2"/>
      <c r="C1768" s="2"/>
      <c r="D1768" s="2"/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</row>
    <row r="1769" spans="1:18" s="57" customFormat="1" x14ac:dyDescent="0.35">
      <c r="A1769" s="2"/>
      <c r="B1769" s="2"/>
      <c r="C1769" s="2"/>
      <c r="D1769" s="2"/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</row>
    <row r="1770" spans="1:18" s="57" customFormat="1" x14ac:dyDescent="0.35">
      <c r="A1770" s="2"/>
      <c r="B1770" s="2"/>
      <c r="C1770" s="2"/>
      <c r="D1770" s="2"/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</row>
    <row r="1771" spans="1:18" s="57" customFormat="1" x14ac:dyDescent="0.35">
      <c r="A1771" s="2"/>
      <c r="B1771" s="2"/>
      <c r="C1771" s="2"/>
      <c r="D1771" s="2"/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</row>
    <row r="1772" spans="1:18" s="57" customFormat="1" x14ac:dyDescent="0.35">
      <c r="A1772" s="2"/>
      <c r="B1772" s="2"/>
      <c r="C1772" s="2"/>
      <c r="D1772" s="2"/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</row>
    <row r="1773" spans="1:18" s="57" customFormat="1" x14ac:dyDescent="0.35">
      <c r="A1773" s="2"/>
      <c r="B1773" s="2"/>
      <c r="C1773" s="2"/>
      <c r="D1773" s="2"/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</row>
    <row r="1774" spans="1:18" s="57" customFormat="1" x14ac:dyDescent="0.35">
      <c r="A1774" s="2"/>
      <c r="B1774" s="2"/>
      <c r="C1774" s="2"/>
      <c r="D1774" s="2"/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</row>
    <row r="1775" spans="1:18" s="57" customFormat="1" x14ac:dyDescent="0.35">
      <c r="A1775" s="2"/>
      <c r="B1775" s="2"/>
      <c r="C1775" s="2"/>
      <c r="D1775" s="2"/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</row>
    <row r="1776" spans="1:18" s="57" customFormat="1" x14ac:dyDescent="0.35">
      <c r="A1776" s="2"/>
      <c r="B1776" s="2"/>
      <c r="C1776" s="2"/>
      <c r="D1776" s="2"/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</row>
    <row r="1777" spans="1:18" s="57" customFormat="1" x14ac:dyDescent="0.35">
      <c r="A1777" s="2"/>
      <c r="B1777" s="2"/>
      <c r="C1777" s="2"/>
      <c r="D1777" s="2"/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</row>
    <row r="1778" spans="1:18" s="57" customFormat="1" x14ac:dyDescent="0.35">
      <c r="A1778" s="2"/>
      <c r="B1778" s="2"/>
      <c r="C1778" s="2"/>
      <c r="D1778" s="2"/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</row>
    <row r="1779" spans="1:18" s="57" customFormat="1" x14ac:dyDescent="0.35">
      <c r="A1779" s="2"/>
      <c r="B1779" s="2"/>
      <c r="C1779" s="2"/>
      <c r="D1779" s="2"/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</row>
    <row r="1780" spans="1:18" s="57" customFormat="1" x14ac:dyDescent="0.35">
      <c r="A1780" s="2"/>
      <c r="B1780" s="2"/>
      <c r="C1780" s="2"/>
      <c r="D1780" s="2"/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</row>
    <row r="1781" spans="1:18" s="57" customFormat="1" x14ac:dyDescent="0.35">
      <c r="A1781" s="2"/>
      <c r="B1781" s="2"/>
      <c r="C1781" s="2"/>
      <c r="D1781" s="2"/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</row>
    <row r="1782" spans="1:18" s="57" customFormat="1" x14ac:dyDescent="0.35">
      <c r="A1782" s="2"/>
      <c r="B1782" s="2"/>
      <c r="C1782" s="2"/>
      <c r="D1782" s="2"/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</row>
    <row r="1783" spans="1:18" s="57" customFormat="1" x14ac:dyDescent="0.35">
      <c r="A1783" s="2"/>
      <c r="B1783" s="2"/>
      <c r="C1783" s="2"/>
      <c r="D1783" s="2"/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</row>
    <row r="1784" spans="1:18" s="57" customFormat="1" x14ac:dyDescent="0.35">
      <c r="A1784" s="2"/>
      <c r="B1784" s="2"/>
      <c r="C1784" s="2"/>
      <c r="D1784" s="2"/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</row>
    <row r="1785" spans="1:18" s="57" customFormat="1" x14ac:dyDescent="0.35">
      <c r="A1785" s="2"/>
      <c r="B1785" s="2"/>
      <c r="C1785" s="2"/>
      <c r="D1785" s="2"/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</row>
    <row r="1786" spans="1:18" s="57" customFormat="1" x14ac:dyDescent="0.35">
      <c r="A1786" s="2"/>
      <c r="B1786" s="2"/>
      <c r="C1786" s="2"/>
      <c r="D1786" s="2"/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</row>
    <row r="1787" spans="1:18" s="57" customFormat="1" x14ac:dyDescent="0.35">
      <c r="A1787" s="2"/>
      <c r="B1787" s="2"/>
      <c r="C1787" s="2"/>
      <c r="D1787" s="2"/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</row>
    <row r="1788" spans="1:18" s="57" customFormat="1" x14ac:dyDescent="0.35">
      <c r="A1788" s="2"/>
      <c r="B1788" s="2"/>
      <c r="C1788" s="2"/>
      <c r="D1788" s="2"/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</row>
    <row r="1789" spans="1:18" s="57" customFormat="1" x14ac:dyDescent="0.35">
      <c r="A1789" s="2"/>
      <c r="B1789" s="2"/>
      <c r="C1789" s="2"/>
      <c r="D1789" s="2"/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</row>
    <row r="1790" spans="1:18" s="57" customFormat="1" x14ac:dyDescent="0.35">
      <c r="A1790" s="2"/>
      <c r="B1790" s="2"/>
      <c r="C1790" s="2"/>
      <c r="D1790" s="2"/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</row>
    <row r="1791" spans="1:18" s="57" customFormat="1" x14ac:dyDescent="0.35">
      <c r="A1791" s="2"/>
      <c r="B1791" s="2"/>
      <c r="C1791" s="2"/>
      <c r="D1791" s="2"/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</row>
    <row r="1792" spans="1:18" s="57" customFormat="1" x14ac:dyDescent="0.35">
      <c r="A1792" s="2"/>
      <c r="B1792" s="2"/>
      <c r="C1792" s="2"/>
      <c r="D1792" s="2"/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</row>
    <row r="1793" spans="1:18" s="57" customFormat="1" x14ac:dyDescent="0.35">
      <c r="A1793" s="2"/>
      <c r="B1793" s="2"/>
      <c r="C1793" s="2"/>
      <c r="D1793" s="2"/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</row>
    <row r="1794" spans="1:18" s="57" customFormat="1" x14ac:dyDescent="0.35">
      <c r="A1794" s="2"/>
      <c r="B1794" s="2"/>
      <c r="C1794" s="2"/>
      <c r="D1794" s="2"/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</row>
    <row r="1795" spans="1:18" s="57" customFormat="1" x14ac:dyDescent="0.35">
      <c r="A1795" s="2"/>
      <c r="B1795" s="2"/>
      <c r="C1795" s="2"/>
      <c r="D1795" s="2"/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</row>
    <row r="1796" spans="1:18" s="57" customFormat="1" x14ac:dyDescent="0.35">
      <c r="A1796" s="2"/>
      <c r="B1796" s="2"/>
      <c r="C1796" s="2"/>
      <c r="D1796" s="2"/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</row>
    <row r="1797" spans="1:18" s="57" customFormat="1" x14ac:dyDescent="0.35">
      <c r="A1797" s="2"/>
      <c r="B1797" s="2"/>
      <c r="C1797" s="2"/>
      <c r="D1797" s="2"/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</row>
    <row r="1798" spans="1:18" s="57" customFormat="1" x14ac:dyDescent="0.35">
      <c r="A1798" s="2"/>
      <c r="B1798" s="2"/>
      <c r="C1798" s="2"/>
      <c r="D1798" s="2"/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</row>
    <row r="1799" spans="1:18" s="57" customFormat="1" x14ac:dyDescent="0.35">
      <c r="A1799" s="2"/>
      <c r="B1799" s="2"/>
      <c r="C1799" s="2"/>
      <c r="D1799" s="2"/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</row>
    <row r="1800" spans="1:18" s="57" customFormat="1" x14ac:dyDescent="0.35">
      <c r="A1800" s="2"/>
      <c r="B1800" s="2"/>
      <c r="C1800" s="2"/>
      <c r="D1800" s="2"/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</row>
    <row r="1801" spans="1:18" s="57" customFormat="1" x14ac:dyDescent="0.35">
      <c r="A1801" s="2"/>
      <c r="B1801" s="2"/>
      <c r="C1801" s="2"/>
      <c r="D1801" s="2"/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</row>
    <row r="1802" spans="1:18" s="57" customFormat="1" x14ac:dyDescent="0.35">
      <c r="A1802" s="2"/>
      <c r="B1802" s="2"/>
      <c r="C1802" s="2"/>
      <c r="D1802" s="2"/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</row>
    <row r="1803" spans="1:18" s="57" customFormat="1" x14ac:dyDescent="0.35">
      <c r="A1803" s="2"/>
      <c r="B1803" s="2"/>
      <c r="C1803" s="2"/>
      <c r="D1803" s="2"/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</row>
    <row r="1804" spans="1:18" s="57" customFormat="1" x14ac:dyDescent="0.35">
      <c r="A1804" s="2"/>
      <c r="B1804" s="2"/>
      <c r="C1804" s="2"/>
      <c r="D1804" s="2"/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</row>
    <row r="1805" spans="1:18" s="57" customFormat="1" x14ac:dyDescent="0.35">
      <c r="A1805" s="2"/>
      <c r="B1805" s="2"/>
      <c r="C1805" s="2"/>
      <c r="D1805" s="2"/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</row>
    <row r="1806" spans="1:18" s="57" customFormat="1" x14ac:dyDescent="0.35">
      <c r="A1806" s="2"/>
      <c r="B1806" s="2"/>
      <c r="C1806" s="2"/>
      <c r="D1806" s="2"/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</row>
    <row r="1807" spans="1:18" s="57" customFormat="1" x14ac:dyDescent="0.35">
      <c r="A1807" s="2"/>
      <c r="B1807" s="2"/>
      <c r="C1807" s="2"/>
      <c r="D1807" s="2"/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</row>
    <row r="1808" spans="1:18" s="57" customFormat="1" x14ac:dyDescent="0.35">
      <c r="A1808" s="2"/>
      <c r="B1808" s="2"/>
      <c r="C1808" s="2"/>
      <c r="D1808" s="2"/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</row>
    <row r="1809" spans="1:18" s="57" customFormat="1" x14ac:dyDescent="0.35">
      <c r="A1809" s="2"/>
      <c r="B1809" s="2"/>
      <c r="C1809" s="2"/>
      <c r="D1809" s="2"/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</row>
    <row r="1810" spans="1:18" s="57" customFormat="1" x14ac:dyDescent="0.35">
      <c r="A1810" s="2"/>
      <c r="B1810" s="2"/>
      <c r="C1810" s="2"/>
      <c r="D1810" s="2"/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</row>
    <row r="1811" spans="1:18" s="57" customFormat="1" x14ac:dyDescent="0.35">
      <c r="A1811" s="2"/>
      <c r="B1811" s="2"/>
      <c r="C1811" s="2"/>
      <c r="D1811" s="2"/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</row>
    <row r="1812" spans="1:18" s="57" customFormat="1" x14ac:dyDescent="0.35">
      <c r="A1812" s="2"/>
      <c r="B1812" s="2"/>
      <c r="C1812" s="2"/>
      <c r="D1812" s="2"/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</row>
    <row r="1813" spans="1:18" s="57" customFormat="1" x14ac:dyDescent="0.35">
      <c r="A1813" s="2"/>
      <c r="B1813" s="2"/>
      <c r="C1813" s="2"/>
      <c r="D1813" s="2"/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</row>
    <row r="1814" spans="1:18" s="57" customFormat="1" x14ac:dyDescent="0.35">
      <c r="A1814" s="2"/>
      <c r="B1814" s="2"/>
      <c r="C1814" s="2"/>
      <c r="D1814" s="2"/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</row>
    <row r="1815" spans="1:18" s="57" customFormat="1" x14ac:dyDescent="0.35">
      <c r="A1815" s="2"/>
      <c r="B1815" s="2"/>
      <c r="C1815" s="2"/>
      <c r="D1815" s="2"/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</row>
    <row r="1816" spans="1:18" s="57" customFormat="1" x14ac:dyDescent="0.35">
      <c r="A1816" s="2"/>
      <c r="B1816" s="2"/>
      <c r="C1816" s="2"/>
      <c r="D1816" s="2"/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</row>
    <row r="1817" spans="1:18" s="57" customFormat="1" x14ac:dyDescent="0.35">
      <c r="A1817" s="2"/>
      <c r="B1817" s="2"/>
      <c r="C1817" s="2"/>
      <c r="D1817" s="2"/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</row>
    <row r="1818" spans="1:18" s="57" customFormat="1" x14ac:dyDescent="0.35">
      <c r="A1818" s="2"/>
      <c r="B1818" s="2"/>
      <c r="C1818" s="2"/>
      <c r="D1818" s="2"/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</row>
    <row r="1819" spans="1:18" s="57" customFormat="1" x14ac:dyDescent="0.35">
      <c r="A1819" s="2"/>
      <c r="B1819" s="2"/>
      <c r="C1819" s="2"/>
      <c r="D1819" s="2"/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</row>
    <row r="1820" spans="1:18" s="57" customFormat="1" x14ac:dyDescent="0.35">
      <c r="A1820" s="2"/>
      <c r="B1820" s="2"/>
      <c r="C1820" s="2"/>
      <c r="D1820" s="2"/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</row>
    <row r="1821" spans="1:18" s="57" customFormat="1" x14ac:dyDescent="0.35">
      <c r="A1821" s="2"/>
      <c r="B1821" s="2"/>
      <c r="C1821" s="2"/>
      <c r="D1821" s="2"/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</row>
    <row r="1822" spans="1:18" s="57" customFormat="1" x14ac:dyDescent="0.35">
      <c r="A1822" s="2"/>
      <c r="B1822" s="2"/>
      <c r="C1822" s="2"/>
      <c r="D1822" s="2"/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</row>
    <row r="1823" spans="1:18" s="57" customFormat="1" x14ac:dyDescent="0.35">
      <c r="A1823" s="2"/>
      <c r="B1823" s="2"/>
      <c r="C1823" s="2"/>
      <c r="D1823" s="2"/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</row>
    <row r="1824" spans="1:18" s="57" customFormat="1" x14ac:dyDescent="0.35">
      <c r="A1824" s="2"/>
      <c r="B1824" s="2"/>
      <c r="C1824" s="2"/>
      <c r="D1824" s="2"/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</row>
    <row r="1825" spans="1:18" s="57" customFormat="1" x14ac:dyDescent="0.35">
      <c r="A1825" s="2"/>
      <c r="B1825" s="2"/>
      <c r="C1825" s="2"/>
      <c r="D1825" s="2"/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</row>
    <row r="1826" spans="1:18" s="57" customFormat="1" x14ac:dyDescent="0.35">
      <c r="A1826" s="2"/>
      <c r="B1826" s="2"/>
      <c r="C1826" s="2"/>
      <c r="D1826" s="2"/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</row>
    <row r="1827" spans="1:18" s="57" customFormat="1" x14ac:dyDescent="0.35">
      <c r="A1827" s="2"/>
      <c r="B1827" s="2"/>
      <c r="C1827" s="2"/>
      <c r="D1827" s="2"/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</row>
    <row r="1828" spans="1:18" s="57" customFormat="1" x14ac:dyDescent="0.35">
      <c r="A1828" s="2"/>
      <c r="B1828" s="2"/>
      <c r="C1828" s="2"/>
      <c r="D1828" s="2"/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</row>
    <row r="1829" spans="1:18" s="57" customFormat="1" x14ac:dyDescent="0.35">
      <c r="A1829" s="2"/>
      <c r="B1829" s="2"/>
      <c r="C1829" s="2"/>
      <c r="D1829" s="2"/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</row>
    <row r="1830" spans="1:18" s="57" customFormat="1" x14ac:dyDescent="0.35">
      <c r="A1830" s="2"/>
      <c r="B1830" s="2"/>
      <c r="C1830" s="2"/>
      <c r="D1830" s="2"/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</row>
    <row r="1831" spans="1:18" s="57" customFormat="1" x14ac:dyDescent="0.35">
      <c r="A1831" s="2"/>
      <c r="B1831" s="2"/>
      <c r="C1831" s="2"/>
      <c r="D1831" s="2"/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</row>
    <row r="1832" spans="1:18" s="57" customFormat="1" x14ac:dyDescent="0.35">
      <c r="A1832" s="2"/>
      <c r="B1832" s="2"/>
      <c r="C1832" s="2"/>
      <c r="D1832" s="2"/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</row>
    <row r="1833" spans="1:18" s="57" customFormat="1" x14ac:dyDescent="0.35">
      <c r="A1833" s="2"/>
      <c r="B1833" s="2"/>
      <c r="C1833" s="2"/>
      <c r="D1833" s="2"/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</row>
    <row r="1834" spans="1:18" s="57" customFormat="1" x14ac:dyDescent="0.35">
      <c r="A1834" s="2"/>
      <c r="B1834" s="2"/>
      <c r="C1834" s="2"/>
      <c r="D1834" s="2"/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</row>
    <row r="1835" spans="1:18" s="57" customFormat="1" x14ac:dyDescent="0.35">
      <c r="A1835" s="2"/>
      <c r="B1835" s="2"/>
      <c r="C1835" s="2"/>
      <c r="D1835" s="2"/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</row>
    <row r="1836" spans="1:18" s="57" customFormat="1" x14ac:dyDescent="0.35">
      <c r="A1836" s="2"/>
      <c r="B1836" s="2"/>
      <c r="C1836" s="2"/>
      <c r="D1836" s="2"/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</row>
    <row r="1837" spans="1:18" s="57" customFormat="1" x14ac:dyDescent="0.35">
      <c r="A1837" s="2"/>
      <c r="B1837" s="2"/>
      <c r="C1837" s="2"/>
      <c r="D1837" s="2"/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</row>
    <row r="1838" spans="1:18" s="57" customFormat="1" x14ac:dyDescent="0.35">
      <c r="A1838" s="2"/>
      <c r="B1838" s="2"/>
      <c r="C1838" s="2"/>
      <c r="D1838" s="2"/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</row>
    <row r="1839" spans="1:18" s="57" customFormat="1" x14ac:dyDescent="0.35">
      <c r="A1839" s="2"/>
      <c r="B1839" s="2"/>
      <c r="C1839" s="2"/>
      <c r="D1839" s="2"/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</row>
    <row r="1840" spans="1:18" s="57" customFormat="1" x14ac:dyDescent="0.35">
      <c r="A1840" s="2"/>
      <c r="B1840" s="2"/>
      <c r="C1840" s="2"/>
      <c r="D1840" s="2"/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</row>
    <row r="1841" spans="1:18" s="57" customFormat="1" x14ac:dyDescent="0.35">
      <c r="A1841" s="2"/>
      <c r="B1841" s="2"/>
      <c r="C1841" s="2"/>
      <c r="D1841" s="2"/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</row>
    <row r="1842" spans="1:18" s="57" customFormat="1" x14ac:dyDescent="0.35">
      <c r="A1842" s="2"/>
      <c r="B1842" s="2"/>
      <c r="C1842" s="2"/>
      <c r="D1842" s="2"/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</row>
    <row r="1843" spans="1:18" s="57" customFormat="1" x14ac:dyDescent="0.35">
      <c r="A1843" s="2"/>
      <c r="B1843" s="2"/>
      <c r="C1843" s="2"/>
      <c r="D1843" s="2"/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</row>
    <row r="1844" spans="1:18" s="57" customFormat="1" x14ac:dyDescent="0.35">
      <c r="A1844" s="2"/>
      <c r="B1844" s="2"/>
      <c r="C1844" s="2"/>
      <c r="D1844" s="2"/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</row>
    <row r="1845" spans="1:18" s="57" customFormat="1" x14ac:dyDescent="0.35">
      <c r="A1845" s="2"/>
      <c r="B1845" s="2"/>
      <c r="C1845" s="2"/>
      <c r="D1845" s="2"/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</row>
    <row r="1846" spans="1:18" s="57" customFormat="1" x14ac:dyDescent="0.35">
      <c r="A1846" s="2"/>
      <c r="B1846" s="2"/>
      <c r="C1846" s="2"/>
      <c r="D1846" s="2"/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</row>
    <row r="1847" spans="1:18" s="57" customFormat="1" x14ac:dyDescent="0.35">
      <c r="A1847" s="2"/>
      <c r="B1847" s="2"/>
      <c r="C1847" s="2"/>
      <c r="D1847" s="2"/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</row>
    <row r="1848" spans="1:18" s="57" customFormat="1" x14ac:dyDescent="0.35">
      <c r="A1848" s="2"/>
      <c r="B1848" s="2"/>
      <c r="C1848" s="2"/>
      <c r="D1848" s="2"/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</row>
    <row r="1849" spans="1:18" s="57" customFormat="1" x14ac:dyDescent="0.35">
      <c r="A1849" s="2"/>
      <c r="B1849" s="2"/>
      <c r="C1849" s="2"/>
      <c r="D1849" s="2"/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</row>
    <row r="1850" spans="1:18" s="57" customFormat="1" x14ac:dyDescent="0.35">
      <c r="A1850" s="2"/>
      <c r="B1850" s="2"/>
      <c r="C1850" s="2"/>
      <c r="D1850" s="2"/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</row>
    <row r="1851" spans="1:18" s="57" customFormat="1" x14ac:dyDescent="0.35">
      <c r="A1851" s="2"/>
      <c r="B1851" s="2"/>
      <c r="C1851" s="2"/>
      <c r="D1851" s="2"/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</row>
    <row r="1852" spans="1:18" s="57" customFormat="1" x14ac:dyDescent="0.35">
      <c r="A1852" s="2"/>
      <c r="B1852" s="2"/>
      <c r="C1852" s="2"/>
      <c r="D1852" s="2"/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</row>
    <row r="1853" spans="1:18" s="57" customFormat="1" x14ac:dyDescent="0.35">
      <c r="A1853" s="2"/>
      <c r="B1853" s="2"/>
      <c r="C1853" s="2"/>
      <c r="D1853" s="2"/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</row>
    <row r="1854" spans="1:18" s="57" customFormat="1" x14ac:dyDescent="0.35">
      <c r="A1854" s="2"/>
      <c r="B1854" s="2"/>
      <c r="C1854" s="2"/>
      <c r="D1854" s="2"/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</row>
    <row r="1855" spans="1:18" s="57" customFormat="1" x14ac:dyDescent="0.35">
      <c r="A1855" s="2"/>
      <c r="B1855" s="2"/>
      <c r="C1855" s="2"/>
      <c r="D1855" s="2"/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</row>
    <row r="1856" spans="1:18" s="57" customFormat="1" x14ac:dyDescent="0.35">
      <c r="A1856" s="2"/>
      <c r="B1856" s="2"/>
      <c r="C1856" s="2"/>
      <c r="D1856" s="2"/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</row>
    <row r="1857" spans="1:18" s="57" customFormat="1" x14ac:dyDescent="0.35">
      <c r="A1857" s="2"/>
      <c r="B1857" s="2"/>
      <c r="C1857" s="2"/>
      <c r="D1857" s="2"/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</row>
    <row r="1858" spans="1:18" s="57" customFormat="1" x14ac:dyDescent="0.35">
      <c r="A1858" s="2"/>
      <c r="B1858" s="2"/>
      <c r="C1858" s="2"/>
      <c r="D1858" s="2"/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</row>
    <row r="1859" spans="1:18" s="57" customFormat="1" x14ac:dyDescent="0.35">
      <c r="A1859" s="2"/>
      <c r="B1859" s="2"/>
      <c r="C1859" s="2"/>
      <c r="D1859" s="2"/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</row>
    <row r="1860" spans="1:18" s="57" customFormat="1" x14ac:dyDescent="0.35">
      <c r="A1860" s="2"/>
      <c r="B1860" s="2"/>
      <c r="C1860" s="2"/>
      <c r="D1860" s="2"/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</row>
    <row r="1861" spans="1:18" s="57" customFormat="1" x14ac:dyDescent="0.35">
      <c r="A1861" s="2"/>
      <c r="B1861" s="2"/>
      <c r="C1861" s="2"/>
      <c r="D1861" s="2"/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</row>
    <row r="1862" spans="1:18" s="57" customFormat="1" x14ac:dyDescent="0.35">
      <c r="A1862" s="2"/>
      <c r="B1862" s="2"/>
      <c r="C1862" s="2"/>
      <c r="D1862" s="2"/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</row>
    <row r="1863" spans="1:18" s="57" customFormat="1" x14ac:dyDescent="0.35">
      <c r="A1863" s="2"/>
      <c r="B1863" s="2"/>
      <c r="C1863" s="2"/>
      <c r="D1863" s="2"/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</row>
    <row r="1864" spans="1:18" s="57" customFormat="1" x14ac:dyDescent="0.35">
      <c r="A1864" s="2"/>
      <c r="B1864" s="2"/>
      <c r="C1864" s="2"/>
      <c r="D1864" s="2"/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</row>
    <row r="1865" spans="1:18" s="57" customFormat="1" x14ac:dyDescent="0.35">
      <c r="A1865" s="2"/>
      <c r="B1865" s="2"/>
      <c r="C1865" s="2"/>
      <c r="D1865" s="2"/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</row>
    <row r="1866" spans="1:18" s="57" customFormat="1" x14ac:dyDescent="0.35">
      <c r="A1866" s="2"/>
      <c r="B1866" s="2"/>
      <c r="C1866" s="2"/>
      <c r="D1866" s="2"/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</row>
    <row r="1867" spans="1:18" s="57" customFormat="1" x14ac:dyDescent="0.35">
      <c r="A1867" s="2"/>
      <c r="B1867" s="2"/>
      <c r="C1867" s="2"/>
      <c r="D1867" s="2"/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</row>
    <row r="1868" spans="1:18" s="57" customFormat="1" x14ac:dyDescent="0.35">
      <c r="A1868" s="2"/>
      <c r="B1868" s="2"/>
      <c r="C1868" s="2"/>
      <c r="D1868" s="2"/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</row>
    <row r="1869" spans="1:18" s="57" customFormat="1" x14ac:dyDescent="0.35">
      <c r="A1869" s="2"/>
      <c r="B1869" s="2"/>
      <c r="C1869" s="2"/>
      <c r="D1869" s="2"/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</row>
    <row r="1870" spans="1:18" s="57" customFormat="1" x14ac:dyDescent="0.35">
      <c r="A1870" s="2"/>
      <c r="B1870" s="2"/>
      <c r="C1870" s="2"/>
      <c r="D1870" s="2"/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</row>
    <row r="1871" spans="1:18" s="57" customFormat="1" x14ac:dyDescent="0.35">
      <c r="A1871" s="2"/>
      <c r="B1871" s="2"/>
      <c r="C1871" s="2"/>
      <c r="D1871" s="2"/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</row>
    <row r="1872" spans="1:18" s="57" customFormat="1" x14ac:dyDescent="0.35">
      <c r="A1872" s="2"/>
      <c r="B1872" s="2"/>
      <c r="C1872" s="2"/>
      <c r="D1872" s="2"/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</row>
    <row r="1873" spans="1:18" s="57" customFormat="1" x14ac:dyDescent="0.35">
      <c r="A1873" s="2"/>
      <c r="B1873" s="2"/>
      <c r="C1873" s="2"/>
      <c r="D1873" s="2"/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</row>
    <row r="1874" spans="1:18" s="57" customFormat="1" x14ac:dyDescent="0.35">
      <c r="A1874" s="2"/>
      <c r="B1874" s="2"/>
      <c r="C1874" s="2"/>
      <c r="D1874" s="2"/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</row>
    <row r="1875" spans="1:18" s="57" customFormat="1" x14ac:dyDescent="0.35">
      <c r="A1875" s="2"/>
      <c r="B1875" s="2"/>
      <c r="C1875" s="2"/>
      <c r="D1875" s="2"/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</row>
    <row r="1876" spans="1:18" s="57" customFormat="1" x14ac:dyDescent="0.35">
      <c r="A1876" s="2"/>
      <c r="B1876" s="2"/>
      <c r="C1876" s="2"/>
      <c r="D1876" s="2"/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</row>
    <row r="1877" spans="1:18" s="57" customFormat="1" x14ac:dyDescent="0.35">
      <c r="A1877" s="2"/>
      <c r="B1877" s="2"/>
      <c r="C1877" s="2"/>
      <c r="D1877" s="2"/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</row>
    <row r="1878" spans="1:18" s="57" customFormat="1" x14ac:dyDescent="0.35">
      <c r="A1878" s="2"/>
      <c r="B1878" s="2"/>
      <c r="C1878" s="2"/>
      <c r="D1878" s="2"/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</row>
    <row r="1879" spans="1:18" s="57" customFormat="1" x14ac:dyDescent="0.35">
      <c r="A1879" s="2"/>
      <c r="B1879" s="2"/>
      <c r="C1879" s="2"/>
      <c r="D1879" s="2"/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</row>
    <row r="1880" spans="1:18" s="57" customFormat="1" x14ac:dyDescent="0.35">
      <c r="A1880" s="2"/>
      <c r="B1880" s="2"/>
      <c r="C1880" s="2"/>
      <c r="D1880" s="2"/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</row>
    <row r="1881" spans="1:18" s="57" customFormat="1" x14ac:dyDescent="0.35">
      <c r="A1881" s="2"/>
      <c r="B1881" s="2"/>
      <c r="C1881" s="2"/>
      <c r="D1881" s="2"/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</row>
    <row r="1882" spans="1:18" s="57" customFormat="1" x14ac:dyDescent="0.35">
      <c r="A1882" s="2"/>
      <c r="B1882" s="2"/>
      <c r="C1882" s="2"/>
      <c r="D1882" s="2"/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</row>
    <row r="1883" spans="1:18" s="57" customFormat="1" x14ac:dyDescent="0.35">
      <c r="A1883" s="2"/>
      <c r="B1883" s="2"/>
      <c r="C1883" s="2"/>
      <c r="D1883" s="2"/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</row>
    <row r="1884" spans="1:18" s="57" customFormat="1" x14ac:dyDescent="0.35">
      <c r="A1884" s="2"/>
      <c r="B1884" s="2"/>
      <c r="C1884" s="2"/>
      <c r="D1884" s="2"/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</row>
    <row r="1885" spans="1:18" s="57" customFormat="1" x14ac:dyDescent="0.35">
      <c r="A1885" s="2"/>
      <c r="B1885" s="2"/>
      <c r="C1885" s="2"/>
      <c r="D1885" s="2"/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</row>
    <row r="1886" spans="1:18" s="57" customFormat="1" x14ac:dyDescent="0.35">
      <c r="A1886" s="2"/>
      <c r="B1886" s="2"/>
      <c r="C1886" s="2"/>
      <c r="D1886" s="2"/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</row>
    <row r="1887" spans="1:18" s="57" customFormat="1" x14ac:dyDescent="0.35">
      <c r="A1887" s="2"/>
      <c r="B1887" s="2"/>
      <c r="C1887" s="2"/>
      <c r="D1887" s="2"/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</row>
    <row r="1888" spans="1:18" s="57" customFormat="1" x14ac:dyDescent="0.35">
      <c r="A1888" s="2"/>
      <c r="B1888" s="2"/>
      <c r="C1888" s="2"/>
      <c r="D1888" s="2"/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</row>
    <row r="1889" spans="1:18" s="57" customFormat="1" x14ac:dyDescent="0.35">
      <c r="A1889" s="2"/>
      <c r="B1889" s="2"/>
      <c r="C1889" s="2"/>
      <c r="D1889" s="2"/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</row>
    <row r="1890" spans="1:18" s="57" customFormat="1" x14ac:dyDescent="0.35">
      <c r="A1890" s="2"/>
      <c r="B1890" s="2"/>
      <c r="C1890" s="2"/>
      <c r="D1890" s="2"/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</row>
    <row r="1891" spans="1:18" s="57" customFormat="1" x14ac:dyDescent="0.35">
      <c r="A1891" s="2"/>
      <c r="B1891" s="2"/>
      <c r="C1891" s="2"/>
      <c r="D1891" s="2"/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</row>
    <row r="1892" spans="1:18" s="57" customFormat="1" x14ac:dyDescent="0.35">
      <c r="A1892" s="2"/>
      <c r="B1892" s="2"/>
      <c r="C1892" s="2"/>
      <c r="D1892" s="2"/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</row>
    <row r="1893" spans="1:18" s="57" customFormat="1" x14ac:dyDescent="0.35">
      <c r="A1893" s="2"/>
      <c r="B1893" s="2"/>
      <c r="C1893" s="2"/>
      <c r="D1893" s="2"/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</row>
    <row r="1894" spans="1:18" s="57" customFormat="1" x14ac:dyDescent="0.35">
      <c r="A1894" s="2"/>
      <c r="B1894" s="2"/>
      <c r="C1894" s="2"/>
      <c r="D1894" s="2"/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</row>
    <row r="1895" spans="1:18" s="57" customFormat="1" x14ac:dyDescent="0.35">
      <c r="A1895" s="2"/>
      <c r="B1895" s="2"/>
      <c r="C1895" s="2"/>
      <c r="D1895" s="2"/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</row>
    <row r="1896" spans="1:18" s="57" customFormat="1" x14ac:dyDescent="0.35">
      <c r="A1896" s="2"/>
      <c r="B1896" s="2"/>
      <c r="C1896" s="2"/>
      <c r="D1896" s="2"/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</row>
    <row r="1897" spans="1:18" s="57" customFormat="1" x14ac:dyDescent="0.35">
      <c r="A1897" s="2"/>
      <c r="B1897" s="2"/>
      <c r="C1897" s="2"/>
      <c r="D1897" s="2"/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</row>
    <row r="1898" spans="1:18" s="57" customFormat="1" x14ac:dyDescent="0.35">
      <c r="A1898" s="2"/>
      <c r="B1898" s="2"/>
      <c r="C1898" s="2"/>
      <c r="D1898" s="2"/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</row>
    <row r="1899" spans="1:18" s="57" customFormat="1" x14ac:dyDescent="0.35">
      <c r="A1899" s="2"/>
      <c r="B1899" s="2"/>
      <c r="C1899" s="2"/>
      <c r="D1899" s="2"/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</row>
    <row r="1900" spans="1:18" s="57" customFormat="1" x14ac:dyDescent="0.35">
      <c r="A1900" s="2"/>
      <c r="B1900" s="2"/>
      <c r="C1900" s="2"/>
      <c r="D1900" s="2"/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</row>
    <row r="1901" spans="1:18" s="57" customFormat="1" x14ac:dyDescent="0.35">
      <c r="A1901" s="2"/>
      <c r="B1901" s="2"/>
      <c r="C1901" s="2"/>
      <c r="D1901" s="2"/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</row>
    <row r="1902" spans="1:18" s="57" customFormat="1" x14ac:dyDescent="0.35">
      <c r="A1902" s="2"/>
      <c r="B1902" s="2"/>
      <c r="C1902" s="2"/>
      <c r="D1902" s="2"/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</row>
    <row r="1903" spans="1:18" s="57" customFormat="1" x14ac:dyDescent="0.35">
      <c r="A1903" s="2"/>
      <c r="B1903" s="2"/>
      <c r="C1903" s="2"/>
      <c r="D1903" s="2"/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</row>
    <row r="1904" spans="1:18" s="57" customFormat="1" x14ac:dyDescent="0.35">
      <c r="A1904" s="2"/>
      <c r="B1904" s="2"/>
      <c r="C1904" s="2"/>
      <c r="D1904" s="2"/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</row>
    <row r="1905" spans="1:18" s="57" customFormat="1" x14ac:dyDescent="0.35">
      <c r="A1905" s="2"/>
      <c r="B1905" s="2"/>
      <c r="C1905" s="2"/>
      <c r="D1905" s="2"/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</row>
    <row r="1906" spans="1:18" s="57" customFormat="1" x14ac:dyDescent="0.35">
      <c r="A1906" s="2"/>
      <c r="B1906" s="2"/>
      <c r="C1906" s="2"/>
      <c r="D1906" s="2"/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</row>
    <row r="1907" spans="1:18" s="57" customFormat="1" x14ac:dyDescent="0.35">
      <c r="A1907" s="2"/>
      <c r="B1907" s="2"/>
      <c r="C1907" s="2"/>
      <c r="D1907" s="2"/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</row>
    <row r="1908" spans="1:18" s="57" customFormat="1" x14ac:dyDescent="0.35">
      <c r="A1908" s="2"/>
      <c r="B1908" s="2"/>
      <c r="C1908" s="2"/>
      <c r="D1908" s="2"/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</row>
    <row r="1909" spans="1:18" s="57" customFormat="1" x14ac:dyDescent="0.35">
      <c r="A1909" s="2"/>
      <c r="B1909" s="2"/>
      <c r="C1909" s="2"/>
      <c r="D1909" s="2"/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</row>
    <row r="1910" spans="1:18" s="57" customFormat="1" x14ac:dyDescent="0.35">
      <c r="A1910" s="2"/>
      <c r="B1910" s="2"/>
      <c r="C1910" s="2"/>
      <c r="D1910" s="2"/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</row>
    <row r="1911" spans="1:18" s="57" customFormat="1" x14ac:dyDescent="0.35">
      <c r="A1911" s="2"/>
      <c r="B1911" s="2"/>
      <c r="C1911" s="2"/>
      <c r="D1911" s="2"/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</row>
    <row r="1912" spans="1:18" s="57" customFormat="1" x14ac:dyDescent="0.35">
      <c r="A1912" s="2"/>
      <c r="B1912" s="2"/>
      <c r="C1912" s="2"/>
      <c r="D1912" s="2"/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</row>
    <row r="1913" spans="1:18" s="57" customFormat="1" x14ac:dyDescent="0.35">
      <c r="A1913" s="2"/>
      <c r="B1913" s="2"/>
      <c r="C1913" s="2"/>
      <c r="D1913" s="2"/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</row>
    <row r="1914" spans="1:18" s="57" customFormat="1" x14ac:dyDescent="0.35">
      <c r="A1914" s="2"/>
      <c r="B1914" s="2"/>
      <c r="C1914" s="2"/>
      <c r="D1914" s="2"/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</row>
    <row r="1915" spans="1:18" s="57" customFormat="1" x14ac:dyDescent="0.35">
      <c r="A1915" s="2"/>
      <c r="B1915" s="2"/>
      <c r="C1915" s="2"/>
      <c r="D1915" s="2"/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</row>
    <row r="1916" spans="1:18" s="57" customFormat="1" x14ac:dyDescent="0.35">
      <c r="A1916" s="2"/>
      <c r="B1916" s="2"/>
      <c r="C1916" s="2"/>
      <c r="D1916" s="2"/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</row>
    <row r="1917" spans="1:18" s="57" customFormat="1" x14ac:dyDescent="0.35">
      <c r="A1917" s="2"/>
      <c r="B1917" s="2"/>
      <c r="C1917" s="2"/>
      <c r="D1917" s="2"/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</row>
    <row r="1918" spans="1:18" s="57" customFormat="1" x14ac:dyDescent="0.35">
      <c r="A1918" s="2"/>
      <c r="B1918" s="2"/>
      <c r="C1918" s="2"/>
      <c r="D1918" s="2"/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</row>
    <row r="1919" spans="1:18" s="57" customFormat="1" x14ac:dyDescent="0.35">
      <c r="A1919" s="2"/>
      <c r="B1919" s="2"/>
      <c r="C1919" s="2"/>
      <c r="D1919" s="2"/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</row>
    <row r="1920" spans="1:18" s="57" customFormat="1" x14ac:dyDescent="0.35">
      <c r="A1920" s="2"/>
      <c r="B1920" s="2"/>
      <c r="C1920" s="2"/>
      <c r="D1920" s="2"/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</row>
    <row r="1921" spans="1:18" s="57" customFormat="1" x14ac:dyDescent="0.35">
      <c r="A1921" s="2"/>
      <c r="B1921" s="2"/>
      <c r="C1921" s="2"/>
      <c r="D1921" s="2"/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</row>
    <row r="1922" spans="1:18" s="57" customFormat="1" x14ac:dyDescent="0.35">
      <c r="A1922" s="2"/>
      <c r="B1922" s="2"/>
      <c r="C1922" s="2"/>
      <c r="D1922" s="2"/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</row>
    <row r="1923" spans="1:18" s="57" customFormat="1" x14ac:dyDescent="0.35">
      <c r="A1923" s="2"/>
      <c r="B1923" s="2"/>
      <c r="C1923" s="2"/>
      <c r="D1923" s="2"/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</row>
    <row r="1924" spans="1:18" s="57" customFormat="1" x14ac:dyDescent="0.35">
      <c r="A1924" s="2"/>
      <c r="B1924" s="2"/>
      <c r="C1924" s="2"/>
      <c r="D1924" s="2"/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</row>
    <row r="1925" spans="1:18" s="57" customFormat="1" x14ac:dyDescent="0.35">
      <c r="A1925" s="2"/>
      <c r="B1925" s="2"/>
      <c r="C1925" s="2"/>
      <c r="D1925" s="2"/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</row>
    <row r="1926" spans="1:18" s="57" customFormat="1" x14ac:dyDescent="0.35">
      <c r="A1926" s="2"/>
      <c r="B1926" s="2"/>
      <c r="C1926" s="2"/>
      <c r="D1926" s="2"/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</row>
    <row r="1927" spans="1:18" s="57" customFormat="1" x14ac:dyDescent="0.35">
      <c r="A1927" s="2"/>
      <c r="B1927" s="2"/>
      <c r="C1927" s="2"/>
      <c r="D1927" s="2"/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</row>
    <row r="1928" spans="1:18" s="57" customFormat="1" x14ac:dyDescent="0.35">
      <c r="A1928" s="2"/>
      <c r="B1928" s="2"/>
      <c r="C1928" s="2"/>
      <c r="D1928" s="2"/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</row>
    <row r="1929" spans="1:18" s="57" customFormat="1" x14ac:dyDescent="0.35">
      <c r="A1929" s="2"/>
      <c r="B1929" s="2"/>
      <c r="C1929" s="2"/>
      <c r="D1929" s="2"/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</row>
    <row r="1930" spans="1:18" s="57" customFormat="1" x14ac:dyDescent="0.35">
      <c r="A1930" s="2"/>
      <c r="B1930" s="2"/>
      <c r="C1930" s="2"/>
      <c r="D1930" s="2"/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</row>
    <row r="1931" spans="1:18" s="57" customFormat="1" x14ac:dyDescent="0.35">
      <c r="A1931" s="2"/>
      <c r="B1931" s="2"/>
      <c r="C1931" s="2"/>
      <c r="D1931" s="2"/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</row>
    <row r="1932" spans="1:18" s="57" customFormat="1" x14ac:dyDescent="0.35">
      <c r="A1932" s="2"/>
      <c r="B1932" s="2"/>
      <c r="C1932" s="2"/>
      <c r="D1932" s="2"/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</row>
    <row r="1933" spans="1:18" s="57" customFormat="1" x14ac:dyDescent="0.35">
      <c r="A1933" s="2"/>
      <c r="B1933" s="2"/>
      <c r="C1933" s="2"/>
      <c r="D1933" s="2"/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</row>
    <row r="1934" spans="1:18" s="57" customFormat="1" x14ac:dyDescent="0.35">
      <c r="A1934" s="2"/>
      <c r="B1934" s="2"/>
      <c r="C1934" s="2"/>
      <c r="D1934" s="2"/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</row>
    <row r="1935" spans="1:18" s="57" customFormat="1" x14ac:dyDescent="0.35">
      <c r="A1935" s="2"/>
      <c r="B1935" s="2"/>
      <c r="C1935" s="2"/>
      <c r="D1935" s="2"/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</row>
    <row r="1936" spans="1:18" s="57" customFormat="1" x14ac:dyDescent="0.35">
      <c r="A1936" s="2"/>
      <c r="B1936" s="2"/>
      <c r="C1936" s="2"/>
      <c r="D1936" s="2"/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</row>
    <row r="1937" spans="1:18" s="57" customFormat="1" x14ac:dyDescent="0.35">
      <c r="A1937" s="2"/>
      <c r="B1937" s="2"/>
      <c r="C1937" s="2"/>
      <c r="D1937" s="2"/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</row>
    <row r="1938" spans="1:18" s="57" customFormat="1" x14ac:dyDescent="0.35">
      <c r="A1938" s="2"/>
      <c r="B1938" s="2"/>
      <c r="C1938" s="2"/>
      <c r="D1938" s="2"/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</row>
    <row r="1939" spans="1:18" s="57" customFormat="1" x14ac:dyDescent="0.35">
      <c r="A1939" s="2"/>
      <c r="B1939" s="2"/>
      <c r="C1939" s="2"/>
      <c r="D1939" s="2"/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</row>
    <row r="1940" spans="1:18" s="57" customFormat="1" x14ac:dyDescent="0.35">
      <c r="A1940" s="2"/>
      <c r="B1940" s="2"/>
      <c r="C1940" s="2"/>
      <c r="D1940" s="2"/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</row>
    <row r="1941" spans="1:18" s="57" customFormat="1" x14ac:dyDescent="0.35">
      <c r="A1941" s="2"/>
      <c r="B1941" s="2"/>
      <c r="C1941" s="2"/>
      <c r="D1941" s="2"/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</row>
    <row r="1942" spans="1:18" s="57" customFormat="1" x14ac:dyDescent="0.35">
      <c r="A1942" s="2"/>
      <c r="B1942" s="2"/>
      <c r="C1942" s="2"/>
      <c r="D1942" s="2"/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</row>
    <row r="1943" spans="1:18" s="57" customFormat="1" x14ac:dyDescent="0.35">
      <c r="A1943" s="2"/>
      <c r="B1943" s="2"/>
      <c r="C1943" s="2"/>
      <c r="D1943" s="2"/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</row>
    <row r="1944" spans="1:18" s="57" customFormat="1" x14ac:dyDescent="0.35">
      <c r="A1944" s="2"/>
      <c r="B1944" s="2"/>
      <c r="C1944" s="2"/>
      <c r="D1944" s="2"/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</row>
    <row r="1945" spans="1:18" s="57" customFormat="1" x14ac:dyDescent="0.35">
      <c r="A1945" s="2"/>
      <c r="B1945" s="2"/>
      <c r="C1945" s="2"/>
      <c r="D1945" s="2"/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</row>
    <row r="1946" spans="1:18" s="57" customFormat="1" x14ac:dyDescent="0.35">
      <c r="A1946" s="2"/>
      <c r="B1946" s="2"/>
      <c r="C1946" s="2"/>
      <c r="D1946" s="2"/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</row>
    <row r="1947" spans="1:18" s="57" customFormat="1" x14ac:dyDescent="0.35">
      <c r="A1947" s="2"/>
      <c r="B1947" s="2"/>
      <c r="C1947" s="2"/>
      <c r="D1947" s="2"/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</row>
    <row r="1948" spans="1:18" s="57" customFormat="1" x14ac:dyDescent="0.35">
      <c r="A1948" s="2"/>
      <c r="B1948" s="2"/>
      <c r="C1948" s="2"/>
      <c r="D1948" s="2"/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</row>
    <row r="1949" spans="1:18" s="57" customFormat="1" x14ac:dyDescent="0.35">
      <c r="A1949" s="2"/>
      <c r="B1949" s="2"/>
      <c r="C1949" s="2"/>
      <c r="D1949" s="2"/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</row>
    <row r="1950" spans="1:18" s="57" customFormat="1" x14ac:dyDescent="0.35">
      <c r="A1950" s="2"/>
      <c r="B1950" s="2"/>
      <c r="C1950" s="2"/>
      <c r="D1950" s="2"/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</row>
    <row r="1951" spans="1:18" s="57" customFormat="1" x14ac:dyDescent="0.35">
      <c r="A1951" s="2"/>
      <c r="B1951" s="2"/>
      <c r="C1951" s="2"/>
      <c r="D1951" s="2"/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</row>
    <row r="1952" spans="1:18" s="57" customFormat="1" x14ac:dyDescent="0.35">
      <c r="A1952" s="2"/>
      <c r="B1952" s="2"/>
      <c r="C1952" s="2"/>
      <c r="D1952" s="2"/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</row>
    <row r="1953" spans="1:18" s="57" customFormat="1" x14ac:dyDescent="0.35">
      <c r="A1953" s="2"/>
      <c r="B1953" s="2"/>
      <c r="C1953" s="2"/>
      <c r="D1953" s="2"/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</row>
    <row r="1954" spans="1:18" s="57" customFormat="1" x14ac:dyDescent="0.35">
      <c r="A1954" s="2"/>
      <c r="B1954" s="2"/>
      <c r="C1954" s="2"/>
      <c r="D1954" s="2"/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</row>
    <row r="1955" spans="1:18" s="57" customFormat="1" x14ac:dyDescent="0.35">
      <c r="A1955" s="2"/>
      <c r="B1955" s="2"/>
      <c r="C1955" s="2"/>
      <c r="D1955" s="2"/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</row>
    <row r="1956" spans="1:18" s="57" customFormat="1" x14ac:dyDescent="0.35">
      <c r="A1956" s="2"/>
      <c r="B1956" s="2"/>
      <c r="C1956" s="2"/>
      <c r="D1956" s="2"/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</row>
    <row r="1957" spans="1:18" s="57" customFormat="1" x14ac:dyDescent="0.35">
      <c r="A1957" s="2"/>
      <c r="B1957" s="2"/>
      <c r="C1957" s="2"/>
      <c r="D1957" s="2"/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</row>
    <row r="1958" spans="1:18" s="57" customFormat="1" x14ac:dyDescent="0.35">
      <c r="A1958" s="2"/>
      <c r="B1958" s="2"/>
      <c r="C1958" s="2"/>
      <c r="D1958" s="2"/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</row>
    <row r="1959" spans="1:18" s="57" customFormat="1" x14ac:dyDescent="0.35">
      <c r="A1959" s="2"/>
      <c r="B1959" s="2"/>
      <c r="C1959" s="2"/>
      <c r="D1959" s="2"/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</row>
    <row r="1960" spans="1:18" s="57" customFormat="1" x14ac:dyDescent="0.35">
      <c r="A1960" s="2"/>
      <c r="B1960" s="2"/>
      <c r="C1960" s="2"/>
      <c r="D1960" s="2"/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</row>
    <row r="1961" spans="1:18" s="57" customFormat="1" x14ac:dyDescent="0.35">
      <c r="A1961" s="2"/>
      <c r="B1961" s="2"/>
      <c r="C1961" s="2"/>
      <c r="D1961" s="2"/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</row>
    <row r="1962" spans="1:18" s="57" customFormat="1" x14ac:dyDescent="0.35">
      <c r="A1962" s="2"/>
      <c r="B1962" s="2"/>
      <c r="C1962" s="2"/>
      <c r="D1962" s="2"/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</row>
    <row r="1963" spans="1:18" s="57" customFormat="1" x14ac:dyDescent="0.35">
      <c r="A1963" s="2"/>
      <c r="B1963" s="2"/>
      <c r="C1963" s="2"/>
      <c r="D1963" s="2"/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</row>
    <row r="1964" spans="1:18" s="57" customFormat="1" x14ac:dyDescent="0.35">
      <c r="A1964" s="2"/>
      <c r="B1964" s="2"/>
      <c r="C1964" s="2"/>
      <c r="D1964" s="2"/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</row>
    <row r="1965" spans="1:18" s="57" customFormat="1" x14ac:dyDescent="0.35">
      <c r="A1965" s="2"/>
      <c r="B1965" s="2"/>
      <c r="C1965" s="2"/>
      <c r="D1965" s="2"/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</row>
    <row r="1966" spans="1:18" s="57" customFormat="1" x14ac:dyDescent="0.35">
      <c r="A1966" s="2"/>
      <c r="B1966" s="2"/>
      <c r="C1966" s="2"/>
      <c r="D1966" s="2"/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</row>
    <row r="1967" spans="1:18" s="57" customFormat="1" x14ac:dyDescent="0.35">
      <c r="A1967" s="2"/>
      <c r="B1967" s="2"/>
      <c r="C1967" s="2"/>
      <c r="D1967" s="2"/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</row>
    <row r="1968" spans="1:18" s="57" customFormat="1" x14ac:dyDescent="0.35">
      <c r="A1968" s="2"/>
      <c r="B1968" s="2"/>
      <c r="C1968" s="2"/>
      <c r="D1968" s="2"/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</row>
    <row r="1969" spans="1:18" s="57" customFormat="1" x14ac:dyDescent="0.35">
      <c r="A1969" s="2"/>
      <c r="B1969" s="2"/>
      <c r="C1969" s="2"/>
      <c r="D1969" s="2"/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</row>
    <row r="1970" spans="1:18" s="57" customFormat="1" x14ac:dyDescent="0.35">
      <c r="A1970" s="2"/>
      <c r="B1970" s="2"/>
      <c r="C1970" s="2"/>
      <c r="D1970" s="2"/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</row>
    <row r="1971" spans="1:18" s="57" customFormat="1" x14ac:dyDescent="0.35">
      <c r="A1971" s="2"/>
      <c r="B1971" s="2"/>
      <c r="C1971" s="2"/>
      <c r="D1971" s="2"/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</row>
    <row r="1972" spans="1:18" s="57" customFormat="1" x14ac:dyDescent="0.35">
      <c r="A1972" s="2"/>
      <c r="B1972" s="2"/>
      <c r="C1972" s="2"/>
      <c r="D1972" s="2"/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</row>
    <row r="1973" spans="1:18" s="57" customFormat="1" x14ac:dyDescent="0.35">
      <c r="A1973" s="2"/>
      <c r="B1973" s="2"/>
      <c r="C1973" s="2"/>
      <c r="D1973" s="2"/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</row>
    <row r="1974" spans="1:18" s="57" customFormat="1" x14ac:dyDescent="0.35">
      <c r="A1974" s="2"/>
      <c r="B1974" s="2"/>
      <c r="C1974" s="2"/>
      <c r="D1974" s="2"/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</row>
    <row r="1975" spans="1:18" s="57" customFormat="1" x14ac:dyDescent="0.35">
      <c r="A1975" s="2"/>
      <c r="B1975" s="2"/>
      <c r="C1975" s="2"/>
      <c r="D1975" s="2"/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</row>
    <row r="1976" spans="1:18" s="57" customFormat="1" x14ac:dyDescent="0.35">
      <c r="A1976" s="2"/>
      <c r="B1976" s="2"/>
      <c r="C1976" s="2"/>
      <c r="D1976" s="2"/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</row>
    <row r="1977" spans="1:18" s="57" customFormat="1" x14ac:dyDescent="0.35">
      <c r="A1977" s="2"/>
      <c r="B1977" s="2"/>
      <c r="C1977" s="2"/>
      <c r="D1977" s="2"/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</row>
    <row r="1978" spans="1:18" s="57" customFormat="1" x14ac:dyDescent="0.35">
      <c r="A1978" s="2"/>
      <c r="B1978" s="2"/>
      <c r="C1978" s="2"/>
      <c r="D1978" s="2"/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</row>
    <row r="1979" spans="1:18" s="57" customFormat="1" x14ac:dyDescent="0.35">
      <c r="A1979" s="2"/>
      <c r="B1979" s="2"/>
      <c r="C1979" s="2"/>
      <c r="D1979" s="2"/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</row>
    <row r="1980" spans="1:18" s="57" customFormat="1" x14ac:dyDescent="0.35">
      <c r="A1980" s="2"/>
      <c r="B1980" s="2"/>
      <c r="C1980" s="2"/>
      <c r="D1980" s="2"/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</row>
    <row r="1981" spans="1:18" s="57" customFormat="1" x14ac:dyDescent="0.35">
      <c r="A1981" s="2"/>
      <c r="B1981" s="2"/>
      <c r="C1981" s="2"/>
      <c r="D1981" s="2"/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</row>
    <row r="1982" spans="1:18" s="57" customFormat="1" x14ac:dyDescent="0.35">
      <c r="A1982" s="2"/>
      <c r="B1982" s="2"/>
      <c r="C1982" s="2"/>
      <c r="D1982" s="2"/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</row>
    <row r="1983" spans="1:18" s="57" customFormat="1" x14ac:dyDescent="0.35">
      <c r="A1983" s="2"/>
      <c r="B1983" s="2"/>
      <c r="C1983" s="2"/>
      <c r="D1983" s="2"/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</row>
    <row r="1984" spans="1:18" s="57" customFormat="1" x14ac:dyDescent="0.35">
      <c r="A1984" s="2"/>
      <c r="B1984" s="2"/>
      <c r="C1984" s="2"/>
      <c r="D1984" s="2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</row>
    <row r="1985" spans="1:18" s="57" customFormat="1" x14ac:dyDescent="0.35">
      <c r="A1985" s="2"/>
      <c r="B1985" s="2"/>
      <c r="C1985" s="2"/>
      <c r="D1985" s="2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</row>
    <row r="1986" spans="1:18" s="57" customFormat="1" x14ac:dyDescent="0.35">
      <c r="A1986" s="2"/>
      <c r="B1986" s="2"/>
      <c r="C1986" s="2"/>
      <c r="D1986" s="2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</row>
    <row r="1987" spans="1:18" s="57" customFormat="1" x14ac:dyDescent="0.35">
      <c r="A1987" s="2"/>
      <c r="B1987" s="2"/>
      <c r="C1987" s="2"/>
      <c r="D1987" s="2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</row>
    <row r="1988" spans="1:18" s="57" customFormat="1" x14ac:dyDescent="0.35">
      <c r="A1988" s="2"/>
      <c r="B1988" s="2"/>
      <c r="C1988" s="2"/>
      <c r="D1988" s="2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</row>
    <row r="1989" spans="1:18" s="57" customFormat="1" x14ac:dyDescent="0.35">
      <c r="A1989" s="2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</row>
    <row r="1990" spans="1:18" s="57" customFormat="1" x14ac:dyDescent="0.35">
      <c r="A1990" s="2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</row>
    <row r="1991" spans="1:18" s="57" customFormat="1" x14ac:dyDescent="0.35">
      <c r="A1991" s="2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</row>
    <row r="1992" spans="1:18" s="57" customFormat="1" x14ac:dyDescent="0.35">
      <c r="A1992" s="2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</row>
    <row r="1993" spans="1:18" s="57" customFormat="1" x14ac:dyDescent="0.35">
      <c r="A1993" s="2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</row>
    <row r="1994" spans="1:18" s="57" customFormat="1" x14ac:dyDescent="0.35">
      <c r="A1994" s="2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</row>
    <row r="1995" spans="1:18" s="57" customFormat="1" x14ac:dyDescent="0.35">
      <c r="A1995" s="2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</row>
    <row r="1996" spans="1:18" s="57" customFormat="1" x14ac:dyDescent="0.35">
      <c r="A1996" s="2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</row>
    <row r="1997" spans="1:18" s="57" customFormat="1" x14ac:dyDescent="0.35">
      <c r="A1997" s="2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</row>
    <row r="1998" spans="1:18" s="57" customFormat="1" x14ac:dyDescent="0.35">
      <c r="A1998" s="2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</row>
    <row r="1999" spans="1:18" s="57" customFormat="1" x14ac:dyDescent="0.35">
      <c r="A1999" s="2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</row>
    <row r="2000" spans="1:18" s="57" customFormat="1" x14ac:dyDescent="0.35">
      <c r="A2000" s="2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</row>
    <row r="2001" spans="1:18" s="57" customFormat="1" x14ac:dyDescent="0.35">
      <c r="A2001" s="2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</row>
    <row r="2002" spans="1:18" s="57" customFormat="1" x14ac:dyDescent="0.35">
      <c r="A2002" s="2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</row>
    <row r="2003" spans="1:18" s="57" customFormat="1" x14ac:dyDescent="0.35">
      <c r="A2003" s="2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</row>
    <row r="2004" spans="1:18" s="57" customFormat="1" x14ac:dyDescent="0.35">
      <c r="A2004" s="2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</row>
    <row r="2005" spans="1:18" s="57" customFormat="1" x14ac:dyDescent="0.35">
      <c r="A2005" s="2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</row>
    <row r="2006" spans="1:18" s="57" customFormat="1" x14ac:dyDescent="0.35">
      <c r="A2006" s="2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</row>
    <row r="2007" spans="1:18" s="57" customFormat="1" x14ac:dyDescent="0.35">
      <c r="A2007" s="2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</row>
    <row r="2008" spans="1:18" s="57" customFormat="1" x14ac:dyDescent="0.35">
      <c r="A2008" s="2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</row>
    <row r="2009" spans="1:18" s="57" customFormat="1" x14ac:dyDescent="0.35">
      <c r="A2009" s="2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</row>
    <row r="2010" spans="1:18" s="57" customFormat="1" x14ac:dyDescent="0.35">
      <c r="A2010" s="2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</row>
    <row r="2011" spans="1:18" s="57" customFormat="1" x14ac:dyDescent="0.35">
      <c r="A2011" s="2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</row>
    <row r="2012" spans="1:18" s="57" customFormat="1" x14ac:dyDescent="0.35">
      <c r="A2012" s="2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</row>
    <row r="2013" spans="1:18" s="57" customFormat="1" x14ac:dyDescent="0.35">
      <c r="A2013" s="2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</row>
    <row r="2014" spans="1:18" s="57" customFormat="1" x14ac:dyDescent="0.35">
      <c r="A2014" s="2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</row>
    <row r="2015" spans="1:18" s="57" customFormat="1" x14ac:dyDescent="0.35">
      <c r="A2015" s="2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</row>
    <row r="2016" spans="1:18" s="57" customFormat="1" x14ac:dyDescent="0.35">
      <c r="A2016" s="2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</row>
    <row r="2017" spans="1:18" s="57" customFormat="1" x14ac:dyDescent="0.35">
      <c r="A2017" s="2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</row>
    <row r="2018" spans="1:18" s="57" customFormat="1" x14ac:dyDescent="0.35">
      <c r="A2018" s="2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</row>
    <row r="2019" spans="1:18" s="57" customFormat="1" x14ac:dyDescent="0.35">
      <c r="A2019" s="2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</row>
    <row r="2020" spans="1:18" s="57" customFormat="1" x14ac:dyDescent="0.35">
      <c r="A2020" s="2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</row>
    <row r="2021" spans="1:18" s="57" customFormat="1" x14ac:dyDescent="0.35">
      <c r="A2021" s="2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</row>
    <row r="2022" spans="1:18" s="57" customFormat="1" x14ac:dyDescent="0.35">
      <c r="A2022" s="2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</row>
    <row r="2023" spans="1:18" s="57" customFormat="1" x14ac:dyDescent="0.35">
      <c r="A2023" s="2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</row>
    <row r="2024" spans="1:18" s="57" customFormat="1" x14ac:dyDescent="0.35">
      <c r="A2024" s="2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</row>
    <row r="2025" spans="1:18" s="57" customFormat="1" x14ac:dyDescent="0.35">
      <c r="A2025" s="2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</row>
    <row r="2026" spans="1:18" s="57" customFormat="1" x14ac:dyDescent="0.35">
      <c r="A2026" s="2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</row>
    <row r="2027" spans="1:18" s="57" customFormat="1" x14ac:dyDescent="0.35">
      <c r="A2027" s="2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</row>
    <row r="2028" spans="1:18" s="57" customFormat="1" x14ac:dyDescent="0.35">
      <c r="A2028" s="2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</row>
    <row r="2029" spans="1:18" s="57" customFormat="1" x14ac:dyDescent="0.35">
      <c r="A2029" s="2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</row>
    <row r="2030" spans="1:18" s="57" customFormat="1" x14ac:dyDescent="0.35">
      <c r="A2030" s="2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</row>
    <row r="2031" spans="1:18" s="57" customFormat="1" x14ac:dyDescent="0.35">
      <c r="A2031" s="2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</row>
    <row r="2032" spans="1:18" s="57" customFormat="1" x14ac:dyDescent="0.35">
      <c r="A2032" s="2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</row>
    <row r="2033" spans="1:18" s="57" customFormat="1" x14ac:dyDescent="0.35">
      <c r="A2033" s="2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</row>
    <row r="2034" spans="1:18" s="57" customFormat="1" x14ac:dyDescent="0.35">
      <c r="A2034" s="2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</row>
    <row r="2035" spans="1:18" s="57" customFormat="1" x14ac:dyDescent="0.35">
      <c r="A2035" s="2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</row>
    <row r="2036" spans="1:18" s="57" customFormat="1" x14ac:dyDescent="0.35">
      <c r="A2036" s="2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</row>
    <row r="2037" spans="1:18" s="57" customFormat="1" x14ac:dyDescent="0.35">
      <c r="A2037" s="2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</row>
    <row r="2038" spans="1:18" s="57" customFormat="1" x14ac:dyDescent="0.35">
      <c r="A2038" s="2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</row>
    <row r="2039" spans="1:18" s="57" customFormat="1" x14ac:dyDescent="0.35">
      <c r="A2039" s="2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</row>
    <row r="2040" spans="1:18" s="57" customFormat="1" x14ac:dyDescent="0.35">
      <c r="A2040" s="2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</row>
    <row r="2041" spans="1:18" s="57" customFormat="1" x14ac:dyDescent="0.35">
      <c r="A2041" s="2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</row>
    <row r="2042" spans="1:18" s="57" customFormat="1" x14ac:dyDescent="0.35">
      <c r="A2042" s="2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</row>
    <row r="2043" spans="1:18" s="57" customFormat="1" x14ac:dyDescent="0.35">
      <c r="A2043" s="2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</row>
    <row r="2044" spans="1:18" s="57" customFormat="1" x14ac:dyDescent="0.35">
      <c r="A2044" s="2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</row>
    <row r="2045" spans="1:18" s="57" customFormat="1" x14ac:dyDescent="0.35">
      <c r="A2045" s="2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</row>
    <row r="2046" spans="1:18" s="57" customFormat="1" x14ac:dyDescent="0.35">
      <c r="A2046" s="2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</row>
    <row r="2047" spans="1:18" s="57" customFormat="1" x14ac:dyDescent="0.35">
      <c r="A2047" s="2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</row>
    <row r="2048" spans="1:18" s="57" customFormat="1" x14ac:dyDescent="0.35">
      <c r="A2048" s="2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</row>
    <row r="2049" spans="1:18" s="57" customFormat="1" x14ac:dyDescent="0.35">
      <c r="A2049" s="2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</row>
    <row r="2050" spans="1:18" s="57" customFormat="1" x14ac:dyDescent="0.35">
      <c r="A2050" s="2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</row>
    <row r="2051" spans="1:18" s="57" customFormat="1" x14ac:dyDescent="0.35">
      <c r="A2051" s="2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</row>
    <row r="2052" spans="1:18" s="57" customFormat="1" x14ac:dyDescent="0.35">
      <c r="A2052" s="2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</row>
    <row r="2053" spans="1:18" s="57" customFormat="1" x14ac:dyDescent="0.35">
      <c r="A2053" s="2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</row>
    <row r="2054" spans="1:18" s="57" customFormat="1" x14ac:dyDescent="0.35">
      <c r="A2054" s="2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</row>
    <row r="2055" spans="1:18" s="57" customFormat="1" x14ac:dyDescent="0.35">
      <c r="A2055" s="2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</row>
    <row r="2056" spans="1:18" s="57" customFormat="1" x14ac:dyDescent="0.35">
      <c r="A2056" s="2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</row>
    <row r="2057" spans="1:18" s="57" customFormat="1" x14ac:dyDescent="0.35">
      <c r="A2057" s="2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</row>
    <row r="2058" spans="1:18" s="57" customFormat="1" x14ac:dyDescent="0.35">
      <c r="A2058" s="2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</row>
    <row r="2059" spans="1:18" s="57" customFormat="1" x14ac:dyDescent="0.35">
      <c r="A2059" s="2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</row>
    <row r="2060" spans="1:18" s="57" customFormat="1" x14ac:dyDescent="0.35">
      <c r="A2060" s="2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</row>
    <row r="2061" spans="1:18" s="57" customFormat="1" x14ac:dyDescent="0.35">
      <c r="A2061" s="2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</row>
    <row r="2062" spans="1:18" s="57" customFormat="1" x14ac:dyDescent="0.35">
      <c r="A2062" s="2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</row>
    <row r="2063" spans="1:18" s="57" customFormat="1" x14ac:dyDescent="0.35">
      <c r="A2063" s="2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</row>
    <row r="2064" spans="1:18" s="57" customFormat="1" x14ac:dyDescent="0.35">
      <c r="A2064" s="2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</row>
    <row r="2065" spans="1:18" s="57" customFormat="1" x14ac:dyDescent="0.35">
      <c r="A2065" s="2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</row>
    <row r="2066" spans="1:18" s="57" customFormat="1" x14ac:dyDescent="0.35">
      <c r="A2066" s="2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</row>
    <row r="2067" spans="1:18" s="57" customFormat="1" x14ac:dyDescent="0.35">
      <c r="A2067" s="2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</row>
    <row r="2068" spans="1:18" s="57" customFormat="1" x14ac:dyDescent="0.35">
      <c r="A2068" s="2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</row>
    <row r="2069" spans="1:18" s="57" customFormat="1" x14ac:dyDescent="0.35">
      <c r="A2069" s="2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</row>
    <row r="2070" spans="1:18" s="57" customFormat="1" x14ac:dyDescent="0.35">
      <c r="A2070" s="2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</row>
    <row r="2071" spans="1:18" s="57" customFormat="1" x14ac:dyDescent="0.35">
      <c r="A2071" s="2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</row>
    <row r="2072" spans="1:18" s="57" customFormat="1" x14ac:dyDescent="0.35">
      <c r="A2072" s="2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</row>
    <row r="2073" spans="1:18" s="57" customFormat="1" x14ac:dyDescent="0.35">
      <c r="A2073" s="2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</row>
    <row r="2074" spans="1:18" s="57" customFormat="1" x14ac:dyDescent="0.35">
      <c r="A2074" s="2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</row>
    <row r="2075" spans="1:18" s="57" customFormat="1" x14ac:dyDescent="0.35">
      <c r="A2075" s="2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</row>
    <row r="2076" spans="1:18" s="57" customFormat="1" x14ac:dyDescent="0.35">
      <c r="A2076" s="2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</row>
    <row r="2077" spans="1:18" s="57" customFormat="1" x14ac:dyDescent="0.35">
      <c r="A2077" s="2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</row>
    <row r="2078" spans="1:18" s="57" customFormat="1" x14ac:dyDescent="0.35">
      <c r="A2078" s="2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</row>
    <row r="2079" spans="1:18" s="57" customFormat="1" x14ac:dyDescent="0.35">
      <c r="A2079" s="2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</row>
    <row r="2080" spans="1:18" s="57" customFormat="1" x14ac:dyDescent="0.35">
      <c r="A2080" s="2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</row>
    <row r="2081" spans="1:18" s="57" customFormat="1" x14ac:dyDescent="0.35">
      <c r="A2081" s="2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</row>
    <row r="2082" spans="1:18" s="57" customFormat="1" x14ac:dyDescent="0.35">
      <c r="A2082" s="2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</row>
    <row r="2083" spans="1:18" s="57" customFormat="1" x14ac:dyDescent="0.35">
      <c r="A2083" s="2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</row>
    <row r="2084" spans="1:18" s="57" customFormat="1" x14ac:dyDescent="0.35">
      <c r="A2084" s="2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</row>
    <row r="2085" spans="1:18" s="57" customFormat="1" x14ac:dyDescent="0.35">
      <c r="A2085" s="2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</row>
    <row r="2086" spans="1:18" s="57" customFormat="1" x14ac:dyDescent="0.35">
      <c r="A2086" s="2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</row>
    <row r="2087" spans="1:18" s="57" customFormat="1" x14ac:dyDescent="0.35">
      <c r="A2087" s="2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</row>
    <row r="2088" spans="1:18" s="57" customFormat="1" x14ac:dyDescent="0.35">
      <c r="A2088" s="2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</row>
    <row r="2089" spans="1:18" s="57" customFormat="1" x14ac:dyDescent="0.35">
      <c r="A2089" s="2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</row>
    <row r="2090" spans="1:18" s="57" customFormat="1" x14ac:dyDescent="0.35">
      <c r="A2090" s="2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</row>
    <row r="2091" spans="1:18" s="57" customFormat="1" x14ac:dyDescent="0.35">
      <c r="A2091" s="2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</row>
    <row r="2092" spans="1:18" s="57" customFormat="1" x14ac:dyDescent="0.35">
      <c r="A2092" s="2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</row>
    <row r="2093" spans="1:18" s="57" customFormat="1" x14ac:dyDescent="0.35">
      <c r="A2093" s="2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</row>
    <row r="2094" spans="1:18" s="57" customFormat="1" x14ac:dyDescent="0.35">
      <c r="A2094" s="2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</row>
    <row r="2095" spans="1:18" s="57" customFormat="1" x14ac:dyDescent="0.35">
      <c r="A2095" s="2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</row>
    <row r="2096" spans="1:18" s="57" customFormat="1" x14ac:dyDescent="0.35">
      <c r="A2096" s="2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</row>
    <row r="2097" spans="1:18" s="57" customFormat="1" x14ac:dyDescent="0.35">
      <c r="A2097" s="2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</row>
    <row r="2098" spans="1:18" s="57" customFormat="1" x14ac:dyDescent="0.35">
      <c r="A2098" s="2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</row>
    <row r="2099" spans="1:18" s="57" customFormat="1" x14ac:dyDescent="0.35">
      <c r="A2099" s="2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</row>
    <row r="2100" spans="1:18" s="57" customFormat="1" x14ac:dyDescent="0.35">
      <c r="A2100" s="2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</row>
    <row r="2101" spans="1:18" s="57" customFormat="1" x14ac:dyDescent="0.35">
      <c r="A2101" s="2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</row>
    <row r="2102" spans="1:18" s="57" customFormat="1" x14ac:dyDescent="0.35">
      <c r="A2102" s="2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</row>
    <row r="2103" spans="1:18" s="57" customFormat="1" x14ac:dyDescent="0.35">
      <c r="A2103" s="2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</row>
    <row r="2104" spans="1:18" s="57" customFormat="1" x14ac:dyDescent="0.35">
      <c r="A2104" s="2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</row>
    <row r="2105" spans="1:18" s="57" customFormat="1" x14ac:dyDescent="0.35">
      <c r="A2105" s="2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</row>
    <row r="2106" spans="1:18" s="57" customFormat="1" x14ac:dyDescent="0.35">
      <c r="A2106" s="2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</row>
    <row r="2107" spans="1:18" s="57" customFormat="1" x14ac:dyDescent="0.35">
      <c r="A2107" s="2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</row>
    <row r="2108" spans="1:18" s="57" customFormat="1" x14ac:dyDescent="0.35">
      <c r="A2108" s="2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</row>
    <row r="2109" spans="1:18" s="57" customFormat="1" x14ac:dyDescent="0.35">
      <c r="A2109" s="2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</row>
    <row r="2110" spans="1:18" s="57" customFormat="1" x14ac:dyDescent="0.35">
      <c r="A2110" s="2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</row>
    <row r="2111" spans="1:18" s="57" customFormat="1" x14ac:dyDescent="0.35">
      <c r="A2111" s="2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</row>
    <row r="2112" spans="1:18" s="57" customFormat="1" x14ac:dyDescent="0.35">
      <c r="A2112" s="2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</row>
    <row r="2113" spans="1:18" s="57" customFormat="1" x14ac:dyDescent="0.35">
      <c r="A2113" s="2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</row>
    <row r="2114" spans="1:18" s="57" customFormat="1" x14ac:dyDescent="0.35">
      <c r="A2114" s="2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</row>
    <row r="2115" spans="1:18" s="57" customFormat="1" x14ac:dyDescent="0.35">
      <c r="A2115" s="2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</row>
    <row r="2116" spans="1:18" s="57" customFormat="1" x14ac:dyDescent="0.35">
      <c r="A2116" s="2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</row>
    <row r="2117" spans="1:18" s="57" customFormat="1" x14ac:dyDescent="0.35">
      <c r="A2117" s="2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</row>
    <row r="2118" spans="1:18" s="57" customFormat="1" x14ac:dyDescent="0.35">
      <c r="A2118" s="2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</row>
    <row r="2119" spans="1:18" s="57" customFormat="1" x14ac:dyDescent="0.35">
      <c r="A2119" s="2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</row>
    <row r="2120" spans="1:18" s="57" customFormat="1" x14ac:dyDescent="0.35">
      <c r="A2120" s="2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</row>
    <row r="2121" spans="1:18" s="57" customFormat="1" x14ac:dyDescent="0.35">
      <c r="A2121" s="2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</row>
    <row r="2122" spans="1:18" s="57" customFormat="1" x14ac:dyDescent="0.35">
      <c r="A2122" s="2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</row>
    <row r="2123" spans="1:18" s="57" customFormat="1" x14ac:dyDescent="0.35">
      <c r="A2123" s="2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</row>
    <row r="2124" spans="1:18" s="57" customFormat="1" x14ac:dyDescent="0.35">
      <c r="A2124" s="2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</row>
    <row r="2125" spans="1:18" s="57" customFormat="1" x14ac:dyDescent="0.35">
      <c r="A2125" s="2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</row>
    <row r="2126" spans="1:18" s="57" customFormat="1" x14ac:dyDescent="0.35">
      <c r="A2126" s="2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</row>
    <row r="2127" spans="1:18" s="57" customFormat="1" x14ac:dyDescent="0.35">
      <c r="A2127" s="2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</row>
    <row r="2128" spans="1:18" s="57" customFormat="1" x14ac:dyDescent="0.35">
      <c r="A2128" s="2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</row>
    <row r="2129" spans="1:18" s="57" customFormat="1" x14ac:dyDescent="0.35">
      <c r="A2129" s="2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</row>
    <row r="2130" spans="1:18" s="57" customFormat="1" x14ac:dyDescent="0.35">
      <c r="A2130" s="2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</row>
    <row r="2131" spans="1:18" s="57" customFormat="1" x14ac:dyDescent="0.35">
      <c r="A2131" s="2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</row>
    <row r="2132" spans="1:18" s="57" customFormat="1" x14ac:dyDescent="0.35">
      <c r="A2132" s="2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</row>
    <row r="2133" spans="1:18" s="57" customFormat="1" x14ac:dyDescent="0.35">
      <c r="A2133" s="2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</row>
    <row r="2134" spans="1:18" s="57" customFormat="1" x14ac:dyDescent="0.35">
      <c r="A2134" s="2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</row>
    <row r="2135" spans="1:18" s="57" customFormat="1" x14ac:dyDescent="0.35">
      <c r="A2135" s="2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</row>
    <row r="2136" spans="1:18" s="57" customFormat="1" x14ac:dyDescent="0.35">
      <c r="A2136" s="2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</row>
    <row r="2137" spans="1:18" s="57" customFormat="1" x14ac:dyDescent="0.35">
      <c r="A2137" s="2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</row>
    <row r="2138" spans="1:18" s="57" customFormat="1" x14ac:dyDescent="0.35">
      <c r="A2138" s="2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</row>
    <row r="2139" spans="1:18" s="57" customFormat="1" x14ac:dyDescent="0.35">
      <c r="A2139" s="2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</row>
    <row r="2140" spans="1:18" s="57" customFormat="1" x14ac:dyDescent="0.35">
      <c r="A2140" s="2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</row>
    <row r="2141" spans="1:18" s="57" customFormat="1" x14ac:dyDescent="0.35">
      <c r="A2141" s="2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</row>
    <row r="2142" spans="1:18" s="57" customFormat="1" x14ac:dyDescent="0.35">
      <c r="A2142" s="2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</row>
    <row r="2143" spans="1:18" s="57" customFormat="1" x14ac:dyDescent="0.35">
      <c r="A2143" s="2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</row>
    <row r="2144" spans="1:18" s="57" customFormat="1" x14ac:dyDescent="0.35">
      <c r="A2144" s="2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</row>
    <row r="2145" spans="1:18" s="57" customFormat="1" x14ac:dyDescent="0.35">
      <c r="A2145" s="2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</row>
    <row r="2146" spans="1:18" s="57" customFormat="1" x14ac:dyDescent="0.35">
      <c r="A2146" s="2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</row>
    <row r="2147" spans="1:18" s="57" customFormat="1" x14ac:dyDescent="0.35">
      <c r="A2147" s="2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</row>
    <row r="2148" spans="1:18" s="57" customFormat="1" x14ac:dyDescent="0.35">
      <c r="A2148" s="2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</row>
    <row r="2149" spans="1:18" s="57" customFormat="1" x14ac:dyDescent="0.35">
      <c r="A2149" s="2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</row>
    <row r="2150" spans="1:18" s="57" customFormat="1" x14ac:dyDescent="0.35">
      <c r="A2150" s="2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</row>
    <row r="2151" spans="1:18" s="57" customFormat="1" x14ac:dyDescent="0.35">
      <c r="A2151" s="2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</row>
    <row r="2152" spans="1:18" s="57" customFormat="1" x14ac:dyDescent="0.35">
      <c r="A2152" s="2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</row>
    <row r="2153" spans="1:18" s="57" customFormat="1" x14ac:dyDescent="0.35">
      <c r="A2153" s="2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</row>
    <row r="2154" spans="1:18" s="57" customFormat="1" x14ac:dyDescent="0.35">
      <c r="A2154" s="2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</row>
    <row r="2155" spans="1:18" s="57" customFormat="1" x14ac:dyDescent="0.35">
      <c r="A2155" s="2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</row>
    <row r="2156" spans="1:18" s="57" customFormat="1" x14ac:dyDescent="0.35">
      <c r="A2156" s="2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</row>
    <row r="2157" spans="1:18" s="57" customFormat="1" x14ac:dyDescent="0.35">
      <c r="A2157" s="2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s="57" customFormat="1" x14ac:dyDescent="0.35">
      <c r="A2158" s="2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s="57" customFormat="1" x14ac:dyDescent="0.35">
      <c r="A2159" s="2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</row>
    <row r="2160" spans="1:18" s="57" customFormat="1" x14ac:dyDescent="0.35">
      <c r="A2160" s="2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</row>
    <row r="2161" spans="1:18" s="57" customFormat="1" x14ac:dyDescent="0.35">
      <c r="A2161" s="2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</row>
    <row r="2162" spans="1:18" s="57" customFormat="1" x14ac:dyDescent="0.35">
      <c r="A2162" s="2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</row>
    <row r="2163" spans="1:18" s="57" customFormat="1" x14ac:dyDescent="0.35">
      <c r="A2163" s="2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</row>
    <row r="2164" spans="1:18" s="57" customFormat="1" x14ac:dyDescent="0.35">
      <c r="A2164" s="2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</row>
    <row r="2165" spans="1:18" s="57" customFormat="1" x14ac:dyDescent="0.35">
      <c r="A2165" s="2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</row>
    <row r="2166" spans="1:18" s="57" customFormat="1" x14ac:dyDescent="0.35">
      <c r="A2166" s="2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</row>
    <row r="2167" spans="1:18" s="57" customFormat="1" x14ac:dyDescent="0.35">
      <c r="A2167" s="2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</row>
    <row r="2168" spans="1:18" s="57" customFormat="1" x14ac:dyDescent="0.35">
      <c r="A2168" s="2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</row>
    <row r="2169" spans="1:18" s="57" customFormat="1" x14ac:dyDescent="0.35">
      <c r="A2169" s="2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</row>
    <row r="2170" spans="1:18" s="57" customFormat="1" x14ac:dyDescent="0.35">
      <c r="A2170" s="2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</row>
    <row r="2171" spans="1:18" s="57" customFormat="1" x14ac:dyDescent="0.35">
      <c r="A2171" s="2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</row>
    <row r="2172" spans="1:18" s="57" customFormat="1" x14ac:dyDescent="0.35">
      <c r="A2172" s="2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</row>
    <row r="2173" spans="1:18" s="57" customFormat="1" x14ac:dyDescent="0.35">
      <c r="A2173" s="2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</row>
    <row r="2174" spans="1:18" s="57" customFormat="1" x14ac:dyDescent="0.35">
      <c r="A2174" s="2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</row>
    <row r="2175" spans="1:18" s="57" customFormat="1" x14ac:dyDescent="0.35">
      <c r="A2175" s="2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</row>
    <row r="2176" spans="1:18" s="57" customFormat="1" x14ac:dyDescent="0.35">
      <c r="A2176" s="2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</row>
    <row r="2177" spans="1:18" s="57" customFormat="1" x14ac:dyDescent="0.35">
      <c r="A2177" s="2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</row>
    <row r="2178" spans="1:18" s="57" customFormat="1" x14ac:dyDescent="0.35">
      <c r="A2178" s="2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</row>
    <row r="2179" spans="1:18" s="57" customFormat="1" x14ac:dyDescent="0.35">
      <c r="A2179" s="2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</row>
    <row r="2180" spans="1:18" s="57" customFormat="1" x14ac:dyDescent="0.35">
      <c r="A2180" s="2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</row>
    <row r="2181" spans="1:18" s="57" customFormat="1" x14ac:dyDescent="0.35">
      <c r="A2181" s="2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</row>
    <row r="2182" spans="1:18" s="57" customFormat="1" x14ac:dyDescent="0.35">
      <c r="A2182" s="2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</row>
    <row r="2183" spans="1:18" s="57" customFormat="1" x14ac:dyDescent="0.35">
      <c r="A2183" s="2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</row>
    <row r="2184" spans="1:18" s="57" customFormat="1" x14ac:dyDescent="0.35">
      <c r="A2184" s="2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</row>
    <row r="2185" spans="1:18" s="57" customFormat="1" x14ac:dyDescent="0.35">
      <c r="A2185" s="2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</row>
  </sheetData>
  <mergeCells count="1">
    <mergeCell ref="A1:R2"/>
  </mergeCells>
  <printOptions horizontalCentered="1" headings="1"/>
  <pageMargins left="0.2" right="0.2" top="0.5" bottom="0.5" header="0.3" footer="0.3"/>
  <pageSetup paperSize="9" scale="36" fitToWidth="2" orientation="landscape" r:id="rId1"/>
  <ignoredErrors>
    <ignoredError sqref="O81" formula="1"/>
    <ignoredError sqref="P71 P13 L57 P5:R5 O57 P55 P7 P19 P33 P9 P11 P2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Health Portfolio-MAR'20</vt:lpstr>
      <vt:lpstr>Miscellaneous portfolio-MAR'20</vt:lpstr>
      <vt:lpstr>Segmentwise Report MAR 2020</vt:lpstr>
      <vt:lpstr>'Miscellaneous portfolio-MAR''20'!Print_Area</vt:lpstr>
      <vt:lpstr>'Health Portfolio-MAR''20'!Print_Titles</vt:lpstr>
      <vt:lpstr>'Miscellaneous portfolio-MAR''20'!Print_Titles</vt:lpstr>
      <vt:lpstr>'Segmentwise Report MAR 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Tejasvi</cp:lastModifiedBy>
  <cp:lastPrinted>2020-03-17T09:02:52Z</cp:lastPrinted>
  <dcterms:created xsi:type="dcterms:W3CDTF">2017-03-30T08:47:18Z</dcterms:created>
  <dcterms:modified xsi:type="dcterms:W3CDTF">2020-04-30T08:58:13Z</dcterms:modified>
</cp:coreProperties>
</file>