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uncil Statistics\Segment\Report\Segment wise Report for FY 2019-20\"/>
    </mc:Choice>
  </mc:AlternateContent>
  <xr:revisionPtr revIDLastSave="0" documentId="13_ncr:1_{F8DA7171-2E6B-4F8C-875F-A34E46B9A653}" xr6:coauthVersionLast="45" xr6:coauthVersionMax="45" xr10:uidLastSave="{00000000-0000-0000-0000-000000000000}"/>
  <bookViews>
    <workbookView xWindow="-120" yWindow="-120" windowWidth="20730" windowHeight="11310" tabRatio="588" activeTab="2" xr2:uid="{00000000-000D-0000-FFFF-FFFF00000000}"/>
  </bookViews>
  <sheets>
    <sheet name="Health Portfolio-DEC'19" sheetId="9" r:id="rId1"/>
    <sheet name="Miscellaneous portfolio-DEC'19" sheetId="10" r:id="rId2"/>
    <sheet name="Segmentwise Report DEC 2019" sheetId="11" r:id="rId3"/>
  </sheets>
  <definedNames>
    <definedName name="_xlnm.Print_Area" localSheetId="1">'Miscellaneous portfolio-DEC''19'!$A$1:$H$70</definedName>
    <definedName name="_xlnm.Print_Titles" localSheetId="0">'Health Portfolio-DEC''19'!$3:$3</definedName>
    <definedName name="_xlnm.Print_Titles" localSheetId="1">'Miscellaneous portfolio-DEC''19'!$4:$4</definedName>
    <definedName name="_xlnm.Print_Titles" localSheetId="2">'Segmentwise Report DEC 2019'!$3:$3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67" i="11" l="1"/>
  <c r="O41" i="11" l="1"/>
  <c r="E29" i="10" l="1"/>
  <c r="E30" i="10"/>
  <c r="F53" i="9"/>
  <c r="F54" i="9"/>
  <c r="G53" i="9" l="1"/>
  <c r="I53" i="9"/>
  <c r="O80" i="11" l="1"/>
  <c r="O79" i="11"/>
  <c r="O78" i="11"/>
  <c r="O77" i="11"/>
  <c r="P79" i="11" l="1"/>
  <c r="F61" i="9"/>
  <c r="F62" i="9"/>
  <c r="F63" i="9"/>
  <c r="F64" i="9"/>
  <c r="F65" i="9"/>
  <c r="F66" i="9"/>
  <c r="F67" i="9"/>
  <c r="F68" i="9"/>
  <c r="F60" i="9"/>
  <c r="F59" i="9"/>
  <c r="F72" i="9"/>
  <c r="F71" i="9"/>
  <c r="C82" i="11" l="1"/>
  <c r="D82" i="11"/>
  <c r="E82" i="11"/>
  <c r="F82" i="11"/>
  <c r="G82" i="11"/>
  <c r="H82" i="11"/>
  <c r="I82" i="11"/>
  <c r="J82" i="11"/>
  <c r="K82" i="11"/>
  <c r="L82" i="11"/>
  <c r="M82" i="11"/>
  <c r="N82" i="11"/>
  <c r="C81" i="11"/>
  <c r="D81" i="11"/>
  <c r="E81" i="11"/>
  <c r="F81" i="11"/>
  <c r="G81" i="11"/>
  <c r="H81" i="11"/>
  <c r="I81" i="11"/>
  <c r="J81" i="11"/>
  <c r="K81" i="11"/>
  <c r="L81" i="11"/>
  <c r="M81" i="11"/>
  <c r="N81" i="11"/>
  <c r="B82" i="11"/>
  <c r="B81" i="11"/>
  <c r="F5" i="9" l="1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B55" i="11" l="1"/>
  <c r="C55" i="11"/>
  <c r="D55" i="11"/>
  <c r="E55" i="11"/>
  <c r="F55" i="11"/>
  <c r="G55" i="11"/>
  <c r="H55" i="11"/>
  <c r="I55" i="11"/>
  <c r="J55" i="11"/>
  <c r="K55" i="11"/>
  <c r="L55" i="11"/>
  <c r="M55" i="11"/>
  <c r="B56" i="11"/>
  <c r="C56" i="11"/>
  <c r="D56" i="11"/>
  <c r="E56" i="11"/>
  <c r="E57" i="11" s="1"/>
  <c r="F56" i="11"/>
  <c r="G56" i="11"/>
  <c r="H56" i="11"/>
  <c r="I56" i="11"/>
  <c r="J56" i="11"/>
  <c r="J57" i="11" s="1"/>
  <c r="K56" i="11"/>
  <c r="L56" i="11"/>
  <c r="M56" i="11"/>
  <c r="K57" i="11" l="1"/>
  <c r="C57" i="11"/>
  <c r="M57" i="11"/>
  <c r="L57" i="11"/>
  <c r="B57" i="11"/>
  <c r="D57" i="11"/>
  <c r="F57" i="11"/>
  <c r="G57" i="11"/>
  <c r="H57" i="11"/>
  <c r="I57" i="11"/>
  <c r="D56" i="10"/>
  <c r="D55" i="10"/>
  <c r="C56" i="10"/>
  <c r="C55" i="10"/>
  <c r="B56" i="10"/>
  <c r="B55" i="10"/>
  <c r="O16" i="11"/>
  <c r="O15" i="11"/>
  <c r="E16" i="10" l="1"/>
  <c r="E15" i="10"/>
  <c r="H15" i="10" l="1"/>
  <c r="F15" i="10"/>
  <c r="N74" i="11"/>
  <c r="M74" i="11"/>
  <c r="L74" i="11"/>
  <c r="K74" i="11"/>
  <c r="J74" i="11"/>
  <c r="I74" i="11"/>
  <c r="H74" i="11"/>
  <c r="G74" i="11"/>
  <c r="F74" i="11"/>
  <c r="E74" i="11"/>
  <c r="D74" i="11"/>
  <c r="C74" i="11"/>
  <c r="B74" i="11"/>
  <c r="B73" i="11" l="1"/>
  <c r="N73" i="11"/>
  <c r="M73" i="11"/>
  <c r="L73" i="11"/>
  <c r="K73" i="11"/>
  <c r="J73" i="11"/>
  <c r="I73" i="11"/>
  <c r="H73" i="11"/>
  <c r="G73" i="11"/>
  <c r="F73" i="11"/>
  <c r="E73" i="11"/>
  <c r="D73" i="11"/>
  <c r="C73" i="11"/>
  <c r="O68" i="11" l="1"/>
  <c r="O67" i="11"/>
  <c r="E74" i="9"/>
  <c r="E73" i="9"/>
  <c r="D74" i="9"/>
  <c r="D73" i="9"/>
  <c r="C74" i="9"/>
  <c r="C73" i="9"/>
  <c r="B74" i="9"/>
  <c r="B73" i="9"/>
  <c r="E14" i="10"/>
  <c r="E13" i="10"/>
  <c r="R67" i="11" l="1"/>
  <c r="I67" i="9"/>
  <c r="H13" i="10"/>
  <c r="F13" i="10"/>
  <c r="G67" i="9"/>
  <c r="E60" i="10" l="1"/>
  <c r="E61" i="10"/>
  <c r="E62" i="10"/>
  <c r="E59" i="10"/>
  <c r="E54" i="10" l="1"/>
  <c r="E43" i="10"/>
  <c r="E44" i="10"/>
  <c r="F43" i="10" l="1"/>
  <c r="E20" i="10" l="1"/>
  <c r="E19" i="10"/>
  <c r="H19" i="10" l="1"/>
  <c r="F19" i="10"/>
  <c r="C56" i="9"/>
  <c r="D56" i="9"/>
  <c r="E56" i="9"/>
  <c r="B56" i="9"/>
  <c r="C55" i="9"/>
  <c r="D55" i="9"/>
  <c r="E55" i="9"/>
  <c r="B55" i="9"/>
  <c r="B76" i="9" s="1"/>
  <c r="I5" i="9" l="1"/>
  <c r="G5" i="9"/>
  <c r="R15" i="11" l="1"/>
  <c r="P15" i="11"/>
  <c r="I15" i="9" l="1"/>
  <c r="G15" i="9"/>
  <c r="O6" i="11"/>
  <c r="O5" i="11"/>
  <c r="R5" i="11" l="1"/>
  <c r="P5" i="11"/>
  <c r="O11" i="11"/>
  <c r="O21" i="11"/>
  <c r="O25" i="11"/>
  <c r="O29" i="11"/>
  <c r="O45" i="11"/>
  <c r="O49" i="11"/>
  <c r="O53" i="11"/>
  <c r="O9" i="11"/>
  <c r="O10" i="11"/>
  <c r="O12" i="11"/>
  <c r="O13" i="11"/>
  <c r="O14" i="11"/>
  <c r="O19" i="11"/>
  <c r="O20" i="11"/>
  <c r="O22" i="11"/>
  <c r="O23" i="11"/>
  <c r="O24" i="11"/>
  <c r="O26" i="11"/>
  <c r="O27" i="11"/>
  <c r="O28" i="11"/>
  <c r="O30" i="11"/>
  <c r="O31" i="11"/>
  <c r="O32" i="11"/>
  <c r="O35" i="11"/>
  <c r="O36" i="11"/>
  <c r="O38" i="11"/>
  <c r="O39" i="11"/>
  <c r="O40" i="11"/>
  <c r="O42" i="11"/>
  <c r="O43" i="11"/>
  <c r="O44" i="11"/>
  <c r="O46" i="11"/>
  <c r="O47" i="11"/>
  <c r="O48" i="11"/>
  <c r="O50" i="11"/>
  <c r="O51" i="11"/>
  <c r="O52" i="11"/>
  <c r="O54" i="11"/>
  <c r="O34" i="11" l="1"/>
  <c r="O33" i="11"/>
  <c r="O37" i="11"/>
  <c r="R43" i="11" l="1"/>
  <c r="D77" i="9"/>
  <c r="C76" i="9"/>
  <c r="E40" i="10"/>
  <c r="E41" i="10"/>
  <c r="E42" i="10"/>
  <c r="E45" i="10"/>
  <c r="E46" i="10"/>
  <c r="E47" i="10"/>
  <c r="E48" i="10"/>
  <c r="E49" i="10"/>
  <c r="E50" i="10"/>
  <c r="E51" i="10"/>
  <c r="E52" i="10"/>
  <c r="E53" i="10"/>
  <c r="G43" i="9" l="1"/>
  <c r="E77" i="9"/>
  <c r="D76" i="9"/>
  <c r="E76" i="9"/>
  <c r="G45" i="9"/>
  <c r="R47" i="11"/>
  <c r="P53" i="11"/>
  <c r="H51" i="10"/>
  <c r="F51" i="10"/>
  <c r="F47" i="10"/>
  <c r="H47" i="10"/>
  <c r="H43" i="10"/>
  <c r="F53" i="10"/>
  <c r="H53" i="10"/>
  <c r="F49" i="10"/>
  <c r="H49" i="10"/>
  <c r="H45" i="10"/>
  <c r="F45" i="10"/>
  <c r="H41" i="10"/>
  <c r="F41" i="10"/>
  <c r="I51" i="9"/>
  <c r="G47" i="9"/>
  <c r="I43" i="9"/>
  <c r="I45" i="9"/>
  <c r="P45" i="11"/>
  <c r="R49" i="11"/>
  <c r="R45" i="11"/>
  <c r="P51" i="11"/>
  <c r="P47" i="11"/>
  <c r="R53" i="11"/>
  <c r="P49" i="11"/>
  <c r="P43" i="11"/>
  <c r="C77" i="9"/>
  <c r="B77" i="9"/>
  <c r="G51" i="9"/>
  <c r="G49" i="9"/>
  <c r="I49" i="9"/>
  <c r="I47" i="9"/>
  <c r="R51" i="11"/>
  <c r="B57" i="10" l="1"/>
  <c r="B57" i="9"/>
  <c r="J85" i="11"/>
  <c r="J84" i="11"/>
  <c r="I84" i="11"/>
  <c r="F84" i="11"/>
  <c r="E84" i="11"/>
  <c r="D84" i="11"/>
  <c r="B84" i="11"/>
  <c r="O72" i="11"/>
  <c r="O71" i="11"/>
  <c r="O70" i="11"/>
  <c r="D64" i="10"/>
  <c r="D67" i="10" s="1"/>
  <c r="C64" i="10"/>
  <c r="C67" i="10" s="1"/>
  <c r="B64" i="10"/>
  <c r="B67" i="10" s="1"/>
  <c r="D63" i="10"/>
  <c r="D66" i="10" s="1"/>
  <c r="C63" i="10"/>
  <c r="C66" i="10" s="1"/>
  <c r="B63" i="10"/>
  <c r="B66" i="10" s="1"/>
  <c r="E39" i="10"/>
  <c r="E38" i="10"/>
  <c r="E37" i="10"/>
  <c r="E36" i="10"/>
  <c r="E35" i="10"/>
  <c r="E34" i="10"/>
  <c r="E33" i="10"/>
  <c r="E32" i="10"/>
  <c r="E31" i="10"/>
  <c r="E28" i="10"/>
  <c r="E27" i="10"/>
  <c r="E26" i="10"/>
  <c r="E25" i="10"/>
  <c r="E24" i="10"/>
  <c r="E23" i="10"/>
  <c r="E22" i="10"/>
  <c r="E21" i="10"/>
  <c r="E18" i="10"/>
  <c r="E17" i="10"/>
  <c r="E12" i="10"/>
  <c r="E11" i="10"/>
  <c r="E10" i="10"/>
  <c r="E9" i="10"/>
  <c r="E8" i="10"/>
  <c r="E7" i="10"/>
  <c r="E75" i="9"/>
  <c r="D75" i="9"/>
  <c r="F70" i="9"/>
  <c r="F69" i="9"/>
  <c r="F73" i="9" l="1"/>
  <c r="E55" i="10"/>
  <c r="E56" i="10"/>
  <c r="F74" i="9"/>
  <c r="L84" i="11"/>
  <c r="D85" i="11"/>
  <c r="H84" i="11"/>
  <c r="I85" i="11"/>
  <c r="M85" i="11"/>
  <c r="M84" i="11"/>
  <c r="E85" i="11"/>
  <c r="F85" i="11"/>
  <c r="K85" i="11"/>
  <c r="K84" i="11"/>
  <c r="B85" i="11"/>
  <c r="H85" i="11"/>
  <c r="L85" i="11"/>
  <c r="G71" i="9"/>
  <c r="F55" i="9"/>
  <c r="F56" i="9"/>
  <c r="F21" i="10"/>
  <c r="B75" i="9"/>
  <c r="I21" i="9"/>
  <c r="G21" i="9"/>
  <c r="I63" i="9"/>
  <c r="I69" i="9"/>
  <c r="H27" i="10"/>
  <c r="H31" i="10"/>
  <c r="O61" i="11"/>
  <c r="O63" i="11"/>
  <c r="I27" i="9"/>
  <c r="O66" i="11"/>
  <c r="O69" i="11"/>
  <c r="P69" i="11" s="1"/>
  <c r="O64" i="11"/>
  <c r="O59" i="11"/>
  <c r="O65" i="11"/>
  <c r="G85" i="11"/>
  <c r="O62" i="11"/>
  <c r="I33" i="9"/>
  <c r="G37" i="9"/>
  <c r="G61" i="9"/>
  <c r="I31" i="9"/>
  <c r="G39" i="9"/>
  <c r="G23" i="9"/>
  <c r="M75" i="11"/>
  <c r="H61" i="10"/>
  <c r="H9" i="10"/>
  <c r="G63" i="9"/>
  <c r="I9" i="9"/>
  <c r="I25" i="9"/>
  <c r="I11" i="9"/>
  <c r="D65" i="10"/>
  <c r="H33" i="10"/>
  <c r="H7" i="10"/>
  <c r="F11" i="10"/>
  <c r="C75" i="9"/>
  <c r="I35" i="9"/>
  <c r="E57" i="9"/>
  <c r="I17" i="9"/>
  <c r="N83" i="11"/>
  <c r="J75" i="11"/>
  <c r="E64" i="10"/>
  <c r="B65" i="10"/>
  <c r="H23" i="10"/>
  <c r="H37" i="10"/>
  <c r="H59" i="10"/>
  <c r="H25" i="10"/>
  <c r="H39" i="10"/>
  <c r="C65" i="10"/>
  <c r="H11" i="10"/>
  <c r="H29" i="10"/>
  <c r="F35" i="10"/>
  <c r="F37" i="10"/>
  <c r="H17" i="10"/>
  <c r="H21" i="10"/>
  <c r="F27" i="10"/>
  <c r="F29" i="10"/>
  <c r="H35" i="10"/>
  <c r="G59" i="9"/>
  <c r="G69" i="9"/>
  <c r="I59" i="9"/>
  <c r="I65" i="9"/>
  <c r="G31" i="9"/>
  <c r="I41" i="9"/>
  <c r="G29" i="9"/>
  <c r="I39" i="9"/>
  <c r="C57" i="9"/>
  <c r="I7" i="9"/>
  <c r="G13" i="9"/>
  <c r="I23" i="9"/>
  <c r="G17" i="9"/>
  <c r="G7" i="9"/>
  <c r="I19" i="9"/>
  <c r="D57" i="9"/>
  <c r="C84" i="11"/>
  <c r="O82" i="11"/>
  <c r="P71" i="11"/>
  <c r="R71" i="11"/>
  <c r="O60" i="11"/>
  <c r="F17" i="10"/>
  <c r="F23" i="10"/>
  <c r="F31" i="10"/>
  <c r="F39" i="10"/>
  <c r="F59" i="10"/>
  <c r="E63" i="10"/>
  <c r="F9" i="10"/>
  <c r="F25" i="10"/>
  <c r="F33" i="10"/>
  <c r="C57" i="10"/>
  <c r="F61" i="10"/>
  <c r="F7" i="10"/>
  <c r="D57" i="10"/>
  <c r="G9" i="9"/>
  <c r="I13" i="9"/>
  <c r="G19" i="9"/>
  <c r="G25" i="9"/>
  <c r="I29" i="9"/>
  <c r="G33" i="9"/>
  <c r="I37" i="9"/>
  <c r="G41" i="9"/>
  <c r="I61" i="9"/>
  <c r="G65" i="9"/>
  <c r="I71" i="9"/>
  <c r="G11" i="9"/>
  <c r="G27" i="9"/>
  <c r="G35" i="9"/>
  <c r="O73" i="11" l="1"/>
  <c r="O74" i="11"/>
  <c r="G84" i="11"/>
  <c r="F77" i="9"/>
  <c r="F80" i="9" s="1"/>
  <c r="C85" i="11"/>
  <c r="E65" i="10"/>
  <c r="E67" i="10"/>
  <c r="B70" i="10" s="1"/>
  <c r="E66" i="10"/>
  <c r="G15" i="10" s="1"/>
  <c r="F76" i="9"/>
  <c r="H53" i="9" s="1"/>
  <c r="E57" i="10"/>
  <c r="P21" i="11"/>
  <c r="R37" i="11"/>
  <c r="H86" i="11"/>
  <c r="R63" i="11"/>
  <c r="R61" i="11"/>
  <c r="L86" i="11"/>
  <c r="R79" i="11"/>
  <c r="P61" i="11"/>
  <c r="F55" i="10"/>
  <c r="R69" i="11"/>
  <c r="P41" i="11"/>
  <c r="P63" i="11"/>
  <c r="R23" i="11"/>
  <c r="R41" i="11"/>
  <c r="O81" i="11"/>
  <c r="R81" i="11" s="1"/>
  <c r="P65" i="11"/>
  <c r="P35" i="11"/>
  <c r="R27" i="11"/>
  <c r="P13" i="11"/>
  <c r="R65" i="11"/>
  <c r="R77" i="11"/>
  <c r="P39" i="11"/>
  <c r="I73" i="9"/>
  <c r="R21" i="11"/>
  <c r="D78" i="9"/>
  <c r="P23" i="11"/>
  <c r="I86" i="11"/>
  <c r="D86" i="11"/>
  <c r="K86" i="11"/>
  <c r="R35" i="11"/>
  <c r="P27" i="11"/>
  <c r="B68" i="10"/>
  <c r="F75" i="9"/>
  <c r="D68" i="10"/>
  <c r="C68" i="10"/>
  <c r="G73" i="9"/>
  <c r="M86" i="11"/>
  <c r="E86" i="11"/>
  <c r="P31" i="11"/>
  <c r="P37" i="11"/>
  <c r="P33" i="11"/>
  <c r="R31" i="11"/>
  <c r="R39" i="11"/>
  <c r="P29" i="11"/>
  <c r="P19" i="11"/>
  <c r="P11" i="11"/>
  <c r="R11" i="11"/>
  <c r="R9" i="11"/>
  <c r="R19" i="11"/>
  <c r="P9" i="11"/>
  <c r="R13" i="11"/>
  <c r="R33" i="11"/>
  <c r="P59" i="11"/>
  <c r="J86" i="11"/>
  <c r="R59" i="11"/>
  <c r="P25" i="11"/>
  <c r="R25" i="11"/>
  <c r="P77" i="11"/>
  <c r="F86" i="11"/>
  <c r="R29" i="11"/>
  <c r="B86" i="11"/>
  <c r="H63" i="10"/>
  <c r="F63" i="10"/>
  <c r="H55" i="10"/>
  <c r="I55" i="9"/>
  <c r="F57" i="9"/>
  <c r="G55" i="9"/>
  <c r="C78" i="9"/>
  <c r="B78" i="9"/>
  <c r="E78" i="9"/>
  <c r="G43" i="10" l="1"/>
  <c r="G13" i="10"/>
  <c r="H5" i="9"/>
  <c r="H67" i="9"/>
  <c r="G19" i="10"/>
  <c r="H51" i="9"/>
  <c r="H15" i="9"/>
  <c r="P73" i="11"/>
  <c r="G41" i="10"/>
  <c r="G49" i="10"/>
  <c r="G47" i="10"/>
  <c r="G45" i="10"/>
  <c r="G53" i="10"/>
  <c r="G51" i="10"/>
  <c r="H45" i="9"/>
  <c r="H49" i="9"/>
  <c r="H43" i="9"/>
  <c r="H47" i="9"/>
  <c r="P81" i="11"/>
  <c r="C79" i="9"/>
  <c r="H21" i="9"/>
  <c r="O83" i="11"/>
  <c r="C80" i="9"/>
  <c r="E70" i="10"/>
  <c r="E79" i="9"/>
  <c r="D80" i="9"/>
  <c r="B80" i="9"/>
  <c r="E80" i="9"/>
  <c r="B79" i="9"/>
  <c r="R73" i="11"/>
  <c r="C70" i="10"/>
  <c r="D70" i="10"/>
  <c r="O75" i="11"/>
  <c r="C86" i="11"/>
  <c r="G86" i="11"/>
  <c r="E69" i="10"/>
  <c r="E68" i="10"/>
  <c r="H66" i="10"/>
  <c r="G35" i="10"/>
  <c r="G27" i="10"/>
  <c r="G66" i="10"/>
  <c r="F66" i="10"/>
  <c r="G37" i="10"/>
  <c r="G29" i="10"/>
  <c r="G21" i="10"/>
  <c r="G11" i="10"/>
  <c r="G9" i="10"/>
  <c r="G59" i="10"/>
  <c r="G17" i="10"/>
  <c r="G31" i="10"/>
  <c r="C69" i="10"/>
  <c r="G33" i="10"/>
  <c r="G61" i="10"/>
  <c r="B69" i="10"/>
  <c r="D69" i="10"/>
  <c r="G25" i="10"/>
  <c r="G7" i="10"/>
  <c r="G23" i="10"/>
  <c r="G39" i="10"/>
  <c r="G55" i="10"/>
  <c r="G63" i="10"/>
  <c r="F79" i="9"/>
  <c r="H76" i="9"/>
  <c r="I76" i="9"/>
  <c r="H71" i="9"/>
  <c r="H61" i="9"/>
  <c r="F78" i="9"/>
  <c r="G76" i="9"/>
  <c r="H7" i="9"/>
  <c r="H37" i="9"/>
  <c r="H63" i="9"/>
  <c r="H39" i="9"/>
  <c r="H31" i="9"/>
  <c r="H23" i="9"/>
  <c r="H17" i="9"/>
  <c r="H29" i="9"/>
  <c r="H13" i="9"/>
  <c r="H11" i="9"/>
  <c r="H19" i="9"/>
  <c r="H33" i="9"/>
  <c r="H65" i="9"/>
  <c r="H27" i="9"/>
  <c r="H73" i="9"/>
  <c r="H35" i="9"/>
  <c r="H69" i="9"/>
  <c r="H9" i="9"/>
  <c r="H25" i="9"/>
  <c r="H41" i="9"/>
  <c r="H59" i="9"/>
  <c r="D79" i="9"/>
  <c r="H55" i="9"/>
  <c r="O8" i="11" l="1"/>
  <c r="O7" i="11"/>
  <c r="P7" i="11" l="1"/>
  <c r="R7" i="11"/>
  <c r="N56" i="11"/>
  <c r="N55" i="11"/>
  <c r="N84" i="11" s="1"/>
  <c r="O18" i="11"/>
  <c r="O56" i="11"/>
  <c r="O85" i="11" s="1"/>
  <c r="O17" i="11"/>
  <c r="P17" i="11"/>
  <c r="N57" i="11" l="1"/>
  <c r="J88" i="11"/>
  <c r="H88" i="11"/>
  <c r="L88" i="11"/>
  <c r="M88" i="11"/>
  <c r="E88" i="11"/>
  <c r="I88" i="11"/>
  <c r="D88" i="11"/>
  <c r="C88" i="11"/>
  <c r="N85" i="11"/>
  <c r="N88" i="11" s="1"/>
  <c r="F88" i="11"/>
  <c r="K88" i="11"/>
  <c r="B88" i="11"/>
  <c r="O55" i="11"/>
  <c r="R17" i="11"/>
  <c r="G88" i="11"/>
  <c r="P55" i="11" l="1"/>
  <c r="R55" i="11"/>
  <c r="O84" i="11"/>
  <c r="O57" i="11"/>
  <c r="O88" i="11"/>
  <c r="N86" i="11"/>
  <c r="Q33" i="11" l="1"/>
  <c r="H87" i="11"/>
  <c r="Q81" i="11"/>
  <c r="Q61" i="11"/>
  <c r="Q63" i="11"/>
  <c r="Q25" i="11"/>
  <c r="Q35" i="11"/>
  <c r="Q15" i="11"/>
  <c r="D87" i="11"/>
  <c r="Q71" i="11"/>
  <c r="Q41" i="11"/>
  <c r="P84" i="11"/>
  <c r="G87" i="11"/>
  <c r="B87" i="11"/>
  <c r="Q49" i="11"/>
  <c r="E87" i="11"/>
  <c r="Q43" i="11"/>
  <c r="Q19" i="11"/>
  <c r="Q31" i="11"/>
  <c r="Q69" i="11"/>
  <c r="Q67" i="11"/>
  <c r="Q29" i="11"/>
  <c r="Q47" i="11"/>
  <c r="Q39" i="11"/>
  <c r="Q13" i="11"/>
  <c r="I87" i="11"/>
  <c r="F87" i="11"/>
  <c r="Q9" i="11"/>
  <c r="Q45" i="11"/>
  <c r="R84" i="11"/>
  <c r="L87" i="11"/>
  <c r="Q79" i="11"/>
  <c r="Q53" i="11"/>
  <c r="Q59" i="11"/>
  <c r="C87" i="11"/>
  <c r="Q23" i="11"/>
  <c r="O87" i="11"/>
  <c r="M87" i="11"/>
  <c r="Q7" i="11"/>
  <c r="Q21" i="11"/>
  <c r="Q27" i="11"/>
  <c r="Q5" i="11"/>
  <c r="J87" i="11"/>
  <c r="Q77" i="11"/>
  <c r="Q73" i="11"/>
  <c r="O86" i="11"/>
  <c r="K87" i="11"/>
  <c r="Q11" i="11"/>
  <c r="Q65" i="11"/>
  <c r="Q51" i="11"/>
  <c r="Q84" i="11"/>
  <c r="Q37" i="11"/>
  <c r="Q17" i="11"/>
  <c r="N87" i="11"/>
  <c r="Q55" i="11"/>
</calcChain>
</file>

<file path=xl/sharedStrings.xml><?xml version="1.0" encoding="utf-8"?>
<sst xmlns="http://schemas.openxmlformats.org/spreadsheetml/2006/main" count="282" uniqueCount="85">
  <si>
    <t>Insurers</t>
  </si>
  <si>
    <t>Fire</t>
  </si>
  <si>
    <t>Marine Total</t>
  </si>
  <si>
    <t>Marine  Cargo</t>
  </si>
  <si>
    <t>Marine  Hull</t>
  </si>
  <si>
    <t>Engineering</t>
  </si>
  <si>
    <t>Motor Total</t>
  </si>
  <si>
    <t>Motor OD</t>
  </si>
  <si>
    <t>Motor TP</t>
  </si>
  <si>
    <t xml:space="preserve">Aviation </t>
  </si>
  <si>
    <t>Liability</t>
  </si>
  <si>
    <t>P.A.</t>
  </si>
  <si>
    <t>Grand Total</t>
  </si>
  <si>
    <t>Growth %</t>
  </si>
  <si>
    <t>Market %</t>
  </si>
  <si>
    <t>Accretion</t>
  </si>
  <si>
    <t>Previous year</t>
  </si>
  <si>
    <t>Tata-AIG</t>
  </si>
  <si>
    <t>Reliance General</t>
  </si>
  <si>
    <t>Bajaj Allianz</t>
  </si>
  <si>
    <t>Cholamandalam MS</t>
  </si>
  <si>
    <t xml:space="preserve">Future Generali </t>
  </si>
  <si>
    <t>Universal Sompo</t>
  </si>
  <si>
    <t xml:space="preserve">Bharti AXA </t>
  </si>
  <si>
    <t>SBI General</t>
  </si>
  <si>
    <t>Magma HDI</t>
  </si>
  <si>
    <t>Previous Year Sub Total</t>
  </si>
  <si>
    <t>% Growth</t>
  </si>
  <si>
    <t>New India</t>
  </si>
  <si>
    <t>United India</t>
  </si>
  <si>
    <t>Oriental</t>
  </si>
  <si>
    <t>Stand-alone Health Insurers</t>
  </si>
  <si>
    <t>Apollo Munich</t>
  </si>
  <si>
    <t>Max Bupa</t>
  </si>
  <si>
    <t>Religare</t>
  </si>
  <si>
    <t>Previous Year</t>
  </si>
  <si>
    <t>Stand-alone Health sub Total</t>
  </si>
  <si>
    <t>Specialised Insurers</t>
  </si>
  <si>
    <t>ECGC (Export &amp; Credit)</t>
  </si>
  <si>
    <t>AIC (Crop)</t>
  </si>
  <si>
    <t>Specialised sub Total</t>
  </si>
  <si>
    <t>Industry Total</t>
  </si>
  <si>
    <t>% Market Share</t>
  </si>
  <si>
    <t>Previous Year Market Share</t>
  </si>
  <si>
    <t xml:space="preserve">Note:  Compiled by GI Council on the basis of data submitted by the Insurance companies   </t>
  </si>
  <si>
    <t>Credit Guarantee</t>
  </si>
  <si>
    <t>Crop Insurance</t>
  </si>
  <si>
    <t xml:space="preserve">Health </t>
  </si>
  <si>
    <t>Health-Retail</t>
  </si>
  <si>
    <t>Health-Group</t>
  </si>
  <si>
    <t>Health-Government schemes</t>
  </si>
  <si>
    <t xml:space="preserve">Overseas Medical </t>
  </si>
  <si>
    <t>All Other miscellaneous</t>
  </si>
  <si>
    <t>All Other Misc (Crop Insurance + Credit Guarantee+All other misc)</t>
  </si>
  <si>
    <t>Kotak Mahindra</t>
  </si>
  <si>
    <t>HDFC ERGO ($)</t>
  </si>
  <si>
    <t>ICICI -Lombard</t>
  </si>
  <si>
    <t>IFFCO -Tokio</t>
  </si>
  <si>
    <t>National</t>
  </si>
  <si>
    <t>Raheja QBE</t>
  </si>
  <si>
    <t>Royal sundaram</t>
  </si>
  <si>
    <t>Shriram General</t>
  </si>
  <si>
    <t>General Insurers</t>
  </si>
  <si>
    <t>Star Health</t>
  </si>
  <si>
    <t>General Insurers  Sub Total</t>
  </si>
  <si>
    <t>General Insurers Sub Total</t>
  </si>
  <si>
    <t>* Commenced operations in November 2017</t>
  </si>
  <si>
    <t># Commenced operations in October 2017</t>
  </si>
  <si>
    <t xml:space="preserve">Aditya Birla </t>
  </si>
  <si>
    <t>DHFL General *</t>
  </si>
  <si>
    <t>Go Digit #</t>
  </si>
  <si>
    <t>Acko General $$</t>
  </si>
  <si>
    <t xml:space="preserve">  $$ Commenced operations in December 2017</t>
  </si>
  <si>
    <t>Royal Sundaram</t>
  </si>
  <si>
    <t>** Commenced operations in March 2018</t>
  </si>
  <si>
    <t>Edelweiss**</t>
  </si>
  <si>
    <t>Liberty General</t>
  </si>
  <si>
    <t>Reliance Health ##</t>
  </si>
  <si>
    <t>## Commenced operations in December 2018</t>
  </si>
  <si>
    <t>ManipalCigna</t>
  </si>
  <si>
    <t>Health Total</t>
  </si>
  <si>
    <t>Misc  Total</t>
  </si>
  <si>
    <t>GROSS DIRECT PREMIUM INCOME UNDERWRITTEN BY NON-LIFE INSURERS WITHIN INDIA  (SEGMENT WISE) : FOR THE PERIOD UPTO DECEMEBER 2019 (PROVISIONAL &amp; UNAUDITED ) IN FY 2019-20  (Rs. In Crs.)</t>
  </si>
  <si>
    <t>GROSS DIRECT PREMIUM INCOME UNDERWRITTEN BY NON-LIFE INSURERS WITHIN INDIA  (SEGMENT WISE) : FOR THE PERIOD UP TO DECEMBER 2019 (PROVISIONAL &amp; UNAUDITED ) IN FY 2019-20 (Rs. In Crs.)</t>
  </si>
  <si>
    <t>GROSS DIRECT PREMIUM INCOME UNDERWRITTEN BY NON-LIFE INSURERS WITHIN INDIA  (SEGMENT WISE) : FOR THE PERIOD UP TO DECEMEBR  2019 (PROVISIONAL &amp; UNAUDITED ) IN FY 2019-20 (Rs. In Crs.)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</si>
</sst>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rgb="FF0066FF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4"/>
      <name val="Calibri"/>
      <family val="2"/>
      <scheme val="minor"/>
    </font>
    <font>
      <sz val="16"/>
      <color rgb="FF0066FF"/>
      <name val="Calibri"/>
      <family val="2"/>
      <scheme val="minor"/>
    </font>
    <font>
      <sz val="16"/>
      <color rgb="FF0070C0"/>
      <name val="Calibri"/>
      <family val="2"/>
      <scheme val="minor"/>
    </font>
    <font>
      <sz val="16"/>
      <color rgb="FFFF000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808080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808080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medium">
        <color indexed="64"/>
      </top>
      <bottom/>
      <diagonal/>
    </border>
    <border>
      <left style="thin">
        <color rgb="FF808080"/>
      </left>
      <right/>
      <top/>
      <bottom/>
      <diagonal/>
    </border>
    <border>
      <left style="thin">
        <color indexed="64"/>
      </left>
      <right style="thin">
        <color rgb="FF808080"/>
      </right>
      <top/>
      <bottom style="medium">
        <color indexed="64"/>
      </bottom>
      <diagonal/>
    </border>
    <border>
      <left style="thin">
        <color rgb="FF808080"/>
      </left>
      <right style="thin">
        <color rgb="FF808080"/>
      </right>
      <top/>
      <bottom style="medium">
        <color indexed="64"/>
      </bottom>
      <diagonal/>
    </border>
    <border>
      <left style="thin">
        <color rgb="FF808080"/>
      </left>
      <right style="thin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43" applyNumberFormat="0" applyFill="0" applyAlignment="0" applyProtection="0"/>
    <xf numFmtId="0" fontId="7" fillId="0" borderId="44" applyNumberFormat="0" applyFill="0" applyAlignment="0" applyProtection="0"/>
    <xf numFmtId="0" fontId="8" fillId="0" borderId="45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46" applyNumberFormat="0" applyAlignment="0" applyProtection="0"/>
    <xf numFmtId="0" fontId="13" fillId="8" borderId="47" applyNumberFormat="0" applyAlignment="0" applyProtection="0"/>
    <xf numFmtId="0" fontId="14" fillId="8" borderId="46" applyNumberFormat="0" applyAlignment="0" applyProtection="0"/>
    <xf numFmtId="0" fontId="15" fillId="0" borderId="48" applyNumberFormat="0" applyFill="0" applyAlignment="0" applyProtection="0"/>
    <xf numFmtId="0" fontId="16" fillId="9" borderId="49" applyNumberFormat="0" applyAlignment="0" applyProtection="0"/>
    <xf numFmtId="0" fontId="4" fillId="0" borderId="0" applyNumberFormat="0" applyFill="0" applyBorder="0" applyAlignment="0" applyProtection="0"/>
    <xf numFmtId="0" fontId="1" fillId="10" borderId="50" applyNumberFormat="0" applyFont="0" applyAlignment="0" applyProtection="0"/>
    <xf numFmtId="0" fontId="17" fillId="0" borderId="0" applyNumberFormat="0" applyFill="0" applyBorder="0" applyAlignment="0" applyProtection="0"/>
    <xf numFmtId="0" fontId="2" fillId="0" borderId="51" applyNumberFormat="0" applyFill="0" applyAlignment="0" applyProtection="0"/>
    <xf numFmtId="0" fontId="18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8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8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8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8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8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421">
    <xf numFmtId="0" fontId="0" fillId="0" borderId="0" xfId="0"/>
    <xf numFmtId="0" fontId="19" fillId="0" borderId="0" xfId="0" applyFont="1" applyAlignment="1">
      <alignment horizontal="center" vertical="center" wrapText="1"/>
    </xf>
    <xf numFmtId="0" fontId="20" fillId="0" borderId="0" xfId="0" applyFont="1"/>
    <xf numFmtId="0" fontId="19" fillId="0" borderId="1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top" wrapText="1"/>
    </xf>
    <xf numFmtId="0" fontId="21" fillId="0" borderId="6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10" fontId="21" fillId="0" borderId="6" xfId="0" applyNumberFormat="1" applyFont="1" applyBorder="1" applyAlignment="1">
      <alignment horizontal="center" vertical="center" wrapText="1"/>
    </xf>
    <xf numFmtId="10" fontId="21" fillId="0" borderId="33" xfId="1" applyNumberFormat="1" applyFont="1" applyBorder="1" applyAlignment="1">
      <alignment horizontal="center" vertical="center" wrapText="1"/>
    </xf>
    <xf numFmtId="2" fontId="21" fillId="0" borderId="25" xfId="0" applyNumberFormat="1" applyFont="1" applyBorder="1" applyAlignment="1">
      <alignment horizontal="center" vertical="center" wrapText="1"/>
    </xf>
    <xf numFmtId="0" fontId="19" fillId="0" borderId="17" xfId="0" applyFont="1" applyBorder="1"/>
    <xf numFmtId="0" fontId="20" fillId="0" borderId="28" xfId="0" applyFont="1" applyBorder="1"/>
    <xf numFmtId="0" fontId="20" fillId="0" borderId="11" xfId="0" applyFont="1" applyBorder="1"/>
    <xf numFmtId="0" fontId="21" fillId="2" borderId="2" xfId="0" applyFont="1" applyFill="1" applyBorder="1"/>
    <xf numFmtId="2" fontId="21" fillId="0" borderId="39" xfId="0" applyNumberFormat="1" applyFont="1" applyBorder="1"/>
    <xf numFmtId="2" fontId="21" fillId="0" borderId="41" xfId="0" applyNumberFormat="1" applyFont="1" applyBorder="1"/>
    <xf numFmtId="10" fontId="22" fillId="0" borderId="41" xfId="0" applyNumberFormat="1" applyFont="1" applyBorder="1"/>
    <xf numFmtId="10" fontId="22" fillId="0" borderId="41" xfId="1" applyNumberFormat="1" applyFont="1" applyBorder="1"/>
    <xf numFmtId="0" fontId="22" fillId="0" borderId="2" xfId="0" applyFont="1" applyBorder="1"/>
    <xf numFmtId="0" fontId="20" fillId="3" borderId="2" xfId="0" applyFont="1" applyFill="1" applyBorder="1"/>
    <xf numFmtId="2" fontId="20" fillId="3" borderId="18" xfId="0" applyNumberFormat="1" applyFont="1" applyFill="1" applyBorder="1"/>
    <xf numFmtId="2" fontId="20" fillId="3" borderId="6" xfId="0" applyNumberFormat="1" applyFont="1" applyFill="1" applyBorder="1"/>
    <xf numFmtId="2" fontId="20" fillId="3" borderId="8" xfId="0" applyNumberFormat="1" applyFont="1" applyFill="1" applyBorder="1"/>
    <xf numFmtId="0" fontId="20" fillId="3" borderId="8" xfId="0" applyFont="1" applyFill="1" applyBorder="1"/>
    <xf numFmtId="0" fontId="20" fillId="3" borderId="11" xfId="0" applyFont="1" applyFill="1" applyBorder="1"/>
    <xf numFmtId="0" fontId="23" fillId="2" borderId="2" xfId="0" applyFont="1" applyFill="1" applyBorder="1" applyAlignment="1">
      <alignment horizontal="left" vertical="center"/>
    </xf>
    <xf numFmtId="0" fontId="21" fillId="35" borderId="6" xfId="0" applyFont="1" applyFill="1" applyBorder="1" applyAlignment="1">
      <alignment wrapText="1"/>
    </xf>
    <xf numFmtId="0" fontId="21" fillId="35" borderId="18" xfId="0" applyFont="1" applyFill="1" applyBorder="1" applyAlignment="1">
      <alignment wrapText="1"/>
    </xf>
    <xf numFmtId="2" fontId="21" fillId="0" borderId="18" xfId="0" applyNumberFormat="1" applyFont="1" applyBorder="1"/>
    <xf numFmtId="10" fontId="22" fillId="0" borderId="6" xfId="0" applyNumberFormat="1" applyFont="1" applyBorder="1"/>
    <xf numFmtId="2" fontId="22" fillId="0" borderId="2" xfId="0" applyNumberFormat="1" applyFont="1" applyBorder="1"/>
    <xf numFmtId="0" fontId="24" fillId="3" borderId="2" xfId="0" applyFont="1" applyFill="1" applyBorder="1" applyAlignment="1">
      <alignment horizontal="left" vertical="center"/>
    </xf>
    <xf numFmtId="0" fontId="20" fillId="36" borderId="6" xfId="0" applyFont="1" applyFill="1" applyBorder="1" applyAlignment="1">
      <alignment wrapText="1"/>
    </xf>
    <xf numFmtId="0" fontId="20" fillId="36" borderId="25" xfId="0" applyFont="1" applyFill="1" applyBorder="1" applyAlignment="1">
      <alignment wrapText="1"/>
    </xf>
    <xf numFmtId="0" fontId="20" fillId="36" borderId="26" xfId="0" applyFont="1" applyFill="1" applyBorder="1" applyAlignment="1">
      <alignment wrapText="1"/>
    </xf>
    <xf numFmtId="2" fontId="20" fillId="3" borderId="15" xfId="0" applyNumberFormat="1" applyFont="1" applyFill="1" applyBorder="1"/>
    <xf numFmtId="10" fontId="22" fillId="3" borderId="14" xfId="0" applyNumberFormat="1" applyFont="1" applyFill="1" applyBorder="1"/>
    <xf numFmtId="10" fontId="22" fillId="3" borderId="6" xfId="0" applyNumberFormat="1" applyFont="1" applyFill="1" applyBorder="1"/>
    <xf numFmtId="2" fontId="22" fillId="3" borderId="2" xfId="0" applyNumberFormat="1" applyFont="1" applyFill="1" applyBorder="1"/>
    <xf numFmtId="2" fontId="21" fillId="35" borderId="6" xfId="0" applyNumberFormat="1" applyFont="1" applyFill="1" applyBorder="1" applyAlignment="1">
      <alignment wrapText="1"/>
    </xf>
    <xf numFmtId="2" fontId="21" fillId="0" borderId="6" xfId="0" applyNumberFormat="1" applyFont="1" applyBorder="1"/>
    <xf numFmtId="2" fontId="20" fillId="36" borderId="6" xfId="0" applyNumberFormat="1" applyFont="1" applyFill="1" applyBorder="1" applyAlignment="1">
      <alignment wrapText="1"/>
    </xf>
    <xf numFmtId="2" fontId="21" fillId="2" borderId="8" xfId="0" applyNumberFormat="1" applyFont="1" applyFill="1" applyBorder="1"/>
    <xf numFmtId="2" fontId="21" fillId="2" borderId="28" xfId="0" applyNumberFormat="1" applyFont="1" applyFill="1" applyBorder="1"/>
    <xf numFmtId="2" fontId="21" fillId="0" borderId="8" xfId="0" applyNumberFormat="1" applyFont="1" applyBorder="1"/>
    <xf numFmtId="2" fontId="24" fillId="3" borderId="13" xfId="0" applyNumberFormat="1" applyFont="1" applyFill="1" applyBorder="1"/>
    <xf numFmtId="10" fontId="22" fillId="3" borderId="11" xfId="0" applyNumberFormat="1" applyFont="1" applyFill="1" applyBorder="1"/>
    <xf numFmtId="2" fontId="21" fillId="2" borderId="2" xfId="0" applyNumberFormat="1" applyFont="1" applyFill="1" applyBorder="1"/>
    <xf numFmtId="10" fontId="22" fillId="0" borderId="18" xfId="0" applyNumberFormat="1" applyFont="1" applyBorder="1"/>
    <xf numFmtId="2" fontId="24" fillId="3" borderId="35" xfId="0" applyNumberFormat="1" applyFont="1" applyFill="1" applyBorder="1"/>
    <xf numFmtId="2" fontId="24" fillId="3" borderId="26" xfId="0" applyNumberFormat="1" applyFont="1" applyFill="1" applyBorder="1"/>
    <xf numFmtId="10" fontId="22" fillId="3" borderId="18" xfId="0" applyNumberFormat="1" applyFont="1" applyFill="1" applyBorder="1"/>
    <xf numFmtId="2" fontId="23" fillId="2" borderId="18" xfId="0" applyNumberFormat="1" applyFont="1" applyFill="1" applyBorder="1"/>
    <xf numFmtId="2" fontId="23" fillId="2" borderId="6" xfId="0" applyNumberFormat="1" applyFont="1" applyFill="1" applyBorder="1"/>
    <xf numFmtId="2" fontId="21" fillId="2" borderId="6" xfId="0" applyNumberFormat="1" applyFont="1" applyFill="1" applyBorder="1"/>
    <xf numFmtId="10" fontId="22" fillId="2" borderId="18" xfId="0" applyNumberFormat="1" applyFont="1" applyFill="1" applyBorder="1"/>
    <xf numFmtId="2" fontId="22" fillId="2" borderId="2" xfId="0" applyNumberFormat="1" applyFont="1" applyFill="1" applyBorder="1"/>
    <xf numFmtId="0" fontId="20" fillId="2" borderId="0" xfId="0" applyFont="1" applyFill="1"/>
    <xf numFmtId="2" fontId="24" fillId="3" borderId="18" xfId="0" applyNumberFormat="1" applyFont="1" applyFill="1" applyBorder="1"/>
    <xf numFmtId="2" fontId="24" fillId="3" borderId="8" xfId="0" applyNumberFormat="1" applyFont="1" applyFill="1" applyBorder="1"/>
    <xf numFmtId="2" fontId="24" fillId="3" borderId="6" xfId="0" applyNumberFormat="1" applyFont="1" applyFill="1" applyBorder="1"/>
    <xf numFmtId="0" fontId="23" fillId="2" borderId="3" xfId="0" applyFont="1" applyFill="1" applyBorder="1" applyAlignment="1">
      <alignment horizontal="left" vertical="center"/>
    </xf>
    <xf numFmtId="0" fontId="21" fillId="35" borderId="23" xfId="0" applyFont="1" applyFill="1" applyBorder="1" applyAlignment="1">
      <alignment wrapText="1"/>
    </xf>
    <xf numFmtId="0" fontId="21" fillId="35" borderId="21" xfId="0" applyFont="1" applyFill="1" applyBorder="1" applyAlignment="1">
      <alignment wrapText="1"/>
    </xf>
    <xf numFmtId="0" fontId="21" fillId="35" borderId="66" xfId="0" applyFont="1" applyFill="1" applyBorder="1" applyAlignment="1">
      <alignment wrapText="1"/>
    </xf>
    <xf numFmtId="2" fontId="21" fillId="0" borderId="14" xfId="0" applyNumberFormat="1" applyFont="1" applyBorder="1"/>
    <xf numFmtId="0" fontId="20" fillId="36" borderId="20" xfId="0" applyFont="1" applyFill="1" applyBorder="1" applyAlignment="1">
      <alignment wrapText="1"/>
    </xf>
    <xf numFmtId="0" fontId="20" fillId="36" borderId="21" xfId="0" applyFont="1" applyFill="1" applyBorder="1" applyAlignment="1">
      <alignment wrapText="1"/>
    </xf>
    <xf numFmtId="0" fontId="20" fillId="36" borderId="22" xfId="0" applyFont="1" applyFill="1" applyBorder="1" applyAlignment="1">
      <alignment wrapText="1"/>
    </xf>
    <xf numFmtId="2" fontId="20" fillId="36" borderId="6" xfId="0" applyNumberFormat="1" applyFont="1" applyFill="1" applyBorder="1"/>
    <xf numFmtId="2" fontId="21" fillId="2" borderId="21" xfId="0" applyNumberFormat="1" applyFont="1" applyFill="1" applyBorder="1" applyAlignment="1">
      <alignment wrapText="1"/>
    </xf>
    <xf numFmtId="2" fontId="21" fillId="2" borderId="24" xfId="0" applyNumberFormat="1" applyFont="1" applyFill="1" applyBorder="1" applyAlignment="1">
      <alignment wrapText="1"/>
    </xf>
    <xf numFmtId="2" fontId="21" fillId="2" borderId="6" xfId="0" applyNumberFormat="1" applyFont="1" applyFill="1" applyBorder="1" applyAlignment="1">
      <alignment wrapText="1"/>
    </xf>
    <xf numFmtId="2" fontId="20" fillId="3" borderId="26" xfId="0" applyNumberFormat="1" applyFont="1" applyFill="1" applyBorder="1" applyAlignment="1">
      <alignment wrapText="1"/>
    </xf>
    <xf numFmtId="39" fontId="20" fillId="3" borderId="26" xfId="0" applyNumberFormat="1" applyFont="1" applyFill="1" applyBorder="1" applyAlignment="1">
      <alignment wrapText="1"/>
    </xf>
    <xf numFmtId="0" fontId="21" fillId="35" borderId="13" xfId="0" applyFont="1" applyFill="1" applyBorder="1" applyAlignment="1">
      <alignment wrapText="1"/>
    </xf>
    <xf numFmtId="0" fontId="21" fillId="35" borderId="25" xfId="0" applyFont="1" applyFill="1" applyBorder="1" applyAlignment="1">
      <alignment wrapText="1"/>
    </xf>
    <xf numFmtId="0" fontId="20" fillId="36" borderId="8" xfId="0" applyFont="1" applyFill="1" applyBorder="1" applyAlignment="1">
      <alignment wrapText="1"/>
    </xf>
    <xf numFmtId="2" fontId="21" fillId="35" borderId="11" xfId="0" applyNumberFormat="1" applyFont="1" applyFill="1" applyBorder="1" applyAlignment="1">
      <alignment wrapText="1"/>
    </xf>
    <xf numFmtId="0" fontId="24" fillId="3" borderId="3" xfId="0" applyFont="1" applyFill="1" applyBorder="1" applyAlignment="1">
      <alignment horizontal="left" vertical="center"/>
    </xf>
    <xf numFmtId="2" fontId="20" fillId="36" borderId="13" xfId="0" applyNumberFormat="1" applyFont="1" applyFill="1" applyBorder="1" applyAlignment="1">
      <alignment wrapText="1"/>
    </xf>
    <xf numFmtId="2" fontId="20" fillId="36" borderId="25" xfId="0" applyNumberFormat="1" applyFont="1" applyFill="1" applyBorder="1" applyAlignment="1">
      <alignment wrapText="1"/>
    </xf>
    <xf numFmtId="2" fontId="20" fillId="3" borderId="14" xfId="0" applyNumberFormat="1" applyFont="1" applyFill="1" applyBorder="1"/>
    <xf numFmtId="2" fontId="21" fillId="35" borderId="58" xfId="0" applyNumberFormat="1" applyFont="1" applyFill="1" applyBorder="1" applyAlignment="1">
      <alignment wrapText="1"/>
    </xf>
    <xf numFmtId="2" fontId="20" fillId="36" borderId="33" xfId="0" applyNumberFormat="1" applyFont="1" applyFill="1" applyBorder="1" applyAlignment="1">
      <alignment wrapText="1"/>
    </xf>
    <xf numFmtId="2" fontId="20" fillId="36" borderId="26" xfId="0" applyNumberFormat="1" applyFont="1" applyFill="1" applyBorder="1" applyAlignment="1">
      <alignment wrapText="1"/>
    </xf>
    <xf numFmtId="2" fontId="20" fillId="36" borderId="15" xfId="0" applyNumberFormat="1" applyFont="1" applyFill="1" applyBorder="1" applyAlignment="1">
      <alignment wrapText="1"/>
    </xf>
    <xf numFmtId="0" fontId="21" fillId="35" borderId="20" xfId="0" applyFont="1" applyFill="1" applyBorder="1" applyAlignment="1">
      <alignment horizontal="right" wrapText="1"/>
    </xf>
    <xf numFmtId="2" fontId="21" fillId="35" borderId="21" xfId="0" applyNumberFormat="1" applyFont="1" applyFill="1" applyBorder="1" applyAlignment="1">
      <alignment horizontal="right" wrapText="1"/>
    </xf>
    <xf numFmtId="0" fontId="21" fillId="35" borderId="21" xfId="0" applyFont="1" applyFill="1" applyBorder="1" applyAlignment="1">
      <alignment horizontal="right" wrapText="1"/>
    </xf>
    <xf numFmtId="0" fontId="21" fillId="35" borderId="22" xfId="0" applyFont="1" applyFill="1" applyBorder="1" applyAlignment="1">
      <alignment horizontal="right" wrapText="1"/>
    </xf>
    <xf numFmtId="2" fontId="20" fillId="3" borderId="60" xfId="0" applyNumberFormat="1" applyFont="1" applyFill="1" applyBorder="1" applyAlignment="1">
      <alignment horizontal="right" wrapText="1"/>
    </xf>
    <xf numFmtId="2" fontId="20" fillId="3" borderId="26" xfId="0" applyNumberFormat="1" applyFont="1" applyFill="1" applyBorder="1" applyAlignment="1">
      <alignment horizontal="right" wrapText="1"/>
    </xf>
    <xf numFmtId="2" fontId="20" fillId="3" borderId="10" xfId="0" applyNumberFormat="1" applyFont="1" applyFill="1" applyBorder="1" applyAlignment="1">
      <alignment horizontal="right" wrapText="1"/>
    </xf>
    <xf numFmtId="2" fontId="20" fillId="3" borderId="13" xfId="0" applyNumberFormat="1" applyFont="1" applyFill="1" applyBorder="1"/>
    <xf numFmtId="2" fontId="21" fillId="2" borderId="18" xfId="0" applyNumberFormat="1" applyFont="1" applyFill="1" applyBorder="1"/>
    <xf numFmtId="2" fontId="21" fillId="2" borderId="36" xfId="0" applyNumberFormat="1" applyFont="1" applyFill="1" applyBorder="1"/>
    <xf numFmtId="10" fontId="22" fillId="2" borderId="6" xfId="0" applyNumberFormat="1" applyFont="1" applyFill="1" applyBorder="1"/>
    <xf numFmtId="10" fontId="22" fillId="2" borderId="25" xfId="0" applyNumberFormat="1" applyFont="1" applyFill="1" applyBorder="1"/>
    <xf numFmtId="2" fontId="22" fillId="2" borderId="16" xfId="0" applyNumberFormat="1" applyFont="1" applyFill="1" applyBorder="1"/>
    <xf numFmtId="2" fontId="21" fillId="2" borderId="11" xfId="0" applyNumberFormat="1" applyFont="1" applyFill="1" applyBorder="1"/>
    <xf numFmtId="10" fontId="22" fillId="2" borderId="11" xfId="0" applyNumberFormat="1" applyFont="1" applyFill="1" applyBorder="1"/>
    <xf numFmtId="2" fontId="21" fillId="35" borderId="23" xfId="0" applyNumberFormat="1" applyFont="1" applyFill="1" applyBorder="1" applyAlignment="1">
      <alignment wrapText="1"/>
    </xf>
    <xf numFmtId="2" fontId="21" fillId="35" borderId="21" xfId="0" applyNumberFormat="1" applyFont="1" applyFill="1" applyBorder="1" applyAlignment="1">
      <alignment wrapText="1"/>
    </xf>
    <xf numFmtId="2" fontId="21" fillId="35" borderId="66" xfId="0" applyNumberFormat="1" applyFont="1" applyFill="1" applyBorder="1" applyAlignment="1">
      <alignment wrapText="1"/>
    </xf>
    <xf numFmtId="2" fontId="20" fillId="36" borderId="69" xfId="0" applyNumberFormat="1" applyFont="1" applyFill="1" applyBorder="1" applyAlignment="1">
      <alignment wrapText="1"/>
    </xf>
    <xf numFmtId="2" fontId="20" fillId="36" borderId="70" xfId="0" applyNumberFormat="1" applyFont="1" applyFill="1" applyBorder="1" applyAlignment="1">
      <alignment wrapText="1"/>
    </xf>
    <xf numFmtId="2" fontId="20" fillId="36" borderId="71" xfId="0" applyNumberFormat="1" applyFont="1" applyFill="1" applyBorder="1" applyAlignment="1">
      <alignment wrapText="1"/>
    </xf>
    <xf numFmtId="2" fontId="21" fillId="35" borderId="69" xfId="0" applyNumberFormat="1" applyFont="1" applyFill="1" applyBorder="1" applyAlignment="1">
      <alignment wrapText="1"/>
    </xf>
    <xf numFmtId="2" fontId="21" fillId="35" borderId="70" xfId="0" applyNumberFormat="1" applyFont="1" applyFill="1" applyBorder="1" applyAlignment="1">
      <alignment wrapText="1"/>
    </xf>
    <xf numFmtId="2" fontId="21" fillId="35" borderId="71" xfId="0" applyNumberFormat="1" applyFont="1" applyFill="1" applyBorder="1" applyAlignment="1">
      <alignment wrapText="1"/>
    </xf>
    <xf numFmtId="2" fontId="20" fillId="36" borderId="22" xfId="0" applyNumberFormat="1" applyFont="1" applyFill="1" applyBorder="1" applyAlignment="1">
      <alignment wrapText="1"/>
    </xf>
    <xf numFmtId="10" fontId="22" fillId="2" borderId="28" xfId="0" applyNumberFormat="1" applyFont="1" applyFill="1" applyBorder="1"/>
    <xf numFmtId="2" fontId="20" fillId="36" borderId="23" xfId="0" applyNumberFormat="1" applyFont="1" applyFill="1" applyBorder="1" applyAlignment="1">
      <alignment wrapText="1"/>
    </xf>
    <xf numFmtId="2" fontId="20" fillId="36" borderId="21" xfId="0" applyNumberFormat="1" applyFont="1" applyFill="1" applyBorder="1" applyAlignment="1">
      <alignment wrapText="1"/>
    </xf>
    <xf numFmtId="2" fontId="20" fillId="36" borderId="66" xfId="0" applyNumberFormat="1" applyFont="1" applyFill="1" applyBorder="1" applyAlignment="1">
      <alignment wrapText="1"/>
    </xf>
    <xf numFmtId="2" fontId="24" fillId="3" borderId="10" xfId="0" applyNumberFormat="1" applyFont="1" applyFill="1" applyBorder="1"/>
    <xf numFmtId="10" fontId="22" fillId="3" borderId="41" xfId="0" applyNumberFormat="1" applyFont="1" applyFill="1" applyBorder="1"/>
    <xf numFmtId="2" fontId="22" fillId="3" borderId="39" xfId="0" applyNumberFormat="1" applyFont="1" applyFill="1" applyBorder="1"/>
    <xf numFmtId="2" fontId="21" fillId="35" borderId="59" xfId="0" applyNumberFormat="1" applyFont="1" applyFill="1" applyBorder="1" applyAlignment="1">
      <alignment wrapText="1"/>
    </xf>
    <xf numFmtId="0" fontId="20" fillId="0" borderId="0" xfId="0" applyFont="1" applyBorder="1"/>
    <xf numFmtId="2" fontId="20" fillId="36" borderId="20" xfId="0" applyNumberFormat="1" applyFont="1" applyFill="1" applyBorder="1" applyAlignment="1">
      <alignment wrapText="1"/>
    </xf>
    <xf numFmtId="2" fontId="22" fillId="3" borderId="28" xfId="0" applyNumberFormat="1" applyFont="1" applyFill="1" applyBorder="1"/>
    <xf numFmtId="2" fontId="21" fillId="0" borderId="11" xfId="0" applyNumberFormat="1" applyFont="1" applyBorder="1"/>
    <xf numFmtId="10" fontId="22" fillId="3" borderId="7" xfId="0" applyNumberFormat="1" applyFont="1" applyFill="1" applyBorder="1"/>
    <xf numFmtId="2" fontId="21" fillId="35" borderId="22" xfId="0" applyNumberFormat="1" applyFont="1" applyFill="1" applyBorder="1" applyAlignment="1">
      <alignment wrapText="1"/>
    </xf>
    <xf numFmtId="10" fontId="22" fillId="2" borderId="41" xfId="0" applyNumberFormat="1" applyFont="1" applyFill="1" applyBorder="1"/>
    <xf numFmtId="2" fontId="20" fillId="36" borderId="65" xfId="0" applyNumberFormat="1" applyFont="1" applyFill="1" applyBorder="1" applyAlignment="1">
      <alignment wrapText="1"/>
    </xf>
    <xf numFmtId="2" fontId="21" fillId="35" borderId="20" xfId="0" applyNumberFormat="1" applyFont="1" applyFill="1" applyBorder="1" applyAlignment="1">
      <alignment wrapText="1"/>
    </xf>
    <xf numFmtId="2" fontId="20" fillId="3" borderId="20" xfId="0" applyNumberFormat="1" applyFont="1" applyFill="1" applyBorder="1" applyAlignment="1">
      <alignment wrapText="1"/>
    </xf>
    <xf numFmtId="2" fontId="20" fillId="3" borderId="21" xfId="0" applyNumberFormat="1" applyFont="1" applyFill="1" applyBorder="1" applyAlignment="1">
      <alignment wrapText="1"/>
    </xf>
    <xf numFmtId="2" fontId="20" fillId="3" borderId="22" xfId="0" applyNumberFormat="1" applyFont="1" applyFill="1" applyBorder="1" applyAlignment="1">
      <alignment wrapText="1"/>
    </xf>
    <xf numFmtId="0" fontId="25" fillId="0" borderId="2" xfId="0" applyFont="1" applyBorder="1" applyAlignment="1">
      <alignment horizontal="left" vertical="center" wrapText="1"/>
    </xf>
    <xf numFmtId="2" fontId="25" fillId="0" borderId="7" xfId="0" applyNumberFormat="1" applyFont="1" applyBorder="1"/>
    <xf numFmtId="10" fontId="22" fillId="0" borderId="7" xfId="0" applyNumberFormat="1" applyFont="1" applyBorder="1"/>
    <xf numFmtId="10" fontId="22" fillId="0" borderId="28" xfId="0" applyNumberFormat="1" applyFont="1" applyBorder="1"/>
    <xf numFmtId="0" fontId="24" fillId="3" borderId="2" xfId="0" applyFont="1" applyFill="1" applyBorder="1" applyAlignment="1">
      <alignment horizontal="left" vertical="center" wrapText="1"/>
    </xf>
    <xf numFmtId="2" fontId="25" fillId="3" borderId="2" xfId="0" applyNumberFormat="1" applyFont="1" applyFill="1" applyBorder="1"/>
    <xf numFmtId="10" fontId="20" fillId="0" borderId="2" xfId="0" applyNumberFormat="1" applyFont="1" applyBorder="1"/>
    <xf numFmtId="2" fontId="20" fillId="0" borderId="2" xfId="0" applyNumberFormat="1" applyFont="1" applyBorder="1"/>
    <xf numFmtId="0" fontId="25" fillId="0" borderId="2" xfId="0" applyFont="1" applyBorder="1" applyAlignment="1">
      <alignment horizontal="left" vertical="center"/>
    </xf>
    <xf numFmtId="10" fontId="25" fillId="0" borderId="2" xfId="0" applyNumberFormat="1" applyFont="1" applyBorder="1"/>
    <xf numFmtId="0" fontId="19" fillId="0" borderId="2" xfId="0" applyFont="1" applyBorder="1" applyAlignment="1">
      <alignment wrapText="1"/>
    </xf>
    <xf numFmtId="0" fontId="20" fillId="0" borderId="2" xfId="0" applyFont="1" applyBorder="1"/>
    <xf numFmtId="2" fontId="23" fillId="2" borderId="2" xfId="2" applyNumberFormat="1" applyFont="1" applyFill="1" applyBorder="1" applyAlignment="1">
      <alignment horizontal="left" vertical="center"/>
    </xf>
    <xf numFmtId="2" fontId="20" fillId="3" borderId="26" xfId="0" applyNumberFormat="1" applyFont="1" applyFill="1" applyBorder="1"/>
    <xf numFmtId="2" fontId="20" fillId="3" borderId="41" xfId="0" applyNumberFormat="1" applyFont="1" applyFill="1" applyBorder="1"/>
    <xf numFmtId="2" fontId="20" fillId="0" borderId="41" xfId="0" applyNumberFormat="1" applyFont="1" applyBorder="1"/>
    <xf numFmtId="2" fontId="20" fillId="3" borderId="54" xfId="0" applyNumberFormat="1" applyFont="1" applyFill="1" applyBorder="1"/>
    <xf numFmtId="2" fontId="20" fillId="0" borderId="13" xfId="0" applyNumberFormat="1" applyFont="1" applyBorder="1"/>
    <xf numFmtId="2" fontId="20" fillId="0" borderId="6" xfId="0" applyNumberFormat="1" applyFont="1" applyBorder="1"/>
    <xf numFmtId="2" fontId="20" fillId="3" borderId="34" xfId="0" applyNumberFormat="1" applyFont="1" applyFill="1" applyBorder="1"/>
    <xf numFmtId="0" fontId="23" fillId="2" borderId="28" xfId="0" applyFont="1" applyFill="1" applyBorder="1" applyAlignment="1">
      <alignment horizontal="left" vertical="center"/>
    </xf>
    <xf numFmtId="10" fontId="22" fillId="0" borderId="8" xfId="0" applyNumberFormat="1" applyFont="1" applyBorder="1"/>
    <xf numFmtId="2" fontId="22" fillId="0" borderId="28" xfId="0" applyNumberFormat="1" applyFont="1" applyBorder="1"/>
    <xf numFmtId="0" fontId="25" fillId="0" borderId="2" xfId="0" applyFont="1" applyBorder="1"/>
    <xf numFmtId="2" fontId="25" fillId="0" borderId="28" xfId="0" applyNumberFormat="1" applyFont="1" applyBorder="1"/>
    <xf numFmtId="10" fontId="20" fillId="3" borderId="2" xfId="0" applyNumberFormat="1" applyFont="1" applyFill="1" applyBorder="1"/>
    <xf numFmtId="2" fontId="20" fillId="3" borderId="2" xfId="0" applyNumberFormat="1" applyFont="1" applyFill="1" applyBorder="1"/>
    <xf numFmtId="10" fontId="22" fillId="0" borderId="2" xfId="0" applyNumberFormat="1" applyFont="1" applyBorder="1"/>
    <xf numFmtId="0" fontId="19" fillId="0" borderId="2" xfId="0" applyFont="1" applyBorder="1" applyAlignment="1">
      <alignment horizontal="left" vertical="center"/>
    </xf>
    <xf numFmtId="0" fontId="19" fillId="0" borderId="2" xfId="0" applyFont="1" applyBorder="1"/>
    <xf numFmtId="0" fontId="21" fillId="0" borderId="0" xfId="0" applyFont="1"/>
    <xf numFmtId="164" fontId="19" fillId="0" borderId="2" xfId="1" applyNumberFormat="1" applyFont="1" applyBorder="1"/>
    <xf numFmtId="0" fontId="21" fillId="0" borderId="2" xfId="0" applyFont="1" applyBorder="1" applyAlignment="1">
      <alignment horizontal="center" vertical="top" wrapText="1"/>
    </xf>
    <xf numFmtId="0" fontId="21" fillId="0" borderId="2" xfId="0" applyFont="1" applyBorder="1" applyAlignment="1">
      <alignment horizontal="center" vertical="center" wrapText="1"/>
    </xf>
    <xf numFmtId="10" fontId="21" fillId="0" borderId="2" xfId="0" applyNumberFormat="1" applyFont="1" applyBorder="1" applyAlignment="1">
      <alignment horizontal="center" vertical="top" wrapText="1"/>
    </xf>
    <xf numFmtId="10" fontId="21" fillId="0" borderId="3" xfId="1" applyNumberFormat="1" applyFont="1" applyBorder="1" applyAlignment="1">
      <alignment horizontal="center" vertical="top" wrapText="1"/>
    </xf>
    <xf numFmtId="2" fontId="21" fillId="0" borderId="2" xfId="0" applyNumberFormat="1" applyFont="1" applyBorder="1" applyAlignment="1">
      <alignment horizontal="center" vertical="top" wrapText="1"/>
    </xf>
    <xf numFmtId="0" fontId="19" fillId="0" borderId="4" xfId="0" applyFont="1" applyBorder="1"/>
    <xf numFmtId="0" fontId="19" fillId="0" borderId="41" xfId="0" applyFont="1" applyBorder="1" applyAlignment="1">
      <alignment wrapText="1"/>
    </xf>
    <xf numFmtId="0" fontId="19" fillId="0" borderId="5" xfId="0" applyFont="1" applyBorder="1" applyAlignment="1">
      <alignment wrapText="1"/>
    </xf>
    <xf numFmtId="0" fontId="19" fillId="0" borderId="56" xfId="0" applyFont="1" applyBorder="1" applyAlignment="1">
      <alignment wrapText="1"/>
    </xf>
    <xf numFmtId="0" fontId="19" fillId="0" borderId="56" xfId="0" applyFont="1" applyBorder="1"/>
    <xf numFmtId="0" fontId="19" fillId="0" borderId="41" xfId="0" applyFont="1" applyBorder="1"/>
    <xf numFmtId="0" fontId="19" fillId="0" borderId="5" xfId="0" applyFont="1" applyBorder="1"/>
    <xf numFmtId="10" fontId="19" fillId="0" borderId="56" xfId="0" applyNumberFormat="1" applyFont="1" applyBorder="1" applyAlignment="1">
      <alignment vertical="center" wrapText="1"/>
    </xf>
    <xf numFmtId="10" fontId="19" fillId="0" borderId="41" xfId="1" applyNumberFormat="1" applyFont="1" applyBorder="1" applyAlignment="1">
      <alignment vertical="center" wrapText="1"/>
    </xf>
    <xf numFmtId="2" fontId="19" fillId="0" borderId="2" xfId="0" applyNumberFormat="1" applyFont="1" applyBorder="1" applyAlignment="1">
      <alignment vertical="center" wrapText="1"/>
    </xf>
    <xf numFmtId="2" fontId="21" fillId="2" borderId="33" xfId="0" applyNumberFormat="1" applyFont="1" applyFill="1" applyBorder="1"/>
    <xf numFmtId="2" fontId="21" fillId="2" borderId="33" xfId="0" applyNumberFormat="1" applyFont="1" applyFill="1" applyBorder="1" applyAlignment="1">
      <alignment wrapText="1"/>
    </xf>
    <xf numFmtId="2" fontId="21" fillId="2" borderId="34" xfId="0" applyNumberFormat="1" applyFont="1" applyFill="1" applyBorder="1" applyAlignment="1">
      <alignment wrapText="1"/>
    </xf>
    <xf numFmtId="2" fontId="21" fillId="2" borderId="34" xfId="0" applyNumberFormat="1" applyFont="1" applyFill="1" applyBorder="1"/>
    <xf numFmtId="10" fontId="19" fillId="2" borderId="6" xfId="0" applyNumberFormat="1" applyFont="1" applyFill="1" applyBorder="1" applyAlignment="1">
      <alignment horizontal="right" vertical="center" wrapText="1"/>
    </xf>
    <xf numFmtId="10" fontId="19" fillId="2" borderId="52" xfId="1" applyNumberFormat="1" applyFont="1" applyFill="1" applyBorder="1" applyAlignment="1">
      <alignment vertical="center" wrapText="1"/>
    </xf>
    <xf numFmtId="2" fontId="19" fillId="2" borderId="2" xfId="0" applyNumberFormat="1" applyFont="1" applyFill="1" applyBorder="1" applyAlignment="1">
      <alignment vertical="center" wrapText="1"/>
    </xf>
    <xf numFmtId="2" fontId="20" fillId="3" borderId="0" xfId="0" applyNumberFormat="1" applyFont="1" applyFill="1"/>
    <xf numFmtId="2" fontId="20" fillId="3" borderId="10" xfId="0" applyNumberFormat="1" applyFont="1" applyFill="1" applyBorder="1" applyAlignment="1">
      <alignment wrapText="1"/>
    </xf>
    <xf numFmtId="2" fontId="20" fillId="3" borderId="10" xfId="0" applyNumberFormat="1" applyFont="1" applyFill="1" applyBorder="1"/>
    <xf numFmtId="2" fontId="20" fillId="3" borderId="33" xfId="0" applyNumberFormat="1" applyFont="1" applyFill="1" applyBorder="1" applyAlignment="1">
      <alignment wrapText="1"/>
    </xf>
    <xf numFmtId="10" fontId="19" fillId="3" borderId="26" xfId="0" applyNumberFormat="1" applyFont="1" applyFill="1" applyBorder="1" applyAlignment="1">
      <alignment vertical="center" wrapText="1"/>
    </xf>
    <xf numFmtId="10" fontId="19" fillId="3" borderId="55" xfId="1" applyNumberFormat="1" applyFont="1" applyFill="1" applyBorder="1" applyAlignment="1">
      <alignment vertical="center" wrapText="1"/>
    </xf>
    <xf numFmtId="2" fontId="19" fillId="3" borderId="16" xfId="0" applyNumberFormat="1" applyFont="1" applyFill="1" applyBorder="1" applyAlignment="1">
      <alignment vertical="center" wrapText="1"/>
    </xf>
    <xf numFmtId="2" fontId="21" fillId="35" borderId="61" xfId="0" applyNumberFormat="1" applyFont="1" applyFill="1" applyBorder="1" applyAlignment="1">
      <alignment wrapText="1"/>
    </xf>
    <xf numFmtId="10" fontId="19" fillId="2" borderId="8" xfId="1" applyNumberFormat="1" applyFont="1" applyFill="1" applyBorder="1"/>
    <xf numFmtId="10" fontId="19" fillId="2" borderId="9" xfId="1" applyNumberFormat="1" applyFont="1" applyFill="1" applyBorder="1"/>
    <xf numFmtId="2" fontId="19" fillId="2" borderId="2" xfId="0" applyNumberFormat="1" applyFont="1" applyFill="1" applyBorder="1"/>
    <xf numFmtId="0" fontId="20" fillId="2" borderId="0" xfId="0" applyFont="1" applyFill="1" applyAlignment="1">
      <alignment horizontal="center"/>
    </xf>
    <xf numFmtId="2" fontId="20" fillId="3" borderId="34" xfId="0" applyNumberFormat="1" applyFont="1" applyFill="1" applyBorder="1" applyAlignment="1">
      <alignment wrapText="1"/>
    </xf>
    <xf numFmtId="2" fontId="20" fillId="3" borderId="15" xfId="0" applyNumberFormat="1" applyFont="1" applyFill="1" applyBorder="1" applyAlignment="1">
      <alignment wrapText="1"/>
    </xf>
    <xf numFmtId="0" fontId="24" fillId="3" borderId="13" xfId="0" applyFont="1" applyFill="1" applyBorder="1" applyAlignment="1">
      <alignment vertical="center"/>
    </xf>
    <xf numFmtId="0" fontId="24" fillId="3" borderId="10" xfId="0" applyFont="1" applyFill="1" applyBorder="1" applyAlignment="1">
      <alignment vertical="center"/>
    </xf>
    <xf numFmtId="0" fontId="24" fillId="3" borderId="2" xfId="0" applyFont="1" applyFill="1" applyBorder="1" applyAlignment="1">
      <alignment vertical="center"/>
    </xf>
    <xf numFmtId="0" fontId="24" fillId="2" borderId="0" xfId="0" applyFont="1" applyFill="1" applyAlignment="1">
      <alignment horizontal="left" vertical="center"/>
    </xf>
    <xf numFmtId="0" fontId="24" fillId="2" borderId="14" xfId="0" applyFont="1" applyFill="1" applyBorder="1" applyAlignment="1">
      <alignment horizontal="left" vertical="center"/>
    </xf>
    <xf numFmtId="0" fontId="24" fillId="2" borderId="13" xfId="0" applyFont="1" applyFill="1" applyBorder="1" applyAlignment="1">
      <alignment horizontal="left" vertical="center"/>
    </xf>
    <xf numFmtId="0" fontId="21" fillId="35" borderId="59" xfId="0" applyFont="1" applyFill="1" applyBorder="1" applyAlignment="1">
      <alignment wrapText="1"/>
    </xf>
    <xf numFmtId="10" fontId="19" fillId="2" borderId="2" xfId="1" applyNumberFormat="1" applyFont="1" applyFill="1" applyBorder="1"/>
    <xf numFmtId="10" fontId="19" fillId="2" borderId="3" xfId="1" applyNumberFormat="1" applyFont="1" applyFill="1" applyBorder="1"/>
    <xf numFmtId="2" fontId="20" fillId="2" borderId="0" xfId="0" applyNumberFormat="1" applyFont="1" applyFill="1"/>
    <xf numFmtId="0" fontId="20" fillId="3" borderId="10" xfId="0" applyFont="1" applyFill="1" applyBorder="1" applyAlignment="1">
      <alignment wrapText="1"/>
    </xf>
    <xf numFmtId="0" fontId="20" fillId="3" borderId="26" xfId="0" applyFont="1" applyFill="1" applyBorder="1" applyAlignment="1">
      <alignment wrapText="1"/>
    </xf>
    <xf numFmtId="0" fontId="20" fillId="3" borderId="34" xfId="0" applyFont="1" applyFill="1" applyBorder="1" applyAlignment="1">
      <alignment wrapText="1"/>
    </xf>
    <xf numFmtId="2" fontId="23" fillId="2" borderId="12" xfId="0" applyNumberFormat="1" applyFont="1" applyFill="1" applyBorder="1"/>
    <xf numFmtId="2" fontId="21" fillId="2" borderId="7" xfId="0" applyNumberFormat="1" applyFont="1" applyFill="1" applyBorder="1"/>
    <xf numFmtId="2" fontId="24" fillId="3" borderId="54" xfId="0" applyNumberFormat="1" applyFont="1" applyFill="1" applyBorder="1"/>
    <xf numFmtId="2" fontId="20" fillId="3" borderId="7" xfId="0" applyNumberFormat="1" applyFont="1" applyFill="1" applyBorder="1"/>
    <xf numFmtId="2" fontId="21" fillId="2" borderId="3" xfId="0" applyNumberFormat="1" applyFont="1" applyFill="1" applyBorder="1"/>
    <xf numFmtId="10" fontId="19" fillId="2" borderId="2" xfId="1" applyNumberFormat="1" applyFont="1" applyFill="1" applyBorder="1" applyAlignment="1">
      <alignment horizontal="right"/>
    </xf>
    <xf numFmtId="0" fontId="24" fillId="3" borderId="39" xfId="0" applyFont="1" applyFill="1" applyBorder="1" applyAlignment="1">
      <alignment horizontal="left" vertical="center"/>
    </xf>
    <xf numFmtId="2" fontId="20" fillId="3" borderId="25" xfId="0" applyNumberFormat="1" applyFont="1" applyFill="1" applyBorder="1" applyAlignment="1">
      <alignment wrapText="1"/>
    </xf>
    <xf numFmtId="2" fontId="20" fillId="3" borderId="32" xfId="0" applyNumberFormat="1" applyFont="1" applyFill="1" applyBorder="1" applyAlignment="1">
      <alignment wrapText="1"/>
    </xf>
    <xf numFmtId="2" fontId="24" fillId="3" borderId="34" xfId="0" applyNumberFormat="1" applyFont="1" applyFill="1" applyBorder="1"/>
    <xf numFmtId="0" fontId="24" fillId="3" borderId="33" xfId="0" applyFont="1" applyFill="1" applyBorder="1" applyAlignment="1">
      <alignment vertical="center"/>
    </xf>
    <xf numFmtId="0" fontId="24" fillId="3" borderId="19" xfId="0" applyFont="1" applyFill="1" applyBorder="1" applyAlignment="1">
      <alignment vertical="center"/>
    </xf>
    <xf numFmtId="2" fontId="23" fillId="2" borderId="42" xfId="0" applyNumberFormat="1" applyFont="1" applyFill="1" applyBorder="1"/>
    <xf numFmtId="2" fontId="21" fillId="2" borderId="38" xfId="0" applyNumberFormat="1" applyFont="1" applyFill="1" applyBorder="1"/>
    <xf numFmtId="10" fontId="19" fillId="2" borderId="28" xfId="1" applyNumberFormat="1" applyFont="1" applyFill="1" applyBorder="1"/>
    <xf numFmtId="2" fontId="20" fillId="3" borderId="36" xfId="0" applyNumberFormat="1" applyFont="1" applyFill="1" applyBorder="1" applyAlignment="1">
      <alignment wrapText="1"/>
    </xf>
    <xf numFmtId="2" fontId="21" fillId="2" borderId="18" xfId="0" applyNumberFormat="1" applyFont="1" applyFill="1" applyBorder="1" applyAlignment="1">
      <alignment wrapText="1"/>
    </xf>
    <xf numFmtId="2" fontId="21" fillId="2" borderId="0" xfId="0" applyNumberFormat="1" applyFont="1" applyFill="1"/>
    <xf numFmtId="2" fontId="24" fillId="3" borderId="15" xfId="0" applyNumberFormat="1" applyFont="1" applyFill="1" applyBorder="1"/>
    <xf numFmtId="2" fontId="21" fillId="2" borderId="30" xfId="0" applyNumberFormat="1" applyFont="1" applyFill="1" applyBorder="1" applyAlignment="1">
      <alignment wrapText="1"/>
    </xf>
    <xf numFmtId="2" fontId="21" fillId="2" borderId="20" xfId="0" applyNumberFormat="1" applyFont="1" applyFill="1" applyBorder="1" applyAlignment="1">
      <alignment wrapText="1"/>
    </xf>
    <xf numFmtId="2" fontId="21" fillId="2" borderId="22" xfId="0" applyNumberFormat="1" applyFont="1" applyFill="1" applyBorder="1" applyAlignment="1">
      <alignment wrapText="1"/>
    </xf>
    <xf numFmtId="2" fontId="21" fillId="2" borderId="23" xfId="0" applyNumberFormat="1" applyFont="1" applyFill="1" applyBorder="1" applyAlignment="1">
      <alignment wrapText="1"/>
    </xf>
    <xf numFmtId="2" fontId="21" fillId="2" borderId="5" xfId="0" applyNumberFormat="1" applyFont="1" applyFill="1" applyBorder="1" applyAlignment="1">
      <alignment wrapText="1"/>
    </xf>
    <xf numFmtId="2" fontId="20" fillId="3" borderId="27" xfId="0" applyNumberFormat="1" applyFont="1" applyFill="1" applyBorder="1" applyAlignment="1">
      <alignment wrapText="1"/>
    </xf>
    <xf numFmtId="2" fontId="20" fillId="3" borderId="13" xfId="0" applyNumberFormat="1" applyFont="1" applyFill="1" applyBorder="1" applyAlignment="1">
      <alignment wrapText="1"/>
    </xf>
    <xf numFmtId="2" fontId="20" fillId="3" borderId="18" xfId="0" applyNumberFormat="1" applyFont="1" applyFill="1" applyBorder="1" applyAlignment="1">
      <alignment wrapText="1"/>
    </xf>
    <xf numFmtId="2" fontId="21" fillId="2" borderId="28" xfId="0" applyNumberFormat="1" applyFont="1" applyFill="1" applyBorder="1" applyAlignment="1">
      <alignment wrapText="1"/>
    </xf>
    <xf numFmtId="0" fontId="21" fillId="2" borderId="0" xfId="0" applyFont="1" applyFill="1" applyAlignment="1">
      <alignment horizontal="center"/>
    </xf>
    <xf numFmtId="0" fontId="21" fillId="2" borderId="0" xfId="0" applyFont="1" applyFill="1"/>
    <xf numFmtId="2" fontId="24" fillId="3" borderId="25" xfId="0" applyNumberFormat="1" applyFont="1" applyFill="1" applyBorder="1"/>
    <xf numFmtId="2" fontId="24" fillId="3" borderId="33" xfId="0" applyNumberFormat="1" applyFont="1" applyFill="1" applyBorder="1"/>
    <xf numFmtId="0" fontId="21" fillId="35" borderId="58" xfId="0" applyFont="1" applyFill="1" applyBorder="1" applyAlignment="1">
      <alignment wrapText="1"/>
    </xf>
    <xf numFmtId="0" fontId="20" fillId="36" borderId="34" xfId="0" applyFont="1" applyFill="1" applyBorder="1" applyAlignment="1">
      <alignment wrapText="1"/>
    </xf>
    <xf numFmtId="0" fontId="20" fillId="36" borderId="10" xfId="0" applyFont="1" applyFill="1" applyBorder="1" applyAlignment="1">
      <alignment wrapText="1"/>
    </xf>
    <xf numFmtId="0" fontId="20" fillId="36" borderId="15" xfId="0" applyFont="1" applyFill="1" applyBorder="1" applyAlignment="1">
      <alignment wrapText="1"/>
    </xf>
    <xf numFmtId="2" fontId="24" fillId="3" borderId="11" xfId="0" applyNumberFormat="1" applyFont="1" applyFill="1" applyBorder="1"/>
    <xf numFmtId="10" fontId="26" fillId="2" borderId="2" xfId="1" applyNumberFormat="1" applyFont="1" applyFill="1" applyBorder="1"/>
    <xf numFmtId="2" fontId="21" fillId="2" borderId="39" xfId="0" applyNumberFormat="1" applyFont="1" applyFill="1" applyBorder="1"/>
    <xf numFmtId="10" fontId="22" fillId="2" borderId="2" xfId="1" applyNumberFormat="1" applyFont="1" applyFill="1" applyBorder="1" applyAlignment="1">
      <alignment horizontal="right" vertical="center"/>
    </xf>
    <xf numFmtId="10" fontId="22" fillId="2" borderId="3" xfId="1" applyNumberFormat="1" applyFont="1" applyFill="1" applyBorder="1"/>
    <xf numFmtId="2" fontId="24" fillId="3" borderId="14" xfId="0" applyNumberFormat="1" applyFont="1" applyFill="1" applyBorder="1"/>
    <xf numFmtId="2" fontId="23" fillId="2" borderId="14" xfId="0" applyNumberFormat="1" applyFont="1" applyFill="1" applyBorder="1"/>
    <xf numFmtId="2" fontId="23" fillId="2" borderId="52" xfId="0" applyNumberFormat="1" applyFont="1" applyFill="1" applyBorder="1"/>
    <xf numFmtId="2" fontId="23" fillId="2" borderId="27" xfId="0" applyNumberFormat="1" applyFont="1" applyFill="1" applyBorder="1"/>
    <xf numFmtId="10" fontId="22" fillId="2" borderId="52" xfId="1" applyNumberFormat="1" applyFont="1" applyFill="1" applyBorder="1" applyAlignment="1">
      <alignment vertical="center"/>
    </xf>
    <xf numFmtId="10" fontId="22" fillId="2" borderId="27" xfId="1" applyNumberFormat="1" applyFont="1" applyFill="1" applyBorder="1" applyAlignment="1">
      <alignment vertical="center"/>
    </xf>
    <xf numFmtId="0" fontId="22" fillId="2" borderId="2" xfId="0" applyFont="1" applyFill="1" applyBorder="1" applyAlignment="1">
      <alignment vertical="center"/>
    </xf>
    <xf numFmtId="0" fontId="23" fillId="2" borderId="0" xfId="0" applyFont="1" applyFill="1" applyAlignment="1">
      <alignment horizontal="left" vertical="center"/>
    </xf>
    <xf numFmtId="2" fontId="24" fillId="3" borderId="30" xfId="0" applyNumberFormat="1" applyFont="1" applyFill="1" applyBorder="1"/>
    <xf numFmtId="2" fontId="24" fillId="3" borderId="27" xfId="0" applyNumberFormat="1" applyFont="1" applyFill="1" applyBorder="1"/>
    <xf numFmtId="0" fontId="24" fillId="3" borderId="52" xfId="0" applyFont="1" applyFill="1" applyBorder="1" applyAlignment="1">
      <alignment vertical="center"/>
    </xf>
    <xf numFmtId="0" fontId="24" fillId="3" borderId="27" xfId="0" applyFont="1" applyFill="1" applyBorder="1" applyAlignment="1">
      <alignment vertical="center"/>
    </xf>
    <xf numFmtId="2" fontId="23" fillId="2" borderId="30" xfId="0" applyNumberFormat="1" applyFont="1" applyFill="1" applyBorder="1"/>
    <xf numFmtId="2" fontId="24" fillId="3" borderId="57" xfId="0" applyNumberFormat="1" applyFont="1" applyFill="1" applyBorder="1"/>
    <xf numFmtId="10" fontId="22" fillId="3" borderId="52" xfId="1" applyNumberFormat="1" applyFont="1" applyFill="1" applyBorder="1" applyAlignment="1">
      <alignment vertical="center"/>
    </xf>
    <xf numFmtId="10" fontId="22" fillId="3" borderId="27" xfId="1" applyNumberFormat="1" applyFont="1" applyFill="1" applyBorder="1" applyAlignment="1">
      <alignment vertical="center"/>
    </xf>
    <xf numFmtId="0" fontId="22" fillId="3" borderId="2" xfId="0" applyFont="1" applyFill="1" applyBorder="1" applyAlignment="1">
      <alignment vertical="center"/>
    </xf>
    <xf numFmtId="10" fontId="26" fillId="2" borderId="52" xfId="1" applyNumberFormat="1" applyFont="1" applyFill="1" applyBorder="1" applyAlignment="1">
      <alignment vertical="center"/>
    </xf>
    <xf numFmtId="0" fontId="21" fillId="35" borderId="61" xfId="0" applyFont="1" applyFill="1" applyBorder="1" applyAlignment="1">
      <alignment wrapText="1"/>
    </xf>
    <xf numFmtId="0" fontId="20" fillId="3" borderId="15" xfId="0" applyFont="1" applyFill="1" applyBorder="1" applyAlignment="1">
      <alignment wrapText="1"/>
    </xf>
    <xf numFmtId="2" fontId="23" fillId="2" borderId="8" xfId="0" applyNumberFormat="1" applyFont="1" applyFill="1" applyBorder="1"/>
    <xf numFmtId="2" fontId="23" fillId="2" borderId="11" xfId="0" applyNumberFormat="1" applyFont="1" applyFill="1" applyBorder="1"/>
    <xf numFmtId="0" fontId="22" fillId="3" borderId="52" xfId="0" applyFont="1" applyFill="1" applyBorder="1" applyAlignment="1">
      <alignment vertical="center"/>
    </xf>
    <xf numFmtId="0" fontId="22" fillId="3" borderId="27" xfId="0" applyFont="1" applyFill="1" applyBorder="1" applyAlignment="1">
      <alignment vertical="center"/>
    </xf>
    <xf numFmtId="0" fontId="25" fillId="0" borderId="29" xfId="0" applyFont="1" applyBorder="1" applyAlignment="1">
      <alignment horizontal="left" vertical="center"/>
    </xf>
    <xf numFmtId="2" fontId="25" fillId="0" borderId="8" xfId="0" applyNumberFormat="1" applyFont="1" applyBorder="1"/>
    <xf numFmtId="10" fontId="19" fillId="0" borderId="8" xfId="1" applyNumberFormat="1" applyFont="1" applyBorder="1"/>
    <xf numFmtId="10" fontId="19" fillId="0" borderId="30" xfId="1" applyNumberFormat="1" applyFont="1" applyBorder="1"/>
    <xf numFmtId="2" fontId="19" fillId="0" borderId="2" xfId="0" applyNumberFormat="1" applyFont="1" applyBorder="1"/>
    <xf numFmtId="0" fontId="24" fillId="3" borderId="31" xfId="0" applyFont="1" applyFill="1" applyBorder="1" applyAlignment="1">
      <alignment horizontal="left" vertical="center"/>
    </xf>
    <xf numFmtId="10" fontId="24" fillId="3" borderId="11" xfId="1" applyNumberFormat="1" applyFont="1" applyFill="1" applyBorder="1"/>
    <xf numFmtId="10" fontId="24" fillId="3" borderId="32" xfId="1" applyNumberFormat="1" applyFont="1" applyFill="1" applyBorder="1"/>
    <xf numFmtId="2" fontId="24" fillId="3" borderId="2" xfId="0" applyNumberFormat="1" applyFont="1" applyFill="1" applyBorder="1"/>
    <xf numFmtId="0" fontId="24" fillId="2" borderId="0" xfId="0" applyFont="1" applyFill="1" applyAlignment="1">
      <alignment horizontal="center"/>
    </xf>
    <xf numFmtId="0" fontId="24" fillId="2" borderId="0" xfId="0" applyFont="1" applyFill="1"/>
    <xf numFmtId="0" fontId="24" fillId="3" borderId="0" xfId="0" applyFont="1" applyFill="1"/>
    <xf numFmtId="0" fontId="25" fillId="0" borderId="13" xfId="0" applyFont="1" applyBorder="1" applyAlignment="1">
      <alignment horizontal="left" vertical="center"/>
    </xf>
    <xf numFmtId="164" fontId="25" fillId="0" borderId="6" xfId="1" applyNumberFormat="1" applyFont="1" applyBorder="1"/>
    <xf numFmtId="10" fontId="19" fillId="0" borderId="6" xfId="1" applyNumberFormat="1" applyFont="1" applyBorder="1"/>
    <xf numFmtId="10" fontId="19" fillId="0" borderId="33" xfId="1" applyNumberFormat="1" applyFont="1" applyBorder="1"/>
    <xf numFmtId="0" fontId="19" fillId="0" borderId="0" xfId="0" applyFont="1" applyAlignment="1">
      <alignment wrapText="1"/>
    </xf>
    <xf numFmtId="2" fontId="20" fillId="0" borderId="0" xfId="0" applyNumberFormat="1" applyFont="1"/>
    <xf numFmtId="10" fontId="19" fillId="0" borderId="0" xfId="1" applyNumberFormat="1" applyFont="1"/>
    <xf numFmtId="10" fontId="19" fillId="2" borderId="7" xfId="1" applyNumberFormat="1" applyFont="1" applyFill="1" applyBorder="1"/>
    <xf numFmtId="0" fontId="24" fillId="3" borderId="13" xfId="0" applyFont="1" applyFill="1" applyBorder="1" applyAlignment="1">
      <alignment horizontal="left" vertical="center"/>
    </xf>
    <xf numFmtId="0" fontId="21" fillId="35" borderId="22" xfId="0" applyFont="1" applyFill="1" applyBorder="1" applyAlignment="1">
      <alignment wrapText="1"/>
    </xf>
    <xf numFmtId="2" fontId="20" fillId="36" borderId="67" xfId="0" applyNumberFormat="1" applyFont="1" applyFill="1" applyBorder="1" applyAlignment="1">
      <alignment wrapText="1"/>
    </xf>
    <xf numFmtId="2" fontId="20" fillId="36" borderId="59" xfId="0" applyNumberFormat="1" applyFont="1" applyFill="1" applyBorder="1" applyAlignment="1">
      <alignment wrapText="1"/>
    </xf>
    <xf numFmtId="10" fontId="26" fillId="0" borderId="42" xfId="1" applyNumberFormat="1" applyFont="1" applyBorder="1" applyAlignment="1">
      <alignment vertical="center"/>
    </xf>
    <xf numFmtId="0" fontId="24" fillId="3" borderId="14" xfId="0" applyFont="1" applyFill="1" applyBorder="1" applyAlignment="1">
      <alignment vertical="center"/>
    </xf>
    <xf numFmtId="0" fontId="24" fillId="3" borderId="34" xfId="0" applyFont="1" applyFill="1" applyBorder="1" applyAlignment="1">
      <alignment vertical="center"/>
    </xf>
    <xf numFmtId="0" fontId="24" fillId="3" borderId="25" xfId="0" applyFont="1" applyFill="1" applyBorder="1" applyAlignment="1">
      <alignment vertical="center"/>
    </xf>
    <xf numFmtId="2" fontId="23" fillId="2" borderId="28" xfId="0" applyNumberFormat="1" applyFont="1" applyFill="1" applyBorder="1"/>
    <xf numFmtId="2" fontId="23" fillId="2" borderId="38" xfId="0" applyNumberFormat="1" applyFont="1" applyFill="1" applyBorder="1"/>
    <xf numFmtId="10" fontId="22" fillId="2" borderId="38" xfId="0" applyNumberFormat="1" applyFont="1" applyFill="1" applyBorder="1" applyAlignment="1">
      <alignment vertical="center"/>
    </xf>
    <xf numFmtId="2" fontId="22" fillId="2" borderId="28" xfId="0" applyNumberFormat="1" applyFont="1" applyFill="1" applyBorder="1" applyAlignment="1">
      <alignment vertical="center"/>
    </xf>
    <xf numFmtId="2" fontId="23" fillId="2" borderId="34" xfId="0" applyNumberFormat="1" applyFont="1" applyFill="1" applyBorder="1"/>
    <xf numFmtId="10" fontId="22" fillId="2" borderId="14" xfId="1" applyNumberFormat="1" applyFont="1" applyFill="1" applyBorder="1" applyAlignment="1">
      <alignment horizontal="right" vertical="center"/>
    </xf>
    <xf numFmtId="10" fontId="26" fillId="2" borderId="34" xfId="0" applyNumberFormat="1" applyFont="1" applyFill="1" applyBorder="1" applyAlignment="1">
      <alignment vertical="center"/>
    </xf>
    <xf numFmtId="2" fontId="22" fillId="2" borderId="2" xfId="0" applyNumberFormat="1" applyFont="1" applyFill="1" applyBorder="1" applyAlignment="1">
      <alignment vertical="center"/>
    </xf>
    <xf numFmtId="0" fontId="25" fillId="0" borderId="13" xfId="0" applyFont="1" applyBorder="1"/>
    <xf numFmtId="2" fontId="25" fillId="0" borderId="6" xfId="0" applyNumberFormat="1" applyFont="1" applyBorder="1"/>
    <xf numFmtId="10" fontId="27" fillId="3" borderId="11" xfId="1" applyNumberFormat="1" applyFont="1" applyFill="1" applyBorder="1"/>
    <xf numFmtId="10" fontId="27" fillId="3" borderId="32" xfId="1" applyNumberFormat="1" applyFont="1" applyFill="1" applyBorder="1"/>
    <xf numFmtId="2" fontId="27" fillId="3" borderId="2" xfId="0" applyNumberFormat="1" applyFont="1" applyFill="1" applyBorder="1"/>
    <xf numFmtId="10" fontId="25" fillId="0" borderId="6" xfId="0" applyNumberFormat="1" applyFont="1" applyBorder="1"/>
    <xf numFmtId="10" fontId="25" fillId="0" borderId="6" xfId="1" applyNumberFormat="1" applyFont="1" applyBorder="1"/>
    <xf numFmtId="0" fontId="19" fillId="0" borderId="0" xfId="0" applyFont="1"/>
    <xf numFmtId="0" fontId="21" fillId="2" borderId="14" xfId="0" applyFont="1" applyFill="1" applyBorder="1"/>
    <xf numFmtId="2" fontId="24" fillId="3" borderId="40" xfId="0" applyNumberFormat="1" applyFont="1" applyFill="1" applyBorder="1"/>
    <xf numFmtId="2" fontId="21" fillId="3" borderId="6" xfId="0" applyNumberFormat="1" applyFont="1" applyFill="1" applyBorder="1"/>
    <xf numFmtId="0" fontId="24" fillId="2" borderId="13" xfId="0" applyFont="1" applyFill="1" applyBorder="1" applyAlignment="1">
      <alignment vertical="center"/>
    </xf>
    <xf numFmtId="0" fontId="24" fillId="2" borderId="10" xfId="0" applyFont="1" applyFill="1" applyBorder="1" applyAlignment="1">
      <alignment vertical="center"/>
    </xf>
    <xf numFmtId="0" fontId="24" fillId="2" borderId="2" xfId="0" applyFont="1" applyFill="1" applyBorder="1" applyAlignment="1">
      <alignment vertical="center"/>
    </xf>
    <xf numFmtId="0" fontId="23" fillId="2" borderId="17" xfId="0" applyFont="1" applyFill="1" applyBorder="1" applyAlignment="1">
      <alignment horizontal="left" vertical="center"/>
    </xf>
    <xf numFmtId="2" fontId="20" fillId="35" borderId="65" xfId="0" applyNumberFormat="1" applyFont="1" applyFill="1" applyBorder="1" applyAlignment="1">
      <alignment wrapText="1"/>
    </xf>
    <xf numFmtId="2" fontId="20" fillId="35" borderId="21" xfId="0" applyNumberFormat="1" applyFont="1" applyFill="1" applyBorder="1" applyAlignment="1">
      <alignment wrapText="1"/>
    </xf>
    <xf numFmtId="0" fontId="19" fillId="0" borderId="13" xfId="0" applyFont="1" applyBorder="1"/>
    <xf numFmtId="2" fontId="19" fillId="0" borderId="6" xfId="0" applyNumberFormat="1" applyFont="1" applyBorder="1"/>
    <xf numFmtId="0" fontId="24" fillId="3" borderId="37" xfId="0" applyFont="1" applyFill="1" applyBorder="1" applyAlignment="1">
      <alignment horizontal="left" vertical="center"/>
    </xf>
    <xf numFmtId="2" fontId="24" fillId="3" borderId="28" xfId="0" applyNumberFormat="1" applyFont="1" applyFill="1" applyBorder="1"/>
    <xf numFmtId="10" fontId="27" fillId="3" borderId="28" xfId="1" applyNumberFormat="1" applyFont="1" applyFill="1" applyBorder="1"/>
    <xf numFmtId="10" fontId="27" fillId="3" borderId="38" xfId="1" applyNumberFormat="1" applyFont="1" applyFill="1" applyBorder="1"/>
    <xf numFmtId="0" fontId="27" fillId="3" borderId="2" xfId="0" applyFont="1" applyFill="1" applyBorder="1"/>
    <xf numFmtId="0" fontId="19" fillId="0" borderId="19" xfId="0" applyFont="1" applyBorder="1" applyAlignment="1">
      <alignment horizontal="left" vertical="center"/>
    </xf>
    <xf numFmtId="10" fontId="19" fillId="0" borderId="2" xfId="1" applyNumberFormat="1" applyFont="1" applyBorder="1"/>
    <xf numFmtId="10" fontId="19" fillId="0" borderId="3" xfId="1" applyNumberFormat="1" applyFont="1" applyBorder="1"/>
    <xf numFmtId="0" fontId="19" fillId="0" borderId="19" xfId="0" applyFont="1" applyBorder="1"/>
    <xf numFmtId="0" fontId="24" fillId="3" borderId="19" xfId="0" applyFont="1" applyFill="1" applyBorder="1" applyAlignment="1">
      <alignment horizontal="left" vertical="center"/>
    </xf>
    <xf numFmtId="164" fontId="24" fillId="3" borderId="2" xfId="1" applyNumberFormat="1" applyFont="1" applyFill="1" applyBorder="1"/>
    <xf numFmtId="164" fontId="24" fillId="3" borderId="19" xfId="1" applyNumberFormat="1" applyFont="1" applyFill="1" applyBorder="1"/>
    <xf numFmtId="10" fontId="27" fillId="3" borderId="3" xfId="1" applyNumberFormat="1" applyFont="1" applyFill="1" applyBorder="1"/>
    <xf numFmtId="0" fontId="21" fillId="0" borderId="26" xfId="0" applyFont="1" applyBorder="1" applyAlignment="1">
      <alignment horizontal="center" vertical="center" wrapText="1"/>
    </xf>
    <xf numFmtId="10" fontId="21" fillId="0" borderId="26" xfId="0" applyNumberFormat="1" applyFont="1" applyBorder="1" applyAlignment="1">
      <alignment horizontal="center" vertical="top" wrapText="1"/>
    </xf>
    <xf numFmtId="10" fontId="21" fillId="0" borderId="26" xfId="1" applyNumberFormat="1" applyFont="1" applyBorder="1" applyAlignment="1">
      <alignment horizontal="center" vertical="top" wrapText="1"/>
    </xf>
    <xf numFmtId="2" fontId="21" fillId="0" borderId="26" xfId="0" applyNumberFormat="1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0" fontId="20" fillId="0" borderId="1" xfId="0" applyFont="1" applyBorder="1"/>
    <xf numFmtId="0" fontId="20" fillId="0" borderId="63" xfId="0" applyFont="1" applyBorder="1"/>
    <xf numFmtId="10" fontId="22" fillId="0" borderId="39" xfId="0" applyNumberFormat="1" applyFont="1" applyBorder="1"/>
    <xf numFmtId="2" fontId="20" fillId="3" borderId="42" xfId="0" applyNumberFormat="1" applyFont="1" applyFill="1" applyBorder="1"/>
    <xf numFmtId="2" fontId="22" fillId="0" borderId="41" xfId="0" applyNumberFormat="1" applyFont="1" applyBorder="1"/>
    <xf numFmtId="2" fontId="22" fillId="3" borderId="25" xfId="0" applyNumberFormat="1" applyFont="1" applyFill="1" applyBorder="1"/>
    <xf numFmtId="10" fontId="22" fillId="0" borderId="11" xfId="0" applyNumberFormat="1" applyFont="1" applyBorder="1"/>
    <xf numFmtId="2" fontId="22" fillId="0" borderId="11" xfId="0" applyNumberFormat="1" applyFont="1" applyBorder="1"/>
    <xf numFmtId="0" fontId="24" fillId="3" borderId="62" xfId="0" applyFont="1" applyFill="1" applyBorder="1" applyAlignment="1">
      <alignment horizontal="left" vertical="center"/>
    </xf>
    <xf numFmtId="2" fontId="22" fillId="3" borderId="40" xfId="0" applyNumberFormat="1" applyFont="1" applyFill="1" applyBorder="1"/>
    <xf numFmtId="2" fontId="22" fillId="0" borderId="39" xfId="0" applyNumberFormat="1" applyFont="1" applyBorder="1"/>
    <xf numFmtId="2" fontId="21" fillId="0" borderId="28" xfId="0" applyNumberFormat="1" applyFont="1" applyBorder="1"/>
    <xf numFmtId="2" fontId="20" fillId="3" borderId="53" xfId="0" applyNumberFormat="1" applyFont="1" applyFill="1" applyBorder="1"/>
    <xf numFmtId="2" fontId="22" fillId="3" borderId="41" xfId="0" applyNumberFormat="1" applyFont="1" applyFill="1" applyBorder="1"/>
    <xf numFmtId="2" fontId="21" fillId="2" borderId="52" xfId="0" applyNumberFormat="1" applyFont="1" applyFill="1" applyBorder="1"/>
    <xf numFmtId="10" fontId="22" fillId="2" borderId="8" xfId="0" applyNumberFormat="1" applyFont="1" applyFill="1" applyBorder="1"/>
    <xf numFmtId="2" fontId="22" fillId="2" borderId="8" xfId="0" applyNumberFormat="1" applyFont="1" applyFill="1" applyBorder="1"/>
    <xf numFmtId="2" fontId="20" fillId="3" borderId="25" xfId="0" applyNumberFormat="1" applyFont="1" applyFill="1" applyBorder="1"/>
    <xf numFmtId="2" fontId="20" fillId="3" borderId="52" xfId="0" applyNumberFormat="1" applyFont="1" applyFill="1" applyBorder="1"/>
    <xf numFmtId="10" fontId="22" fillId="3" borderId="8" xfId="0" applyNumberFormat="1" applyFont="1" applyFill="1" applyBorder="1"/>
    <xf numFmtId="2" fontId="22" fillId="3" borderId="8" xfId="0" applyNumberFormat="1" applyFont="1" applyFill="1" applyBorder="1"/>
    <xf numFmtId="2" fontId="22" fillId="0" borderId="6" xfId="0" applyNumberFormat="1" applyFont="1" applyBorder="1"/>
    <xf numFmtId="39" fontId="20" fillId="3" borderId="26" xfId="0" applyNumberFormat="1" applyFont="1" applyFill="1" applyBorder="1"/>
    <xf numFmtId="2" fontId="22" fillId="3" borderId="6" xfId="0" applyNumberFormat="1" applyFont="1" applyFill="1" applyBorder="1"/>
    <xf numFmtId="2" fontId="20" fillId="2" borderId="26" xfId="0" applyNumberFormat="1" applyFont="1" applyFill="1" applyBorder="1"/>
    <xf numFmtId="2" fontId="20" fillId="36" borderId="68" xfId="0" applyNumberFormat="1" applyFont="1" applyFill="1" applyBorder="1" applyAlignment="1">
      <alignment wrapText="1"/>
    </xf>
    <xf numFmtId="2" fontId="21" fillId="0" borderId="32" xfId="0" applyNumberFormat="1" applyFont="1" applyBorder="1"/>
    <xf numFmtId="2" fontId="21" fillId="0" borderId="13" xfId="0" applyNumberFormat="1" applyFont="1" applyBorder="1"/>
    <xf numFmtId="2" fontId="22" fillId="0" borderId="25" xfId="0" applyNumberFormat="1" applyFont="1" applyBorder="1"/>
    <xf numFmtId="2" fontId="22" fillId="3" borderId="11" xfId="0" applyNumberFormat="1" applyFont="1" applyFill="1" applyBorder="1"/>
    <xf numFmtId="0" fontId="21" fillId="35" borderId="6" xfId="0" applyFont="1" applyFill="1" applyBorder="1" applyAlignment="1">
      <alignment horizontal="right" wrapText="1"/>
    </xf>
    <xf numFmtId="2" fontId="21" fillId="35" borderId="34" xfId="0" applyNumberFormat="1" applyFont="1" applyFill="1" applyBorder="1" applyAlignment="1">
      <alignment horizontal="right" wrapText="1"/>
    </xf>
    <xf numFmtId="2" fontId="20" fillId="3" borderId="25" xfId="0" applyNumberFormat="1" applyFont="1" applyFill="1" applyBorder="1" applyAlignment="1">
      <alignment horizontal="right" wrapText="1"/>
    </xf>
    <xf numFmtId="2" fontId="20" fillId="3" borderId="15" xfId="0" applyNumberFormat="1" applyFont="1" applyFill="1" applyBorder="1" applyAlignment="1">
      <alignment horizontal="right" wrapText="1"/>
    </xf>
    <xf numFmtId="0" fontId="20" fillId="3" borderId="26" xfId="0" applyFont="1" applyFill="1" applyBorder="1" applyAlignment="1">
      <alignment horizontal="right" wrapText="1"/>
    </xf>
    <xf numFmtId="2" fontId="20" fillId="3" borderId="35" xfId="0" applyNumberFormat="1" applyFont="1" applyFill="1" applyBorder="1"/>
    <xf numFmtId="2" fontId="22" fillId="3" borderId="18" xfId="0" applyNumberFormat="1" applyFont="1" applyFill="1" applyBorder="1"/>
    <xf numFmtId="2" fontId="22" fillId="0" borderId="18" xfId="0" applyNumberFormat="1" applyFont="1" applyBorder="1"/>
    <xf numFmtId="2" fontId="21" fillId="3" borderId="26" xfId="0" applyNumberFormat="1" applyFont="1" applyFill="1" applyBorder="1"/>
    <xf numFmtId="2" fontId="21" fillId="3" borderId="13" xfId="0" applyNumberFormat="1" applyFont="1" applyFill="1" applyBorder="1"/>
    <xf numFmtId="2" fontId="21" fillId="0" borderId="33" xfId="0" applyNumberFormat="1" applyFont="1" applyBorder="1"/>
    <xf numFmtId="2" fontId="21" fillId="0" borderId="34" xfId="0" applyNumberFormat="1" applyFont="1" applyBorder="1"/>
    <xf numFmtId="10" fontId="28" fillId="3" borderId="6" xfId="0" applyNumberFormat="1" applyFont="1" applyFill="1" applyBorder="1"/>
    <xf numFmtId="2" fontId="28" fillId="3" borderId="25" xfId="0" applyNumberFormat="1" applyFont="1" applyFill="1" applyBorder="1"/>
    <xf numFmtId="2" fontId="21" fillId="0" borderId="42" xfId="0" applyNumberFormat="1" applyFont="1" applyBorder="1"/>
    <xf numFmtId="2" fontId="23" fillId="0" borderId="6" xfId="0" applyNumberFormat="1" applyFont="1" applyBorder="1"/>
    <xf numFmtId="2" fontId="23" fillId="0" borderId="14" xfId="0" applyNumberFormat="1" applyFont="1" applyBorder="1"/>
    <xf numFmtId="2" fontId="23" fillId="0" borderId="0" xfId="0" applyNumberFormat="1" applyFont="1"/>
    <xf numFmtId="2" fontId="21" fillId="0" borderId="0" xfId="0" applyNumberFormat="1" applyFont="1"/>
    <xf numFmtId="2" fontId="22" fillId="0" borderId="8" xfId="0" applyNumberFormat="1" applyFont="1" applyBorder="1"/>
    <xf numFmtId="2" fontId="28" fillId="3" borderId="6" xfId="0" applyNumberFormat="1" applyFont="1" applyFill="1" applyBorder="1"/>
    <xf numFmtId="2" fontId="29" fillId="3" borderId="2" xfId="0" applyNumberFormat="1" applyFont="1" applyFill="1" applyBorder="1"/>
    <xf numFmtId="10" fontId="20" fillId="3" borderId="8" xfId="0" applyNumberFormat="1" applyFont="1" applyFill="1" applyBorder="1"/>
    <xf numFmtId="10" fontId="20" fillId="3" borderId="18" xfId="0" applyNumberFormat="1" applyFont="1" applyFill="1" applyBorder="1"/>
    <xf numFmtId="0" fontId="25" fillId="0" borderId="28" xfId="0" applyFont="1" applyBorder="1"/>
    <xf numFmtId="0" fontId="25" fillId="0" borderId="7" xfId="0" applyFont="1" applyBorder="1"/>
    <xf numFmtId="0" fontId="25" fillId="3" borderId="2" xfId="0" applyFont="1" applyFill="1" applyBorder="1"/>
    <xf numFmtId="10" fontId="25" fillId="0" borderId="2" xfId="0" applyNumberFormat="1" applyFont="1" applyBorder="1" applyAlignment="1">
      <alignment horizontal="right"/>
    </xf>
    <xf numFmtId="10" fontId="20" fillId="3" borderId="2" xfId="1" applyNumberFormat="1" applyFont="1" applyFill="1" applyBorder="1"/>
    <xf numFmtId="0" fontId="19" fillId="0" borderId="62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64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42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_April06 - March 07 ex ECGC;" xfId="2" xr:uid="{00000000-0005-0000-0000-00001B000000}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1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9"/>
  <sheetViews>
    <sheetView zoomScaleNormal="100" workbookViewId="0">
      <pane ySplit="3" topLeftCell="A61" activePane="bottomLeft" state="frozen"/>
      <selection pane="bottomLeft" activeCell="G77" sqref="G77"/>
    </sheetView>
  </sheetViews>
  <sheetFormatPr defaultColWidth="20.5703125" defaultRowHeight="51" customHeight="1" x14ac:dyDescent="0.35"/>
  <cols>
    <col min="1" max="1" width="38.140625" style="2" customWidth="1"/>
    <col min="2" max="9" width="16.7109375" style="2" customWidth="1"/>
    <col min="10" max="16384" width="20.5703125" style="2"/>
  </cols>
  <sheetData>
    <row r="1" spans="1:18" ht="24.95" customHeight="1" x14ac:dyDescent="0.35">
      <c r="A1" s="410" t="s">
        <v>82</v>
      </c>
      <c r="B1" s="411"/>
      <c r="C1" s="411"/>
      <c r="D1" s="411"/>
      <c r="E1" s="411"/>
      <c r="F1" s="411"/>
      <c r="G1" s="411"/>
      <c r="H1" s="411"/>
      <c r="I1" s="412"/>
      <c r="J1" s="1"/>
      <c r="K1" s="1"/>
      <c r="L1" s="1"/>
      <c r="M1" s="1"/>
      <c r="N1" s="1"/>
      <c r="O1" s="1"/>
      <c r="P1" s="1"/>
      <c r="Q1" s="1"/>
      <c r="R1" s="1"/>
    </row>
    <row r="2" spans="1:18" ht="24.95" customHeight="1" thickBot="1" x14ac:dyDescent="0.4">
      <c r="A2" s="413"/>
      <c r="B2" s="414"/>
      <c r="C2" s="414"/>
      <c r="D2" s="414"/>
      <c r="E2" s="414"/>
      <c r="F2" s="414"/>
      <c r="G2" s="414"/>
      <c r="H2" s="414"/>
      <c r="I2" s="415"/>
      <c r="J2" s="3"/>
      <c r="K2" s="3"/>
      <c r="L2" s="3"/>
      <c r="M2" s="3"/>
      <c r="N2" s="3"/>
      <c r="O2" s="3"/>
      <c r="P2" s="3"/>
      <c r="Q2" s="3"/>
      <c r="R2" s="3"/>
    </row>
    <row r="3" spans="1:18" ht="103.5" customHeight="1" thickBot="1" x14ac:dyDescent="0.4">
      <c r="A3" s="4"/>
      <c r="B3" s="5" t="s">
        <v>48</v>
      </c>
      <c r="C3" s="5" t="s">
        <v>49</v>
      </c>
      <c r="D3" s="5" t="s">
        <v>50</v>
      </c>
      <c r="E3" s="5" t="s">
        <v>51</v>
      </c>
      <c r="F3" s="6" t="s">
        <v>80</v>
      </c>
      <c r="G3" s="7" t="s">
        <v>13</v>
      </c>
      <c r="H3" s="8" t="s">
        <v>14</v>
      </c>
      <c r="I3" s="9" t="s">
        <v>15</v>
      </c>
    </row>
    <row r="4" spans="1:18" ht="24.95" customHeight="1" x14ac:dyDescent="0.35">
      <c r="A4" s="10" t="s">
        <v>62</v>
      </c>
      <c r="B4" s="11"/>
      <c r="C4" s="11"/>
      <c r="D4" s="11"/>
      <c r="E4" s="11"/>
      <c r="F4" s="11"/>
      <c r="G4" s="12"/>
      <c r="H4" s="12"/>
      <c r="I4" s="11"/>
    </row>
    <row r="5" spans="1:18" ht="24.95" customHeight="1" thickBot="1" x14ac:dyDescent="0.4">
      <c r="A5" s="13" t="s">
        <v>71</v>
      </c>
      <c r="B5" s="14">
        <v>0</v>
      </c>
      <c r="C5" s="15">
        <v>64.12</v>
      </c>
      <c r="D5" s="15">
        <v>0</v>
      </c>
      <c r="E5" s="15">
        <v>0</v>
      </c>
      <c r="F5" s="14">
        <f>B5+C5+D5+E5</f>
        <v>64.12</v>
      </c>
      <c r="G5" s="16">
        <f>(F5-F6)/F6</f>
        <v>2.6185101580135446</v>
      </c>
      <c r="H5" s="17">
        <f>F5/$F$76</f>
        <v>1.7243530717795581E-3</v>
      </c>
      <c r="I5" s="18">
        <f>F5-F6</f>
        <v>46.400000000000006</v>
      </c>
    </row>
    <row r="6" spans="1:18" ht="24.95" customHeight="1" thickBot="1" x14ac:dyDescent="0.4">
      <c r="A6" s="19" t="s">
        <v>35</v>
      </c>
      <c r="B6" s="20">
        <v>0</v>
      </c>
      <c r="C6" s="21">
        <v>17.72</v>
      </c>
      <c r="D6" s="22">
        <v>0</v>
      </c>
      <c r="E6" s="21">
        <v>0</v>
      </c>
      <c r="F6" s="20">
        <f t="shared" ref="F6:F40" si="0">B6+C6+D6+E6</f>
        <v>17.72</v>
      </c>
      <c r="G6" s="23"/>
      <c r="H6" s="24"/>
      <c r="I6" s="19"/>
    </row>
    <row r="7" spans="1:18" ht="24.95" customHeight="1" thickBot="1" x14ac:dyDescent="0.4">
      <c r="A7" s="25" t="s">
        <v>19</v>
      </c>
      <c r="B7" s="26">
        <v>468.38</v>
      </c>
      <c r="C7" s="26">
        <v>945.23</v>
      </c>
      <c r="D7" s="26">
        <v>246.42</v>
      </c>
      <c r="E7" s="27">
        <v>99.17</v>
      </c>
      <c r="F7" s="28">
        <f>B7+C7+D7+E7</f>
        <v>1759.2000000000003</v>
      </c>
      <c r="G7" s="29">
        <f>(F7-F8)/F8</f>
        <v>-4.5899025398219939E-2</v>
      </c>
      <c r="H7" s="29">
        <f>F7/$F$76</f>
        <v>4.7309449842086695E-2</v>
      </c>
      <c r="I7" s="30">
        <f>F7-F8</f>
        <v>-84.629999999999882</v>
      </c>
    </row>
    <row r="8" spans="1:18" ht="24.95" customHeight="1" thickBot="1" x14ac:dyDescent="0.4">
      <c r="A8" s="31" t="s">
        <v>16</v>
      </c>
      <c r="B8" s="32">
        <v>404.68</v>
      </c>
      <c r="C8" s="32">
        <v>965.69</v>
      </c>
      <c r="D8" s="33">
        <v>363.92</v>
      </c>
      <c r="E8" s="34">
        <v>109.54</v>
      </c>
      <c r="F8" s="35">
        <f t="shared" si="0"/>
        <v>1843.8300000000002</v>
      </c>
      <c r="G8" s="36"/>
      <c r="H8" s="37"/>
      <c r="I8" s="38"/>
    </row>
    <row r="9" spans="1:18" ht="24.95" customHeight="1" thickBot="1" x14ac:dyDescent="0.4">
      <c r="A9" s="25" t="s">
        <v>23</v>
      </c>
      <c r="B9" s="26">
        <v>13.05</v>
      </c>
      <c r="C9" s="26">
        <v>192.15</v>
      </c>
      <c r="D9" s="39">
        <v>0</v>
      </c>
      <c r="E9" s="26">
        <v>82.93</v>
      </c>
      <c r="F9" s="40">
        <f t="shared" si="0"/>
        <v>288.13</v>
      </c>
      <c r="G9" s="29">
        <f t="shared" ref="G9:G41" si="1">(F9-F10)/F10</f>
        <v>0.17335885323342562</v>
      </c>
      <c r="H9" s="29">
        <f>F9/$F$76</f>
        <v>7.7485628598228948E-3</v>
      </c>
      <c r="I9" s="30">
        <f>F9-F10</f>
        <v>42.569999999999993</v>
      </c>
    </row>
    <row r="10" spans="1:18" ht="24.95" customHeight="1" thickBot="1" x14ac:dyDescent="0.4">
      <c r="A10" s="31" t="s">
        <v>16</v>
      </c>
      <c r="B10" s="32">
        <v>8.15</v>
      </c>
      <c r="C10" s="32">
        <v>175.18</v>
      </c>
      <c r="D10" s="41">
        <v>0</v>
      </c>
      <c r="E10" s="32">
        <v>62.23</v>
      </c>
      <c r="F10" s="21">
        <f t="shared" si="0"/>
        <v>245.56</v>
      </c>
      <c r="G10" s="37"/>
      <c r="H10" s="37"/>
      <c r="I10" s="38"/>
    </row>
    <row r="11" spans="1:18" ht="24.95" customHeight="1" thickBot="1" x14ac:dyDescent="0.4">
      <c r="A11" s="25" t="s">
        <v>20</v>
      </c>
      <c r="B11" s="42">
        <v>176.39</v>
      </c>
      <c r="C11" s="43">
        <v>70.430000000000007</v>
      </c>
      <c r="D11" s="43">
        <v>-5.6</v>
      </c>
      <c r="E11" s="43">
        <v>1.45</v>
      </c>
      <c r="F11" s="44">
        <f t="shared" si="0"/>
        <v>242.67</v>
      </c>
      <c r="G11" s="29">
        <f t="shared" si="1"/>
        <v>0.24427011229041679</v>
      </c>
      <c r="H11" s="29">
        <f>F11/$F$76</f>
        <v>6.5260255759317732E-3</v>
      </c>
      <c r="I11" s="30">
        <f>F11-F12</f>
        <v>47.639999999999986</v>
      </c>
    </row>
    <row r="12" spans="1:18" ht="24.95" customHeight="1" thickBot="1" x14ac:dyDescent="0.4">
      <c r="A12" s="31" t="s">
        <v>16</v>
      </c>
      <c r="B12" s="45">
        <v>158.63999999999999</v>
      </c>
      <c r="C12" s="45">
        <v>34.36</v>
      </c>
      <c r="D12" s="45">
        <v>0</v>
      </c>
      <c r="E12" s="45">
        <v>2.0299999999999998</v>
      </c>
      <c r="F12" s="21">
        <f t="shared" si="0"/>
        <v>195.03</v>
      </c>
      <c r="G12" s="46"/>
      <c r="H12" s="46"/>
      <c r="I12" s="38"/>
    </row>
    <row r="13" spans="1:18" ht="24.95" customHeight="1" thickBot="1" x14ac:dyDescent="0.4">
      <c r="A13" s="13" t="s">
        <v>69</v>
      </c>
      <c r="B13" s="47">
        <v>0.03</v>
      </c>
      <c r="C13" s="47">
        <v>25.87</v>
      </c>
      <c r="D13" s="47">
        <v>0</v>
      </c>
      <c r="E13" s="47">
        <v>0</v>
      </c>
      <c r="F13" s="40">
        <f t="shared" si="0"/>
        <v>25.900000000000002</v>
      </c>
      <c r="G13" s="48">
        <f t="shared" si="1"/>
        <v>-0.72153531878292654</v>
      </c>
      <c r="H13" s="48">
        <f>F13/$F$76</f>
        <v>6.965181621816992E-4</v>
      </c>
      <c r="I13" s="30">
        <f>F13-F14</f>
        <v>-67.11</v>
      </c>
    </row>
    <row r="14" spans="1:18" ht="24.95" customHeight="1" thickBot="1" x14ac:dyDescent="0.4">
      <c r="A14" s="31" t="s">
        <v>16</v>
      </c>
      <c r="B14" s="49">
        <v>0</v>
      </c>
      <c r="C14" s="50">
        <v>93.01</v>
      </c>
      <c r="D14" s="49">
        <v>0</v>
      </c>
      <c r="E14" s="45">
        <v>0</v>
      </c>
      <c r="F14" s="21">
        <f t="shared" si="0"/>
        <v>93.01</v>
      </c>
      <c r="G14" s="51"/>
      <c r="H14" s="51"/>
      <c r="I14" s="38"/>
    </row>
    <row r="15" spans="1:18" s="57" customFormat="1" ht="24.95" customHeight="1" thickBot="1" x14ac:dyDescent="0.4">
      <c r="A15" s="25" t="s">
        <v>75</v>
      </c>
      <c r="B15" s="52">
        <v>4.45</v>
      </c>
      <c r="C15" s="53">
        <v>42.9</v>
      </c>
      <c r="D15" s="53">
        <v>0</v>
      </c>
      <c r="E15" s="53">
        <v>0</v>
      </c>
      <c r="F15" s="54">
        <f>B15+C15+D15+E15</f>
        <v>47.35</v>
      </c>
      <c r="G15" s="55">
        <f t="shared" ref="G15" si="2">(F15-F16)/F16</f>
        <v>0.11938534278959803</v>
      </c>
      <c r="H15" s="55">
        <f>F15/$F$76</f>
        <v>1.2733642849151914E-3</v>
      </c>
      <c r="I15" s="56">
        <f>F15-F16</f>
        <v>5.0499999999999972</v>
      </c>
    </row>
    <row r="16" spans="1:18" ht="24.95" customHeight="1" thickBot="1" x14ac:dyDescent="0.4">
      <c r="A16" s="31" t="s">
        <v>16</v>
      </c>
      <c r="B16" s="58">
        <v>0.84</v>
      </c>
      <c r="C16" s="59">
        <v>41.46</v>
      </c>
      <c r="D16" s="60">
        <v>0</v>
      </c>
      <c r="E16" s="60">
        <v>0</v>
      </c>
      <c r="F16" s="21">
        <f>B16+C16+D16+E16</f>
        <v>42.300000000000004</v>
      </c>
      <c r="G16" s="51"/>
      <c r="H16" s="51"/>
      <c r="I16" s="38"/>
    </row>
    <row r="17" spans="1:9" ht="24.95" customHeight="1" thickBot="1" x14ac:dyDescent="0.4">
      <c r="A17" s="61" t="s">
        <v>21</v>
      </c>
      <c r="B17" s="62">
        <v>55.97</v>
      </c>
      <c r="C17" s="63">
        <v>176.56</v>
      </c>
      <c r="D17" s="63">
        <v>0.04</v>
      </c>
      <c r="E17" s="64">
        <v>11.53</v>
      </c>
      <c r="F17" s="65">
        <f t="shared" si="0"/>
        <v>244.1</v>
      </c>
      <c r="G17" s="48">
        <f t="shared" si="1"/>
        <v>0.29688662203804056</v>
      </c>
      <c r="H17" s="29">
        <f>F17/$F$76</f>
        <v>6.564481984114006E-3</v>
      </c>
      <c r="I17" s="30">
        <f>F17-F18</f>
        <v>55.879999999999995</v>
      </c>
    </row>
    <row r="18" spans="1:9" ht="24.95" customHeight="1" thickBot="1" x14ac:dyDescent="0.4">
      <c r="A18" s="31" t="s">
        <v>16</v>
      </c>
      <c r="B18" s="66">
        <v>36.57</v>
      </c>
      <c r="C18" s="67">
        <v>135.59</v>
      </c>
      <c r="D18" s="67">
        <v>4.54</v>
      </c>
      <c r="E18" s="68">
        <v>11.52</v>
      </c>
      <c r="F18" s="69">
        <f t="shared" si="0"/>
        <v>188.22</v>
      </c>
      <c r="G18" s="37"/>
      <c r="H18" s="46"/>
      <c r="I18" s="38"/>
    </row>
    <row r="19" spans="1:9" ht="24.95" customHeight="1" thickBot="1" x14ac:dyDescent="0.4">
      <c r="A19" s="25" t="s">
        <v>70</v>
      </c>
      <c r="B19" s="43">
        <v>0.98</v>
      </c>
      <c r="C19" s="43">
        <v>13.86</v>
      </c>
      <c r="D19" s="43">
        <v>0</v>
      </c>
      <c r="E19" s="43">
        <v>7.57</v>
      </c>
      <c r="F19" s="40">
        <f t="shared" si="0"/>
        <v>22.41</v>
      </c>
      <c r="G19" s="29">
        <f t="shared" si="1"/>
        <v>0.90237691001697806</v>
      </c>
      <c r="H19" s="29">
        <f>F19/$F$76</f>
        <v>6.0266301214254351E-4</v>
      </c>
      <c r="I19" s="30">
        <f>F19-F20</f>
        <v>10.63</v>
      </c>
    </row>
    <row r="20" spans="1:9" ht="24.95" customHeight="1" thickBot="1" x14ac:dyDescent="0.4">
      <c r="A20" s="31" t="s">
        <v>16</v>
      </c>
      <c r="B20" s="45">
        <v>6.37</v>
      </c>
      <c r="C20" s="45">
        <v>2.38</v>
      </c>
      <c r="D20" s="45">
        <v>0</v>
      </c>
      <c r="E20" s="45">
        <v>3.03</v>
      </c>
      <c r="F20" s="21">
        <f t="shared" si="0"/>
        <v>11.78</v>
      </c>
      <c r="G20" s="37"/>
      <c r="H20" s="37"/>
      <c r="I20" s="38"/>
    </row>
    <row r="21" spans="1:9" ht="24.95" customHeight="1" thickBot="1" x14ac:dyDescent="0.4">
      <c r="A21" s="25" t="s">
        <v>55</v>
      </c>
      <c r="B21" s="70">
        <v>447.09</v>
      </c>
      <c r="C21" s="70">
        <v>461.42</v>
      </c>
      <c r="D21" s="71">
        <v>0</v>
      </c>
      <c r="E21" s="72">
        <v>23.92</v>
      </c>
      <c r="F21" s="40">
        <f>B21+C21+D21+E21</f>
        <v>932.43</v>
      </c>
      <c r="G21" s="29">
        <f t="shared" si="1"/>
        <v>-6.7429374920109017E-3</v>
      </c>
      <c r="H21" s="29">
        <f>F21/$F$76</f>
        <v>2.5075460616335202E-2</v>
      </c>
      <c r="I21" s="30">
        <f>F21-F22</f>
        <v>-6.3300000000001546</v>
      </c>
    </row>
    <row r="22" spans="1:9" ht="24.95" customHeight="1" thickBot="1" x14ac:dyDescent="0.4">
      <c r="A22" s="31" t="s">
        <v>16</v>
      </c>
      <c r="B22" s="73">
        <v>379.54</v>
      </c>
      <c r="C22" s="73">
        <v>438.62</v>
      </c>
      <c r="D22" s="74">
        <v>100.65</v>
      </c>
      <c r="E22" s="73">
        <v>19.95</v>
      </c>
      <c r="F22" s="21">
        <f>B22+C22+D22+E22</f>
        <v>938.7600000000001</v>
      </c>
      <c r="G22" s="37"/>
      <c r="H22" s="37"/>
      <c r="I22" s="38"/>
    </row>
    <row r="23" spans="1:9" ht="24.95" customHeight="1" thickBot="1" x14ac:dyDescent="0.4">
      <c r="A23" s="61" t="s">
        <v>56</v>
      </c>
      <c r="B23" s="75">
        <v>405.07</v>
      </c>
      <c r="C23" s="26">
        <v>1593.65</v>
      </c>
      <c r="D23" s="26">
        <v>2.63</v>
      </c>
      <c r="E23" s="76">
        <v>114.68</v>
      </c>
      <c r="F23" s="65">
        <f t="shared" si="0"/>
        <v>2116.0300000000002</v>
      </c>
      <c r="G23" s="29">
        <f t="shared" si="1"/>
        <v>0.19952269197192854</v>
      </c>
      <c r="H23" s="29">
        <f>F23/$F$76</f>
        <v>5.6905533850244827E-2</v>
      </c>
      <c r="I23" s="30">
        <f>F23-F24</f>
        <v>351.97000000000025</v>
      </c>
    </row>
    <row r="24" spans="1:9" ht="24.95" customHeight="1" thickBot="1" x14ac:dyDescent="0.4">
      <c r="A24" s="31" t="s">
        <v>16</v>
      </c>
      <c r="B24" s="77">
        <v>728.28</v>
      </c>
      <c r="C24" s="77">
        <v>881.91</v>
      </c>
      <c r="D24" s="77">
        <v>15.86</v>
      </c>
      <c r="E24" s="77">
        <v>138.01</v>
      </c>
      <c r="F24" s="21">
        <f t="shared" si="0"/>
        <v>1764.06</v>
      </c>
      <c r="G24" s="37"/>
      <c r="H24" s="37"/>
      <c r="I24" s="38"/>
    </row>
    <row r="25" spans="1:9" ht="24.95" customHeight="1" thickBot="1" x14ac:dyDescent="0.4">
      <c r="A25" s="25" t="s">
        <v>57</v>
      </c>
      <c r="B25" s="26">
        <v>113.52</v>
      </c>
      <c r="C25" s="26">
        <v>736.62</v>
      </c>
      <c r="D25" s="26">
        <v>130.69999999999999</v>
      </c>
      <c r="E25" s="26">
        <v>2.71</v>
      </c>
      <c r="F25" s="40">
        <f t="shared" si="0"/>
        <v>983.55</v>
      </c>
      <c r="G25" s="29">
        <f t="shared" si="1"/>
        <v>0.70350035505828146</v>
      </c>
      <c r="H25" s="29">
        <f>F25/$F$76</f>
        <v>2.6450209977367189E-2</v>
      </c>
      <c r="I25" s="30">
        <f>F25-F26</f>
        <v>406.17999999999995</v>
      </c>
    </row>
    <row r="26" spans="1:9" ht="24.95" customHeight="1" thickBot="1" x14ac:dyDescent="0.4">
      <c r="A26" s="31" t="s">
        <v>16</v>
      </c>
      <c r="B26" s="32">
        <v>97.78</v>
      </c>
      <c r="C26" s="32">
        <v>402.83</v>
      </c>
      <c r="D26" s="32">
        <v>73.930000000000007</v>
      </c>
      <c r="E26" s="32">
        <v>2.83</v>
      </c>
      <c r="F26" s="21">
        <f t="shared" si="0"/>
        <v>577.37</v>
      </c>
      <c r="G26" s="37"/>
      <c r="H26" s="37"/>
      <c r="I26" s="38"/>
    </row>
    <row r="27" spans="1:9" ht="24.95" customHeight="1" thickBot="1" x14ac:dyDescent="0.4">
      <c r="A27" s="25" t="s">
        <v>54</v>
      </c>
      <c r="B27" s="78">
        <v>27.51</v>
      </c>
      <c r="C27" s="78">
        <v>46.27</v>
      </c>
      <c r="D27" s="78">
        <v>0</v>
      </c>
      <c r="E27" s="78">
        <v>0</v>
      </c>
      <c r="F27" s="40">
        <f t="shared" si="0"/>
        <v>73.78</v>
      </c>
      <c r="G27" s="29">
        <f t="shared" si="1"/>
        <v>0.94772967265047547</v>
      </c>
      <c r="H27" s="29">
        <f>F27/$F$76</f>
        <v>1.9841355214581377E-3</v>
      </c>
      <c r="I27" s="30">
        <f>F27-F28</f>
        <v>35.900000000000006</v>
      </c>
    </row>
    <row r="28" spans="1:9" ht="24.95" customHeight="1" thickBot="1" x14ac:dyDescent="0.4">
      <c r="A28" s="79" t="s">
        <v>16</v>
      </c>
      <c r="B28" s="80">
        <v>24.59</v>
      </c>
      <c r="C28" s="41">
        <v>13.29</v>
      </c>
      <c r="D28" s="41">
        <v>0</v>
      </c>
      <c r="E28" s="81">
        <v>0</v>
      </c>
      <c r="F28" s="82">
        <f t="shared" si="0"/>
        <v>37.879999999999995</v>
      </c>
      <c r="G28" s="37"/>
      <c r="H28" s="37"/>
      <c r="I28" s="38"/>
    </row>
    <row r="29" spans="1:9" ht="24.95" customHeight="1" thickBot="1" x14ac:dyDescent="0.4">
      <c r="A29" s="25" t="s">
        <v>76</v>
      </c>
      <c r="B29" s="43">
        <v>18.18</v>
      </c>
      <c r="C29" s="43">
        <v>154.18</v>
      </c>
      <c r="D29" s="43">
        <v>0</v>
      </c>
      <c r="E29" s="43">
        <v>7.75</v>
      </c>
      <c r="F29" s="40">
        <f t="shared" si="0"/>
        <v>180.11</v>
      </c>
      <c r="G29" s="29">
        <f t="shared" si="1"/>
        <v>0.31218126183884615</v>
      </c>
      <c r="H29" s="29">
        <f>F29/$F$76</f>
        <v>4.8436249494419248E-3</v>
      </c>
      <c r="I29" s="30">
        <f>F29-F30</f>
        <v>42.850000000000023</v>
      </c>
    </row>
    <row r="30" spans="1:9" ht="24.95" customHeight="1" thickBot="1" x14ac:dyDescent="0.4">
      <c r="A30" s="31" t="s">
        <v>16</v>
      </c>
      <c r="B30" s="45">
        <v>12.33</v>
      </c>
      <c r="C30" s="45">
        <v>124.67</v>
      </c>
      <c r="D30" s="45">
        <v>0</v>
      </c>
      <c r="E30" s="45">
        <v>0.26</v>
      </c>
      <c r="F30" s="21">
        <f t="shared" si="0"/>
        <v>137.26</v>
      </c>
      <c r="G30" s="37"/>
      <c r="H30" s="37"/>
      <c r="I30" s="38"/>
    </row>
    <row r="31" spans="1:9" ht="24.95" customHeight="1" thickBot="1" x14ac:dyDescent="0.4">
      <c r="A31" s="25" t="s">
        <v>25</v>
      </c>
      <c r="B31" s="83">
        <v>5.5</v>
      </c>
      <c r="C31" s="83">
        <v>27.61</v>
      </c>
      <c r="D31" s="83">
        <v>0</v>
      </c>
      <c r="E31" s="83">
        <v>0</v>
      </c>
      <c r="F31" s="40">
        <f t="shared" si="0"/>
        <v>33.11</v>
      </c>
      <c r="G31" s="29">
        <f t="shared" si="1"/>
        <v>0.81027884089666491</v>
      </c>
      <c r="H31" s="29">
        <f>F31/$F$76</f>
        <v>8.904137586809289E-4</v>
      </c>
      <c r="I31" s="30">
        <f>F31-F32</f>
        <v>14.82</v>
      </c>
    </row>
    <row r="32" spans="1:9" ht="24.95" customHeight="1" thickBot="1" x14ac:dyDescent="0.4">
      <c r="A32" s="31" t="s">
        <v>16</v>
      </c>
      <c r="B32" s="84">
        <v>1.57</v>
      </c>
      <c r="C32" s="85">
        <v>16.72</v>
      </c>
      <c r="D32" s="85">
        <v>0</v>
      </c>
      <c r="E32" s="86">
        <v>0</v>
      </c>
      <c r="F32" s="82">
        <f t="shared" si="0"/>
        <v>18.29</v>
      </c>
      <c r="G32" s="46"/>
      <c r="H32" s="46"/>
      <c r="I32" s="38"/>
    </row>
    <row r="33" spans="1:35" ht="24.95" customHeight="1" thickBot="1" x14ac:dyDescent="0.4">
      <c r="A33" s="25" t="s">
        <v>58</v>
      </c>
      <c r="B33" s="87">
        <v>1225.18</v>
      </c>
      <c r="C33" s="88">
        <v>1536.67</v>
      </c>
      <c r="D33" s="89">
        <v>1018.23</v>
      </c>
      <c r="E33" s="90">
        <v>3.38</v>
      </c>
      <c r="F33" s="40">
        <f t="shared" si="0"/>
        <v>3783.4600000000005</v>
      </c>
      <c r="G33" s="29">
        <f t="shared" si="1"/>
        <v>-1.8850407790153172E-2</v>
      </c>
      <c r="H33" s="48">
        <f>F33/$F$76</f>
        <v>0.10174705042038501</v>
      </c>
      <c r="I33" s="30">
        <f>F33-F34</f>
        <v>-72.689999999999145</v>
      </c>
    </row>
    <row r="34" spans="1:35" ht="24.95" customHeight="1" thickBot="1" x14ac:dyDescent="0.4">
      <c r="A34" s="31" t="s">
        <v>16</v>
      </c>
      <c r="B34" s="91">
        <v>1117.27</v>
      </c>
      <c r="C34" s="92">
        <v>2711.93</v>
      </c>
      <c r="D34" s="93">
        <v>23.2</v>
      </c>
      <c r="E34" s="93">
        <v>3.75</v>
      </c>
      <c r="F34" s="94">
        <f t="shared" si="0"/>
        <v>3856.1499999999996</v>
      </c>
      <c r="G34" s="37"/>
      <c r="H34" s="37"/>
      <c r="I34" s="38"/>
    </row>
    <row r="35" spans="1:35" s="57" customFormat="1" ht="24.95" customHeight="1" thickBot="1" x14ac:dyDescent="0.4">
      <c r="A35" s="25" t="s">
        <v>28</v>
      </c>
      <c r="B35" s="95">
        <v>1643.83</v>
      </c>
      <c r="C35" s="95">
        <v>5185.21</v>
      </c>
      <c r="D35" s="95">
        <v>660.8</v>
      </c>
      <c r="E35" s="96">
        <v>9.68</v>
      </c>
      <c r="F35" s="40">
        <f t="shared" si="0"/>
        <v>7499.52</v>
      </c>
      <c r="G35" s="97">
        <f t="shared" si="1"/>
        <v>0.17460620764294688</v>
      </c>
      <c r="H35" s="98">
        <f>F35/$F$76</f>
        <v>0.20168154006350952</v>
      </c>
      <c r="I35" s="99">
        <f>F35-F36</f>
        <v>1114.8099999999995</v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</row>
    <row r="36" spans="1:35" s="57" customFormat="1" ht="24.95" customHeight="1" thickBot="1" x14ac:dyDescent="0.4">
      <c r="A36" s="31" t="s">
        <v>16</v>
      </c>
      <c r="B36" s="50">
        <v>1618.94</v>
      </c>
      <c r="C36" s="50">
        <v>3819.92</v>
      </c>
      <c r="D36" s="50">
        <v>935.38</v>
      </c>
      <c r="E36" s="50">
        <v>10.47</v>
      </c>
      <c r="F36" s="21">
        <f t="shared" si="0"/>
        <v>6384.7100000000009</v>
      </c>
      <c r="G36" s="37"/>
      <c r="H36" s="37"/>
      <c r="I36" s="38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</row>
    <row r="37" spans="1:35" s="57" customFormat="1" ht="24.95" customHeight="1" thickBot="1" x14ac:dyDescent="0.4">
      <c r="A37" s="25" t="s">
        <v>30</v>
      </c>
      <c r="B37" s="100">
        <v>1100.6199999999999</v>
      </c>
      <c r="C37" s="100">
        <v>2016.75</v>
      </c>
      <c r="D37" s="100">
        <v>82.55</v>
      </c>
      <c r="E37" s="100">
        <v>4.9000000000000004</v>
      </c>
      <c r="F37" s="40">
        <f t="shared" si="0"/>
        <v>3204.82</v>
      </c>
      <c r="G37" s="97">
        <f t="shared" si="1"/>
        <v>0.1213545183852989</v>
      </c>
      <c r="H37" s="101">
        <f>F37/$F$76</f>
        <v>8.6185920329079277E-2</v>
      </c>
      <c r="I37" s="56">
        <f>F37-F38</f>
        <v>346.83000000000038</v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</row>
    <row r="38" spans="1:35" s="57" customFormat="1" ht="24.95" customHeight="1" thickBot="1" x14ac:dyDescent="0.4">
      <c r="A38" s="31" t="s">
        <v>16</v>
      </c>
      <c r="B38" s="50">
        <v>1039.8699999999999</v>
      </c>
      <c r="C38" s="50">
        <v>1749.44</v>
      </c>
      <c r="D38" s="50">
        <v>63.62</v>
      </c>
      <c r="E38" s="50">
        <v>5.0599999999999996</v>
      </c>
      <c r="F38" s="21">
        <f t="shared" si="0"/>
        <v>2857.99</v>
      </c>
      <c r="G38" s="46"/>
      <c r="H38" s="37"/>
      <c r="I38" s="38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</row>
    <row r="39" spans="1:35" ht="24.95" customHeight="1" thickBot="1" x14ac:dyDescent="0.4">
      <c r="A39" s="61" t="s">
        <v>59</v>
      </c>
      <c r="B39" s="102">
        <v>0.36</v>
      </c>
      <c r="C39" s="103">
        <v>0</v>
      </c>
      <c r="D39" s="103">
        <v>0</v>
      </c>
      <c r="E39" s="104">
        <v>0</v>
      </c>
      <c r="F39" s="65">
        <f t="shared" si="0"/>
        <v>0.36</v>
      </c>
      <c r="G39" s="29">
        <f t="shared" si="1"/>
        <v>5</v>
      </c>
      <c r="H39" s="29">
        <f>F39/$F$76</f>
        <v>9.681333528394274E-6</v>
      </c>
      <c r="I39" s="30">
        <f>F39-F40</f>
        <v>0.3</v>
      </c>
    </row>
    <row r="40" spans="1:35" ht="24.95" customHeight="1" thickBot="1" x14ac:dyDescent="0.4">
      <c r="A40" s="31" t="s">
        <v>16</v>
      </c>
      <c r="B40" s="105">
        <v>0.06</v>
      </c>
      <c r="C40" s="106">
        <v>0</v>
      </c>
      <c r="D40" s="106">
        <v>0</v>
      </c>
      <c r="E40" s="107">
        <v>0</v>
      </c>
      <c r="F40" s="21">
        <f t="shared" si="0"/>
        <v>0.06</v>
      </c>
      <c r="G40" s="46"/>
      <c r="H40" s="37"/>
      <c r="I40" s="38"/>
    </row>
    <row r="41" spans="1:35" ht="24.95" customHeight="1" thickBot="1" x14ac:dyDescent="0.4">
      <c r="A41" s="25" t="s">
        <v>18</v>
      </c>
      <c r="B41" s="108">
        <v>65.28</v>
      </c>
      <c r="C41" s="109">
        <v>496.89</v>
      </c>
      <c r="D41" s="109">
        <v>622.34</v>
      </c>
      <c r="E41" s="110">
        <v>46.82</v>
      </c>
      <c r="F41" s="40">
        <f>B41+C41+D41+E41</f>
        <v>1231.33</v>
      </c>
      <c r="G41" s="29">
        <f t="shared" si="1"/>
        <v>0.38210369173092679</v>
      </c>
      <c r="H41" s="29">
        <f>F41/$F$76</f>
        <v>3.3113656704215892E-2</v>
      </c>
      <c r="I41" s="30">
        <f>F41-F42</f>
        <v>340.41999999999996</v>
      </c>
    </row>
    <row r="42" spans="1:35" ht="24.95" customHeight="1" thickBot="1" x14ac:dyDescent="0.4">
      <c r="A42" s="31" t="s">
        <v>16</v>
      </c>
      <c r="B42" s="105">
        <v>57.91</v>
      </c>
      <c r="C42" s="106">
        <v>479.79</v>
      </c>
      <c r="D42" s="106">
        <v>310.07</v>
      </c>
      <c r="E42" s="111">
        <v>43.14</v>
      </c>
      <c r="F42" s="20">
        <f>B42+C42+D42+E42</f>
        <v>890.91</v>
      </c>
      <c r="G42" s="51"/>
      <c r="H42" s="37"/>
      <c r="I42" s="38"/>
    </row>
    <row r="43" spans="1:35" ht="24.95" customHeight="1" thickBot="1" x14ac:dyDescent="0.4">
      <c r="A43" s="25" t="s">
        <v>60</v>
      </c>
      <c r="B43" s="108">
        <v>158.38</v>
      </c>
      <c r="C43" s="109">
        <v>133.11000000000001</v>
      </c>
      <c r="D43" s="109">
        <v>0</v>
      </c>
      <c r="E43" s="110">
        <v>2.9</v>
      </c>
      <c r="F43" s="28">
        <f>B43+C43+D43+E43</f>
        <v>294.39</v>
      </c>
      <c r="G43" s="97">
        <f t="shared" ref="G43" si="3">(F43-F44)/F44</f>
        <v>0.13998605947955381</v>
      </c>
      <c r="H43" s="112">
        <f>F43/$F$76</f>
        <v>7.9169104928444173E-3</v>
      </c>
      <c r="I43" s="56">
        <f>F43-F44</f>
        <v>36.149999999999977</v>
      </c>
    </row>
    <row r="44" spans="1:35" ht="24.95" customHeight="1" thickBot="1" x14ac:dyDescent="0.4">
      <c r="A44" s="79" t="s">
        <v>16</v>
      </c>
      <c r="B44" s="113">
        <v>142.54</v>
      </c>
      <c r="C44" s="114">
        <v>113.79</v>
      </c>
      <c r="D44" s="114">
        <v>0</v>
      </c>
      <c r="E44" s="115">
        <v>1.91</v>
      </c>
      <c r="F44" s="116">
        <f>B44+C44+D44+E44</f>
        <v>258.24</v>
      </c>
      <c r="G44" s="37"/>
      <c r="H44" s="117"/>
      <c r="I44" s="118"/>
    </row>
    <row r="45" spans="1:35" ht="24.95" customHeight="1" thickBot="1" x14ac:dyDescent="0.4">
      <c r="A45" s="61" t="s">
        <v>24</v>
      </c>
      <c r="B45" s="119">
        <v>202.61</v>
      </c>
      <c r="C45" s="109">
        <v>286.36</v>
      </c>
      <c r="D45" s="109">
        <v>0</v>
      </c>
      <c r="E45" s="110">
        <v>1.01</v>
      </c>
      <c r="F45" s="40">
        <f t="shared" ref="F45:F54" si="4">B45+C45+D45+E45</f>
        <v>489.98</v>
      </c>
      <c r="G45" s="97">
        <f t="shared" ref="G45" si="5">(F45-F46)/F46</f>
        <v>0.36881215778299242</v>
      </c>
      <c r="H45" s="97">
        <f>F45/$F$76</f>
        <v>1.3176832784007296E-2</v>
      </c>
      <c r="I45" s="56">
        <f>F45-F46</f>
        <v>132.01999999999998</v>
      </c>
      <c r="J45" s="120"/>
    </row>
    <row r="46" spans="1:35" ht="24.95" customHeight="1" thickBot="1" x14ac:dyDescent="0.4">
      <c r="A46" s="31" t="s">
        <v>16</v>
      </c>
      <c r="B46" s="121">
        <v>103.42</v>
      </c>
      <c r="C46" s="114">
        <v>253.86</v>
      </c>
      <c r="D46" s="114">
        <v>0</v>
      </c>
      <c r="E46" s="111">
        <v>0.68</v>
      </c>
      <c r="F46" s="21">
        <f t="shared" si="4"/>
        <v>357.96000000000004</v>
      </c>
      <c r="G46" s="46"/>
      <c r="H46" s="46"/>
      <c r="I46" s="122"/>
    </row>
    <row r="47" spans="1:35" ht="24.95" customHeight="1" thickBot="1" x14ac:dyDescent="0.4">
      <c r="A47" s="25" t="s">
        <v>61</v>
      </c>
      <c r="B47" s="119">
        <v>0.73</v>
      </c>
      <c r="C47" s="109">
        <v>0.03</v>
      </c>
      <c r="D47" s="109">
        <v>0</v>
      </c>
      <c r="E47" s="119">
        <v>0.53</v>
      </c>
      <c r="F47" s="123">
        <f t="shared" si="4"/>
        <v>1.29</v>
      </c>
      <c r="G47" s="97">
        <f t="shared" ref="G47" si="6">(F47-F48)/F48</f>
        <v>1.1499999999999997</v>
      </c>
      <c r="H47" s="97">
        <f>F47/$F$76</f>
        <v>3.4691445143412816E-5</v>
      </c>
      <c r="I47" s="56">
        <f>F47-F48</f>
        <v>0.69</v>
      </c>
    </row>
    <row r="48" spans="1:35" ht="24.95" customHeight="1" thickBot="1" x14ac:dyDescent="0.4">
      <c r="A48" s="31" t="s">
        <v>16</v>
      </c>
      <c r="B48" s="121">
        <v>7.0000000000000007E-2</v>
      </c>
      <c r="C48" s="106">
        <v>0</v>
      </c>
      <c r="D48" s="106">
        <v>0</v>
      </c>
      <c r="E48" s="111">
        <v>0.53</v>
      </c>
      <c r="F48" s="20">
        <f t="shared" si="4"/>
        <v>0.60000000000000009</v>
      </c>
      <c r="G48" s="124"/>
      <c r="H48" s="124"/>
      <c r="I48" s="38"/>
    </row>
    <row r="49" spans="1:9" ht="24.95" customHeight="1" thickBot="1" x14ac:dyDescent="0.4">
      <c r="A49" s="25" t="s">
        <v>17</v>
      </c>
      <c r="B49" s="108">
        <v>117.8</v>
      </c>
      <c r="C49" s="109">
        <v>489.11</v>
      </c>
      <c r="D49" s="109">
        <v>0</v>
      </c>
      <c r="E49" s="125">
        <v>156.59</v>
      </c>
      <c r="F49" s="28">
        <f t="shared" si="4"/>
        <v>763.5</v>
      </c>
      <c r="G49" s="126">
        <f t="shared" ref="G49" si="7">(F49-F50)/F50</f>
        <v>0.2854400969762273</v>
      </c>
      <c r="H49" s="101">
        <f>F49/$F$76</f>
        <v>2.0532494858136189E-2</v>
      </c>
      <c r="I49" s="56">
        <f>F49-F50</f>
        <v>169.53999999999996</v>
      </c>
    </row>
    <row r="50" spans="1:9" ht="24.95" customHeight="1" thickBot="1" x14ac:dyDescent="0.4">
      <c r="A50" s="31" t="s">
        <v>16</v>
      </c>
      <c r="B50" s="127">
        <v>321.52999999999997</v>
      </c>
      <c r="C50" s="127">
        <v>136.21</v>
      </c>
      <c r="D50" s="127">
        <v>0</v>
      </c>
      <c r="E50" s="127">
        <v>136.22</v>
      </c>
      <c r="F50" s="20">
        <f t="shared" si="4"/>
        <v>593.96</v>
      </c>
      <c r="G50" s="37"/>
      <c r="H50" s="37"/>
      <c r="I50" s="38"/>
    </row>
    <row r="51" spans="1:9" ht="24.95" customHeight="1" thickBot="1" x14ac:dyDescent="0.4">
      <c r="A51" s="25" t="s">
        <v>29</v>
      </c>
      <c r="B51" s="128">
        <v>843.32</v>
      </c>
      <c r="C51" s="103">
        <v>2462.2199999999998</v>
      </c>
      <c r="D51" s="103">
        <v>235.73</v>
      </c>
      <c r="E51" s="125">
        <v>6.18</v>
      </c>
      <c r="F51" s="28">
        <f t="shared" si="4"/>
        <v>3547.45</v>
      </c>
      <c r="G51" s="97">
        <f t="shared" ref="G51" si="8">(F51-F52)/F52</f>
        <v>-8.1682087681511552E-4</v>
      </c>
      <c r="H51" s="101">
        <f>F51/$F$76</f>
        <v>9.540012951472851E-2</v>
      </c>
      <c r="I51" s="56">
        <f>F51-F52</f>
        <v>-2.9000000000005457</v>
      </c>
    </row>
    <row r="52" spans="1:9" ht="24.95" customHeight="1" thickBot="1" x14ac:dyDescent="0.4">
      <c r="A52" s="31" t="s">
        <v>16</v>
      </c>
      <c r="B52" s="129">
        <v>734.22</v>
      </c>
      <c r="C52" s="130">
        <v>2386.09</v>
      </c>
      <c r="D52" s="130">
        <v>423.49</v>
      </c>
      <c r="E52" s="131">
        <v>6.55</v>
      </c>
      <c r="F52" s="20">
        <f t="shared" si="4"/>
        <v>3550.3500000000004</v>
      </c>
      <c r="G52" s="37"/>
      <c r="H52" s="37"/>
      <c r="I52" s="38"/>
    </row>
    <row r="53" spans="1:9" ht="24.95" customHeight="1" thickBot="1" x14ac:dyDescent="0.4">
      <c r="A53" s="25" t="s">
        <v>22</v>
      </c>
      <c r="B53" s="128">
        <v>73.040000000000006</v>
      </c>
      <c r="C53" s="83">
        <v>48.4</v>
      </c>
      <c r="D53" s="103">
        <v>0</v>
      </c>
      <c r="E53" s="125">
        <v>0.28999999999999998</v>
      </c>
      <c r="F53" s="28">
        <f t="shared" si="4"/>
        <v>121.73</v>
      </c>
      <c r="G53" s="97">
        <f t="shared" ref="G53" si="9">(F53-F54)/F54</f>
        <v>0.26459588614169954</v>
      </c>
      <c r="H53" s="101">
        <f>F53/$F$76</f>
        <v>3.2736353622539859E-3</v>
      </c>
      <c r="I53" s="56">
        <f>F53-F54</f>
        <v>25.47</v>
      </c>
    </row>
    <row r="54" spans="1:9" ht="24.95" customHeight="1" thickBot="1" x14ac:dyDescent="0.4">
      <c r="A54" s="31" t="s">
        <v>16</v>
      </c>
      <c r="B54" s="127">
        <v>61.93</v>
      </c>
      <c r="C54" s="114">
        <v>34.19</v>
      </c>
      <c r="D54" s="127">
        <v>0</v>
      </c>
      <c r="E54" s="127">
        <v>0.14000000000000001</v>
      </c>
      <c r="F54" s="20">
        <f t="shared" si="4"/>
        <v>96.26</v>
      </c>
      <c r="G54" s="46"/>
      <c r="H54" s="37"/>
      <c r="I54" s="38"/>
    </row>
    <row r="55" spans="1:9" ht="24.95" customHeight="1" x14ac:dyDescent="0.35">
      <c r="A55" s="132" t="s">
        <v>65</v>
      </c>
      <c r="B55" s="133">
        <f>SUM(B5,B7,B9,B11,B13,B15,B17,B19,B21,B23,B25,B27,B29,B31,B33,B35,B37,B39,B41,B43,B45,B47,B49,B51,B53)</f>
        <v>7167.2699999999986</v>
      </c>
      <c r="C55" s="133">
        <f t="shared" ref="C55:F55" si="10">SUM(C5,C7,C9,C11,C13,C15,C17,C19,C21,C23,C25,C27,C29,C31,C33,C35,C37,C39,C41,C43,C45,C47,C49,C51,C53)</f>
        <v>17205.620000000003</v>
      </c>
      <c r="D55" s="133">
        <f t="shared" si="10"/>
        <v>2993.8400000000006</v>
      </c>
      <c r="E55" s="133">
        <f t="shared" si="10"/>
        <v>583.98999999999978</v>
      </c>
      <c r="F55" s="133">
        <f t="shared" si="10"/>
        <v>27950.720000000005</v>
      </c>
      <c r="G55" s="134">
        <f>(F55-F56)/F56</f>
        <v>0.11989858267363215</v>
      </c>
      <c r="H55" s="135">
        <f>F55/$F$76</f>
        <v>0.75166734077433461</v>
      </c>
      <c r="I55" s="30">
        <f>F55-F56</f>
        <v>2992.4600000000064</v>
      </c>
    </row>
    <row r="56" spans="1:9" ht="24.95" customHeight="1" x14ac:dyDescent="0.35">
      <c r="A56" s="136" t="s">
        <v>26</v>
      </c>
      <c r="B56" s="137">
        <f>SUM(B6,B8,B10,B12,B14,B16,B18,B20,B22,B24,B26,B28,B30,B32,B34,B36,B38,B40,B42,B44,B46,B48,B50,B52,B54)</f>
        <v>7057.0999999999995</v>
      </c>
      <c r="C56" s="137">
        <f t="shared" ref="C56:F56" si="11">SUM(C6,C8,C10,C12,C14,C16,C18,C20,C22,C24,C26,C28,C30,C32,C34,C36,C38,C40,C42,C44,C46,C48,C50,C52,C54)</f>
        <v>15028.650000000001</v>
      </c>
      <c r="D56" s="137">
        <f t="shared" si="11"/>
        <v>2314.66</v>
      </c>
      <c r="E56" s="137">
        <f t="shared" si="11"/>
        <v>557.84999999999991</v>
      </c>
      <c r="F56" s="137">
        <f t="shared" si="11"/>
        <v>24958.26</v>
      </c>
      <c r="G56" s="138"/>
      <c r="H56" s="138"/>
      <c r="I56" s="139"/>
    </row>
    <row r="57" spans="1:9" ht="24.95" customHeight="1" x14ac:dyDescent="0.35">
      <c r="A57" s="140" t="s">
        <v>27</v>
      </c>
      <c r="B57" s="141">
        <f>(B55-B56)/B56</f>
        <v>1.5611228408269569E-2</v>
      </c>
      <c r="C57" s="141">
        <f t="shared" ref="C57:F57" si="12">(C55-C56)/C56</f>
        <v>0.14485466093095528</v>
      </c>
      <c r="D57" s="141">
        <f t="shared" si="12"/>
        <v>0.29342538428970166</v>
      </c>
      <c r="E57" s="141">
        <f t="shared" si="12"/>
        <v>4.6858474500313482E-2</v>
      </c>
      <c r="F57" s="141">
        <f t="shared" si="12"/>
        <v>0.11989858267363215</v>
      </c>
      <c r="G57" s="138"/>
      <c r="H57" s="138"/>
      <c r="I57" s="139"/>
    </row>
    <row r="58" spans="1:9" ht="24.95" customHeight="1" x14ac:dyDescent="0.35">
      <c r="A58" s="142" t="s">
        <v>31</v>
      </c>
      <c r="B58" s="143"/>
      <c r="C58" s="143"/>
      <c r="D58" s="143"/>
      <c r="E58" s="143"/>
      <c r="F58" s="143"/>
      <c r="G58" s="138"/>
      <c r="H58" s="138"/>
      <c r="I58" s="139"/>
    </row>
    <row r="59" spans="1:9" ht="24.95" customHeight="1" thickBot="1" x14ac:dyDescent="0.4">
      <c r="A59" s="144" t="s">
        <v>68</v>
      </c>
      <c r="B59" s="14">
        <v>208.66</v>
      </c>
      <c r="C59" s="14">
        <v>258.22000000000003</v>
      </c>
      <c r="D59" s="14">
        <v>0</v>
      </c>
      <c r="E59" s="14">
        <v>0</v>
      </c>
      <c r="F59" s="15">
        <f t="shared" ref="F59:F68" si="13">B59+C59+D59+E59</f>
        <v>466.88</v>
      </c>
      <c r="G59" s="16">
        <f t="shared" ref="G59" si="14">(F59-F60)/F60</f>
        <v>0.75942116370214041</v>
      </c>
      <c r="H59" s="16">
        <f>F59/$F$76</f>
        <v>1.2555613882601995E-2</v>
      </c>
      <c r="I59" s="30">
        <f>F59-F60</f>
        <v>201.51999999999998</v>
      </c>
    </row>
    <row r="60" spans="1:9" ht="24.95" customHeight="1" thickBot="1" x14ac:dyDescent="0.4">
      <c r="A60" s="79" t="s">
        <v>16</v>
      </c>
      <c r="B60" s="145">
        <v>121.12</v>
      </c>
      <c r="C60" s="145">
        <v>144.24</v>
      </c>
      <c r="D60" s="145">
        <v>0</v>
      </c>
      <c r="E60" s="145">
        <v>0</v>
      </c>
      <c r="F60" s="146">
        <f t="shared" si="13"/>
        <v>265.36</v>
      </c>
      <c r="G60" s="37"/>
      <c r="H60" s="37"/>
      <c r="I60" s="38"/>
    </row>
    <row r="61" spans="1:9" ht="24.95" customHeight="1" thickBot="1" x14ac:dyDescent="0.4">
      <c r="A61" s="144" t="s">
        <v>32</v>
      </c>
      <c r="B61" s="123">
        <v>1115.99</v>
      </c>
      <c r="C61" s="123">
        <v>368.1</v>
      </c>
      <c r="D61" s="123">
        <v>2.59</v>
      </c>
      <c r="E61" s="123">
        <v>23.32</v>
      </c>
      <c r="F61" s="15">
        <f t="shared" si="13"/>
        <v>1510</v>
      </c>
      <c r="G61" s="29">
        <f t="shared" ref="G61:G73" si="15">(F61-F62)/F62</f>
        <v>0.30351084676409923</v>
      </c>
      <c r="H61" s="29">
        <f>F61/$F$76</f>
        <v>4.0607815632987092E-2</v>
      </c>
      <c r="I61" s="30">
        <f>F61-F62</f>
        <v>351.59000000000015</v>
      </c>
    </row>
    <row r="62" spans="1:9" ht="24.95" customHeight="1" thickBot="1" x14ac:dyDescent="0.4">
      <c r="A62" s="79" t="s">
        <v>16</v>
      </c>
      <c r="B62" s="145">
        <v>856.75</v>
      </c>
      <c r="C62" s="145">
        <v>270.22000000000003</v>
      </c>
      <c r="D62" s="145">
        <v>10.36</v>
      </c>
      <c r="E62" s="145">
        <v>21.08</v>
      </c>
      <c r="F62" s="146">
        <f t="shared" si="13"/>
        <v>1158.4099999999999</v>
      </c>
      <c r="G62" s="37"/>
      <c r="H62" s="37"/>
      <c r="I62" s="38"/>
    </row>
    <row r="63" spans="1:9" ht="24.95" customHeight="1" thickBot="1" x14ac:dyDescent="0.4">
      <c r="A63" s="25" t="s">
        <v>79</v>
      </c>
      <c r="B63" s="123">
        <v>215.38</v>
      </c>
      <c r="C63" s="123">
        <v>193.84</v>
      </c>
      <c r="D63" s="123">
        <v>0</v>
      </c>
      <c r="E63" s="123">
        <v>0.65</v>
      </c>
      <c r="F63" s="147">
        <f t="shared" si="13"/>
        <v>409.87</v>
      </c>
      <c r="G63" s="29">
        <f t="shared" si="15"/>
        <v>0.1940859431900949</v>
      </c>
      <c r="H63" s="29">
        <f>F63/$F$76</f>
        <v>1.1022467148008225E-2</v>
      </c>
      <c r="I63" s="30">
        <f>F63-F64</f>
        <v>66.620000000000061</v>
      </c>
    </row>
    <row r="64" spans="1:9" ht="24.95" customHeight="1" thickBot="1" x14ac:dyDescent="0.4">
      <c r="A64" s="79" t="s">
        <v>16</v>
      </c>
      <c r="B64" s="145">
        <v>184.87</v>
      </c>
      <c r="C64" s="145">
        <v>157.91999999999999</v>
      </c>
      <c r="D64" s="145">
        <v>0</v>
      </c>
      <c r="E64" s="145">
        <v>0.46</v>
      </c>
      <c r="F64" s="146">
        <f t="shared" si="13"/>
        <v>343.24999999999994</v>
      </c>
      <c r="G64" s="37"/>
      <c r="H64" s="37"/>
      <c r="I64" s="38"/>
    </row>
    <row r="65" spans="1:9" ht="24.95" customHeight="1" thickBot="1" x14ac:dyDescent="0.4">
      <c r="A65" s="25" t="s">
        <v>33</v>
      </c>
      <c r="B65" s="123">
        <v>585.29999999999995</v>
      </c>
      <c r="C65" s="123">
        <v>204.37</v>
      </c>
      <c r="D65" s="123">
        <v>0</v>
      </c>
      <c r="E65" s="123">
        <v>0.41</v>
      </c>
      <c r="F65" s="15">
        <f t="shared" si="13"/>
        <v>790.07999999999993</v>
      </c>
      <c r="G65" s="29">
        <f t="shared" si="15"/>
        <v>0.30807947019867538</v>
      </c>
      <c r="H65" s="29">
        <f>F65/$F$76</f>
        <v>2.1247299983649298E-2</v>
      </c>
      <c r="I65" s="30">
        <f>F65-F66</f>
        <v>186.07999999999993</v>
      </c>
    </row>
    <row r="66" spans="1:9" ht="24.95" customHeight="1" thickBot="1" x14ac:dyDescent="0.4">
      <c r="A66" s="79" t="s">
        <v>16</v>
      </c>
      <c r="B66" s="148">
        <v>494.39</v>
      </c>
      <c r="C66" s="148">
        <v>106.42</v>
      </c>
      <c r="D66" s="148">
        <v>3.19</v>
      </c>
      <c r="E66" s="148">
        <v>0</v>
      </c>
      <c r="F66" s="146">
        <f t="shared" si="13"/>
        <v>604</v>
      </c>
      <c r="G66" s="51"/>
      <c r="H66" s="51"/>
      <c r="I66" s="38"/>
    </row>
    <row r="67" spans="1:9" ht="24.95" customHeight="1" thickBot="1" x14ac:dyDescent="0.4">
      <c r="A67" s="25" t="s">
        <v>77</v>
      </c>
      <c r="B67" s="149">
        <v>6.03</v>
      </c>
      <c r="C67" s="150">
        <v>0.03</v>
      </c>
      <c r="D67" s="150">
        <v>0</v>
      </c>
      <c r="E67" s="150">
        <v>0</v>
      </c>
      <c r="F67" s="15">
        <f t="shared" si="13"/>
        <v>6.0600000000000005</v>
      </c>
      <c r="G67" s="29">
        <f>(F67-F68)/F68</f>
        <v>10.018181818181819</v>
      </c>
      <c r="H67" s="29">
        <f>F67/F76</f>
        <v>1.6296911439463697E-4</v>
      </c>
      <c r="I67" s="30">
        <f>F67-F68</f>
        <v>5.5100000000000007</v>
      </c>
    </row>
    <row r="68" spans="1:9" ht="24.95" customHeight="1" thickBot="1" x14ac:dyDescent="0.4">
      <c r="A68" s="79" t="s">
        <v>16</v>
      </c>
      <c r="B68" s="145">
        <v>0.55000000000000004</v>
      </c>
      <c r="C68" s="145">
        <v>0</v>
      </c>
      <c r="D68" s="151">
        <v>0</v>
      </c>
      <c r="E68" s="145">
        <v>0</v>
      </c>
      <c r="F68" s="146">
        <f t="shared" si="13"/>
        <v>0.55000000000000004</v>
      </c>
      <c r="G68" s="37"/>
      <c r="H68" s="37"/>
      <c r="I68" s="38"/>
    </row>
    <row r="69" spans="1:9" ht="24.95" customHeight="1" thickBot="1" x14ac:dyDescent="0.4">
      <c r="A69" s="152" t="s">
        <v>34</v>
      </c>
      <c r="B69" s="123">
        <v>743.27</v>
      </c>
      <c r="C69" s="123">
        <v>429.11</v>
      </c>
      <c r="D69" s="123">
        <v>403.45</v>
      </c>
      <c r="E69" s="123">
        <v>67.05</v>
      </c>
      <c r="F69" s="44">
        <f t="shared" ref="F69:F72" si="16">B69+C69+D69+E69</f>
        <v>1642.88</v>
      </c>
      <c r="G69" s="153">
        <f t="shared" si="15"/>
        <v>0.3412907702984041</v>
      </c>
      <c r="H69" s="153">
        <f>F69/$F$76</f>
        <v>4.4181303408689962E-2</v>
      </c>
      <c r="I69" s="154">
        <f>F69-F70</f>
        <v>418.0300000000002</v>
      </c>
    </row>
    <row r="70" spans="1:9" ht="24.95" customHeight="1" thickBot="1" x14ac:dyDescent="0.4">
      <c r="A70" s="79" t="s">
        <v>35</v>
      </c>
      <c r="B70" s="145">
        <v>564.37</v>
      </c>
      <c r="C70" s="145">
        <v>380.93</v>
      </c>
      <c r="D70" s="145">
        <v>221.11</v>
      </c>
      <c r="E70" s="145">
        <v>58.44</v>
      </c>
      <c r="F70" s="94">
        <f t="shared" si="16"/>
        <v>1224.8499999999999</v>
      </c>
      <c r="G70" s="37"/>
      <c r="H70" s="37"/>
      <c r="I70" s="38"/>
    </row>
    <row r="71" spans="1:9" ht="24.95" customHeight="1" thickBot="1" x14ac:dyDescent="0.4">
      <c r="A71" s="25" t="s">
        <v>63</v>
      </c>
      <c r="B71" s="123">
        <v>3858.35</v>
      </c>
      <c r="C71" s="123">
        <v>535.79999999999995</v>
      </c>
      <c r="D71" s="123">
        <v>4.0999999999999996</v>
      </c>
      <c r="E71" s="123">
        <v>10.220000000000001</v>
      </c>
      <c r="F71" s="40">
        <f t="shared" si="16"/>
        <v>4408.47</v>
      </c>
      <c r="G71" s="29">
        <f t="shared" si="15"/>
        <v>0.32738062977616406</v>
      </c>
      <c r="H71" s="29">
        <f>F71/$F$76</f>
        <v>0.11855519005533419</v>
      </c>
      <c r="I71" s="30">
        <f>F71-F72</f>
        <v>1087.2900000000004</v>
      </c>
    </row>
    <row r="72" spans="1:9" ht="24.95" customHeight="1" thickBot="1" x14ac:dyDescent="0.4">
      <c r="A72" s="79" t="s">
        <v>35</v>
      </c>
      <c r="B72" s="145">
        <v>3039.41</v>
      </c>
      <c r="C72" s="145">
        <v>270.64999999999998</v>
      </c>
      <c r="D72" s="145">
        <v>0</v>
      </c>
      <c r="E72" s="145">
        <v>11.12</v>
      </c>
      <c r="F72" s="94">
        <f t="shared" si="16"/>
        <v>3321.18</v>
      </c>
      <c r="G72" s="37"/>
      <c r="H72" s="37"/>
      <c r="I72" s="38"/>
    </row>
    <row r="73" spans="1:9" ht="24.95" customHeight="1" x14ac:dyDescent="0.35">
      <c r="A73" s="155" t="s">
        <v>36</v>
      </c>
      <c r="B73" s="156">
        <f t="shared" ref="B73:F74" si="17">SUM(B59,B61,B63,B65,B67,B69,B71)</f>
        <v>6732.98</v>
      </c>
      <c r="C73" s="156">
        <f t="shared" si="17"/>
        <v>1989.47</v>
      </c>
      <c r="D73" s="156">
        <f t="shared" si="17"/>
        <v>410.14</v>
      </c>
      <c r="E73" s="156">
        <f t="shared" si="17"/>
        <v>101.64999999999999</v>
      </c>
      <c r="F73" s="156">
        <f t="shared" si="17"/>
        <v>9234.2400000000016</v>
      </c>
      <c r="G73" s="135">
        <f t="shared" si="15"/>
        <v>0.33489071354226918</v>
      </c>
      <c r="H73" s="135">
        <f>F73/$F$76</f>
        <v>0.24833265922566544</v>
      </c>
      <c r="I73" s="30">
        <f>F73-F74</f>
        <v>2316.6400000000012</v>
      </c>
    </row>
    <row r="74" spans="1:9" ht="24.95" customHeight="1" x14ac:dyDescent="0.35">
      <c r="A74" s="31" t="s">
        <v>26</v>
      </c>
      <c r="B74" s="137">
        <f t="shared" si="17"/>
        <v>5261.46</v>
      </c>
      <c r="C74" s="137">
        <f t="shared" si="17"/>
        <v>1330.38</v>
      </c>
      <c r="D74" s="137">
        <f t="shared" si="17"/>
        <v>234.66000000000003</v>
      </c>
      <c r="E74" s="137">
        <f t="shared" si="17"/>
        <v>91.1</v>
      </c>
      <c r="F74" s="137">
        <f t="shared" si="17"/>
        <v>6917.6</v>
      </c>
      <c r="G74" s="157"/>
      <c r="H74" s="157"/>
      <c r="I74" s="158"/>
    </row>
    <row r="75" spans="1:9" ht="24.95" customHeight="1" x14ac:dyDescent="0.35">
      <c r="A75" s="140" t="s">
        <v>27</v>
      </c>
      <c r="B75" s="141">
        <f t="shared" ref="B75:F75" si="18">(B73-B74)/B74</f>
        <v>0.27967902445328852</v>
      </c>
      <c r="C75" s="141">
        <f t="shared" si="18"/>
        <v>0.49541484387919232</v>
      </c>
      <c r="D75" s="141">
        <f t="shared" si="18"/>
        <v>0.74780533537884575</v>
      </c>
      <c r="E75" s="141">
        <f t="shared" si="18"/>
        <v>0.11580680570801315</v>
      </c>
      <c r="F75" s="141">
        <f t="shared" si="18"/>
        <v>0.33489071354226918</v>
      </c>
      <c r="G75" s="138"/>
      <c r="H75" s="138"/>
      <c r="I75" s="139"/>
    </row>
    <row r="76" spans="1:9" ht="24.95" customHeight="1" x14ac:dyDescent="0.35">
      <c r="A76" s="18" t="s">
        <v>41</v>
      </c>
      <c r="B76" s="30">
        <f>B73+B55</f>
        <v>13900.249999999998</v>
      </c>
      <c r="C76" s="30">
        <f t="shared" ref="C76:F76" si="19">C73+C55</f>
        <v>19195.090000000004</v>
      </c>
      <c r="D76" s="30">
        <f t="shared" si="19"/>
        <v>3403.9800000000005</v>
      </c>
      <c r="E76" s="30">
        <f t="shared" si="19"/>
        <v>685.63999999999976</v>
      </c>
      <c r="F76" s="30">
        <f t="shared" si="19"/>
        <v>37184.960000000006</v>
      </c>
      <c r="G76" s="159">
        <f t="shared" ref="G76" si="20">(F76-F77)/F77</f>
        <v>0.1665555062671252</v>
      </c>
      <c r="H76" s="159">
        <f>F76/$F$76</f>
        <v>1</v>
      </c>
      <c r="I76" s="30">
        <f>F76-F77</f>
        <v>5309.1000000000058</v>
      </c>
    </row>
    <row r="77" spans="1:9" ht="24.95" customHeight="1" x14ac:dyDescent="0.35">
      <c r="A77" s="31" t="s">
        <v>26</v>
      </c>
      <c r="B77" s="158">
        <f>B56+B74</f>
        <v>12318.56</v>
      </c>
      <c r="C77" s="158">
        <f t="shared" ref="C77:F77" si="21">C56+C74</f>
        <v>16359.030000000002</v>
      </c>
      <c r="D77" s="158">
        <f t="shared" si="21"/>
        <v>2549.3199999999997</v>
      </c>
      <c r="E77" s="158">
        <f t="shared" si="21"/>
        <v>648.94999999999993</v>
      </c>
      <c r="F77" s="158">
        <f t="shared" si="21"/>
        <v>31875.86</v>
      </c>
      <c r="G77" s="138"/>
      <c r="H77" s="138"/>
      <c r="I77" s="139"/>
    </row>
    <row r="78" spans="1:9" ht="24.95" customHeight="1" x14ac:dyDescent="0.35">
      <c r="A78" s="160" t="s">
        <v>27</v>
      </c>
      <c r="B78" s="159">
        <f>(B76-B77)/B77</f>
        <v>0.1283989362393006</v>
      </c>
      <c r="C78" s="159">
        <f t="shared" ref="C78:E78" si="22">(C76-C77)/C77</f>
        <v>0.17336357962544238</v>
      </c>
      <c r="D78" s="159">
        <f t="shared" si="22"/>
        <v>0.33525018436288928</v>
      </c>
      <c r="E78" s="159">
        <f t="shared" si="22"/>
        <v>5.6537483627397842E-2</v>
      </c>
      <c r="F78" s="159">
        <f>(F76-F77)/F77</f>
        <v>0.1665555062671252</v>
      </c>
      <c r="G78" s="138"/>
      <c r="H78" s="138"/>
      <c r="I78" s="139"/>
    </row>
    <row r="79" spans="1:9" ht="24.95" customHeight="1" x14ac:dyDescent="0.35">
      <c r="A79" s="161" t="s">
        <v>42</v>
      </c>
      <c r="B79" s="159">
        <f>B76/$F$76</f>
        <v>0.37381376771684022</v>
      </c>
      <c r="C79" s="159">
        <f t="shared" ref="C79:F79" si="23">C76/$F$76</f>
        <v>0.51620574554873799</v>
      </c>
      <c r="D79" s="159">
        <f t="shared" si="23"/>
        <v>9.1541849177732074E-2</v>
      </c>
      <c r="E79" s="159">
        <f t="shared" si="23"/>
        <v>1.8438637556689577E-2</v>
      </c>
      <c r="F79" s="159">
        <f t="shared" si="23"/>
        <v>1</v>
      </c>
      <c r="G79" s="138"/>
      <c r="H79" s="138"/>
      <c r="I79" s="139"/>
    </row>
    <row r="80" spans="1:9" ht="24.95" customHeight="1" x14ac:dyDescent="0.35">
      <c r="A80" s="31" t="s">
        <v>43</v>
      </c>
      <c r="B80" s="157">
        <f>B77/$F$77</f>
        <v>0.38645420076509307</v>
      </c>
      <c r="C80" s="157">
        <f>C77/$F$77</f>
        <v>0.51321062396434169</v>
      </c>
      <c r="D80" s="157">
        <f>D77/$F$77</f>
        <v>7.9976508869094035E-2</v>
      </c>
      <c r="E80" s="157">
        <f>E77/$F$77</f>
        <v>2.0358666401471204E-2</v>
      </c>
      <c r="F80" s="157">
        <f>F77/$F$77</f>
        <v>1</v>
      </c>
      <c r="G80" s="138"/>
      <c r="H80" s="138"/>
      <c r="I80" s="139"/>
    </row>
    <row r="81" spans="1:1" ht="24.95" customHeight="1" x14ac:dyDescent="0.35">
      <c r="A81" s="162" t="s">
        <v>44</v>
      </c>
    </row>
    <row r="82" spans="1:1" s="162" customFormat="1" ht="24.95" customHeight="1" x14ac:dyDescent="0.35">
      <c r="A82" s="162" t="s">
        <v>66</v>
      </c>
    </row>
    <row r="83" spans="1:1" s="162" customFormat="1" ht="24.95" customHeight="1" x14ac:dyDescent="0.35">
      <c r="A83" s="162" t="s">
        <v>67</v>
      </c>
    </row>
    <row r="84" spans="1:1" ht="24.95" customHeight="1" x14ac:dyDescent="0.35">
      <c r="A84" s="162" t="s">
        <v>74</v>
      </c>
    </row>
    <row r="85" spans="1:1" ht="24.95" customHeight="1" x14ac:dyDescent="0.35">
      <c r="A85" s="162" t="s">
        <v>72</v>
      </c>
    </row>
    <row r="86" spans="1:1" ht="24.95" customHeight="1" x14ac:dyDescent="0.35">
      <c r="A86" s="162" t="s">
        <v>78</v>
      </c>
    </row>
    <row r="87" spans="1:1" ht="24.95" customHeight="1" x14ac:dyDescent="0.35"/>
    <row r="88" spans="1:1" ht="24.95" customHeight="1" x14ac:dyDescent="0.35"/>
    <row r="89" spans="1:1" ht="24.95" customHeight="1" x14ac:dyDescent="0.35"/>
  </sheetData>
  <mergeCells count="1">
    <mergeCell ref="A1:I2"/>
  </mergeCells>
  <pageMargins left="0.2" right="0.2" top="0.75" bottom="0.75" header="0.3" footer="0.3"/>
  <pageSetup paperSize="9" scale="45" orientation="portrait" r:id="rId1"/>
  <ignoredErrors>
    <ignoredError sqref="G71 G37 G29 G55 G13 G19 G31 G47 G49 G5:I5 G15 G39 G33 G59 G67 G51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7"/>
  <sheetViews>
    <sheetView workbookViewId="0">
      <pane ySplit="4" topLeftCell="A62" activePane="bottomLeft" state="frozen"/>
      <selection pane="bottomLeft" activeCell="G69" sqref="G69"/>
    </sheetView>
  </sheetViews>
  <sheetFormatPr defaultColWidth="22.42578125" defaultRowHeight="21" x14ac:dyDescent="0.35"/>
  <cols>
    <col min="1" max="1" width="35.140625" style="2" customWidth="1"/>
    <col min="2" max="2" width="18" style="2" customWidth="1"/>
    <col min="3" max="3" width="15.28515625" style="2" customWidth="1"/>
    <col min="4" max="4" width="18.42578125" style="2" customWidth="1"/>
    <col min="5" max="5" width="17.85546875" style="2" customWidth="1"/>
    <col min="6" max="6" width="17.5703125" style="2" customWidth="1"/>
    <col min="7" max="7" width="17.28515625" style="2" customWidth="1"/>
    <col min="8" max="8" width="16.5703125" style="2" customWidth="1"/>
    <col min="9" max="16384" width="22.42578125" style="2"/>
  </cols>
  <sheetData>
    <row r="1" spans="1:8" x14ac:dyDescent="0.35">
      <c r="A1" s="416" t="s">
        <v>83</v>
      </c>
      <c r="B1" s="416"/>
      <c r="C1" s="416"/>
      <c r="D1" s="416"/>
      <c r="E1" s="416"/>
      <c r="F1" s="416"/>
      <c r="G1" s="416"/>
      <c r="H1" s="416"/>
    </row>
    <row r="2" spans="1:8" ht="18" customHeight="1" x14ac:dyDescent="0.35">
      <c r="A2" s="417"/>
      <c r="B2" s="417"/>
      <c r="C2" s="417"/>
      <c r="D2" s="417"/>
      <c r="E2" s="417"/>
      <c r="F2" s="417"/>
      <c r="G2" s="417"/>
      <c r="H2" s="417"/>
    </row>
    <row r="3" spans="1:8" ht="21.75" thickBot="1" x14ac:dyDescent="0.4">
      <c r="A3" s="418"/>
      <c r="B3" s="418"/>
      <c r="C3" s="418"/>
      <c r="D3" s="418"/>
      <c r="E3" s="418"/>
      <c r="F3" s="418"/>
      <c r="G3" s="418"/>
      <c r="H3" s="418"/>
    </row>
    <row r="4" spans="1:8" ht="63.75" thickBot="1" x14ac:dyDescent="0.4">
      <c r="A4" s="164" t="s">
        <v>0</v>
      </c>
      <c r="B4" s="346" t="s">
        <v>46</v>
      </c>
      <c r="C4" s="346" t="s">
        <v>45</v>
      </c>
      <c r="D4" s="346" t="s">
        <v>52</v>
      </c>
      <c r="E4" s="346" t="s">
        <v>81</v>
      </c>
      <c r="F4" s="347" t="s">
        <v>13</v>
      </c>
      <c r="G4" s="348" t="s">
        <v>14</v>
      </c>
      <c r="H4" s="349" t="s">
        <v>15</v>
      </c>
    </row>
    <row r="5" spans="1:8" x14ac:dyDescent="0.35">
      <c r="A5" s="350"/>
      <c r="B5" s="351"/>
      <c r="C5" s="351"/>
      <c r="D5" s="351"/>
      <c r="E5" s="351"/>
      <c r="F5" s="351"/>
      <c r="G5" s="351"/>
      <c r="H5" s="352"/>
    </row>
    <row r="6" spans="1:8" x14ac:dyDescent="0.35">
      <c r="A6" s="161" t="s">
        <v>62</v>
      </c>
      <c r="B6" s="143"/>
      <c r="C6" s="143"/>
      <c r="D6" s="143"/>
      <c r="E6" s="143"/>
      <c r="F6" s="143"/>
      <c r="G6" s="143"/>
      <c r="H6" s="143"/>
    </row>
    <row r="7" spans="1:8" ht="21.75" thickBot="1" x14ac:dyDescent="0.4">
      <c r="A7" s="25" t="s">
        <v>19</v>
      </c>
      <c r="B7" s="14">
        <v>2240.14</v>
      </c>
      <c r="C7" s="14">
        <v>8.85</v>
      </c>
      <c r="D7" s="14">
        <v>504.51</v>
      </c>
      <c r="E7" s="15">
        <f>B7+C7+D7</f>
        <v>2753.5</v>
      </c>
      <c r="F7" s="16">
        <f>(E7-E8)/E8</f>
        <v>1.7506668131824221</v>
      </c>
      <c r="G7" s="353">
        <f>E7/$E$66</f>
        <v>8.9713084295762871E-2</v>
      </c>
      <c r="H7" s="30">
        <f>E7-E8</f>
        <v>1752.47</v>
      </c>
    </row>
    <row r="8" spans="1:8" ht="21.75" thickBot="1" x14ac:dyDescent="0.4">
      <c r="A8" s="31" t="s">
        <v>16</v>
      </c>
      <c r="B8" s="145">
        <v>610.64</v>
      </c>
      <c r="C8" s="145">
        <v>6.48</v>
      </c>
      <c r="D8" s="145">
        <v>383.91</v>
      </c>
      <c r="E8" s="94">
        <f t="shared" ref="E8:E53" si="0">B8+C8+D8</f>
        <v>1001.03</v>
      </c>
      <c r="F8" s="46"/>
      <c r="G8" s="51"/>
      <c r="H8" s="38"/>
    </row>
    <row r="9" spans="1:8" ht="21.75" thickBot="1" x14ac:dyDescent="0.4">
      <c r="A9" s="25" t="s">
        <v>23</v>
      </c>
      <c r="B9" s="123">
        <v>662.62</v>
      </c>
      <c r="C9" s="123">
        <v>2.4300000000000002</v>
      </c>
      <c r="D9" s="123">
        <v>16.829999999999998</v>
      </c>
      <c r="E9" s="40">
        <f t="shared" si="0"/>
        <v>681.88</v>
      </c>
      <c r="F9" s="29">
        <f t="shared" ref="F9:F39" si="1">(E9-E10)/E10</f>
        <v>0.65120108485083283</v>
      </c>
      <c r="G9" s="29">
        <f>E9/$E$66</f>
        <v>2.2216654410602794E-2</v>
      </c>
      <c r="H9" s="56">
        <f>E9-E10</f>
        <v>268.91999999999996</v>
      </c>
    </row>
    <row r="10" spans="1:8" ht="21.75" thickBot="1" x14ac:dyDescent="0.4">
      <c r="A10" s="31" t="s">
        <v>16</v>
      </c>
      <c r="B10" s="145">
        <v>402.19</v>
      </c>
      <c r="C10" s="145">
        <v>2.0499999999999998</v>
      </c>
      <c r="D10" s="145">
        <v>8.7200000000000006</v>
      </c>
      <c r="E10" s="354">
        <f t="shared" si="0"/>
        <v>412.96000000000004</v>
      </c>
      <c r="F10" s="46"/>
      <c r="G10" s="46"/>
      <c r="H10" s="38"/>
    </row>
    <row r="11" spans="1:8" ht="21.75" thickBot="1" x14ac:dyDescent="0.4">
      <c r="A11" s="25" t="s">
        <v>20</v>
      </c>
      <c r="B11" s="123">
        <v>5.24</v>
      </c>
      <c r="C11" s="123">
        <v>0</v>
      </c>
      <c r="D11" s="123">
        <v>25.57</v>
      </c>
      <c r="E11" s="28">
        <f t="shared" si="0"/>
        <v>30.810000000000002</v>
      </c>
      <c r="F11" s="48">
        <f>(E11-E12)/E12</f>
        <v>-0.91968824127414439</v>
      </c>
      <c r="G11" s="29">
        <f>E11/$E$66</f>
        <v>1.003835165118015E-3</v>
      </c>
      <c r="H11" s="355">
        <f>E11-E12</f>
        <v>-352.82</v>
      </c>
    </row>
    <row r="12" spans="1:8" ht="26.25" customHeight="1" thickBot="1" x14ac:dyDescent="0.4">
      <c r="A12" s="31" t="s">
        <v>16</v>
      </c>
      <c r="B12" s="145">
        <v>353.57</v>
      </c>
      <c r="C12" s="145">
        <v>0</v>
      </c>
      <c r="D12" s="145">
        <v>30.06</v>
      </c>
      <c r="E12" s="94">
        <f t="shared" si="0"/>
        <v>383.63</v>
      </c>
      <c r="F12" s="37"/>
      <c r="G12" s="37"/>
      <c r="H12" s="356"/>
    </row>
    <row r="13" spans="1:8" ht="21.75" thickBot="1" x14ac:dyDescent="0.4">
      <c r="A13" s="13" t="s">
        <v>69</v>
      </c>
      <c r="B13" s="123">
        <v>0</v>
      </c>
      <c r="C13" s="123">
        <v>0</v>
      </c>
      <c r="D13" s="123">
        <v>4.91</v>
      </c>
      <c r="E13" s="123">
        <f t="shared" si="0"/>
        <v>4.91</v>
      </c>
      <c r="F13" s="357">
        <f>(E13-E14)/E14</f>
        <v>48.1</v>
      </c>
      <c r="G13" s="357">
        <f>E13/E66</f>
        <v>1.5997502955954085E-4</v>
      </c>
      <c r="H13" s="358">
        <f>E13-E14</f>
        <v>4.8100000000000005</v>
      </c>
    </row>
    <row r="14" spans="1:8" ht="21.75" thickBot="1" x14ac:dyDescent="0.4">
      <c r="A14" s="359" t="s">
        <v>16</v>
      </c>
      <c r="B14" s="148">
        <v>0</v>
      </c>
      <c r="C14" s="148">
        <v>0</v>
      </c>
      <c r="D14" s="148">
        <v>0.1</v>
      </c>
      <c r="E14" s="148">
        <f t="shared" si="0"/>
        <v>0.1</v>
      </c>
      <c r="F14" s="51"/>
      <c r="G14" s="51"/>
      <c r="H14" s="360"/>
    </row>
    <row r="15" spans="1:8" ht="21.75" thickBot="1" x14ac:dyDescent="0.4">
      <c r="A15" s="25" t="s">
        <v>75</v>
      </c>
      <c r="B15" s="40">
        <v>0</v>
      </c>
      <c r="C15" s="40">
        <v>0</v>
      </c>
      <c r="D15" s="40">
        <v>0.05</v>
      </c>
      <c r="E15" s="40">
        <f>B15+C15+D15</f>
        <v>0.05</v>
      </c>
      <c r="F15" s="353" t="e">
        <f>(E15-E16)/E16</f>
        <v>#DIV/0!</v>
      </c>
      <c r="G15" s="353">
        <f>E15/E66</f>
        <v>1.6290736207692552E-6</v>
      </c>
      <c r="H15" s="361">
        <f>E15-E16</f>
        <v>0.05</v>
      </c>
    </row>
    <row r="16" spans="1:8" ht="21.75" thickBot="1" x14ac:dyDescent="0.4">
      <c r="A16" s="219" t="s">
        <v>16</v>
      </c>
      <c r="B16" s="94">
        <v>0</v>
      </c>
      <c r="C16" s="21">
        <v>0</v>
      </c>
      <c r="D16" s="21">
        <v>0</v>
      </c>
      <c r="E16" s="21">
        <f>B16+C16+D16</f>
        <v>0</v>
      </c>
      <c r="F16" s="37"/>
      <c r="G16" s="37"/>
      <c r="H16" s="356"/>
    </row>
    <row r="17" spans="1:8" ht="21.75" thickBot="1" x14ac:dyDescent="0.4">
      <c r="A17" s="152" t="s">
        <v>21</v>
      </c>
      <c r="B17" s="123">
        <v>628.62</v>
      </c>
      <c r="C17" s="123">
        <v>0</v>
      </c>
      <c r="D17" s="123">
        <v>125.35</v>
      </c>
      <c r="E17" s="362">
        <f t="shared" si="0"/>
        <v>753.97</v>
      </c>
      <c r="F17" s="135">
        <f t="shared" si="1"/>
        <v>0.96910420475319947</v>
      </c>
      <c r="G17" s="135">
        <f>E17/$E$66</f>
        <v>2.4565452757027904E-2</v>
      </c>
      <c r="H17" s="154">
        <f>E17-E18</f>
        <v>371.07000000000005</v>
      </c>
    </row>
    <row r="18" spans="1:8" ht="21.75" thickBot="1" x14ac:dyDescent="0.4">
      <c r="A18" s="31" t="s">
        <v>16</v>
      </c>
      <c r="B18" s="148">
        <v>285</v>
      </c>
      <c r="C18" s="148">
        <v>0</v>
      </c>
      <c r="D18" s="148">
        <v>97.9</v>
      </c>
      <c r="E18" s="363">
        <f t="shared" si="0"/>
        <v>382.9</v>
      </c>
      <c r="F18" s="117"/>
      <c r="G18" s="117"/>
      <c r="H18" s="364"/>
    </row>
    <row r="19" spans="1:8" ht="21.75" thickBot="1" x14ac:dyDescent="0.4">
      <c r="A19" s="25" t="s">
        <v>70</v>
      </c>
      <c r="B19" s="95">
        <v>34.659999999999997</v>
      </c>
      <c r="C19" s="95">
        <v>0</v>
      </c>
      <c r="D19" s="95">
        <v>3.84</v>
      </c>
      <c r="E19" s="365">
        <f t="shared" si="0"/>
        <v>38.5</v>
      </c>
      <c r="F19" s="366">
        <f t="shared" ref="F19" si="2">(E19-E20)/E20</f>
        <v>26.89855072463768</v>
      </c>
      <c r="G19" s="366">
        <f>E19/$E$66</f>
        <v>1.2543866879923264E-3</v>
      </c>
      <c r="H19" s="367">
        <f>E19-E20</f>
        <v>37.119999999999997</v>
      </c>
    </row>
    <row r="20" spans="1:8" ht="21.75" thickBot="1" x14ac:dyDescent="0.4">
      <c r="A20" s="31" t="s">
        <v>16</v>
      </c>
      <c r="B20" s="368">
        <v>0</v>
      </c>
      <c r="C20" s="145">
        <v>0</v>
      </c>
      <c r="D20" s="145">
        <v>1.38</v>
      </c>
      <c r="E20" s="369">
        <f t="shared" si="0"/>
        <v>1.38</v>
      </c>
      <c r="F20" s="370"/>
      <c r="G20" s="370"/>
      <c r="H20" s="371"/>
    </row>
    <row r="21" spans="1:8" ht="21.75" thickBot="1" x14ac:dyDescent="0.4">
      <c r="A21" s="25" t="s">
        <v>55</v>
      </c>
      <c r="B21" s="40">
        <v>1631.85</v>
      </c>
      <c r="C21" s="40">
        <v>29.74</v>
      </c>
      <c r="D21" s="123">
        <v>111.24</v>
      </c>
      <c r="E21" s="40">
        <f t="shared" si="0"/>
        <v>1772.83</v>
      </c>
      <c r="F21" s="29">
        <f t="shared" si="1"/>
        <v>-5.9990349793474916E-2</v>
      </c>
      <c r="G21" s="29">
        <f>E21/$E$66</f>
        <v>5.7761411742167167E-2</v>
      </c>
      <c r="H21" s="372">
        <f>E21-E22</f>
        <v>-113.13999999999987</v>
      </c>
    </row>
    <row r="22" spans="1:8" ht="21.75" thickBot="1" x14ac:dyDescent="0.4">
      <c r="A22" s="31" t="s">
        <v>16</v>
      </c>
      <c r="B22" s="145">
        <v>1751.62</v>
      </c>
      <c r="C22" s="145">
        <v>22.05</v>
      </c>
      <c r="D22" s="373">
        <v>112.3</v>
      </c>
      <c r="E22" s="94">
        <f t="shared" si="0"/>
        <v>1885.9699999999998</v>
      </c>
      <c r="F22" s="37"/>
      <c r="G22" s="37"/>
      <c r="H22" s="374"/>
    </row>
    <row r="23" spans="1:8" ht="21.75" thickBot="1" x14ac:dyDescent="0.4">
      <c r="A23" s="25" t="s">
        <v>56</v>
      </c>
      <c r="B23" s="100">
        <v>74.06</v>
      </c>
      <c r="C23" s="123">
        <v>36.99</v>
      </c>
      <c r="D23" s="123">
        <v>225.73</v>
      </c>
      <c r="E23" s="40">
        <f t="shared" si="0"/>
        <v>336.78</v>
      </c>
      <c r="F23" s="29">
        <f t="shared" si="1"/>
        <v>-0.86151910393263054</v>
      </c>
      <c r="G23" s="29">
        <f>E23/$E$66</f>
        <v>1.0972788280053393E-2</v>
      </c>
      <c r="H23" s="372">
        <f>E23-E24</f>
        <v>-2095.1800000000003</v>
      </c>
    </row>
    <row r="24" spans="1:8" ht="21.75" thickBot="1" x14ac:dyDescent="0.4">
      <c r="A24" s="31" t="s">
        <v>16</v>
      </c>
      <c r="B24" s="375">
        <v>2119.9299999999998</v>
      </c>
      <c r="C24" s="145">
        <v>33.32</v>
      </c>
      <c r="D24" s="145">
        <v>278.70999999999998</v>
      </c>
      <c r="E24" s="94">
        <f t="shared" si="0"/>
        <v>2431.96</v>
      </c>
      <c r="F24" s="37"/>
      <c r="G24" s="37"/>
      <c r="H24" s="374"/>
    </row>
    <row r="25" spans="1:8" ht="21.75" thickBot="1" x14ac:dyDescent="0.4">
      <c r="A25" s="25" t="s">
        <v>57</v>
      </c>
      <c r="B25" s="128">
        <v>1708.64</v>
      </c>
      <c r="C25" s="83">
        <v>57.28</v>
      </c>
      <c r="D25" s="83">
        <v>121.57</v>
      </c>
      <c r="E25" s="40">
        <f t="shared" si="0"/>
        <v>1887.49</v>
      </c>
      <c r="F25" s="29">
        <f t="shared" si="1"/>
        <v>0.13913515797097073</v>
      </c>
      <c r="G25" s="29">
        <f>E25/$E$66</f>
        <v>6.1497203369315225E-2</v>
      </c>
      <c r="H25" s="372">
        <f>E25-E26</f>
        <v>230.53999999999996</v>
      </c>
    </row>
    <row r="26" spans="1:8" ht="21.75" thickBot="1" x14ac:dyDescent="0.4">
      <c r="A26" s="31" t="s">
        <v>16</v>
      </c>
      <c r="B26" s="376">
        <v>1487.5</v>
      </c>
      <c r="C26" s="85">
        <v>66.91</v>
      </c>
      <c r="D26" s="85">
        <v>102.54</v>
      </c>
      <c r="E26" s="94">
        <f t="shared" si="0"/>
        <v>1656.95</v>
      </c>
      <c r="F26" s="37"/>
      <c r="G26" s="37"/>
      <c r="H26" s="374"/>
    </row>
    <row r="27" spans="1:8" ht="21.75" thickBot="1" x14ac:dyDescent="0.4">
      <c r="A27" s="25" t="s">
        <v>54</v>
      </c>
      <c r="B27" s="40">
        <v>0</v>
      </c>
      <c r="C27" s="40">
        <v>0</v>
      </c>
      <c r="D27" s="123">
        <v>9.91</v>
      </c>
      <c r="E27" s="40">
        <f t="shared" si="0"/>
        <v>9.91</v>
      </c>
      <c r="F27" s="29">
        <f t="shared" si="1"/>
        <v>0.15635939323220535</v>
      </c>
      <c r="G27" s="29">
        <f>E27/$E$66</f>
        <v>3.2288239163646634E-4</v>
      </c>
      <c r="H27" s="372">
        <f>E27-E28</f>
        <v>1.3399999999999999</v>
      </c>
    </row>
    <row r="28" spans="1:8" ht="21.75" thickBot="1" x14ac:dyDescent="0.4">
      <c r="A28" s="31" t="s">
        <v>16</v>
      </c>
      <c r="B28" s="145">
        <v>0</v>
      </c>
      <c r="C28" s="145">
        <v>0</v>
      </c>
      <c r="D28" s="145">
        <v>8.57</v>
      </c>
      <c r="E28" s="94">
        <f t="shared" si="0"/>
        <v>8.57</v>
      </c>
      <c r="F28" s="37"/>
      <c r="G28" s="37"/>
      <c r="H28" s="374"/>
    </row>
    <row r="29" spans="1:8" ht="21.75" thickBot="1" x14ac:dyDescent="0.4">
      <c r="A29" s="25" t="s">
        <v>76</v>
      </c>
      <c r="B29" s="123">
        <v>0</v>
      </c>
      <c r="C29" s="123">
        <v>0</v>
      </c>
      <c r="D29" s="377">
        <v>46.78</v>
      </c>
      <c r="E29" s="378">
        <f t="shared" si="0"/>
        <v>46.78</v>
      </c>
      <c r="F29" s="29">
        <f t="shared" si="1"/>
        <v>0.50903225806451613</v>
      </c>
      <c r="G29" s="29">
        <f>E29/$E$66</f>
        <v>1.524161279591715E-3</v>
      </c>
      <c r="H29" s="379">
        <f>E29-E30</f>
        <v>15.780000000000001</v>
      </c>
    </row>
    <row r="30" spans="1:8" ht="21.75" thickBot="1" x14ac:dyDescent="0.4">
      <c r="A30" s="31" t="s">
        <v>16</v>
      </c>
      <c r="B30" s="145">
        <v>0</v>
      </c>
      <c r="C30" s="145">
        <v>0</v>
      </c>
      <c r="D30" s="145">
        <v>31</v>
      </c>
      <c r="E30" s="354">
        <f t="shared" si="0"/>
        <v>31</v>
      </c>
      <c r="F30" s="46"/>
      <c r="G30" s="37"/>
      <c r="H30" s="380"/>
    </row>
    <row r="31" spans="1:8" ht="21.75" thickBot="1" x14ac:dyDescent="0.4">
      <c r="A31" s="25" t="s">
        <v>25</v>
      </c>
      <c r="B31" s="123">
        <v>0</v>
      </c>
      <c r="C31" s="123">
        <v>0</v>
      </c>
      <c r="D31" s="123">
        <v>1.4</v>
      </c>
      <c r="E31" s="40">
        <f t="shared" si="0"/>
        <v>1.4</v>
      </c>
      <c r="F31" s="29">
        <f t="shared" si="1"/>
        <v>-0.54692556634304212</v>
      </c>
      <c r="G31" s="29">
        <f>E31/$E$66</f>
        <v>4.5614061381539141E-5</v>
      </c>
      <c r="H31" s="372">
        <f>E31-E32</f>
        <v>-1.69</v>
      </c>
    </row>
    <row r="32" spans="1:8" ht="21.75" thickBot="1" x14ac:dyDescent="0.4">
      <c r="A32" s="31" t="s">
        <v>16</v>
      </c>
      <c r="B32" s="145">
        <v>0</v>
      </c>
      <c r="C32" s="145">
        <v>0</v>
      </c>
      <c r="D32" s="145">
        <v>3.09</v>
      </c>
      <c r="E32" s="354">
        <f t="shared" si="0"/>
        <v>3.09</v>
      </c>
      <c r="F32" s="37"/>
      <c r="G32" s="46"/>
      <c r="H32" s="374"/>
    </row>
    <row r="33" spans="1:8" ht="21.75" thickBot="1" x14ac:dyDescent="0.4">
      <c r="A33" s="25" t="s">
        <v>58</v>
      </c>
      <c r="B33" s="381">
        <v>1316.27</v>
      </c>
      <c r="C33" s="382">
        <v>0</v>
      </c>
      <c r="D33" s="381">
        <v>278.02999999999997</v>
      </c>
      <c r="E33" s="40">
        <f t="shared" si="0"/>
        <v>1594.3</v>
      </c>
      <c r="F33" s="357">
        <f t="shared" si="1"/>
        <v>1.2012813078176345</v>
      </c>
      <c r="G33" s="48">
        <f>E33/$E$66</f>
        <v>5.1944641471848463E-2</v>
      </c>
      <c r="H33" s="358">
        <f>E33-E34</f>
        <v>870.04</v>
      </c>
    </row>
    <row r="34" spans="1:8" ht="21.75" thickBot="1" x14ac:dyDescent="0.4">
      <c r="A34" s="31" t="s">
        <v>16</v>
      </c>
      <c r="B34" s="383">
        <v>355.52</v>
      </c>
      <c r="C34" s="384">
        <v>-4.58</v>
      </c>
      <c r="D34" s="385">
        <v>373.32</v>
      </c>
      <c r="E34" s="82">
        <f t="shared" si="0"/>
        <v>724.26</v>
      </c>
      <c r="F34" s="37"/>
      <c r="G34" s="51"/>
      <c r="H34" s="374"/>
    </row>
    <row r="35" spans="1:8" ht="21.75" thickBot="1" x14ac:dyDescent="0.4">
      <c r="A35" s="25" t="s">
        <v>28</v>
      </c>
      <c r="B35" s="44">
        <v>1850</v>
      </c>
      <c r="C35" s="40">
        <v>42.86</v>
      </c>
      <c r="D35" s="40">
        <v>745.81</v>
      </c>
      <c r="E35" s="123">
        <f t="shared" si="0"/>
        <v>2638.67</v>
      </c>
      <c r="F35" s="48">
        <f t="shared" si="1"/>
        <v>0.42644689753597637</v>
      </c>
      <c r="G35" s="29">
        <f>E35/$E$66</f>
        <v>8.59717538183042E-2</v>
      </c>
      <c r="H35" s="358">
        <f>E35-E36</f>
        <v>788.84999999999991</v>
      </c>
    </row>
    <row r="36" spans="1:8" ht="21.75" thickBot="1" x14ac:dyDescent="0.4">
      <c r="A36" s="31" t="s">
        <v>16</v>
      </c>
      <c r="B36" s="145">
        <v>1141.42</v>
      </c>
      <c r="C36" s="145">
        <v>28.72</v>
      </c>
      <c r="D36" s="145">
        <v>679.68</v>
      </c>
      <c r="E36" s="386">
        <f t="shared" si="0"/>
        <v>1849.8200000000002</v>
      </c>
      <c r="F36" s="37"/>
      <c r="G36" s="370"/>
      <c r="H36" s="387"/>
    </row>
    <row r="37" spans="1:8" ht="21.75" thickBot="1" x14ac:dyDescent="0.4">
      <c r="A37" s="25" t="s">
        <v>30</v>
      </c>
      <c r="B37" s="123">
        <v>1626.99</v>
      </c>
      <c r="C37" s="123">
        <v>0</v>
      </c>
      <c r="D37" s="123">
        <v>314.70999999999998</v>
      </c>
      <c r="E37" s="28">
        <f t="shared" si="0"/>
        <v>1941.7</v>
      </c>
      <c r="F37" s="357">
        <f t="shared" si="1"/>
        <v>0.15836634372166278</v>
      </c>
      <c r="G37" s="357">
        <f>E37/$E$66</f>
        <v>6.3263444988953255E-2</v>
      </c>
      <c r="H37" s="388">
        <f>E37-E38</f>
        <v>265.46000000000004</v>
      </c>
    </row>
    <row r="38" spans="1:8" ht="21.75" thickBot="1" x14ac:dyDescent="0.4">
      <c r="A38" s="31" t="s">
        <v>16</v>
      </c>
      <c r="B38" s="145">
        <v>1314.77</v>
      </c>
      <c r="C38" s="145">
        <v>0</v>
      </c>
      <c r="D38" s="145">
        <v>361.47</v>
      </c>
      <c r="E38" s="94">
        <f t="shared" si="0"/>
        <v>1676.24</v>
      </c>
      <c r="F38" s="37"/>
      <c r="G38" s="37"/>
      <c r="H38" s="356"/>
    </row>
    <row r="39" spans="1:8" ht="21.75" thickBot="1" x14ac:dyDescent="0.4">
      <c r="A39" s="25" t="s">
        <v>59</v>
      </c>
      <c r="B39" s="123">
        <v>0</v>
      </c>
      <c r="C39" s="123">
        <v>1.37</v>
      </c>
      <c r="D39" s="123">
        <v>1.19</v>
      </c>
      <c r="E39" s="40">
        <f t="shared" si="0"/>
        <v>2.56</v>
      </c>
      <c r="F39" s="357">
        <f t="shared" si="1"/>
        <v>1.9920318725099528E-2</v>
      </c>
      <c r="G39" s="357">
        <f>E39/$E$66</f>
        <v>8.3408569383385857E-5</v>
      </c>
      <c r="H39" s="358">
        <f>E39-E40</f>
        <v>4.9999999999999822E-2</v>
      </c>
    </row>
    <row r="40" spans="1:8" ht="21.75" thickBot="1" x14ac:dyDescent="0.4">
      <c r="A40" s="31" t="s">
        <v>16</v>
      </c>
      <c r="B40" s="389">
        <v>0</v>
      </c>
      <c r="C40" s="389">
        <v>1.59</v>
      </c>
      <c r="D40" s="389">
        <v>0.92</v>
      </c>
      <c r="E40" s="390">
        <f t="shared" si="0"/>
        <v>2.5100000000000002</v>
      </c>
      <c r="F40" s="37"/>
      <c r="G40" s="37"/>
      <c r="H40" s="356"/>
    </row>
    <row r="41" spans="1:8" s="162" customFormat="1" ht="21.75" thickBot="1" x14ac:dyDescent="0.4">
      <c r="A41" s="25" t="s">
        <v>18</v>
      </c>
      <c r="B41" s="40">
        <v>1398.65</v>
      </c>
      <c r="C41" s="391">
        <v>0</v>
      </c>
      <c r="D41" s="392">
        <v>49.09</v>
      </c>
      <c r="E41" s="40">
        <f t="shared" si="0"/>
        <v>1447.74</v>
      </c>
      <c r="F41" s="357">
        <f t="shared" ref="F41" si="3">(E41-E42)/E42</f>
        <v>0.19812304483837317</v>
      </c>
      <c r="G41" s="357">
        <f>E41/$E$66</f>
        <v>4.7169500874649627E-2</v>
      </c>
      <c r="H41" s="358">
        <f>E41-E42</f>
        <v>239.39999999999986</v>
      </c>
    </row>
    <row r="42" spans="1:8" ht="21.75" thickBot="1" x14ac:dyDescent="0.4">
      <c r="A42" s="31" t="s">
        <v>16</v>
      </c>
      <c r="B42" s="145">
        <v>1176.3900000000001</v>
      </c>
      <c r="C42" s="145">
        <v>0</v>
      </c>
      <c r="D42" s="145">
        <v>31.95</v>
      </c>
      <c r="E42" s="94">
        <f t="shared" si="0"/>
        <v>1208.3400000000001</v>
      </c>
      <c r="F42" s="37"/>
      <c r="G42" s="37"/>
      <c r="H42" s="356"/>
    </row>
    <row r="43" spans="1:8" s="162" customFormat="1" ht="21.75" thickBot="1" x14ac:dyDescent="0.4">
      <c r="A43" s="25" t="s">
        <v>60</v>
      </c>
      <c r="B43" s="40">
        <v>599.89</v>
      </c>
      <c r="C43" s="65">
        <v>0</v>
      </c>
      <c r="D43" s="65">
        <v>11.6</v>
      </c>
      <c r="E43" s="40">
        <f t="shared" si="0"/>
        <v>611.49</v>
      </c>
      <c r="F43" s="357">
        <f t="shared" ref="F43" si="4">(E43-E44)/E44</f>
        <v>0.65522561784370514</v>
      </c>
      <c r="G43" s="357">
        <f>E43/$E$66</f>
        <v>1.9923244567283834E-2</v>
      </c>
      <c r="H43" s="358">
        <f>E43-E44</f>
        <v>242.06</v>
      </c>
    </row>
    <row r="44" spans="1:8" ht="21.75" thickBot="1" x14ac:dyDescent="0.4">
      <c r="A44" s="31" t="s">
        <v>16</v>
      </c>
      <c r="B44" s="145">
        <v>357.57</v>
      </c>
      <c r="C44" s="145">
        <v>0</v>
      </c>
      <c r="D44" s="145">
        <v>11.86</v>
      </c>
      <c r="E44" s="94">
        <f t="shared" si="0"/>
        <v>369.43</v>
      </c>
      <c r="F44" s="393"/>
      <c r="G44" s="393"/>
      <c r="H44" s="394"/>
    </row>
    <row r="45" spans="1:8" s="162" customFormat="1" ht="21.75" thickBot="1" x14ac:dyDescent="0.4">
      <c r="A45" s="25" t="s">
        <v>24</v>
      </c>
      <c r="B45" s="40">
        <v>1874.54</v>
      </c>
      <c r="C45" s="40">
        <v>18.68</v>
      </c>
      <c r="D45" s="392">
        <v>92.77</v>
      </c>
      <c r="E45" s="40">
        <f t="shared" si="0"/>
        <v>1985.99</v>
      </c>
      <c r="F45" s="357">
        <f t="shared" ref="F45" si="5">(E45-E46)/E46</f>
        <v>0.61216189888625527</v>
      </c>
      <c r="G45" s="357">
        <f>E45/$E$66</f>
        <v>6.4706478402230663E-2</v>
      </c>
      <c r="H45" s="358">
        <f>E45-E46</f>
        <v>754.11000000000013</v>
      </c>
    </row>
    <row r="46" spans="1:8" ht="21.75" thickBot="1" x14ac:dyDescent="0.4">
      <c r="A46" s="31" t="s">
        <v>16</v>
      </c>
      <c r="B46" s="145">
        <v>1149.23</v>
      </c>
      <c r="C46" s="145">
        <v>12.84</v>
      </c>
      <c r="D46" s="145">
        <v>69.81</v>
      </c>
      <c r="E46" s="94">
        <f t="shared" si="0"/>
        <v>1231.8799999999999</v>
      </c>
      <c r="F46" s="393"/>
      <c r="G46" s="393"/>
      <c r="H46" s="394"/>
    </row>
    <row r="47" spans="1:8" s="162" customFormat="1" ht="21.75" thickBot="1" x14ac:dyDescent="0.4">
      <c r="A47" s="25" t="s">
        <v>61</v>
      </c>
      <c r="B47" s="40">
        <v>0</v>
      </c>
      <c r="C47" s="40">
        <v>0</v>
      </c>
      <c r="D47" s="65">
        <v>7.95</v>
      </c>
      <c r="E47" s="395">
        <f t="shared" si="0"/>
        <v>7.95</v>
      </c>
      <c r="F47" s="357">
        <f t="shared" ref="F47" si="6">(E47-E48)/E48</f>
        <v>-0.19696969696969699</v>
      </c>
      <c r="G47" s="357">
        <f>E47/$E$66</f>
        <v>2.5902270570231156E-4</v>
      </c>
      <c r="H47" s="358">
        <f>E47-E48</f>
        <v>-1.9500000000000002</v>
      </c>
    </row>
    <row r="48" spans="1:8" ht="21.75" thickBot="1" x14ac:dyDescent="0.4">
      <c r="A48" s="31" t="s">
        <v>16</v>
      </c>
      <c r="B48" s="145">
        <v>0</v>
      </c>
      <c r="C48" s="145">
        <v>0</v>
      </c>
      <c r="D48" s="145">
        <v>9.9</v>
      </c>
      <c r="E48" s="94">
        <f t="shared" si="0"/>
        <v>9.9</v>
      </c>
      <c r="F48" s="393"/>
      <c r="G48" s="393"/>
      <c r="H48" s="394"/>
    </row>
    <row r="49" spans="1:8" s="162" customFormat="1" ht="21.75" thickBot="1" x14ac:dyDescent="0.4">
      <c r="A49" s="25" t="s">
        <v>17</v>
      </c>
      <c r="B49" s="396">
        <v>410.5</v>
      </c>
      <c r="C49" s="397">
        <v>31.9</v>
      </c>
      <c r="D49" s="398">
        <v>34.22</v>
      </c>
      <c r="E49" s="123">
        <f t="shared" si="0"/>
        <v>476.62</v>
      </c>
      <c r="F49" s="357">
        <f t="shared" ref="F49" si="7">(E49-E50)/E50</f>
        <v>-0.45004961576627511</v>
      </c>
      <c r="G49" s="357">
        <f>E49/$E$66</f>
        <v>1.5528981382620847E-2</v>
      </c>
      <c r="H49" s="358">
        <f>E49-E50</f>
        <v>-390.03999999999996</v>
      </c>
    </row>
    <row r="50" spans="1:8" ht="21.75" thickBot="1" x14ac:dyDescent="0.4">
      <c r="A50" s="31" t="s">
        <v>16</v>
      </c>
      <c r="B50" s="50">
        <v>770.81</v>
      </c>
      <c r="C50" s="50">
        <v>29.49</v>
      </c>
      <c r="D50" s="50">
        <v>66.36</v>
      </c>
      <c r="E50" s="94">
        <f t="shared" si="0"/>
        <v>866.66</v>
      </c>
      <c r="F50" s="393"/>
      <c r="G50" s="393"/>
      <c r="H50" s="394"/>
    </row>
    <row r="51" spans="1:8" s="162" customFormat="1" ht="21.75" thickBot="1" x14ac:dyDescent="0.4">
      <c r="A51" s="25" t="s">
        <v>29</v>
      </c>
      <c r="B51" s="40">
        <v>1404.56</v>
      </c>
      <c r="C51" s="65">
        <v>0</v>
      </c>
      <c r="D51" s="399">
        <v>390.29</v>
      </c>
      <c r="E51" s="123">
        <f t="shared" si="0"/>
        <v>1794.85</v>
      </c>
      <c r="F51" s="357">
        <f t="shared" ref="F51" si="8">(E51-E52)/E52</f>
        <v>0.48371497065388097</v>
      </c>
      <c r="G51" s="357">
        <f>E51/$E$66</f>
        <v>5.8478855764753944E-2</v>
      </c>
      <c r="H51" s="358">
        <f>E51-E52</f>
        <v>585.14999999999986</v>
      </c>
    </row>
    <row r="52" spans="1:8" s="57" customFormat="1" ht="28.5" customHeight="1" thickBot="1" x14ac:dyDescent="0.4">
      <c r="A52" s="31" t="s">
        <v>16</v>
      </c>
      <c r="B52" s="145">
        <v>754.11</v>
      </c>
      <c r="C52" s="145">
        <v>0</v>
      </c>
      <c r="D52" s="145">
        <v>455.59</v>
      </c>
      <c r="E52" s="94">
        <f t="shared" si="0"/>
        <v>1209.7</v>
      </c>
      <c r="F52" s="37"/>
      <c r="G52" s="37"/>
      <c r="H52" s="356"/>
    </row>
    <row r="53" spans="1:8" s="162" customFormat="1" ht="21.75" thickBot="1" x14ac:dyDescent="0.4">
      <c r="A53" s="25" t="s">
        <v>22</v>
      </c>
      <c r="B53" s="399">
        <v>1258.02</v>
      </c>
      <c r="C53" s="399">
        <v>0.08</v>
      </c>
      <c r="D53" s="399">
        <v>42.41</v>
      </c>
      <c r="E53" s="44">
        <f t="shared" si="0"/>
        <v>1300.51</v>
      </c>
      <c r="F53" s="153">
        <f t="shared" ref="F53" si="9">(E53-E54)/E54</f>
        <v>1.7334845699534442E-2</v>
      </c>
      <c r="G53" s="153">
        <f>E53/$E$66</f>
        <v>4.2372530690932476E-2</v>
      </c>
      <c r="H53" s="400">
        <f>E53-E54</f>
        <v>22.159999999999854</v>
      </c>
    </row>
    <row r="54" spans="1:8" ht="21.75" thickBot="1" x14ac:dyDescent="0.4">
      <c r="A54" s="31" t="s">
        <v>16</v>
      </c>
      <c r="B54" s="145">
        <v>1230.44</v>
      </c>
      <c r="C54" s="145">
        <v>0</v>
      </c>
      <c r="D54" s="145">
        <v>47.91</v>
      </c>
      <c r="E54" s="94">
        <f>B54+C54+D54</f>
        <v>1278.3500000000001</v>
      </c>
      <c r="F54" s="393"/>
      <c r="G54" s="393"/>
      <c r="H54" s="401"/>
    </row>
    <row r="55" spans="1:8" x14ac:dyDescent="0.35">
      <c r="A55" s="140" t="s">
        <v>64</v>
      </c>
      <c r="B55" s="156">
        <f t="shared" ref="B55:E56" si="10">SUM(B7+B9+B11+B13+B15+B17+B19+B21+B23+B25+B27+B29+B31+B33+B35+B37+B39+B41+B43+B45+B47+B49+B51+B53)</f>
        <v>18725.25</v>
      </c>
      <c r="C55" s="156">
        <f t="shared" si="10"/>
        <v>230.18</v>
      </c>
      <c r="D55" s="156">
        <f t="shared" si="10"/>
        <v>3165.7599999999998</v>
      </c>
      <c r="E55" s="156">
        <f t="shared" si="10"/>
        <v>22121.19</v>
      </c>
      <c r="F55" s="135">
        <f>(E55-E56)/E56</f>
        <v>0.18761096344319944</v>
      </c>
      <c r="G55" s="135">
        <f>E55/$E$66</f>
        <v>0.72074094178049264</v>
      </c>
      <c r="H55" s="154">
        <f>E55-E56</f>
        <v>3494.5600000000013</v>
      </c>
    </row>
    <row r="56" spans="1:8" x14ac:dyDescent="0.35">
      <c r="A56" s="31" t="s">
        <v>26</v>
      </c>
      <c r="B56" s="402">
        <f t="shared" si="10"/>
        <v>15260.71</v>
      </c>
      <c r="C56" s="402">
        <f t="shared" si="10"/>
        <v>198.87</v>
      </c>
      <c r="D56" s="402">
        <f t="shared" si="10"/>
        <v>3167.05</v>
      </c>
      <c r="E56" s="402">
        <f t="shared" si="10"/>
        <v>18626.629999999997</v>
      </c>
      <c r="F56" s="138"/>
      <c r="G56" s="138"/>
      <c r="H56" s="139"/>
    </row>
    <row r="57" spans="1:8" x14ac:dyDescent="0.35">
      <c r="A57" s="140" t="s">
        <v>27</v>
      </c>
      <c r="B57" s="141">
        <f>(B55-B56)/B56</f>
        <v>0.22702351332277471</v>
      </c>
      <c r="C57" s="141">
        <f t="shared" ref="C57:D57" si="11">(C55-C56)/C56</f>
        <v>0.1574395333635038</v>
      </c>
      <c r="D57" s="141">
        <f t="shared" si="11"/>
        <v>-4.0731911400212134E-4</v>
      </c>
      <c r="E57" s="141">
        <f>(E55-E56)/E56</f>
        <v>0.18761096344319944</v>
      </c>
      <c r="F57" s="138"/>
      <c r="G57" s="138"/>
      <c r="H57" s="139"/>
    </row>
    <row r="58" spans="1:8" x14ac:dyDescent="0.35">
      <c r="A58" s="161" t="s">
        <v>37</v>
      </c>
      <c r="B58" s="143"/>
      <c r="C58" s="143"/>
      <c r="D58" s="143"/>
      <c r="E58" s="143"/>
      <c r="F58" s="138"/>
      <c r="G58" s="138"/>
      <c r="H58" s="139"/>
    </row>
    <row r="59" spans="1:8" ht="21.75" thickBot="1" x14ac:dyDescent="0.4">
      <c r="A59" s="162" t="s">
        <v>39</v>
      </c>
      <c r="B59" s="14">
        <v>7761.05</v>
      </c>
      <c r="C59" s="399"/>
      <c r="D59" s="14"/>
      <c r="E59" s="15">
        <f>B59+C59+D59</f>
        <v>7761.05</v>
      </c>
      <c r="F59" s="16">
        <f t="shared" ref="F59" si="12">(E59-E60)/E60</f>
        <v>0.37373442367601239</v>
      </c>
      <c r="G59" s="16">
        <f>E59/$E$66</f>
        <v>0.25286643648942453</v>
      </c>
      <c r="H59" s="355">
        <f>E59-E60</f>
        <v>2111.4499999999998</v>
      </c>
    </row>
    <row r="60" spans="1:8" ht="21.75" thickBot="1" x14ac:dyDescent="0.4">
      <c r="A60" s="79" t="s">
        <v>16</v>
      </c>
      <c r="B60" s="145">
        <v>5649.6</v>
      </c>
      <c r="C60" s="145"/>
      <c r="D60" s="145"/>
      <c r="E60" s="145">
        <f t="shared" ref="E60:E62" si="13">B60+C60+D60</f>
        <v>5649.6</v>
      </c>
      <c r="F60" s="46"/>
      <c r="G60" s="37"/>
      <c r="H60" s="380"/>
    </row>
    <row r="61" spans="1:8" ht="21.75" thickBot="1" x14ac:dyDescent="0.4">
      <c r="A61" s="25" t="s">
        <v>38</v>
      </c>
      <c r="B61" s="399"/>
      <c r="C61" s="123">
        <v>810.05</v>
      </c>
      <c r="D61" s="123"/>
      <c r="E61" s="15">
        <f t="shared" si="13"/>
        <v>810.05</v>
      </c>
      <c r="F61" s="29">
        <f t="shared" ref="F61:F63" si="14">(E61-E62)/E62</f>
        <v>-8.5629465747084937E-2</v>
      </c>
      <c r="G61" s="357">
        <f>E61/$E$66</f>
        <v>2.6392621730082701E-2</v>
      </c>
      <c r="H61" s="372">
        <f>E61-E62</f>
        <v>-75.860000000000014</v>
      </c>
    </row>
    <row r="62" spans="1:8" ht="21.75" thickBot="1" x14ac:dyDescent="0.4">
      <c r="A62" s="79" t="s">
        <v>16</v>
      </c>
      <c r="B62" s="145"/>
      <c r="C62" s="145">
        <v>885.91</v>
      </c>
      <c r="D62" s="145"/>
      <c r="E62" s="145">
        <f t="shared" si="13"/>
        <v>885.91</v>
      </c>
      <c r="F62" s="403"/>
      <c r="G62" s="404"/>
      <c r="H62" s="22"/>
    </row>
    <row r="63" spans="1:8" x14ac:dyDescent="0.35">
      <c r="A63" s="155" t="s">
        <v>40</v>
      </c>
      <c r="B63" s="405">
        <f>SUM(B59,B61)</f>
        <v>7761.05</v>
      </c>
      <c r="C63" s="405">
        <f>SUM(C59,C61)</f>
        <v>810.05</v>
      </c>
      <c r="D63" s="156">
        <f>SUM(D59,D61)</f>
        <v>0</v>
      </c>
      <c r="E63" s="406">
        <f t="shared" ref="B63:E64" si="15">SUM(E59,E61)</f>
        <v>8571.1</v>
      </c>
      <c r="F63" s="135">
        <f t="shared" si="14"/>
        <v>0.31146612888665154</v>
      </c>
      <c r="G63" s="134">
        <f>E63/$E$66</f>
        <v>0.27925905821950725</v>
      </c>
      <c r="H63" s="154">
        <f>E63-E64</f>
        <v>2035.5900000000001</v>
      </c>
    </row>
    <row r="64" spans="1:8" x14ac:dyDescent="0.35">
      <c r="A64" s="31" t="s">
        <v>26</v>
      </c>
      <c r="B64" s="407">
        <f t="shared" si="15"/>
        <v>5649.6</v>
      </c>
      <c r="C64" s="407">
        <f t="shared" si="15"/>
        <v>885.91</v>
      </c>
      <c r="D64" s="137">
        <f t="shared" si="15"/>
        <v>0</v>
      </c>
      <c r="E64" s="137">
        <f t="shared" si="15"/>
        <v>6535.51</v>
      </c>
      <c r="F64" s="138"/>
      <c r="G64" s="138"/>
      <c r="H64" s="139"/>
    </row>
    <row r="65" spans="1:8" x14ac:dyDescent="0.35">
      <c r="A65" s="140" t="s">
        <v>27</v>
      </c>
      <c r="B65" s="141">
        <f t="shared" ref="B65:D65" si="16">(B63-B64)/B64</f>
        <v>0.37373442367601239</v>
      </c>
      <c r="C65" s="141">
        <f t="shared" si="16"/>
        <v>-8.5629465747084937E-2</v>
      </c>
      <c r="D65" s="408" t="e">
        <f t="shared" si="16"/>
        <v>#DIV/0!</v>
      </c>
      <c r="E65" s="141">
        <f>(E63-E64)/E64</f>
        <v>0.31146612888665154</v>
      </c>
      <c r="F65" s="138"/>
      <c r="G65" s="138"/>
      <c r="H65" s="139"/>
    </row>
    <row r="66" spans="1:8" x14ac:dyDescent="0.35">
      <c r="A66" s="18" t="s">
        <v>41</v>
      </c>
      <c r="B66" s="30">
        <f>B55+B63</f>
        <v>26486.3</v>
      </c>
      <c r="C66" s="30">
        <f t="shared" ref="C66:E66" si="17">C55+C63</f>
        <v>1040.23</v>
      </c>
      <c r="D66" s="30">
        <f t="shared" si="17"/>
        <v>3165.7599999999998</v>
      </c>
      <c r="E66" s="30">
        <f t="shared" si="17"/>
        <v>30692.29</v>
      </c>
      <c r="F66" s="159">
        <f>(E66-E67)/E67</f>
        <v>0.21978059099901684</v>
      </c>
      <c r="G66" s="159">
        <f>E66/$E$66</f>
        <v>1</v>
      </c>
      <c r="H66" s="30">
        <f>E66-E67</f>
        <v>5530.1500000000015</v>
      </c>
    </row>
    <row r="67" spans="1:8" x14ac:dyDescent="0.35">
      <c r="A67" s="31" t="s">
        <v>26</v>
      </c>
      <c r="B67" s="158">
        <f>B64+B56</f>
        <v>20910.309999999998</v>
      </c>
      <c r="C67" s="158">
        <f t="shared" ref="C67:E67" si="18">C64+C56</f>
        <v>1084.78</v>
      </c>
      <c r="D67" s="158">
        <f t="shared" si="18"/>
        <v>3167.05</v>
      </c>
      <c r="E67" s="158">
        <f t="shared" si="18"/>
        <v>25162.14</v>
      </c>
      <c r="F67" s="138"/>
      <c r="G67" s="138"/>
      <c r="H67" s="139"/>
    </row>
    <row r="68" spans="1:8" x14ac:dyDescent="0.35">
      <c r="A68" s="160" t="s">
        <v>27</v>
      </c>
      <c r="B68" s="159">
        <f>(B66-B67)/B67</f>
        <v>0.26666223504099185</v>
      </c>
      <c r="C68" s="159">
        <f t="shared" ref="C68:E68" si="19">(C66-C67)/C67</f>
        <v>-4.1068235033831703E-2</v>
      </c>
      <c r="D68" s="159">
        <f t="shared" si="19"/>
        <v>-4.0731911400212134E-4</v>
      </c>
      <c r="E68" s="159">
        <f t="shared" si="19"/>
        <v>0.21978059099901684</v>
      </c>
      <c r="F68" s="159"/>
      <c r="G68" s="159"/>
      <c r="H68" s="30"/>
    </row>
    <row r="69" spans="1:8" x14ac:dyDescent="0.35">
      <c r="A69" s="161" t="s">
        <v>42</v>
      </c>
      <c r="B69" s="159">
        <f>B66/$E$66</f>
        <v>0.86296265283561435</v>
      </c>
      <c r="C69" s="159">
        <f t="shared" ref="C69:E69" si="20">C66/$E$66</f>
        <v>3.3892225050656047E-2</v>
      </c>
      <c r="D69" s="159">
        <f t="shared" si="20"/>
        <v>0.10314512211372953</v>
      </c>
      <c r="E69" s="159">
        <f t="shared" si="20"/>
        <v>1</v>
      </c>
      <c r="F69" s="159"/>
      <c r="G69" s="159"/>
      <c r="H69" s="30"/>
    </row>
    <row r="70" spans="1:8" x14ac:dyDescent="0.35">
      <c r="A70" s="31" t="s">
        <v>43</v>
      </c>
      <c r="B70" s="409">
        <f>B67/$E$67</f>
        <v>0.83102271905330782</v>
      </c>
      <c r="C70" s="409">
        <f t="shared" ref="C70:E70" si="21">C67/$E$67</f>
        <v>4.3111595436636153E-2</v>
      </c>
      <c r="D70" s="409">
        <f t="shared" si="21"/>
        <v>0.125865685510056</v>
      </c>
      <c r="E70" s="157">
        <f t="shared" si="21"/>
        <v>1</v>
      </c>
      <c r="F70" s="138"/>
      <c r="G70" s="138"/>
      <c r="H70" s="139"/>
    </row>
    <row r="72" spans="1:8" x14ac:dyDescent="0.35">
      <c r="A72" s="162" t="s">
        <v>44</v>
      </c>
    </row>
    <row r="73" spans="1:8" s="162" customFormat="1" x14ac:dyDescent="0.35">
      <c r="A73" s="162" t="s">
        <v>66</v>
      </c>
    </row>
    <row r="74" spans="1:8" s="162" customFormat="1" x14ac:dyDescent="0.35">
      <c r="A74" s="162" t="s">
        <v>67</v>
      </c>
    </row>
    <row r="75" spans="1:8" x14ac:dyDescent="0.35">
      <c r="A75" s="162" t="s">
        <v>74</v>
      </c>
    </row>
    <row r="76" spans="1:8" x14ac:dyDescent="0.35">
      <c r="A76" s="162" t="s">
        <v>72</v>
      </c>
    </row>
    <row r="77" spans="1:8" x14ac:dyDescent="0.35">
      <c r="A77" s="162" t="s">
        <v>78</v>
      </c>
    </row>
  </sheetData>
  <mergeCells count="2">
    <mergeCell ref="A1:H2"/>
    <mergeCell ref="A3:H3"/>
  </mergeCells>
  <pageMargins left="0" right="0" top="0.75" bottom="0.75" header="0.3" footer="0.3"/>
  <pageSetup paperSize="9" scale="45" fitToHeight="0" orientation="portrait" r:id="rId1"/>
  <ignoredErrors>
    <ignoredError sqref="D65 F55 B57:D57 F39 F21 D68 G7 G9 G21:G29 F27 G17:G18 F19 G11:G12 F13 F15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O2192"/>
  <sheetViews>
    <sheetView tabSelected="1" topLeftCell="A55" workbookViewId="0">
      <pane xSplit="1" topLeftCell="B1" activePane="topRight" state="frozen"/>
      <selection pane="topRight" sqref="A1:R2"/>
    </sheetView>
  </sheetViews>
  <sheetFormatPr defaultColWidth="27.7109375" defaultRowHeight="21" x14ac:dyDescent="0.35"/>
  <cols>
    <col min="1" max="1" width="37" style="2" customWidth="1"/>
    <col min="2" max="2" width="16.85546875" style="2" customWidth="1"/>
    <col min="3" max="5" width="15.7109375" style="2" customWidth="1"/>
    <col min="6" max="6" width="20.28515625" style="2" customWidth="1"/>
    <col min="7" max="7" width="16.7109375" style="2" customWidth="1"/>
    <col min="8" max="8" width="17.140625" style="2" customWidth="1"/>
    <col min="9" max="9" width="16.42578125" style="2" customWidth="1"/>
    <col min="10" max="10" width="16.5703125" style="2" customWidth="1"/>
    <col min="11" max="12" width="15.7109375" style="2" customWidth="1"/>
    <col min="13" max="15" width="18.5703125" style="2" customWidth="1"/>
    <col min="16" max="17" width="27.7109375" style="2"/>
    <col min="18" max="18" width="27.7109375" style="143"/>
    <col min="19" max="197" width="27.7109375" style="57"/>
    <col min="198" max="16384" width="27.7109375" style="2"/>
  </cols>
  <sheetData>
    <row r="1" spans="1:112" x14ac:dyDescent="0.35">
      <c r="A1" s="419" t="s">
        <v>84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  <c r="O1" s="419"/>
      <c r="P1" s="419"/>
      <c r="Q1" s="419"/>
      <c r="R1" s="419"/>
    </row>
    <row r="2" spans="1:112" ht="24.75" customHeight="1" x14ac:dyDescent="0.35">
      <c r="A2" s="420"/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  <c r="O2" s="420"/>
      <c r="P2" s="420"/>
      <c r="Q2" s="420"/>
      <c r="R2" s="420"/>
    </row>
    <row r="3" spans="1:112" ht="73.5" customHeight="1" x14ac:dyDescent="0.35">
      <c r="A3" s="164" t="s">
        <v>0</v>
      </c>
      <c r="B3" s="165" t="s">
        <v>1</v>
      </c>
      <c r="C3" s="165" t="s">
        <v>2</v>
      </c>
      <c r="D3" s="165" t="s">
        <v>3</v>
      </c>
      <c r="E3" s="165" t="s">
        <v>4</v>
      </c>
      <c r="F3" s="165" t="s">
        <v>5</v>
      </c>
      <c r="G3" s="165" t="s">
        <v>6</v>
      </c>
      <c r="H3" s="165" t="s">
        <v>7</v>
      </c>
      <c r="I3" s="165" t="s">
        <v>8</v>
      </c>
      <c r="J3" s="165" t="s">
        <v>47</v>
      </c>
      <c r="K3" s="165" t="s">
        <v>9</v>
      </c>
      <c r="L3" s="165" t="s">
        <v>10</v>
      </c>
      <c r="M3" s="165" t="s">
        <v>11</v>
      </c>
      <c r="N3" s="165" t="s">
        <v>53</v>
      </c>
      <c r="O3" s="165" t="s">
        <v>12</v>
      </c>
      <c r="P3" s="166" t="s">
        <v>13</v>
      </c>
      <c r="Q3" s="167" t="s">
        <v>14</v>
      </c>
      <c r="R3" s="168" t="s">
        <v>15</v>
      </c>
    </row>
    <row r="4" spans="1:112" ht="21.75" thickBot="1" x14ac:dyDescent="0.4">
      <c r="A4" s="161" t="s">
        <v>62</v>
      </c>
      <c r="B4" s="169"/>
      <c r="C4" s="170"/>
      <c r="D4" s="170"/>
      <c r="E4" s="170"/>
      <c r="F4" s="171"/>
      <c r="G4" s="170"/>
      <c r="H4" s="171"/>
      <c r="I4" s="172"/>
      <c r="J4" s="172"/>
      <c r="K4" s="173"/>
      <c r="L4" s="174"/>
      <c r="M4" s="174"/>
      <c r="N4" s="175"/>
      <c r="O4" s="172"/>
      <c r="P4" s="176"/>
      <c r="Q4" s="177"/>
      <c r="R4" s="178"/>
    </row>
    <row r="5" spans="1:112" s="57" customFormat="1" ht="21.75" thickBot="1" x14ac:dyDescent="0.4">
      <c r="A5" s="13" t="s">
        <v>71</v>
      </c>
      <c r="B5" s="179">
        <v>0</v>
      </c>
      <c r="C5" s="180">
        <v>0</v>
      </c>
      <c r="D5" s="180">
        <v>0</v>
      </c>
      <c r="E5" s="180">
        <v>0</v>
      </c>
      <c r="F5" s="180">
        <v>0</v>
      </c>
      <c r="G5" s="72">
        <v>163.58000000000001</v>
      </c>
      <c r="H5" s="181">
        <v>49.68</v>
      </c>
      <c r="I5" s="180">
        <v>113.9</v>
      </c>
      <c r="J5" s="180">
        <v>64.12</v>
      </c>
      <c r="K5" s="179">
        <v>0</v>
      </c>
      <c r="L5" s="179">
        <v>50.8</v>
      </c>
      <c r="M5" s="54">
        <v>0.56999999999999995</v>
      </c>
      <c r="N5" s="182">
        <v>0</v>
      </c>
      <c r="O5" s="180">
        <f>B5+D5+E5+F5+H5+I5+J5+K5+L5+M5+N5</f>
        <v>279.07</v>
      </c>
      <c r="P5" s="183">
        <f>(O5-O6)/O6</f>
        <v>2.1398514851485149</v>
      </c>
      <c r="Q5" s="184">
        <f>O5/$O$84</f>
        <v>1.9636261596912797E-3</v>
      </c>
      <c r="R5" s="185">
        <f>O5-O6</f>
        <v>190.19</v>
      </c>
    </row>
    <row r="6" spans="1:112" ht="21.75" thickBot="1" x14ac:dyDescent="0.4">
      <c r="A6" s="19" t="s">
        <v>35</v>
      </c>
      <c r="B6" s="186">
        <v>0</v>
      </c>
      <c r="C6" s="187">
        <v>0</v>
      </c>
      <c r="D6" s="187">
        <v>0</v>
      </c>
      <c r="E6" s="187">
        <v>0</v>
      </c>
      <c r="F6" s="187">
        <v>0</v>
      </c>
      <c r="G6" s="187">
        <v>37.409999999999997</v>
      </c>
      <c r="H6" s="187">
        <v>13.85</v>
      </c>
      <c r="I6" s="187">
        <v>23.56</v>
      </c>
      <c r="J6" s="187">
        <v>17.72</v>
      </c>
      <c r="K6" s="145">
        <v>0</v>
      </c>
      <c r="L6" s="145">
        <v>33.39</v>
      </c>
      <c r="M6" s="188">
        <v>0.36</v>
      </c>
      <c r="N6" s="145">
        <v>0</v>
      </c>
      <c r="O6" s="189">
        <f>B6+D6+E6+F6+H6+I6+J6+K6+L6+M6+N6</f>
        <v>88.88</v>
      </c>
      <c r="P6" s="190"/>
      <c r="Q6" s="191"/>
      <c r="R6" s="192"/>
    </row>
    <row r="7" spans="1:112" s="57" customFormat="1" ht="21.75" thickBot="1" x14ac:dyDescent="0.4">
      <c r="A7" s="25" t="s">
        <v>19</v>
      </c>
      <c r="B7" s="39">
        <v>877.24</v>
      </c>
      <c r="C7" s="193">
        <v>130.32</v>
      </c>
      <c r="D7" s="83">
        <v>122.19</v>
      </c>
      <c r="E7" s="83">
        <v>8.1300000000000008</v>
      </c>
      <c r="F7" s="83">
        <v>116.4</v>
      </c>
      <c r="G7" s="83">
        <v>3999.62</v>
      </c>
      <c r="H7" s="83">
        <v>1614.69</v>
      </c>
      <c r="I7" s="83">
        <v>2384.9299999999998</v>
      </c>
      <c r="J7" s="83">
        <v>1759.2</v>
      </c>
      <c r="K7" s="83">
        <v>8.8800000000000008</v>
      </c>
      <c r="L7" s="119">
        <v>275.89</v>
      </c>
      <c r="M7" s="83">
        <v>212.67</v>
      </c>
      <c r="N7" s="83">
        <v>2753.5</v>
      </c>
      <c r="O7" s="54">
        <f>B7+C7+F7+G7+J7+K7+L7+M7+N7</f>
        <v>10133.720000000001</v>
      </c>
      <c r="P7" s="194">
        <f>(O7-O8)/O8</f>
        <v>0.32201143322314107</v>
      </c>
      <c r="Q7" s="195">
        <f>O7/$O$84</f>
        <v>7.1304108958278267E-2</v>
      </c>
      <c r="R7" s="196">
        <f>O7-O8</f>
        <v>2468.3400000000011</v>
      </c>
      <c r="S7" s="197"/>
    </row>
    <row r="8" spans="1:112" s="205" customFormat="1" ht="21.75" thickBot="1" x14ac:dyDescent="0.4">
      <c r="A8" s="79" t="s">
        <v>16</v>
      </c>
      <c r="B8" s="73">
        <v>652.61</v>
      </c>
      <c r="C8" s="73">
        <v>115.12</v>
      </c>
      <c r="D8" s="73">
        <v>106.14</v>
      </c>
      <c r="E8" s="198">
        <v>8.98</v>
      </c>
      <c r="F8" s="187">
        <v>107.46</v>
      </c>
      <c r="G8" s="187">
        <v>3507.93</v>
      </c>
      <c r="H8" s="187">
        <v>1543.64</v>
      </c>
      <c r="I8" s="187">
        <v>1964.29</v>
      </c>
      <c r="J8" s="187">
        <v>1843.83</v>
      </c>
      <c r="K8" s="73">
        <v>3.8</v>
      </c>
      <c r="L8" s="73">
        <v>249.13</v>
      </c>
      <c r="M8" s="73">
        <v>184.47</v>
      </c>
      <c r="N8" s="199">
        <v>1001.03</v>
      </c>
      <c r="O8" s="145">
        <f t="shared" ref="O8:O54" si="0">B8+C8+F8+G8+J8+K8+L8+M8+N8</f>
        <v>7665.38</v>
      </c>
      <c r="P8" s="200"/>
      <c r="Q8" s="201"/>
      <c r="R8" s="202"/>
      <c r="S8" s="203"/>
      <c r="T8" s="203"/>
      <c r="U8" s="203"/>
      <c r="V8" s="203"/>
      <c r="W8" s="203"/>
      <c r="X8" s="203"/>
      <c r="Y8" s="203"/>
      <c r="Z8" s="203"/>
      <c r="AA8" s="203"/>
      <c r="AB8" s="203"/>
      <c r="AC8" s="203"/>
      <c r="AD8" s="203"/>
      <c r="AE8" s="203"/>
      <c r="AF8" s="203"/>
      <c r="AG8" s="203"/>
      <c r="AH8" s="203"/>
      <c r="AI8" s="203"/>
      <c r="AJ8" s="203"/>
      <c r="AK8" s="203"/>
      <c r="AL8" s="203"/>
      <c r="AM8" s="203"/>
      <c r="AN8" s="203"/>
      <c r="AO8" s="203"/>
      <c r="AP8" s="203"/>
      <c r="AQ8" s="203"/>
      <c r="AR8" s="203"/>
      <c r="AS8" s="203"/>
      <c r="AT8" s="203"/>
      <c r="AU8" s="203"/>
      <c r="AV8" s="203"/>
      <c r="AW8" s="203"/>
      <c r="AX8" s="203"/>
      <c r="AY8" s="203"/>
      <c r="AZ8" s="203"/>
      <c r="BA8" s="203"/>
      <c r="BB8" s="203"/>
      <c r="BC8" s="203"/>
      <c r="BD8" s="203"/>
      <c r="BE8" s="203"/>
      <c r="BF8" s="203"/>
      <c r="BG8" s="203"/>
      <c r="BH8" s="203"/>
      <c r="BI8" s="203"/>
      <c r="BJ8" s="203"/>
      <c r="BK8" s="203"/>
      <c r="BL8" s="203"/>
      <c r="BM8" s="203"/>
      <c r="BN8" s="203"/>
      <c r="BO8" s="203"/>
      <c r="BP8" s="203"/>
      <c r="BQ8" s="203"/>
      <c r="BR8" s="203"/>
      <c r="BS8" s="203"/>
      <c r="BT8" s="203"/>
      <c r="BU8" s="203"/>
      <c r="BV8" s="203"/>
      <c r="BW8" s="203"/>
      <c r="BX8" s="203"/>
      <c r="BY8" s="203"/>
      <c r="BZ8" s="203"/>
      <c r="CA8" s="203"/>
      <c r="CB8" s="203"/>
      <c r="CC8" s="203"/>
      <c r="CD8" s="203"/>
      <c r="CE8" s="203"/>
      <c r="CF8" s="203"/>
      <c r="CG8" s="203"/>
      <c r="CH8" s="203"/>
      <c r="CI8" s="203"/>
      <c r="CJ8" s="203"/>
      <c r="CK8" s="203"/>
      <c r="CL8" s="203"/>
      <c r="CM8" s="203"/>
      <c r="CN8" s="203"/>
      <c r="CO8" s="203"/>
      <c r="CP8" s="203"/>
      <c r="CQ8" s="203"/>
      <c r="CR8" s="203"/>
      <c r="CS8" s="203"/>
      <c r="CT8" s="203"/>
      <c r="CU8" s="203"/>
      <c r="CV8" s="203"/>
      <c r="CW8" s="203"/>
      <c r="CX8" s="203"/>
      <c r="CY8" s="203"/>
      <c r="CZ8" s="203"/>
      <c r="DA8" s="203"/>
      <c r="DB8" s="203"/>
      <c r="DC8" s="203"/>
      <c r="DD8" s="203"/>
      <c r="DE8" s="203"/>
      <c r="DF8" s="203"/>
      <c r="DG8" s="203"/>
      <c r="DH8" s="204"/>
    </row>
    <row r="9" spans="1:112" s="57" customFormat="1" ht="21.75" thickBot="1" x14ac:dyDescent="0.4">
      <c r="A9" s="25" t="s">
        <v>23</v>
      </c>
      <c r="B9" s="206">
        <v>157.59</v>
      </c>
      <c r="C9" s="206">
        <v>64.14</v>
      </c>
      <c r="D9" s="206">
        <v>64.14</v>
      </c>
      <c r="E9" s="119">
        <v>0</v>
      </c>
      <c r="F9" s="206">
        <v>25.52</v>
      </c>
      <c r="G9" s="119">
        <v>1122.19</v>
      </c>
      <c r="H9" s="206">
        <v>650.16</v>
      </c>
      <c r="I9" s="206">
        <v>472.03</v>
      </c>
      <c r="J9" s="206">
        <v>288.13</v>
      </c>
      <c r="K9" s="119">
        <v>0</v>
      </c>
      <c r="L9" s="206">
        <v>33.15</v>
      </c>
      <c r="M9" s="206">
        <v>31.47</v>
      </c>
      <c r="N9" s="206">
        <v>681.88</v>
      </c>
      <c r="O9" s="54">
        <f t="shared" si="0"/>
        <v>2404.0700000000002</v>
      </c>
      <c r="P9" s="207">
        <f>(O9-O10)/O10</f>
        <v>0.46531557614360164</v>
      </c>
      <c r="Q9" s="208">
        <f>O9/$O$84</f>
        <v>1.6915808728021696E-2</v>
      </c>
      <c r="R9" s="196">
        <f>O9-O10</f>
        <v>763.42000000000007</v>
      </c>
      <c r="S9" s="197"/>
      <c r="T9" s="209"/>
    </row>
    <row r="10" spans="1:112" s="205" customFormat="1" ht="21.75" thickBot="1" x14ac:dyDescent="0.4">
      <c r="A10" s="79" t="s">
        <v>16</v>
      </c>
      <c r="B10" s="210">
        <v>87.79</v>
      </c>
      <c r="C10" s="210">
        <v>34.06</v>
      </c>
      <c r="D10" s="210">
        <v>34.06</v>
      </c>
      <c r="E10" s="73">
        <v>0</v>
      </c>
      <c r="F10" s="211">
        <v>19.23</v>
      </c>
      <c r="G10" s="212">
        <v>798.78</v>
      </c>
      <c r="H10" s="211">
        <v>480.03</v>
      </c>
      <c r="I10" s="198">
        <v>318.75</v>
      </c>
      <c r="J10" s="211">
        <v>245.56</v>
      </c>
      <c r="K10" s="187">
        <v>0</v>
      </c>
      <c r="L10" s="210">
        <v>25.5</v>
      </c>
      <c r="M10" s="210">
        <v>16.77</v>
      </c>
      <c r="N10" s="211">
        <v>412.96000000000004</v>
      </c>
      <c r="O10" s="145">
        <f t="shared" si="0"/>
        <v>1640.65</v>
      </c>
      <c r="P10" s="200"/>
      <c r="Q10" s="201"/>
      <c r="R10" s="202"/>
      <c r="S10" s="203"/>
      <c r="T10" s="203"/>
      <c r="U10" s="203"/>
      <c r="V10" s="203"/>
      <c r="W10" s="203"/>
      <c r="X10" s="203"/>
      <c r="Y10" s="203"/>
      <c r="Z10" s="203"/>
      <c r="AA10" s="203"/>
      <c r="AB10" s="203"/>
      <c r="AC10" s="203"/>
      <c r="AD10" s="203"/>
      <c r="AE10" s="203"/>
      <c r="AF10" s="203"/>
      <c r="AG10" s="203"/>
      <c r="AH10" s="203"/>
      <c r="AI10" s="203"/>
      <c r="AJ10" s="203"/>
      <c r="AK10" s="203"/>
      <c r="AL10" s="203"/>
      <c r="AM10" s="203"/>
      <c r="AN10" s="203"/>
      <c r="AO10" s="203"/>
      <c r="AP10" s="203"/>
      <c r="AQ10" s="203"/>
      <c r="AR10" s="203"/>
      <c r="AS10" s="203"/>
      <c r="AT10" s="203"/>
      <c r="AU10" s="203"/>
      <c r="AV10" s="203"/>
      <c r="AW10" s="203"/>
      <c r="AX10" s="203"/>
      <c r="AY10" s="203"/>
      <c r="AZ10" s="203"/>
      <c r="BA10" s="203"/>
      <c r="BB10" s="203"/>
      <c r="BC10" s="203"/>
      <c r="BD10" s="203"/>
      <c r="BE10" s="203"/>
      <c r="BF10" s="203"/>
      <c r="BG10" s="203"/>
      <c r="BH10" s="203"/>
      <c r="BI10" s="203"/>
      <c r="BJ10" s="203"/>
      <c r="BK10" s="203"/>
      <c r="BL10" s="203"/>
      <c r="BM10" s="203"/>
      <c r="BN10" s="203"/>
      <c r="BO10" s="203"/>
      <c r="BP10" s="203"/>
      <c r="BQ10" s="203"/>
      <c r="BR10" s="203"/>
      <c r="BS10" s="203"/>
      <c r="BT10" s="203"/>
      <c r="BU10" s="203"/>
      <c r="BV10" s="203"/>
      <c r="BW10" s="203"/>
      <c r="BX10" s="203"/>
      <c r="BY10" s="203"/>
      <c r="BZ10" s="203"/>
      <c r="CA10" s="203"/>
      <c r="CB10" s="203"/>
      <c r="CC10" s="203"/>
      <c r="CD10" s="203"/>
      <c r="CE10" s="203"/>
      <c r="CF10" s="203"/>
      <c r="CG10" s="203"/>
      <c r="CH10" s="203"/>
      <c r="CI10" s="203"/>
      <c r="CJ10" s="203"/>
      <c r="CK10" s="203"/>
      <c r="CL10" s="203"/>
      <c r="CM10" s="203"/>
      <c r="CN10" s="203"/>
      <c r="CO10" s="203"/>
      <c r="CP10" s="203"/>
      <c r="CQ10" s="203"/>
      <c r="CR10" s="203"/>
      <c r="CS10" s="203"/>
      <c r="CT10" s="203"/>
      <c r="CU10" s="203"/>
      <c r="CV10" s="203"/>
      <c r="CW10" s="203"/>
      <c r="CX10" s="203"/>
      <c r="CY10" s="203"/>
      <c r="CZ10" s="203"/>
      <c r="DA10" s="203"/>
      <c r="DB10" s="203"/>
      <c r="DC10" s="203"/>
      <c r="DD10" s="203"/>
      <c r="DE10" s="203"/>
      <c r="DF10" s="203"/>
      <c r="DG10" s="203"/>
      <c r="DH10" s="204"/>
    </row>
    <row r="11" spans="1:112" s="57" customFormat="1" ht="21.75" thickBot="1" x14ac:dyDescent="0.4">
      <c r="A11" s="25" t="s">
        <v>20</v>
      </c>
      <c r="B11" s="72">
        <v>247.34</v>
      </c>
      <c r="C11" s="213">
        <v>61.5</v>
      </c>
      <c r="D11" s="43">
        <v>61.5</v>
      </c>
      <c r="E11" s="54">
        <v>0</v>
      </c>
      <c r="F11" s="54">
        <v>21.86</v>
      </c>
      <c r="G11" s="214">
        <v>2423.87</v>
      </c>
      <c r="H11" s="54">
        <v>823.41</v>
      </c>
      <c r="I11" s="54">
        <v>1600.46</v>
      </c>
      <c r="J11" s="54">
        <v>242.67</v>
      </c>
      <c r="K11" s="54">
        <v>0</v>
      </c>
      <c r="L11" s="43">
        <v>10.49</v>
      </c>
      <c r="M11" s="43">
        <v>234.02</v>
      </c>
      <c r="N11" s="43">
        <v>30.810000000000002</v>
      </c>
      <c r="O11" s="54">
        <f t="shared" si="0"/>
        <v>3272.5599999999995</v>
      </c>
      <c r="P11" s="207">
        <f>(O11-O12)/O12</f>
        <v>3.2682337274651939E-2</v>
      </c>
      <c r="Q11" s="208">
        <f>O11/$O$84</f>
        <v>2.3026783334501356E-2</v>
      </c>
      <c r="R11" s="196">
        <f>O11-O12</f>
        <v>103.56999999999925</v>
      </c>
      <c r="S11" s="197"/>
      <c r="T11" s="209"/>
    </row>
    <row r="12" spans="1:112" s="205" customFormat="1" ht="21.75" thickBot="1" x14ac:dyDescent="0.4">
      <c r="A12" s="31" t="s">
        <v>16</v>
      </c>
      <c r="B12" s="199">
        <v>195.49</v>
      </c>
      <c r="C12" s="215">
        <v>51.16</v>
      </c>
      <c r="D12" s="45">
        <v>51.16</v>
      </c>
      <c r="E12" s="45">
        <v>0</v>
      </c>
      <c r="F12" s="45">
        <v>27.56</v>
      </c>
      <c r="G12" s="216">
        <v>2092.31</v>
      </c>
      <c r="H12" s="45">
        <v>735.39</v>
      </c>
      <c r="I12" s="116">
        <v>1356.92</v>
      </c>
      <c r="J12" s="58">
        <v>195.03</v>
      </c>
      <c r="K12" s="45">
        <v>0</v>
      </c>
      <c r="L12" s="45">
        <v>11.6</v>
      </c>
      <c r="M12" s="45">
        <v>212.21</v>
      </c>
      <c r="N12" s="116">
        <v>383.63</v>
      </c>
      <c r="O12" s="145">
        <f t="shared" si="0"/>
        <v>3168.9900000000002</v>
      </c>
      <c r="P12" s="200"/>
      <c r="Q12" s="201"/>
      <c r="R12" s="202"/>
      <c r="S12" s="203"/>
      <c r="T12" s="203"/>
      <c r="U12" s="203"/>
      <c r="V12" s="203"/>
      <c r="W12" s="203"/>
      <c r="X12" s="203"/>
      <c r="Y12" s="203"/>
      <c r="Z12" s="203"/>
      <c r="AA12" s="203"/>
      <c r="AB12" s="203"/>
      <c r="AC12" s="203"/>
      <c r="AD12" s="203"/>
      <c r="AE12" s="203"/>
      <c r="AF12" s="203"/>
      <c r="AG12" s="203"/>
      <c r="AH12" s="203"/>
      <c r="AI12" s="203"/>
      <c r="AJ12" s="203"/>
      <c r="AK12" s="203"/>
      <c r="AL12" s="203"/>
      <c r="AM12" s="203"/>
      <c r="AN12" s="203"/>
      <c r="AO12" s="203"/>
      <c r="AP12" s="203"/>
      <c r="AQ12" s="203"/>
      <c r="AR12" s="203"/>
      <c r="AS12" s="203"/>
      <c r="AT12" s="203"/>
      <c r="AU12" s="203"/>
      <c r="AV12" s="203"/>
      <c r="AW12" s="203"/>
      <c r="AX12" s="203"/>
      <c r="AY12" s="203"/>
      <c r="AZ12" s="203"/>
      <c r="BA12" s="203"/>
      <c r="BB12" s="203"/>
      <c r="BC12" s="203"/>
      <c r="BD12" s="203"/>
      <c r="BE12" s="203"/>
      <c r="BF12" s="203"/>
      <c r="BG12" s="203"/>
      <c r="BH12" s="203"/>
      <c r="BI12" s="203"/>
      <c r="BJ12" s="203"/>
      <c r="BK12" s="203"/>
      <c r="BL12" s="203"/>
      <c r="BM12" s="203"/>
      <c r="BN12" s="203"/>
      <c r="BO12" s="203"/>
      <c r="BP12" s="203"/>
      <c r="BQ12" s="203"/>
      <c r="BR12" s="203"/>
      <c r="BS12" s="203"/>
      <c r="BT12" s="203"/>
      <c r="BU12" s="203"/>
      <c r="BV12" s="203"/>
      <c r="BW12" s="203"/>
      <c r="BX12" s="203"/>
      <c r="BY12" s="203"/>
      <c r="BZ12" s="203"/>
      <c r="CA12" s="203"/>
      <c r="CB12" s="203"/>
      <c r="CC12" s="203"/>
      <c r="CD12" s="203"/>
      <c r="CE12" s="203"/>
      <c r="CF12" s="203"/>
      <c r="CG12" s="203"/>
      <c r="CH12" s="203"/>
      <c r="CI12" s="203"/>
      <c r="CJ12" s="203"/>
      <c r="CK12" s="203"/>
      <c r="CL12" s="203"/>
      <c r="CM12" s="203"/>
      <c r="CN12" s="203"/>
      <c r="CO12" s="203"/>
      <c r="CP12" s="203"/>
      <c r="CQ12" s="203"/>
      <c r="CR12" s="203"/>
      <c r="CS12" s="203"/>
      <c r="CT12" s="203"/>
      <c r="CU12" s="203"/>
      <c r="CV12" s="203"/>
      <c r="CW12" s="203"/>
      <c r="CX12" s="203"/>
      <c r="CY12" s="203"/>
      <c r="CZ12" s="203"/>
      <c r="DA12" s="203"/>
      <c r="DB12" s="203"/>
      <c r="DC12" s="203"/>
      <c r="DD12" s="203"/>
      <c r="DE12" s="203"/>
      <c r="DF12" s="203"/>
      <c r="DG12" s="203"/>
      <c r="DH12" s="204"/>
    </row>
    <row r="13" spans="1:112" s="57" customFormat="1" ht="21.75" thickBot="1" x14ac:dyDescent="0.4">
      <c r="A13" s="13" t="s">
        <v>69</v>
      </c>
      <c r="B13" s="72">
        <v>17.25</v>
      </c>
      <c r="C13" s="52">
        <v>0</v>
      </c>
      <c r="D13" s="47">
        <v>0</v>
      </c>
      <c r="E13" s="47">
        <v>0</v>
      </c>
      <c r="F13" s="47">
        <v>0</v>
      </c>
      <c r="G13" s="214">
        <v>81.14</v>
      </c>
      <c r="H13" s="47">
        <v>13.65</v>
      </c>
      <c r="I13" s="217">
        <v>67.489999999999995</v>
      </c>
      <c r="J13" s="95">
        <v>25.9</v>
      </c>
      <c r="K13" s="47">
        <v>0</v>
      </c>
      <c r="L13" s="47">
        <v>0</v>
      </c>
      <c r="M13" s="47">
        <v>3.75</v>
      </c>
      <c r="N13" s="47">
        <v>4.91</v>
      </c>
      <c r="O13" s="54">
        <f t="shared" si="0"/>
        <v>132.94999999999999</v>
      </c>
      <c r="P13" s="218">
        <f>(O13-O14)/O14</f>
        <v>-0.36524230126521856</v>
      </c>
      <c r="Q13" s="208">
        <f>O13/$O$84</f>
        <v>9.3547890468683695E-4</v>
      </c>
      <c r="R13" s="196">
        <f>O13-O14</f>
        <v>-76.500000000000028</v>
      </c>
      <c r="S13" s="197"/>
      <c r="T13" s="209"/>
      <c r="AA13" s="209"/>
    </row>
    <row r="14" spans="1:112" s="205" customFormat="1" ht="21.75" thickBot="1" x14ac:dyDescent="0.4">
      <c r="A14" s="219" t="s">
        <v>16</v>
      </c>
      <c r="B14" s="220">
        <v>90.26</v>
      </c>
      <c r="C14" s="50">
        <v>0</v>
      </c>
      <c r="D14" s="45">
        <v>0</v>
      </c>
      <c r="E14" s="45">
        <v>0</v>
      </c>
      <c r="F14" s="45">
        <v>0.89</v>
      </c>
      <c r="G14" s="21">
        <v>4.3600000000000003</v>
      </c>
      <c r="H14" s="45">
        <v>0.28000000000000003</v>
      </c>
      <c r="I14" s="116">
        <v>4.08</v>
      </c>
      <c r="J14" s="60">
        <v>93.01</v>
      </c>
      <c r="K14" s="45">
        <v>0</v>
      </c>
      <c r="L14" s="45">
        <v>0</v>
      </c>
      <c r="M14" s="45">
        <v>20.83</v>
      </c>
      <c r="N14" s="50">
        <v>0.1</v>
      </c>
      <c r="O14" s="35">
        <f t="shared" si="0"/>
        <v>209.45000000000002</v>
      </c>
      <c r="P14" s="200"/>
      <c r="Q14" s="201"/>
      <c r="R14" s="202"/>
      <c r="S14" s="203"/>
      <c r="T14" s="203"/>
      <c r="U14" s="203"/>
      <c r="V14" s="203"/>
      <c r="W14" s="203"/>
      <c r="X14" s="203"/>
      <c r="Y14" s="203"/>
      <c r="Z14" s="203"/>
      <c r="AA14" s="203"/>
      <c r="AB14" s="203"/>
      <c r="AC14" s="203"/>
      <c r="AD14" s="203"/>
      <c r="AE14" s="203"/>
      <c r="AF14" s="203"/>
      <c r="AG14" s="203"/>
      <c r="AH14" s="203"/>
      <c r="AI14" s="203"/>
      <c r="AJ14" s="203"/>
      <c r="AK14" s="203"/>
      <c r="AL14" s="203"/>
      <c r="AM14" s="203"/>
      <c r="AN14" s="203"/>
      <c r="AO14" s="203"/>
      <c r="AP14" s="203"/>
      <c r="AQ14" s="203"/>
      <c r="AR14" s="203"/>
      <c r="AS14" s="203"/>
      <c r="AT14" s="203"/>
      <c r="AU14" s="203"/>
      <c r="AV14" s="203"/>
      <c r="AW14" s="203"/>
      <c r="AX14" s="203"/>
      <c r="AY14" s="203"/>
      <c r="AZ14" s="203"/>
      <c r="BA14" s="203"/>
      <c r="BB14" s="203"/>
      <c r="BC14" s="203"/>
      <c r="BD14" s="203"/>
      <c r="BE14" s="203"/>
      <c r="BF14" s="203"/>
      <c r="BG14" s="203"/>
      <c r="BH14" s="203"/>
      <c r="BI14" s="203"/>
      <c r="BJ14" s="203"/>
      <c r="BK14" s="203"/>
      <c r="BL14" s="203"/>
      <c r="BM14" s="203"/>
      <c r="BN14" s="203"/>
      <c r="BO14" s="203"/>
      <c r="BP14" s="203"/>
      <c r="BQ14" s="203"/>
      <c r="BR14" s="203"/>
      <c r="BS14" s="203"/>
      <c r="BT14" s="203"/>
      <c r="BU14" s="203"/>
      <c r="BV14" s="203"/>
      <c r="BW14" s="203"/>
      <c r="BX14" s="203"/>
      <c r="BY14" s="203"/>
      <c r="BZ14" s="203"/>
      <c r="CA14" s="203"/>
      <c r="CB14" s="203"/>
      <c r="CC14" s="203"/>
      <c r="CD14" s="203"/>
      <c r="CE14" s="203"/>
      <c r="CF14" s="203"/>
      <c r="CG14" s="203"/>
      <c r="CH14" s="203"/>
      <c r="CI14" s="203"/>
      <c r="CJ14" s="203"/>
      <c r="CK14" s="203"/>
      <c r="CL14" s="203"/>
      <c r="CM14" s="203"/>
      <c r="CN14" s="203"/>
      <c r="CO14" s="203"/>
      <c r="CP14" s="203"/>
      <c r="CQ14" s="203"/>
      <c r="CR14" s="203"/>
      <c r="CS14" s="203"/>
      <c r="CT14" s="203"/>
      <c r="CU14" s="203"/>
      <c r="CV14" s="203"/>
      <c r="CW14" s="203"/>
      <c r="CX14" s="203"/>
      <c r="CY14" s="203"/>
      <c r="CZ14" s="203"/>
      <c r="DA14" s="203"/>
      <c r="DB14" s="203"/>
      <c r="DC14" s="203"/>
      <c r="DD14" s="203"/>
      <c r="DE14" s="203"/>
      <c r="DF14" s="203"/>
      <c r="DG14" s="203"/>
      <c r="DH14" s="204"/>
    </row>
    <row r="15" spans="1:112" s="203" customFormat="1" ht="21.75" thickBot="1" x14ac:dyDescent="0.4">
      <c r="A15" s="25" t="s">
        <v>75</v>
      </c>
      <c r="B15" s="72">
        <v>2.0699999999999998</v>
      </c>
      <c r="C15" s="53">
        <v>0.99</v>
      </c>
      <c r="D15" s="53">
        <v>0.99</v>
      </c>
      <c r="E15" s="53">
        <v>0</v>
      </c>
      <c r="F15" s="53">
        <v>0</v>
      </c>
      <c r="G15" s="54">
        <v>40.72</v>
      </c>
      <c r="H15" s="53">
        <v>27.11</v>
      </c>
      <c r="I15" s="53">
        <v>13.61</v>
      </c>
      <c r="J15" s="53">
        <v>47.35</v>
      </c>
      <c r="K15" s="53">
        <v>0</v>
      </c>
      <c r="L15" s="53">
        <v>0</v>
      </c>
      <c r="M15" s="53">
        <v>0.24</v>
      </c>
      <c r="N15" s="53">
        <v>0.05</v>
      </c>
      <c r="O15" s="54">
        <f t="shared" si="0"/>
        <v>91.419999999999987</v>
      </c>
      <c r="P15" s="218">
        <f>(O15-O16)/O16</f>
        <v>0.61719441004776221</v>
      </c>
      <c r="Q15" s="208">
        <f>O15/$O$84</f>
        <v>6.4326048489259601E-4</v>
      </c>
      <c r="R15" s="196">
        <f>O15-O16</f>
        <v>34.889999999999993</v>
      </c>
    </row>
    <row r="16" spans="1:112" s="203" customFormat="1" ht="21.75" thickBot="1" x14ac:dyDescent="0.4">
      <c r="A16" s="219" t="s">
        <v>16</v>
      </c>
      <c r="B16" s="221">
        <v>0.92</v>
      </c>
      <c r="C16" s="116">
        <v>0.19</v>
      </c>
      <c r="D16" s="116">
        <v>0.19</v>
      </c>
      <c r="E16" s="50">
        <v>0</v>
      </c>
      <c r="F16" s="222">
        <v>0</v>
      </c>
      <c r="G16" s="188">
        <v>12.83</v>
      </c>
      <c r="H16" s="116">
        <v>0.09</v>
      </c>
      <c r="I16" s="116">
        <v>12.74</v>
      </c>
      <c r="J16" s="116">
        <v>42.3</v>
      </c>
      <c r="K16" s="50">
        <v>0</v>
      </c>
      <c r="L16" s="222">
        <v>0</v>
      </c>
      <c r="M16" s="50">
        <v>0.28999999999999998</v>
      </c>
      <c r="N16" s="222">
        <v>0</v>
      </c>
      <c r="O16" s="94">
        <f t="shared" si="0"/>
        <v>56.529999999999994</v>
      </c>
      <c r="P16" s="223"/>
      <c r="Q16" s="224"/>
      <c r="R16" s="202"/>
    </row>
    <row r="17" spans="1:112" s="57" customFormat="1" ht="21.75" thickBot="1" x14ac:dyDescent="0.4">
      <c r="A17" s="152" t="s">
        <v>21</v>
      </c>
      <c r="B17" s="72">
        <v>261.72000000000003</v>
      </c>
      <c r="C17" s="225">
        <v>47.96</v>
      </c>
      <c r="D17" s="43">
        <v>47.57</v>
      </c>
      <c r="E17" s="43">
        <v>0.39</v>
      </c>
      <c r="F17" s="43">
        <v>37.549999999999997</v>
      </c>
      <c r="G17" s="43">
        <v>968.03</v>
      </c>
      <c r="H17" s="43">
        <v>400.03</v>
      </c>
      <c r="I17" s="226">
        <v>568</v>
      </c>
      <c r="J17" s="42">
        <v>244.1</v>
      </c>
      <c r="K17" s="43">
        <v>0</v>
      </c>
      <c r="L17" s="43">
        <v>36.82</v>
      </c>
      <c r="M17" s="43">
        <v>55.57</v>
      </c>
      <c r="N17" s="43">
        <v>753.97</v>
      </c>
      <c r="O17" s="42">
        <f t="shared" si="0"/>
        <v>2405.7199999999998</v>
      </c>
      <c r="P17" s="227">
        <f>(O17-O18)/O18</f>
        <v>0.37828067260591791</v>
      </c>
      <c r="Q17" s="208">
        <f>O17/$O$84</f>
        <v>1.6927418658015926E-2</v>
      </c>
      <c r="R17" s="196">
        <f>O17-O18</f>
        <v>660.26999999999953</v>
      </c>
      <c r="S17" s="197"/>
      <c r="T17" s="209"/>
    </row>
    <row r="18" spans="1:112" s="205" customFormat="1" ht="21.75" thickBot="1" x14ac:dyDescent="0.4">
      <c r="A18" s="31" t="s">
        <v>16</v>
      </c>
      <c r="B18" s="228">
        <v>200.37</v>
      </c>
      <c r="C18" s="50">
        <v>54.08</v>
      </c>
      <c r="D18" s="45">
        <v>54.08</v>
      </c>
      <c r="E18" s="45">
        <v>0</v>
      </c>
      <c r="F18" s="45">
        <v>31.43</v>
      </c>
      <c r="G18" s="216">
        <v>808.21</v>
      </c>
      <c r="H18" s="45">
        <v>359.16</v>
      </c>
      <c r="I18" s="116">
        <v>449.05</v>
      </c>
      <c r="J18" s="60">
        <v>188.22</v>
      </c>
      <c r="K18" s="45">
        <v>0</v>
      </c>
      <c r="L18" s="45">
        <v>34.69</v>
      </c>
      <c r="M18" s="45">
        <v>45.55</v>
      </c>
      <c r="N18" s="116">
        <v>382.9</v>
      </c>
      <c r="O18" s="145">
        <f t="shared" si="0"/>
        <v>1745.4500000000003</v>
      </c>
      <c r="P18" s="200"/>
      <c r="Q18" s="201"/>
      <c r="R18" s="202"/>
      <c r="S18" s="203"/>
      <c r="T18" s="203"/>
      <c r="U18" s="203"/>
      <c r="V18" s="203"/>
      <c r="W18" s="203"/>
      <c r="X18" s="203"/>
      <c r="Y18" s="203"/>
      <c r="Z18" s="203"/>
      <c r="AA18" s="203"/>
      <c r="AB18" s="203"/>
      <c r="AC18" s="203"/>
      <c r="AD18" s="203"/>
      <c r="AE18" s="203"/>
      <c r="AF18" s="203"/>
      <c r="AG18" s="203"/>
      <c r="AH18" s="203"/>
      <c r="AI18" s="203"/>
      <c r="AJ18" s="203"/>
      <c r="AK18" s="203"/>
      <c r="AL18" s="203"/>
      <c r="AM18" s="203"/>
      <c r="AN18" s="203"/>
      <c r="AO18" s="203"/>
      <c r="AP18" s="203"/>
      <c r="AQ18" s="203"/>
      <c r="AR18" s="203"/>
      <c r="AS18" s="203"/>
      <c r="AT18" s="203"/>
      <c r="AU18" s="203"/>
      <c r="AV18" s="203"/>
      <c r="AW18" s="203"/>
      <c r="AX18" s="203"/>
      <c r="AY18" s="203"/>
      <c r="AZ18" s="203"/>
      <c r="BA18" s="203"/>
      <c r="BB18" s="203"/>
      <c r="BC18" s="203"/>
      <c r="BD18" s="203"/>
      <c r="BE18" s="203"/>
      <c r="BF18" s="203"/>
      <c r="BG18" s="203"/>
      <c r="BH18" s="203"/>
      <c r="BI18" s="203"/>
      <c r="BJ18" s="203"/>
      <c r="BK18" s="203"/>
      <c r="BL18" s="203"/>
      <c r="BM18" s="203"/>
      <c r="BN18" s="203"/>
      <c r="BO18" s="203"/>
      <c r="BP18" s="203"/>
      <c r="BQ18" s="203"/>
      <c r="BR18" s="203"/>
      <c r="BS18" s="203"/>
      <c r="BT18" s="203"/>
      <c r="BU18" s="203"/>
      <c r="BV18" s="203"/>
      <c r="BW18" s="203"/>
      <c r="BX18" s="203"/>
      <c r="BY18" s="203"/>
      <c r="BZ18" s="203"/>
      <c r="CA18" s="203"/>
      <c r="CB18" s="203"/>
      <c r="CC18" s="203"/>
      <c r="CD18" s="203"/>
      <c r="CE18" s="203"/>
      <c r="CF18" s="203"/>
      <c r="CG18" s="203"/>
      <c r="CH18" s="203"/>
      <c r="CI18" s="203"/>
      <c r="CJ18" s="203"/>
      <c r="CK18" s="203"/>
      <c r="CL18" s="203"/>
      <c r="CM18" s="203"/>
      <c r="CN18" s="203"/>
      <c r="CO18" s="203"/>
      <c r="CP18" s="203"/>
      <c r="CQ18" s="203"/>
      <c r="CR18" s="203"/>
      <c r="CS18" s="203"/>
      <c r="CT18" s="203"/>
      <c r="CU18" s="203"/>
      <c r="CV18" s="203"/>
      <c r="CW18" s="203"/>
      <c r="CX18" s="203"/>
      <c r="CY18" s="203"/>
      <c r="CZ18" s="203"/>
      <c r="DA18" s="203"/>
      <c r="DB18" s="203"/>
      <c r="DC18" s="203"/>
      <c r="DD18" s="203"/>
      <c r="DE18" s="203"/>
      <c r="DF18" s="203"/>
      <c r="DG18" s="203"/>
      <c r="DH18" s="204"/>
    </row>
    <row r="19" spans="1:112" s="57" customFormat="1" ht="21.75" thickBot="1" x14ac:dyDescent="0.4">
      <c r="A19" s="25" t="s">
        <v>70</v>
      </c>
      <c r="B19" s="229">
        <v>164.6</v>
      </c>
      <c r="C19" s="225">
        <v>1.29</v>
      </c>
      <c r="D19" s="230">
        <v>1.29</v>
      </c>
      <c r="E19" s="47">
        <v>0</v>
      </c>
      <c r="F19" s="47">
        <v>4.58</v>
      </c>
      <c r="G19" s="214">
        <v>1391.85</v>
      </c>
      <c r="H19" s="47">
        <v>360.24</v>
      </c>
      <c r="I19" s="217">
        <v>1031.6099999999999</v>
      </c>
      <c r="J19" s="100">
        <v>22.41</v>
      </c>
      <c r="K19" s="47">
        <v>0</v>
      </c>
      <c r="L19" s="47">
        <v>10.67</v>
      </c>
      <c r="M19" s="47">
        <v>8.39</v>
      </c>
      <c r="N19" s="47">
        <v>38.5</v>
      </c>
      <c r="O19" s="54">
        <f t="shared" si="0"/>
        <v>1642.2900000000002</v>
      </c>
      <c r="P19" s="218">
        <f>(O19-O20)/O20</f>
        <v>2.1025825099654281</v>
      </c>
      <c r="Q19" s="208">
        <f>O19/$O$84</f>
        <v>1.1555679957714523E-2</v>
      </c>
      <c r="R19" s="196">
        <f>O19-O20</f>
        <v>1112.96</v>
      </c>
      <c r="S19" s="197"/>
      <c r="T19" s="209"/>
    </row>
    <row r="20" spans="1:112" s="205" customFormat="1" ht="21.75" thickBot="1" x14ac:dyDescent="0.4">
      <c r="A20" s="31" t="s">
        <v>16</v>
      </c>
      <c r="B20" s="220">
        <v>9.18</v>
      </c>
      <c r="C20" s="231">
        <v>0.02</v>
      </c>
      <c r="D20" s="45">
        <v>0.01</v>
      </c>
      <c r="E20" s="45">
        <v>0.01</v>
      </c>
      <c r="F20" s="45">
        <v>1.74</v>
      </c>
      <c r="G20" s="216">
        <v>502.6</v>
      </c>
      <c r="H20" s="45">
        <v>147.76</v>
      </c>
      <c r="I20" s="116">
        <v>354.84</v>
      </c>
      <c r="J20" s="60">
        <v>11.78</v>
      </c>
      <c r="K20" s="45">
        <v>0</v>
      </c>
      <c r="L20" s="45">
        <v>2.63</v>
      </c>
      <c r="M20" s="45">
        <v>0</v>
      </c>
      <c r="N20" s="50">
        <v>1.38</v>
      </c>
      <c r="O20" s="82">
        <f t="shared" si="0"/>
        <v>529.33000000000004</v>
      </c>
      <c r="P20" s="200"/>
      <c r="Q20" s="201"/>
      <c r="R20" s="202"/>
      <c r="S20" s="203"/>
      <c r="T20" s="203"/>
      <c r="U20" s="203"/>
      <c r="V20" s="203"/>
      <c r="W20" s="203"/>
      <c r="X20" s="203"/>
      <c r="Y20" s="203"/>
      <c r="Z20" s="203"/>
      <c r="AA20" s="203"/>
      <c r="AB20" s="203"/>
      <c r="AC20" s="203"/>
      <c r="AD20" s="203"/>
      <c r="AE20" s="203"/>
      <c r="AF20" s="203"/>
      <c r="AG20" s="203"/>
      <c r="AH20" s="203"/>
      <c r="AI20" s="203"/>
      <c r="AJ20" s="203"/>
      <c r="AK20" s="203"/>
      <c r="AL20" s="203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3"/>
      <c r="AY20" s="203"/>
      <c r="AZ20" s="203"/>
      <c r="BA20" s="203"/>
      <c r="BB20" s="203"/>
      <c r="BC20" s="203"/>
      <c r="BD20" s="203"/>
      <c r="BE20" s="203"/>
      <c r="BF20" s="203"/>
      <c r="BG20" s="203"/>
      <c r="BH20" s="203"/>
      <c r="BI20" s="203"/>
      <c r="BJ20" s="203"/>
      <c r="BK20" s="203"/>
      <c r="BL20" s="203"/>
      <c r="BM20" s="203"/>
      <c r="BN20" s="203"/>
      <c r="BO20" s="203"/>
      <c r="BP20" s="203"/>
      <c r="BQ20" s="203"/>
      <c r="BR20" s="203"/>
      <c r="BS20" s="203"/>
      <c r="BT20" s="203"/>
      <c r="BU20" s="203"/>
      <c r="BV20" s="203"/>
      <c r="BW20" s="203"/>
      <c r="BX20" s="203"/>
      <c r="BY20" s="203"/>
      <c r="BZ20" s="203"/>
      <c r="CA20" s="203"/>
      <c r="CB20" s="203"/>
      <c r="CC20" s="203"/>
      <c r="CD20" s="203"/>
      <c r="CE20" s="203"/>
      <c r="CF20" s="203"/>
      <c r="CG20" s="203"/>
      <c r="CH20" s="203"/>
      <c r="CI20" s="203"/>
      <c r="CJ20" s="203"/>
      <c r="CK20" s="203"/>
      <c r="CL20" s="203"/>
      <c r="CM20" s="203"/>
      <c r="CN20" s="203"/>
      <c r="CO20" s="203"/>
      <c r="CP20" s="203"/>
      <c r="CQ20" s="203"/>
      <c r="CR20" s="203"/>
      <c r="CS20" s="203"/>
      <c r="CT20" s="203"/>
      <c r="CU20" s="203"/>
      <c r="CV20" s="203"/>
      <c r="CW20" s="203"/>
      <c r="CX20" s="203"/>
      <c r="CY20" s="203"/>
      <c r="CZ20" s="203"/>
      <c r="DA20" s="203"/>
      <c r="DB20" s="203"/>
      <c r="DC20" s="203"/>
      <c r="DD20" s="203"/>
      <c r="DE20" s="203"/>
      <c r="DF20" s="203"/>
      <c r="DG20" s="203"/>
      <c r="DH20" s="204"/>
    </row>
    <row r="21" spans="1:112" s="57" customFormat="1" ht="21.75" thickBot="1" x14ac:dyDescent="0.4">
      <c r="A21" s="25" t="s">
        <v>55</v>
      </c>
      <c r="B21" s="232">
        <v>769.41</v>
      </c>
      <c r="C21" s="53">
        <v>149.66999999999999</v>
      </c>
      <c r="D21" s="233">
        <v>130.41999999999999</v>
      </c>
      <c r="E21" s="70">
        <v>19.25</v>
      </c>
      <c r="F21" s="234">
        <v>129.82</v>
      </c>
      <c r="G21" s="214">
        <v>2459.91</v>
      </c>
      <c r="H21" s="235">
        <v>1204.21</v>
      </c>
      <c r="I21" s="71">
        <v>1255.7</v>
      </c>
      <c r="J21" s="229">
        <v>932.43</v>
      </c>
      <c r="K21" s="72">
        <v>10.58</v>
      </c>
      <c r="L21" s="236">
        <v>210.65</v>
      </c>
      <c r="M21" s="180">
        <v>509.42</v>
      </c>
      <c r="N21" s="180">
        <v>1772.83</v>
      </c>
      <c r="O21" s="54">
        <f t="shared" si="0"/>
        <v>6944.7199999999993</v>
      </c>
      <c r="P21" s="207">
        <f>(O21-O22)/O22</f>
        <v>6.1872426441918767E-2</v>
      </c>
      <c r="Q21" s="208">
        <f>O21/$O$84</f>
        <v>4.8865280623969692E-2</v>
      </c>
      <c r="R21" s="196">
        <f>O21-O22</f>
        <v>404.64999999999964</v>
      </c>
      <c r="S21" s="197"/>
      <c r="T21" s="209"/>
    </row>
    <row r="22" spans="1:112" s="205" customFormat="1" ht="21.75" thickBot="1" x14ac:dyDescent="0.4">
      <c r="A22" s="31" t="s">
        <v>16</v>
      </c>
      <c r="B22" s="220">
        <v>575.71</v>
      </c>
      <c r="C22" s="215">
        <v>147.72</v>
      </c>
      <c r="D22" s="73">
        <v>112.54</v>
      </c>
      <c r="E22" s="237">
        <v>35.18</v>
      </c>
      <c r="F22" s="73">
        <v>114.84</v>
      </c>
      <c r="G22" s="216">
        <v>2131.41</v>
      </c>
      <c r="H22" s="199">
        <v>1189.73</v>
      </c>
      <c r="I22" s="238">
        <v>941.68</v>
      </c>
      <c r="J22" s="239">
        <v>938.76</v>
      </c>
      <c r="K22" s="73">
        <v>21.25</v>
      </c>
      <c r="L22" s="199">
        <v>190.27</v>
      </c>
      <c r="M22" s="187">
        <v>534.14</v>
      </c>
      <c r="N22" s="73">
        <v>1885.9699999999998</v>
      </c>
      <c r="O22" s="145">
        <f t="shared" si="0"/>
        <v>6540.07</v>
      </c>
      <c r="P22" s="200"/>
      <c r="Q22" s="201"/>
      <c r="R22" s="202"/>
      <c r="S22" s="203"/>
      <c r="T22" s="203"/>
      <c r="U22" s="203"/>
      <c r="V22" s="203"/>
      <c r="W22" s="203"/>
      <c r="X22" s="203"/>
      <c r="Y22" s="203"/>
      <c r="Z22" s="203"/>
      <c r="AA22" s="203"/>
      <c r="AB22" s="203"/>
      <c r="AC22" s="203"/>
      <c r="AD22" s="203"/>
      <c r="AE22" s="203"/>
      <c r="AF22" s="203"/>
      <c r="AG22" s="203"/>
      <c r="AH22" s="203"/>
      <c r="AI22" s="203"/>
      <c r="AJ22" s="203"/>
      <c r="AK22" s="203"/>
      <c r="AL22" s="203"/>
      <c r="AM22" s="203"/>
      <c r="AN22" s="203"/>
      <c r="AO22" s="203"/>
      <c r="AP22" s="203"/>
      <c r="AQ22" s="203"/>
      <c r="AR22" s="203"/>
      <c r="AS22" s="203"/>
      <c r="AT22" s="203"/>
      <c r="AU22" s="203"/>
      <c r="AV22" s="203"/>
      <c r="AW22" s="203"/>
      <c r="AX22" s="203"/>
      <c r="AY22" s="203"/>
      <c r="AZ22" s="203"/>
      <c r="BA22" s="203"/>
      <c r="BB22" s="203"/>
      <c r="BC22" s="203"/>
      <c r="BD22" s="203"/>
      <c r="BE22" s="203"/>
      <c r="BF22" s="203"/>
      <c r="BG22" s="203"/>
      <c r="BH22" s="203"/>
      <c r="BI22" s="203"/>
      <c r="BJ22" s="203"/>
      <c r="BK22" s="203"/>
      <c r="BL22" s="203"/>
      <c r="BM22" s="203"/>
      <c r="BN22" s="203"/>
      <c r="BO22" s="203"/>
      <c r="BP22" s="203"/>
      <c r="BQ22" s="203"/>
      <c r="BR22" s="203"/>
      <c r="BS22" s="203"/>
      <c r="BT22" s="203"/>
      <c r="BU22" s="203"/>
      <c r="BV22" s="203"/>
      <c r="BW22" s="203"/>
      <c r="BX22" s="203"/>
      <c r="BY22" s="203"/>
      <c r="BZ22" s="203"/>
      <c r="CA22" s="203"/>
      <c r="CB22" s="203"/>
      <c r="CC22" s="203"/>
      <c r="CD22" s="203"/>
      <c r="CE22" s="203"/>
      <c r="CF22" s="203"/>
      <c r="CG22" s="203"/>
      <c r="CH22" s="203"/>
      <c r="CI22" s="203"/>
      <c r="CJ22" s="203"/>
      <c r="CK22" s="203"/>
      <c r="CL22" s="203"/>
      <c r="CM22" s="203"/>
      <c r="CN22" s="203"/>
      <c r="CO22" s="203"/>
      <c r="CP22" s="203"/>
      <c r="CQ22" s="203"/>
      <c r="CR22" s="203"/>
      <c r="CS22" s="203"/>
      <c r="CT22" s="203"/>
      <c r="CU22" s="203"/>
      <c r="CV22" s="203"/>
      <c r="CW22" s="203"/>
      <c r="CX22" s="203"/>
      <c r="CY22" s="203"/>
      <c r="CZ22" s="203"/>
      <c r="DA22" s="203"/>
      <c r="DB22" s="203"/>
      <c r="DC22" s="203"/>
      <c r="DD22" s="203"/>
      <c r="DE22" s="203"/>
      <c r="DF22" s="203"/>
      <c r="DG22" s="203"/>
      <c r="DH22" s="204"/>
    </row>
    <row r="23" spans="1:112" s="242" customFormat="1" ht="21.75" thickBot="1" x14ac:dyDescent="0.4">
      <c r="A23" s="25" t="s">
        <v>56</v>
      </c>
      <c r="B23" s="43">
        <v>1206.8900000000001</v>
      </c>
      <c r="C23" s="52">
        <v>389.85</v>
      </c>
      <c r="D23" s="43">
        <v>315.77999999999997</v>
      </c>
      <c r="E23" s="43">
        <v>74.069999999999993</v>
      </c>
      <c r="F23" s="240">
        <v>241.36</v>
      </c>
      <c r="G23" s="214">
        <v>5041.58</v>
      </c>
      <c r="H23" s="43">
        <v>2733.47</v>
      </c>
      <c r="I23" s="226">
        <v>2308.11</v>
      </c>
      <c r="J23" s="95">
        <v>2116.0300000000002</v>
      </c>
      <c r="K23" s="43">
        <v>64.13</v>
      </c>
      <c r="L23" s="43">
        <v>343.36</v>
      </c>
      <c r="M23" s="43">
        <v>392.32</v>
      </c>
      <c r="N23" s="43">
        <v>336.78</v>
      </c>
      <c r="O23" s="54">
        <f t="shared" si="0"/>
        <v>10132.300000000001</v>
      </c>
      <c r="P23" s="207">
        <f>(O23-O24)/O24</f>
        <v>-7.915974451347399E-2</v>
      </c>
      <c r="Q23" s="208">
        <f>O23/$O$84</f>
        <v>7.1294117382162014E-2</v>
      </c>
      <c r="R23" s="196">
        <f>O23-O24</f>
        <v>-871.01999999999862</v>
      </c>
      <c r="S23" s="241"/>
      <c r="T23" s="209"/>
    </row>
    <row r="24" spans="1:112" s="205" customFormat="1" ht="21.75" thickBot="1" x14ac:dyDescent="0.4">
      <c r="A24" s="31" t="s">
        <v>16</v>
      </c>
      <c r="B24" s="243">
        <v>867.72</v>
      </c>
      <c r="C24" s="50">
        <v>361.37</v>
      </c>
      <c r="D24" s="45">
        <v>270.05</v>
      </c>
      <c r="E24" s="45">
        <v>91.32</v>
      </c>
      <c r="F24" s="45">
        <v>219.87</v>
      </c>
      <c r="G24" s="216">
        <v>4602.8900000000003</v>
      </c>
      <c r="H24" s="45">
        <v>2482.09</v>
      </c>
      <c r="I24" s="116">
        <v>2120.8000000000002</v>
      </c>
      <c r="J24" s="58">
        <v>1764.06</v>
      </c>
      <c r="K24" s="45">
        <v>58.41</v>
      </c>
      <c r="L24" s="45">
        <v>294.82</v>
      </c>
      <c r="M24" s="45">
        <v>402.22</v>
      </c>
      <c r="N24" s="45">
        <v>2431.96</v>
      </c>
      <c r="O24" s="21">
        <f t="shared" si="0"/>
        <v>11003.32</v>
      </c>
      <c r="P24" s="200"/>
      <c r="Q24" s="201"/>
      <c r="R24" s="202"/>
      <c r="S24" s="203"/>
      <c r="T24" s="203"/>
      <c r="U24" s="203"/>
      <c r="V24" s="203"/>
      <c r="W24" s="203"/>
      <c r="X24" s="203"/>
      <c r="Y24" s="203"/>
      <c r="Z24" s="203"/>
      <c r="AA24" s="203"/>
      <c r="AB24" s="203"/>
      <c r="AC24" s="203"/>
      <c r="AD24" s="203"/>
      <c r="AE24" s="203"/>
      <c r="AF24" s="203"/>
      <c r="AG24" s="203"/>
      <c r="AH24" s="203"/>
      <c r="AI24" s="203"/>
      <c r="AJ24" s="203"/>
      <c r="AK24" s="203"/>
      <c r="AL24" s="203"/>
      <c r="AM24" s="203"/>
      <c r="AN24" s="203"/>
      <c r="AO24" s="203"/>
      <c r="AP24" s="203"/>
      <c r="AQ24" s="203"/>
      <c r="AR24" s="203"/>
      <c r="AS24" s="203"/>
      <c r="AT24" s="203"/>
      <c r="AU24" s="203"/>
      <c r="AV24" s="203"/>
      <c r="AW24" s="203"/>
      <c r="AX24" s="203"/>
      <c r="AY24" s="203"/>
      <c r="AZ24" s="203"/>
      <c r="BA24" s="203"/>
      <c r="BB24" s="203"/>
      <c r="BC24" s="203"/>
      <c r="BD24" s="203"/>
      <c r="BE24" s="203"/>
      <c r="BF24" s="203"/>
      <c r="BG24" s="203"/>
      <c r="BH24" s="203"/>
      <c r="BI24" s="203"/>
      <c r="BJ24" s="203"/>
      <c r="BK24" s="203"/>
      <c r="BL24" s="203"/>
      <c r="BM24" s="203"/>
      <c r="BN24" s="203"/>
      <c r="BO24" s="203"/>
      <c r="BP24" s="203"/>
      <c r="BQ24" s="203"/>
      <c r="BR24" s="203"/>
      <c r="BS24" s="203"/>
      <c r="BT24" s="203"/>
      <c r="BU24" s="203"/>
      <c r="BV24" s="203"/>
      <c r="BW24" s="203"/>
      <c r="BX24" s="203"/>
      <c r="BY24" s="203"/>
      <c r="BZ24" s="203"/>
      <c r="CA24" s="203"/>
      <c r="CB24" s="203"/>
      <c r="CC24" s="203"/>
      <c r="CD24" s="203"/>
      <c r="CE24" s="203"/>
      <c r="CF24" s="203"/>
      <c r="CG24" s="203"/>
      <c r="CH24" s="203"/>
      <c r="CI24" s="203"/>
      <c r="CJ24" s="203"/>
      <c r="CK24" s="203"/>
      <c r="CL24" s="203"/>
      <c r="CM24" s="203"/>
      <c r="CN24" s="203"/>
      <c r="CO24" s="203"/>
      <c r="CP24" s="203"/>
      <c r="CQ24" s="203"/>
      <c r="CR24" s="203"/>
      <c r="CS24" s="203"/>
      <c r="CT24" s="203"/>
      <c r="CU24" s="203"/>
      <c r="CV24" s="203"/>
      <c r="CW24" s="203"/>
      <c r="CX24" s="203"/>
      <c r="CY24" s="203"/>
      <c r="CZ24" s="203"/>
      <c r="DA24" s="203"/>
      <c r="DB24" s="203"/>
      <c r="DC24" s="203"/>
      <c r="DD24" s="203"/>
      <c r="DE24" s="203"/>
      <c r="DF24" s="203"/>
      <c r="DG24" s="203"/>
      <c r="DH24" s="204"/>
    </row>
    <row r="25" spans="1:112" s="57" customFormat="1" ht="21.75" thickBot="1" x14ac:dyDescent="0.4">
      <c r="A25" s="25" t="s">
        <v>57</v>
      </c>
      <c r="B25" s="47">
        <v>415.81</v>
      </c>
      <c r="C25" s="53">
        <v>135.85</v>
      </c>
      <c r="D25" s="47">
        <v>132.28</v>
      </c>
      <c r="E25" s="47">
        <v>3.57</v>
      </c>
      <c r="F25" s="47">
        <v>65.37</v>
      </c>
      <c r="G25" s="214">
        <v>2557.5</v>
      </c>
      <c r="H25" s="47">
        <v>1215.08</v>
      </c>
      <c r="I25" s="217">
        <v>1342.42</v>
      </c>
      <c r="J25" s="54">
        <v>983.55</v>
      </c>
      <c r="K25" s="47">
        <v>0.24</v>
      </c>
      <c r="L25" s="47">
        <v>85.47</v>
      </c>
      <c r="M25" s="47">
        <v>70.83</v>
      </c>
      <c r="N25" s="47">
        <v>1887.49</v>
      </c>
      <c r="O25" s="54">
        <f t="shared" si="0"/>
        <v>6202.11</v>
      </c>
      <c r="P25" s="207">
        <f>(O25-O26)/O26</f>
        <v>0.20237174379583697</v>
      </c>
      <c r="Q25" s="208">
        <f>O25/$O$84</f>
        <v>4.3640038131231886E-2</v>
      </c>
      <c r="R25" s="196">
        <f>O25-O26</f>
        <v>1043.8800000000001</v>
      </c>
      <c r="S25" s="197"/>
      <c r="T25" s="209"/>
    </row>
    <row r="26" spans="1:112" s="205" customFormat="1" ht="21.75" thickBot="1" x14ac:dyDescent="0.4">
      <c r="A26" s="31" t="s">
        <v>16</v>
      </c>
      <c r="B26" s="243">
        <v>243.98</v>
      </c>
      <c r="C26" s="50">
        <v>122.18</v>
      </c>
      <c r="D26" s="45">
        <v>118.14</v>
      </c>
      <c r="E26" s="45">
        <v>4.04</v>
      </c>
      <c r="F26" s="45">
        <v>58.51</v>
      </c>
      <c r="G26" s="216">
        <v>2329.5700000000002</v>
      </c>
      <c r="H26" s="45">
        <v>1152.94</v>
      </c>
      <c r="I26" s="116">
        <v>1176.6300000000001</v>
      </c>
      <c r="J26" s="58">
        <v>577.37</v>
      </c>
      <c r="K26" s="45">
        <v>0.2</v>
      </c>
      <c r="L26" s="45">
        <v>61.98</v>
      </c>
      <c r="M26" s="45">
        <v>107.49</v>
      </c>
      <c r="N26" s="45">
        <v>1656.95</v>
      </c>
      <c r="O26" s="21">
        <f t="shared" si="0"/>
        <v>5158.2299999999996</v>
      </c>
      <c r="P26" s="200"/>
      <c r="Q26" s="201"/>
      <c r="R26" s="202"/>
      <c r="S26" s="203"/>
      <c r="T26" s="203"/>
      <c r="U26" s="203"/>
      <c r="V26" s="203"/>
      <c r="W26" s="203"/>
      <c r="X26" s="203"/>
      <c r="Y26" s="203"/>
      <c r="Z26" s="203"/>
      <c r="AA26" s="203"/>
      <c r="AB26" s="203"/>
      <c r="AC26" s="203"/>
      <c r="AD26" s="203"/>
      <c r="AE26" s="203"/>
      <c r="AF26" s="203"/>
      <c r="AG26" s="203"/>
      <c r="AH26" s="203"/>
      <c r="AI26" s="203"/>
      <c r="AJ26" s="203"/>
      <c r="AK26" s="203"/>
      <c r="AL26" s="203"/>
      <c r="AM26" s="203"/>
      <c r="AN26" s="203"/>
      <c r="AO26" s="203"/>
      <c r="AP26" s="203"/>
      <c r="AQ26" s="203"/>
      <c r="AR26" s="203"/>
      <c r="AS26" s="203"/>
      <c r="AT26" s="203"/>
      <c r="AU26" s="203"/>
      <c r="AV26" s="203"/>
      <c r="AW26" s="203"/>
      <c r="AX26" s="203"/>
      <c r="AY26" s="203"/>
      <c r="AZ26" s="203"/>
      <c r="BA26" s="203"/>
      <c r="BB26" s="203"/>
      <c r="BC26" s="203"/>
      <c r="BD26" s="203"/>
      <c r="BE26" s="203"/>
      <c r="BF26" s="203"/>
      <c r="BG26" s="203"/>
      <c r="BH26" s="203"/>
      <c r="BI26" s="203"/>
      <c r="BJ26" s="203"/>
      <c r="BK26" s="203"/>
      <c r="BL26" s="203"/>
      <c r="BM26" s="203"/>
      <c r="BN26" s="203"/>
      <c r="BO26" s="203"/>
      <c r="BP26" s="203"/>
      <c r="BQ26" s="203"/>
      <c r="BR26" s="203"/>
      <c r="BS26" s="203"/>
      <c r="BT26" s="203"/>
      <c r="BU26" s="203"/>
      <c r="BV26" s="203"/>
      <c r="BW26" s="203"/>
      <c r="BX26" s="203"/>
      <c r="BY26" s="203"/>
      <c r="BZ26" s="203"/>
      <c r="CA26" s="203"/>
      <c r="CB26" s="203"/>
      <c r="CC26" s="203"/>
      <c r="CD26" s="203"/>
      <c r="CE26" s="203"/>
      <c r="CF26" s="203"/>
      <c r="CG26" s="203"/>
      <c r="CH26" s="203"/>
      <c r="CI26" s="203"/>
      <c r="CJ26" s="203"/>
      <c r="CK26" s="203"/>
      <c r="CL26" s="203"/>
      <c r="CM26" s="203"/>
      <c r="CN26" s="203"/>
      <c r="CO26" s="203"/>
      <c r="CP26" s="203"/>
      <c r="CQ26" s="203"/>
      <c r="CR26" s="203"/>
      <c r="CS26" s="203"/>
      <c r="CT26" s="203"/>
      <c r="CU26" s="203"/>
      <c r="CV26" s="203"/>
      <c r="CW26" s="203"/>
      <c r="CX26" s="203"/>
      <c r="CY26" s="203"/>
      <c r="CZ26" s="203"/>
      <c r="DA26" s="203"/>
      <c r="DB26" s="203"/>
      <c r="DC26" s="203"/>
      <c r="DD26" s="203"/>
      <c r="DE26" s="203"/>
      <c r="DF26" s="203"/>
      <c r="DG26" s="203"/>
      <c r="DH26" s="204"/>
    </row>
    <row r="27" spans="1:112" s="242" customFormat="1" ht="21.75" thickBot="1" x14ac:dyDescent="0.4">
      <c r="A27" s="25" t="s">
        <v>54</v>
      </c>
      <c r="B27" s="230">
        <v>24.4</v>
      </c>
      <c r="C27" s="53">
        <v>0</v>
      </c>
      <c r="D27" s="47">
        <v>0</v>
      </c>
      <c r="E27" s="47">
        <v>0</v>
      </c>
      <c r="F27" s="47">
        <v>1.32</v>
      </c>
      <c r="G27" s="214">
        <v>178.07</v>
      </c>
      <c r="H27" s="47">
        <v>94.7</v>
      </c>
      <c r="I27" s="217">
        <v>83.37</v>
      </c>
      <c r="J27" s="95">
        <v>73.78</v>
      </c>
      <c r="K27" s="47">
        <v>0</v>
      </c>
      <c r="L27" s="47">
        <v>0.28999999999999998</v>
      </c>
      <c r="M27" s="47">
        <v>19.11</v>
      </c>
      <c r="N27" s="47">
        <v>9.91</v>
      </c>
      <c r="O27" s="54">
        <f t="shared" si="0"/>
        <v>306.88000000000005</v>
      </c>
      <c r="P27" s="207">
        <f>(O27-O28)/O28</f>
        <v>0.47844100785277288</v>
      </c>
      <c r="Q27" s="208">
        <f>O27/$O$84</f>
        <v>2.1593062525031713E-3</v>
      </c>
      <c r="R27" s="196">
        <f>O27-O28</f>
        <v>99.310000000000059</v>
      </c>
      <c r="S27" s="241"/>
      <c r="T27" s="209"/>
    </row>
    <row r="28" spans="1:112" s="205" customFormat="1" ht="21.75" thickBot="1" x14ac:dyDescent="0.4">
      <c r="A28" s="31" t="s">
        <v>16</v>
      </c>
      <c r="B28" s="222">
        <v>10.93</v>
      </c>
      <c r="C28" s="50">
        <v>0</v>
      </c>
      <c r="D28" s="45">
        <v>0</v>
      </c>
      <c r="E28" s="45">
        <v>0</v>
      </c>
      <c r="F28" s="45">
        <v>0.18</v>
      </c>
      <c r="G28" s="216">
        <v>142.62</v>
      </c>
      <c r="H28" s="45">
        <v>74.239999999999995</v>
      </c>
      <c r="I28" s="116">
        <v>68.38</v>
      </c>
      <c r="J28" s="58">
        <v>37.880000000000003</v>
      </c>
      <c r="K28" s="45">
        <v>0</v>
      </c>
      <c r="L28" s="45">
        <v>0</v>
      </c>
      <c r="M28" s="45">
        <v>7.39</v>
      </c>
      <c r="N28" s="45">
        <v>8.57</v>
      </c>
      <c r="O28" s="21">
        <f t="shared" si="0"/>
        <v>207.57</v>
      </c>
      <c r="P28" s="200"/>
      <c r="Q28" s="201"/>
      <c r="R28" s="202"/>
      <c r="S28" s="203"/>
      <c r="T28" s="203"/>
      <c r="U28" s="203"/>
      <c r="V28" s="203"/>
      <c r="W28" s="203"/>
      <c r="X28" s="203"/>
      <c r="Y28" s="203"/>
      <c r="Z28" s="203"/>
      <c r="AA28" s="203"/>
      <c r="AB28" s="203"/>
      <c r="AC28" s="203"/>
      <c r="AD28" s="203"/>
      <c r="AE28" s="203"/>
      <c r="AF28" s="203"/>
      <c r="AG28" s="203"/>
      <c r="AH28" s="203"/>
      <c r="AI28" s="203"/>
      <c r="AJ28" s="203"/>
      <c r="AK28" s="203"/>
      <c r="AL28" s="203"/>
      <c r="AM28" s="203"/>
      <c r="AN28" s="203"/>
      <c r="AO28" s="203"/>
      <c r="AP28" s="203"/>
      <c r="AQ28" s="203"/>
      <c r="AR28" s="203"/>
      <c r="AS28" s="203"/>
      <c r="AT28" s="203"/>
      <c r="AU28" s="203"/>
      <c r="AV28" s="203"/>
      <c r="AW28" s="203"/>
      <c r="AX28" s="203"/>
      <c r="AY28" s="203"/>
      <c r="AZ28" s="203"/>
      <c r="BA28" s="203"/>
      <c r="BB28" s="203"/>
      <c r="BC28" s="203"/>
      <c r="BD28" s="203"/>
      <c r="BE28" s="203"/>
      <c r="BF28" s="203"/>
      <c r="BG28" s="203"/>
      <c r="BH28" s="203"/>
      <c r="BI28" s="203"/>
      <c r="BJ28" s="203"/>
      <c r="BK28" s="203"/>
      <c r="BL28" s="203"/>
      <c r="BM28" s="203"/>
      <c r="BN28" s="203"/>
      <c r="BO28" s="203"/>
      <c r="BP28" s="203"/>
      <c r="BQ28" s="203"/>
      <c r="BR28" s="203"/>
      <c r="BS28" s="203"/>
      <c r="BT28" s="203"/>
      <c r="BU28" s="203"/>
      <c r="BV28" s="203"/>
      <c r="BW28" s="203"/>
      <c r="BX28" s="203"/>
      <c r="BY28" s="203"/>
      <c r="BZ28" s="203"/>
      <c r="CA28" s="203"/>
      <c r="CB28" s="203"/>
      <c r="CC28" s="203"/>
      <c r="CD28" s="203"/>
      <c r="CE28" s="203"/>
      <c r="CF28" s="203"/>
      <c r="CG28" s="203"/>
      <c r="CH28" s="203"/>
      <c r="CI28" s="203"/>
      <c r="CJ28" s="203"/>
      <c r="CK28" s="203"/>
      <c r="CL28" s="203"/>
      <c r="CM28" s="203"/>
      <c r="CN28" s="203"/>
      <c r="CO28" s="203"/>
      <c r="CP28" s="203"/>
      <c r="CQ28" s="203"/>
      <c r="CR28" s="203"/>
      <c r="CS28" s="203"/>
      <c r="CT28" s="203"/>
      <c r="CU28" s="203"/>
      <c r="CV28" s="203"/>
      <c r="CW28" s="203"/>
      <c r="CX28" s="203"/>
      <c r="CY28" s="203"/>
      <c r="CZ28" s="203"/>
      <c r="DA28" s="203"/>
      <c r="DB28" s="203"/>
      <c r="DC28" s="203"/>
      <c r="DD28" s="203"/>
      <c r="DE28" s="203"/>
      <c r="DF28" s="203"/>
      <c r="DG28" s="203"/>
      <c r="DH28" s="204"/>
    </row>
    <row r="29" spans="1:112" s="57" customFormat="1" ht="21.75" thickBot="1" x14ac:dyDescent="0.4">
      <c r="A29" s="25" t="s">
        <v>76</v>
      </c>
      <c r="B29" s="47">
        <v>59.39</v>
      </c>
      <c r="C29" s="53">
        <v>21.37</v>
      </c>
      <c r="D29" s="47">
        <v>21.37</v>
      </c>
      <c r="E29" s="47">
        <v>0</v>
      </c>
      <c r="F29" s="47">
        <v>19.850000000000001</v>
      </c>
      <c r="G29" s="214">
        <v>769.71</v>
      </c>
      <c r="H29" s="47">
        <v>440.3</v>
      </c>
      <c r="I29" s="217">
        <v>329.41</v>
      </c>
      <c r="J29" s="95">
        <v>180.11</v>
      </c>
      <c r="K29" s="47">
        <v>0</v>
      </c>
      <c r="L29" s="47">
        <v>12.9</v>
      </c>
      <c r="M29" s="47">
        <v>15.14</v>
      </c>
      <c r="N29" s="47">
        <v>46.78</v>
      </c>
      <c r="O29" s="54">
        <f t="shared" si="0"/>
        <v>1125.2500000000002</v>
      </c>
      <c r="P29" s="207">
        <f>(O29-O30)/O30</f>
        <v>0.39217093298031647</v>
      </c>
      <c r="Q29" s="208">
        <f>O29/$O$84</f>
        <v>7.917620440006495E-3</v>
      </c>
      <c r="R29" s="196">
        <f>O29-O30</f>
        <v>316.98000000000036</v>
      </c>
      <c r="S29" s="197"/>
      <c r="T29" s="209"/>
    </row>
    <row r="30" spans="1:112" s="205" customFormat="1" ht="21.75" thickBot="1" x14ac:dyDescent="0.4">
      <c r="A30" s="31" t="s">
        <v>16</v>
      </c>
      <c r="B30" s="244">
        <v>31.55</v>
      </c>
      <c r="C30" s="243">
        <v>18.45</v>
      </c>
      <c r="D30" s="45">
        <v>18.45</v>
      </c>
      <c r="E30" s="45">
        <v>0</v>
      </c>
      <c r="F30" s="45">
        <v>19.04</v>
      </c>
      <c r="G30" s="216">
        <v>544.53</v>
      </c>
      <c r="H30" s="45">
        <v>320.01</v>
      </c>
      <c r="I30" s="116">
        <v>224.52</v>
      </c>
      <c r="J30" s="58">
        <v>137.26</v>
      </c>
      <c r="K30" s="45">
        <v>0</v>
      </c>
      <c r="L30" s="45">
        <v>13.29</v>
      </c>
      <c r="M30" s="45">
        <v>13.15</v>
      </c>
      <c r="N30" s="45">
        <v>31</v>
      </c>
      <c r="O30" s="21">
        <f t="shared" si="0"/>
        <v>808.26999999999987</v>
      </c>
      <c r="P30" s="200"/>
      <c r="Q30" s="201"/>
      <c r="R30" s="202"/>
      <c r="S30" s="203"/>
      <c r="T30" s="203"/>
      <c r="U30" s="203"/>
      <c r="V30" s="203"/>
      <c r="W30" s="203"/>
      <c r="X30" s="203"/>
      <c r="Y30" s="203"/>
      <c r="Z30" s="203"/>
      <c r="AA30" s="203"/>
      <c r="AB30" s="203"/>
      <c r="AC30" s="203"/>
      <c r="AD30" s="203"/>
      <c r="AE30" s="203"/>
      <c r="AF30" s="203"/>
      <c r="AG30" s="203"/>
      <c r="AH30" s="203"/>
      <c r="AI30" s="203"/>
      <c r="AJ30" s="203"/>
      <c r="AK30" s="203"/>
      <c r="AL30" s="203"/>
      <c r="AM30" s="203"/>
      <c r="AN30" s="203"/>
      <c r="AO30" s="203"/>
      <c r="AP30" s="203"/>
      <c r="AQ30" s="203"/>
      <c r="AR30" s="203"/>
      <c r="AS30" s="203"/>
      <c r="AT30" s="203"/>
      <c r="AU30" s="203"/>
      <c r="AV30" s="203"/>
      <c r="AW30" s="203"/>
      <c r="AX30" s="203"/>
      <c r="AY30" s="203"/>
      <c r="AZ30" s="203"/>
      <c r="BA30" s="203"/>
      <c r="BB30" s="203"/>
      <c r="BC30" s="203"/>
      <c r="BD30" s="203"/>
      <c r="BE30" s="203"/>
      <c r="BF30" s="203"/>
      <c r="BG30" s="203"/>
      <c r="BH30" s="203"/>
      <c r="BI30" s="203"/>
      <c r="BJ30" s="203"/>
      <c r="BK30" s="203"/>
      <c r="BL30" s="203"/>
      <c r="BM30" s="203"/>
      <c r="BN30" s="203"/>
      <c r="BO30" s="203"/>
      <c r="BP30" s="203"/>
      <c r="BQ30" s="203"/>
      <c r="BR30" s="203"/>
      <c r="BS30" s="203"/>
      <c r="BT30" s="203"/>
      <c r="BU30" s="203"/>
      <c r="BV30" s="203"/>
      <c r="BW30" s="203"/>
      <c r="BX30" s="203"/>
      <c r="BY30" s="203"/>
      <c r="BZ30" s="203"/>
      <c r="CA30" s="203"/>
      <c r="CB30" s="203"/>
      <c r="CC30" s="203"/>
      <c r="CD30" s="203"/>
      <c r="CE30" s="203"/>
      <c r="CF30" s="203"/>
      <c r="CG30" s="203"/>
      <c r="CH30" s="203"/>
      <c r="CI30" s="203"/>
      <c r="CJ30" s="203"/>
      <c r="CK30" s="203"/>
      <c r="CL30" s="203"/>
      <c r="CM30" s="203"/>
      <c r="CN30" s="203"/>
      <c r="CO30" s="203"/>
      <c r="CP30" s="203"/>
      <c r="CQ30" s="203"/>
      <c r="CR30" s="203"/>
      <c r="CS30" s="203"/>
      <c r="CT30" s="203"/>
      <c r="CU30" s="203"/>
      <c r="CV30" s="203"/>
      <c r="CW30" s="203"/>
      <c r="CX30" s="203"/>
      <c r="CY30" s="203"/>
      <c r="CZ30" s="203"/>
      <c r="DA30" s="203"/>
      <c r="DB30" s="203"/>
      <c r="DC30" s="203"/>
      <c r="DD30" s="203"/>
      <c r="DE30" s="203"/>
      <c r="DF30" s="203"/>
      <c r="DG30" s="203"/>
      <c r="DH30" s="204"/>
    </row>
    <row r="31" spans="1:112" s="57" customFormat="1" ht="21.75" thickBot="1" x14ac:dyDescent="0.4">
      <c r="A31" s="25" t="s">
        <v>25</v>
      </c>
      <c r="B31" s="47">
        <v>46.39</v>
      </c>
      <c r="C31" s="52">
        <v>10.78</v>
      </c>
      <c r="D31" s="47">
        <v>10.78</v>
      </c>
      <c r="E31" s="47">
        <v>0</v>
      </c>
      <c r="F31" s="47">
        <v>3.49</v>
      </c>
      <c r="G31" s="214">
        <v>771.26</v>
      </c>
      <c r="H31" s="47">
        <v>218.6</v>
      </c>
      <c r="I31" s="217">
        <v>552.66</v>
      </c>
      <c r="J31" s="95">
        <v>33.11</v>
      </c>
      <c r="K31" s="47">
        <v>0</v>
      </c>
      <c r="L31" s="47">
        <v>15.37</v>
      </c>
      <c r="M31" s="47">
        <v>3.56</v>
      </c>
      <c r="N31" s="47">
        <v>1.4</v>
      </c>
      <c r="O31" s="54">
        <f t="shared" si="0"/>
        <v>885.3599999999999</v>
      </c>
      <c r="P31" s="207">
        <f>(O31-O32)/O32</f>
        <v>0.4183688181861871</v>
      </c>
      <c r="Q31" s="208">
        <f>O31/$O$84</f>
        <v>6.2296773452691833E-3</v>
      </c>
      <c r="R31" s="196">
        <f>O31-O32</f>
        <v>261.14999999999986</v>
      </c>
      <c r="S31" s="197"/>
      <c r="T31" s="209"/>
    </row>
    <row r="32" spans="1:112" s="205" customFormat="1" ht="21.75" thickBot="1" x14ac:dyDescent="0.4">
      <c r="A32" s="31" t="s">
        <v>16</v>
      </c>
      <c r="B32" s="243">
        <v>50.54</v>
      </c>
      <c r="C32" s="50">
        <v>11.6</v>
      </c>
      <c r="D32" s="45">
        <v>11.6</v>
      </c>
      <c r="E32" s="45">
        <v>0</v>
      </c>
      <c r="F32" s="45">
        <v>4.9400000000000004</v>
      </c>
      <c r="G32" s="20">
        <v>519.28</v>
      </c>
      <c r="H32" s="45">
        <v>151.15</v>
      </c>
      <c r="I32" s="116">
        <v>368.13</v>
      </c>
      <c r="J32" s="243">
        <v>18.29</v>
      </c>
      <c r="K32" s="45">
        <v>0</v>
      </c>
      <c r="L32" s="45">
        <v>13.74</v>
      </c>
      <c r="M32" s="45">
        <v>2.73</v>
      </c>
      <c r="N32" s="45">
        <v>3.09</v>
      </c>
      <c r="O32" s="21">
        <f t="shared" si="0"/>
        <v>624.21</v>
      </c>
      <c r="P32" s="200"/>
      <c r="Q32" s="201"/>
      <c r="R32" s="202"/>
      <c r="S32" s="203"/>
      <c r="T32" s="203"/>
      <c r="U32" s="203"/>
      <c r="V32" s="203"/>
      <c r="W32" s="203"/>
      <c r="X32" s="203"/>
      <c r="Y32" s="203"/>
      <c r="Z32" s="203"/>
      <c r="AA32" s="203"/>
      <c r="AB32" s="203"/>
      <c r="AC32" s="203"/>
      <c r="AD32" s="203"/>
      <c r="AE32" s="203"/>
      <c r="AF32" s="203"/>
      <c r="AG32" s="203"/>
      <c r="AH32" s="203"/>
      <c r="AI32" s="203"/>
      <c r="AJ32" s="203"/>
      <c r="AK32" s="203"/>
      <c r="AL32" s="203"/>
      <c r="AM32" s="203"/>
      <c r="AN32" s="203"/>
      <c r="AO32" s="203"/>
      <c r="AP32" s="203"/>
      <c r="AQ32" s="203"/>
      <c r="AR32" s="203"/>
      <c r="AS32" s="203"/>
      <c r="AT32" s="203"/>
      <c r="AU32" s="203"/>
      <c r="AV32" s="203"/>
      <c r="AW32" s="203"/>
      <c r="AX32" s="203"/>
      <c r="AY32" s="203"/>
      <c r="AZ32" s="203"/>
      <c r="BA32" s="203"/>
      <c r="BB32" s="203"/>
      <c r="BC32" s="203"/>
      <c r="BD32" s="203"/>
      <c r="BE32" s="203"/>
      <c r="BF32" s="203"/>
      <c r="BG32" s="203"/>
      <c r="BH32" s="203"/>
      <c r="BI32" s="203"/>
      <c r="BJ32" s="203"/>
      <c r="BK32" s="203"/>
      <c r="BL32" s="203"/>
      <c r="BM32" s="203"/>
      <c r="BN32" s="203"/>
      <c r="BO32" s="203"/>
      <c r="BP32" s="203"/>
      <c r="BQ32" s="203"/>
      <c r="BR32" s="203"/>
      <c r="BS32" s="203"/>
      <c r="BT32" s="203"/>
      <c r="BU32" s="203"/>
      <c r="BV32" s="203"/>
      <c r="BW32" s="203"/>
      <c r="BX32" s="203"/>
      <c r="BY32" s="203"/>
      <c r="BZ32" s="203"/>
      <c r="CA32" s="203"/>
      <c r="CB32" s="203"/>
      <c r="CC32" s="203"/>
      <c r="CD32" s="203"/>
      <c r="CE32" s="203"/>
      <c r="CF32" s="203"/>
      <c r="CG32" s="203"/>
      <c r="CH32" s="203"/>
      <c r="CI32" s="203"/>
      <c r="CJ32" s="203"/>
      <c r="CK32" s="203"/>
      <c r="CL32" s="203"/>
      <c r="CM32" s="203"/>
      <c r="CN32" s="203"/>
      <c r="CO32" s="203"/>
      <c r="CP32" s="203"/>
      <c r="CQ32" s="203"/>
      <c r="CR32" s="203"/>
      <c r="CS32" s="203"/>
      <c r="CT32" s="203"/>
      <c r="CU32" s="203"/>
      <c r="CV32" s="203"/>
      <c r="CW32" s="203"/>
      <c r="CX32" s="203"/>
      <c r="CY32" s="203"/>
      <c r="CZ32" s="203"/>
      <c r="DA32" s="203"/>
      <c r="DB32" s="203"/>
      <c r="DC32" s="203"/>
      <c r="DD32" s="203"/>
      <c r="DE32" s="203"/>
      <c r="DF32" s="203"/>
      <c r="DG32" s="203"/>
      <c r="DH32" s="204"/>
    </row>
    <row r="33" spans="1:112" s="57" customFormat="1" ht="21.75" thickBot="1" x14ac:dyDescent="0.4">
      <c r="A33" s="25" t="s">
        <v>58</v>
      </c>
      <c r="B33" s="83">
        <v>783.96</v>
      </c>
      <c r="C33" s="119">
        <v>162.07</v>
      </c>
      <c r="D33" s="245">
        <v>100.54</v>
      </c>
      <c r="E33" s="245">
        <v>61.53</v>
      </c>
      <c r="F33" s="245">
        <v>178.16</v>
      </c>
      <c r="G33" s="103">
        <v>4250.3100000000004</v>
      </c>
      <c r="H33" s="245">
        <v>1425.17</v>
      </c>
      <c r="I33" s="245">
        <v>2825.14</v>
      </c>
      <c r="J33" s="245">
        <v>3783.46</v>
      </c>
      <c r="K33" s="245">
        <v>71.33</v>
      </c>
      <c r="L33" s="245">
        <v>83.04</v>
      </c>
      <c r="M33" s="245">
        <v>148.97999999999999</v>
      </c>
      <c r="N33" s="245">
        <v>1594.3</v>
      </c>
      <c r="O33" s="54">
        <f t="shared" si="0"/>
        <v>11055.609999999999</v>
      </c>
      <c r="P33" s="207">
        <f>(O33-O34)/O34</f>
        <v>4.1480771114845764E-2</v>
      </c>
      <c r="Q33" s="208">
        <f>O33/$O$84</f>
        <v>7.7790823117298541E-2</v>
      </c>
      <c r="R33" s="196">
        <f>O33-O34</f>
        <v>440.32999999999993</v>
      </c>
      <c r="S33" s="197"/>
      <c r="T33" s="209"/>
    </row>
    <row r="34" spans="1:112" s="205" customFormat="1" ht="21.75" thickBot="1" x14ac:dyDescent="0.4">
      <c r="A34" s="31" t="s">
        <v>16</v>
      </c>
      <c r="B34" s="33">
        <v>690.49</v>
      </c>
      <c r="C34" s="34">
        <v>165.32</v>
      </c>
      <c r="D34" s="34">
        <v>113.75</v>
      </c>
      <c r="E34" s="34">
        <v>51.57</v>
      </c>
      <c r="F34" s="246">
        <v>157.53</v>
      </c>
      <c r="G34" s="247">
        <v>4738.3599999999997</v>
      </c>
      <c r="H34" s="34">
        <v>1910</v>
      </c>
      <c r="I34" s="246">
        <v>2828.36</v>
      </c>
      <c r="J34" s="34">
        <v>3856.15</v>
      </c>
      <c r="K34" s="86">
        <v>74.38</v>
      </c>
      <c r="L34" s="248">
        <v>77.33</v>
      </c>
      <c r="M34" s="248">
        <v>131.46</v>
      </c>
      <c r="N34" s="248">
        <v>724.26</v>
      </c>
      <c r="O34" s="82">
        <f t="shared" si="0"/>
        <v>10615.279999999999</v>
      </c>
      <c r="P34" s="200"/>
      <c r="Q34" s="201"/>
      <c r="R34" s="202"/>
      <c r="S34" s="203"/>
      <c r="T34" s="203"/>
      <c r="U34" s="203"/>
      <c r="V34" s="203"/>
      <c r="W34" s="203"/>
      <c r="X34" s="203"/>
      <c r="Y34" s="203"/>
      <c r="Z34" s="203"/>
      <c r="AA34" s="203"/>
      <c r="AB34" s="203"/>
      <c r="AC34" s="203"/>
      <c r="AD34" s="203"/>
      <c r="AE34" s="203"/>
      <c r="AF34" s="203"/>
      <c r="AG34" s="203"/>
      <c r="AH34" s="203"/>
      <c r="AI34" s="203"/>
      <c r="AJ34" s="203"/>
      <c r="AK34" s="203"/>
      <c r="AL34" s="203"/>
      <c r="AM34" s="203"/>
      <c r="AN34" s="203"/>
      <c r="AO34" s="203"/>
      <c r="AP34" s="203"/>
      <c r="AQ34" s="203"/>
      <c r="AR34" s="203"/>
      <c r="AS34" s="203"/>
      <c r="AT34" s="203"/>
      <c r="AU34" s="203"/>
      <c r="AV34" s="203"/>
      <c r="AW34" s="203"/>
      <c r="AX34" s="203"/>
      <c r="AY34" s="203"/>
      <c r="AZ34" s="203"/>
      <c r="BA34" s="203"/>
      <c r="BB34" s="203"/>
      <c r="BC34" s="203"/>
      <c r="BD34" s="203"/>
      <c r="BE34" s="203"/>
      <c r="BF34" s="203"/>
      <c r="BG34" s="203"/>
      <c r="BH34" s="203"/>
      <c r="BI34" s="203"/>
      <c r="BJ34" s="203"/>
      <c r="BK34" s="203"/>
      <c r="BL34" s="203"/>
      <c r="BM34" s="203"/>
      <c r="BN34" s="203"/>
      <c r="BO34" s="203"/>
      <c r="BP34" s="203"/>
      <c r="BQ34" s="203"/>
      <c r="BR34" s="203"/>
      <c r="BS34" s="203"/>
      <c r="BT34" s="203"/>
      <c r="BU34" s="203"/>
      <c r="BV34" s="203"/>
      <c r="BW34" s="203"/>
      <c r="BX34" s="203"/>
      <c r="BY34" s="203"/>
      <c r="BZ34" s="203"/>
      <c r="CA34" s="203"/>
      <c r="CB34" s="203"/>
      <c r="CC34" s="203"/>
      <c r="CD34" s="203"/>
      <c r="CE34" s="203"/>
      <c r="CF34" s="203"/>
      <c r="CG34" s="203"/>
      <c r="CH34" s="203"/>
      <c r="CI34" s="203"/>
      <c r="CJ34" s="203"/>
      <c r="CK34" s="203"/>
      <c r="CL34" s="203"/>
      <c r="CM34" s="203"/>
      <c r="CN34" s="203"/>
      <c r="CO34" s="203"/>
      <c r="CP34" s="203"/>
      <c r="CQ34" s="203"/>
      <c r="CR34" s="203"/>
      <c r="CS34" s="203"/>
      <c r="CT34" s="203"/>
      <c r="CU34" s="203"/>
      <c r="CV34" s="203"/>
      <c r="CW34" s="203"/>
      <c r="CX34" s="203"/>
      <c r="CY34" s="203"/>
      <c r="CZ34" s="203"/>
      <c r="DA34" s="203"/>
      <c r="DB34" s="203"/>
      <c r="DC34" s="203"/>
      <c r="DD34" s="203"/>
      <c r="DE34" s="203"/>
      <c r="DF34" s="203"/>
      <c r="DG34" s="203"/>
      <c r="DH34" s="204"/>
    </row>
    <row r="35" spans="1:112" s="57" customFormat="1" ht="21.75" thickBot="1" x14ac:dyDescent="0.4">
      <c r="A35" s="25" t="s">
        <v>28</v>
      </c>
      <c r="B35" s="54">
        <v>2273.94</v>
      </c>
      <c r="C35" s="213">
        <v>564.69000000000005</v>
      </c>
      <c r="D35" s="54">
        <v>336.98</v>
      </c>
      <c r="E35" s="54">
        <v>227.71</v>
      </c>
      <c r="F35" s="54">
        <v>402.28</v>
      </c>
      <c r="G35" s="214">
        <v>6526.86</v>
      </c>
      <c r="H35" s="43">
        <v>2105.23</v>
      </c>
      <c r="I35" s="54">
        <v>4421.63</v>
      </c>
      <c r="J35" s="95">
        <v>7499.52</v>
      </c>
      <c r="K35" s="54">
        <v>189.22</v>
      </c>
      <c r="L35" s="54">
        <v>347.8</v>
      </c>
      <c r="M35" s="54">
        <v>261.42</v>
      </c>
      <c r="N35" s="54">
        <v>2638.67</v>
      </c>
      <c r="O35" s="54">
        <f t="shared" si="0"/>
        <v>20704.400000000001</v>
      </c>
      <c r="P35" s="207">
        <f>(O35-O36)/O36</f>
        <v>0.14373531965856554</v>
      </c>
      <c r="Q35" s="208">
        <f>O35/$O$84</f>
        <v>0.14568280883187779</v>
      </c>
      <c r="R35" s="196">
        <f>O35-O36</f>
        <v>2601.9600000000028</v>
      </c>
      <c r="S35" s="197"/>
      <c r="T35" s="209"/>
    </row>
    <row r="36" spans="1:112" s="205" customFormat="1" ht="21.75" thickBot="1" x14ac:dyDescent="0.4">
      <c r="A36" s="31" t="s">
        <v>16</v>
      </c>
      <c r="B36" s="243">
        <v>1566.3</v>
      </c>
      <c r="C36" s="50">
        <v>493.45</v>
      </c>
      <c r="D36" s="45">
        <v>302.42</v>
      </c>
      <c r="E36" s="45">
        <v>191.03</v>
      </c>
      <c r="F36" s="45">
        <v>345.35</v>
      </c>
      <c r="G36" s="216">
        <v>6671.76</v>
      </c>
      <c r="H36" s="45">
        <v>2358.67</v>
      </c>
      <c r="I36" s="116">
        <v>4313.09</v>
      </c>
      <c r="J36" s="58">
        <v>6384.71</v>
      </c>
      <c r="K36" s="45">
        <v>110.4</v>
      </c>
      <c r="L36" s="45">
        <v>330.26</v>
      </c>
      <c r="M36" s="45">
        <v>350.39</v>
      </c>
      <c r="N36" s="45">
        <v>1849.8200000000002</v>
      </c>
      <c r="O36" s="21">
        <f t="shared" si="0"/>
        <v>18102.439999999999</v>
      </c>
      <c r="P36" s="200"/>
      <c r="Q36" s="201"/>
      <c r="R36" s="202"/>
      <c r="S36" s="203"/>
      <c r="T36" s="203"/>
      <c r="U36" s="203"/>
      <c r="V36" s="203"/>
      <c r="W36" s="203"/>
      <c r="X36" s="203"/>
      <c r="Y36" s="203"/>
      <c r="Z36" s="203"/>
      <c r="AA36" s="203"/>
      <c r="AB36" s="203"/>
      <c r="AC36" s="203"/>
      <c r="AD36" s="203"/>
      <c r="AE36" s="203"/>
      <c r="AF36" s="203"/>
      <c r="AG36" s="203"/>
      <c r="AH36" s="203"/>
      <c r="AI36" s="203"/>
      <c r="AJ36" s="203"/>
      <c r="AK36" s="203"/>
      <c r="AL36" s="203"/>
      <c r="AM36" s="203"/>
      <c r="AN36" s="203"/>
      <c r="AO36" s="203"/>
      <c r="AP36" s="203"/>
      <c r="AQ36" s="203"/>
      <c r="AR36" s="203"/>
      <c r="AS36" s="203"/>
      <c r="AT36" s="203"/>
      <c r="AU36" s="203"/>
      <c r="AV36" s="203"/>
      <c r="AW36" s="203"/>
      <c r="AX36" s="203"/>
      <c r="AY36" s="203"/>
      <c r="AZ36" s="203"/>
      <c r="BA36" s="203"/>
      <c r="BB36" s="203"/>
      <c r="BC36" s="203"/>
      <c r="BD36" s="203"/>
      <c r="BE36" s="203"/>
      <c r="BF36" s="203"/>
      <c r="BG36" s="203"/>
      <c r="BH36" s="203"/>
      <c r="BI36" s="203"/>
      <c r="BJ36" s="203"/>
      <c r="BK36" s="203"/>
      <c r="BL36" s="203"/>
      <c r="BM36" s="203"/>
      <c r="BN36" s="203"/>
      <c r="BO36" s="203"/>
      <c r="BP36" s="203"/>
      <c r="BQ36" s="203"/>
      <c r="BR36" s="203"/>
      <c r="BS36" s="203"/>
      <c r="BT36" s="203"/>
      <c r="BU36" s="203"/>
      <c r="BV36" s="203"/>
      <c r="BW36" s="203"/>
      <c r="BX36" s="203"/>
      <c r="BY36" s="203"/>
      <c r="BZ36" s="203"/>
      <c r="CA36" s="203"/>
      <c r="CB36" s="203"/>
      <c r="CC36" s="203"/>
      <c r="CD36" s="203"/>
      <c r="CE36" s="203"/>
      <c r="CF36" s="203"/>
      <c r="CG36" s="203"/>
      <c r="CH36" s="203"/>
      <c r="CI36" s="203"/>
      <c r="CJ36" s="203"/>
      <c r="CK36" s="203"/>
      <c r="CL36" s="203"/>
      <c r="CM36" s="203"/>
      <c r="CN36" s="203"/>
      <c r="CO36" s="203"/>
      <c r="CP36" s="203"/>
      <c r="CQ36" s="203"/>
      <c r="CR36" s="203"/>
      <c r="CS36" s="203"/>
      <c r="CT36" s="203"/>
      <c r="CU36" s="203"/>
      <c r="CV36" s="203"/>
      <c r="CW36" s="203"/>
      <c r="CX36" s="203"/>
      <c r="CY36" s="203"/>
      <c r="CZ36" s="203"/>
      <c r="DA36" s="203"/>
      <c r="DB36" s="203"/>
      <c r="DC36" s="203"/>
      <c r="DD36" s="203"/>
      <c r="DE36" s="203"/>
      <c r="DF36" s="203"/>
      <c r="DG36" s="203"/>
      <c r="DH36" s="204"/>
    </row>
    <row r="37" spans="1:112" s="57" customFormat="1" ht="21.75" thickBot="1" x14ac:dyDescent="0.4">
      <c r="A37" s="25" t="s">
        <v>30</v>
      </c>
      <c r="B37" s="47">
        <v>1047.96</v>
      </c>
      <c r="C37" s="225">
        <v>279.38</v>
      </c>
      <c r="D37" s="47">
        <v>160.31</v>
      </c>
      <c r="E37" s="47">
        <v>119.07</v>
      </c>
      <c r="F37" s="47">
        <v>162.44</v>
      </c>
      <c r="G37" s="214">
        <v>3119.37</v>
      </c>
      <c r="H37" s="47">
        <v>917.45</v>
      </c>
      <c r="I37" s="217">
        <v>2201.92</v>
      </c>
      <c r="J37" s="54">
        <v>3204.82</v>
      </c>
      <c r="K37" s="47">
        <v>69.23</v>
      </c>
      <c r="L37" s="47">
        <v>88.57</v>
      </c>
      <c r="M37" s="47">
        <v>162.63</v>
      </c>
      <c r="N37" s="47">
        <v>1941.7</v>
      </c>
      <c r="O37" s="54">
        <f t="shared" si="0"/>
        <v>10076.099999999999</v>
      </c>
      <c r="P37" s="207">
        <f>(O37-O38)/O38</f>
        <v>5.1958464966038079E-2</v>
      </c>
      <c r="Q37" s="208">
        <f>O37/$O$84</f>
        <v>7.0898676130237218E-2</v>
      </c>
      <c r="R37" s="196">
        <f>O37-O38</f>
        <v>497.67999999999847</v>
      </c>
      <c r="S37" s="197"/>
      <c r="T37" s="209"/>
    </row>
    <row r="38" spans="1:112" s="205" customFormat="1" ht="21.75" thickBot="1" x14ac:dyDescent="0.4">
      <c r="A38" s="31" t="s">
        <v>16</v>
      </c>
      <c r="B38" s="243">
        <v>779.43</v>
      </c>
      <c r="C38" s="50">
        <v>234.46</v>
      </c>
      <c r="D38" s="45">
        <v>151.9</v>
      </c>
      <c r="E38" s="45">
        <v>82.56</v>
      </c>
      <c r="F38" s="45">
        <v>172.74</v>
      </c>
      <c r="G38" s="216">
        <v>3328.65</v>
      </c>
      <c r="H38" s="45">
        <v>1113.02</v>
      </c>
      <c r="I38" s="116">
        <v>2215.63</v>
      </c>
      <c r="J38" s="249">
        <v>2857.99</v>
      </c>
      <c r="K38" s="45">
        <v>83.65</v>
      </c>
      <c r="L38" s="45">
        <v>105.41</v>
      </c>
      <c r="M38" s="45">
        <v>339.85</v>
      </c>
      <c r="N38" s="45">
        <v>1676.24</v>
      </c>
      <c r="O38" s="21">
        <f t="shared" si="0"/>
        <v>9578.42</v>
      </c>
      <c r="P38" s="200"/>
      <c r="Q38" s="201"/>
      <c r="R38" s="202"/>
      <c r="S38" s="203"/>
      <c r="T38" s="203"/>
      <c r="U38" s="203"/>
      <c r="V38" s="203"/>
      <c r="W38" s="203"/>
      <c r="X38" s="203"/>
      <c r="Y38" s="203"/>
      <c r="Z38" s="203"/>
      <c r="AA38" s="203"/>
      <c r="AB38" s="203"/>
      <c r="AC38" s="203"/>
      <c r="AD38" s="203"/>
      <c r="AE38" s="203"/>
      <c r="AF38" s="203"/>
      <c r="AG38" s="203"/>
      <c r="AH38" s="203"/>
      <c r="AI38" s="203"/>
      <c r="AJ38" s="203"/>
      <c r="AK38" s="203"/>
      <c r="AL38" s="203"/>
      <c r="AM38" s="203"/>
      <c r="AN38" s="203"/>
      <c r="AO38" s="203"/>
      <c r="AP38" s="203"/>
      <c r="AQ38" s="203"/>
      <c r="AR38" s="203"/>
      <c r="AS38" s="203"/>
      <c r="AT38" s="203"/>
      <c r="AU38" s="203"/>
      <c r="AV38" s="203"/>
      <c r="AW38" s="203"/>
      <c r="AX38" s="203"/>
      <c r="AY38" s="203"/>
      <c r="AZ38" s="203"/>
      <c r="BA38" s="203"/>
      <c r="BB38" s="203"/>
      <c r="BC38" s="203"/>
      <c r="BD38" s="203"/>
      <c r="BE38" s="203"/>
      <c r="BF38" s="203"/>
      <c r="BG38" s="203"/>
      <c r="BH38" s="203"/>
      <c r="BI38" s="203"/>
      <c r="BJ38" s="203"/>
      <c r="BK38" s="203"/>
      <c r="BL38" s="203"/>
      <c r="BM38" s="203"/>
      <c r="BN38" s="203"/>
      <c r="BO38" s="203"/>
      <c r="BP38" s="203"/>
      <c r="BQ38" s="203"/>
      <c r="BR38" s="203"/>
      <c r="BS38" s="203"/>
      <c r="BT38" s="203"/>
      <c r="BU38" s="203"/>
      <c r="BV38" s="203"/>
      <c r="BW38" s="203"/>
      <c r="BX38" s="203"/>
      <c r="BY38" s="203"/>
      <c r="BZ38" s="203"/>
      <c r="CA38" s="203"/>
      <c r="CB38" s="203"/>
      <c r="CC38" s="203"/>
      <c r="CD38" s="203"/>
      <c r="CE38" s="203"/>
      <c r="CF38" s="203"/>
      <c r="CG38" s="203"/>
      <c r="CH38" s="203"/>
      <c r="CI38" s="203"/>
      <c r="CJ38" s="203"/>
      <c r="CK38" s="203"/>
      <c r="CL38" s="203"/>
      <c r="CM38" s="203"/>
      <c r="CN38" s="203"/>
      <c r="CO38" s="203"/>
      <c r="CP38" s="203"/>
      <c r="CQ38" s="203"/>
      <c r="CR38" s="203"/>
      <c r="CS38" s="203"/>
      <c r="CT38" s="203"/>
      <c r="CU38" s="203"/>
      <c r="CV38" s="203"/>
      <c r="CW38" s="203"/>
      <c r="CX38" s="203"/>
      <c r="CY38" s="203"/>
      <c r="CZ38" s="203"/>
      <c r="DA38" s="203"/>
      <c r="DB38" s="203"/>
      <c r="DC38" s="203"/>
      <c r="DD38" s="203"/>
      <c r="DE38" s="203"/>
      <c r="DF38" s="203"/>
      <c r="DG38" s="203"/>
      <c r="DH38" s="204"/>
    </row>
    <row r="39" spans="1:112" s="57" customFormat="1" ht="21.75" thickBot="1" x14ac:dyDescent="0.4">
      <c r="A39" s="25" t="s">
        <v>59</v>
      </c>
      <c r="B39" s="47">
        <v>2.0299999999999998</v>
      </c>
      <c r="C39" s="225">
        <v>0.01</v>
      </c>
      <c r="D39" s="47">
        <v>0.01</v>
      </c>
      <c r="E39" s="47">
        <v>0</v>
      </c>
      <c r="F39" s="47">
        <v>0.57999999999999996</v>
      </c>
      <c r="G39" s="214">
        <v>53.94</v>
      </c>
      <c r="H39" s="47">
        <v>0.39</v>
      </c>
      <c r="I39" s="217">
        <v>53.55</v>
      </c>
      <c r="J39" s="95">
        <v>0.36</v>
      </c>
      <c r="K39" s="47">
        <v>0</v>
      </c>
      <c r="L39" s="47">
        <v>35.549999999999997</v>
      </c>
      <c r="M39" s="47">
        <v>0.25</v>
      </c>
      <c r="N39" s="47">
        <v>2.56</v>
      </c>
      <c r="O39" s="54">
        <f t="shared" si="0"/>
        <v>95.28</v>
      </c>
      <c r="P39" s="250">
        <f>(O39-O40)/O40</f>
        <v>0.2799570123589466</v>
      </c>
      <c r="Q39" s="208">
        <f>O39/$O$84</f>
        <v>6.7042068475789277E-4</v>
      </c>
      <c r="R39" s="196">
        <f>O39-O40</f>
        <v>20.839999999999989</v>
      </c>
      <c r="S39" s="197"/>
      <c r="T39" s="209"/>
    </row>
    <row r="40" spans="1:112" s="205" customFormat="1" ht="21.75" thickBot="1" x14ac:dyDescent="0.4">
      <c r="A40" s="31" t="s">
        <v>16</v>
      </c>
      <c r="B40" s="222">
        <v>0.76</v>
      </c>
      <c r="C40" s="50">
        <v>0.06</v>
      </c>
      <c r="D40" s="45">
        <v>0.06</v>
      </c>
      <c r="E40" s="45">
        <v>0</v>
      </c>
      <c r="F40" s="45">
        <v>0.37</v>
      </c>
      <c r="G40" s="216">
        <v>46.09</v>
      </c>
      <c r="H40" s="45">
        <v>0.22</v>
      </c>
      <c r="I40" s="116">
        <v>45.87</v>
      </c>
      <c r="J40" s="60">
        <v>0.06</v>
      </c>
      <c r="K40" s="45">
        <v>0</v>
      </c>
      <c r="L40" s="45">
        <v>24.37</v>
      </c>
      <c r="M40" s="45">
        <v>0.22</v>
      </c>
      <c r="N40" s="45">
        <v>2.5100000000000002</v>
      </c>
      <c r="O40" s="21">
        <f t="shared" si="0"/>
        <v>74.440000000000012</v>
      </c>
      <c r="P40" s="200"/>
      <c r="Q40" s="201"/>
      <c r="R40" s="202"/>
      <c r="S40" s="203"/>
      <c r="T40" s="203"/>
      <c r="U40" s="203"/>
      <c r="V40" s="203"/>
      <c r="W40" s="203"/>
      <c r="X40" s="203"/>
      <c r="Y40" s="203"/>
      <c r="Z40" s="203"/>
      <c r="AA40" s="203"/>
      <c r="AB40" s="203"/>
      <c r="AC40" s="203"/>
      <c r="AD40" s="203"/>
      <c r="AE40" s="203"/>
      <c r="AF40" s="203"/>
      <c r="AG40" s="203"/>
      <c r="AH40" s="203"/>
      <c r="AI40" s="203"/>
      <c r="AJ40" s="203"/>
      <c r="AK40" s="203"/>
      <c r="AL40" s="203"/>
      <c r="AM40" s="203"/>
      <c r="AN40" s="203"/>
      <c r="AO40" s="203"/>
      <c r="AP40" s="203"/>
      <c r="AQ40" s="203"/>
      <c r="AR40" s="203"/>
      <c r="AS40" s="203"/>
      <c r="AT40" s="203"/>
      <c r="AU40" s="203"/>
      <c r="AV40" s="203"/>
      <c r="AW40" s="203"/>
      <c r="AX40" s="203"/>
      <c r="AY40" s="203"/>
      <c r="AZ40" s="203"/>
      <c r="BA40" s="203"/>
      <c r="BB40" s="203"/>
      <c r="BC40" s="203"/>
      <c r="BD40" s="203"/>
      <c r="BE40" s="203"/>
      <c r="BF40" s="203"/>
      <c r="BG40" s="203"/>
      <c r="BH40" s="203"/>
      <c r="BI40" s="203"/>
      <c r="BJ40" s="203"/>
      <c r="BK40" s="203"/>
      <c r="BL40" s="203"/>
      <c r="BM40" s="203"/>
      <c r="BN40" s="203"/>
      <c r="BO40" s="203"/>
      <c r="BP40" s="203"/>
      <c r="BQ40" s="203"/>
      <c r="BR40" s="203"/>
      <c r="BS40" s="203"/>
      <c r="BT40" s="203"/>
      <c r="BU40" s="203"/>
      <c r="BV40" s="203"/>
      <c r="BW40" s="203"/>
      <c r="BX40" s="203"/>
      <c r="BY40" s="203"/>
      <c r="BZ40" s="203"/>
      <c r="CA40" s="203"/>
      <c r="CB40" s="203"/>
      <c r="CC40" s="203"/>
      <c r="CD40" s="203"/>
      <c r="CE40" s="203"/>
      <c r="CF40" s="203"/>
      <c r="CG40" s="203"/>
      <c r="CH40" s="203"/>
      <c r="CI40" s="203"/>
      <c r="CJ40" s="203"/>
      <c r="CK40" s="203"/>
      <c r="CL40" s="203"/>
      <c r="CM40" s="203"/>
      <c r="CN40" s="203"/>
      <c r="CO40" s="203"/>
      <c r="CP40" s="203"/>
      <c r="CQ40" s="203"/>
      <c r="CR40" s="203"/>
      <c r="CS40" s="203"/>
      <c r="CT40" s="203"/>
      <c r="CU40" s="203"/>
      <c r="CV40" s="203"/>
      <c r="CW40" s="203"/>
      <c r="CX40" s="203"/>
      <c r="CY40" s="203"/>
      <c r="CZ40" s="203"/>
      <c r="DA40" s="203"/>
      <c r="DB40" s="203"/>
      <c r="DC40" s="203"/>
      <c r="DD40" s="203"/>
      <c r="DE40" s="203"/>
      <c r="DF40" s="203"/>
      <c r="DG40" s="203"/>
      <c r="DH40" s="204"/>
    </row>
    <row r="41" spans="1:112" s="57" customFormat="1" ht="21.75" thickBot="1" x14ac:dyDescent="0.4">
      <c r="A41" s="25" t="s">
        <v>18</v>
      </c>
      <c r="B41" s="251">
        <v>574.96</v>
      </c>
      <c r="C41" s="225">
        <v>99.98</v>
      </c>
      <c r="D41" s="47">
        <v>79.59</v>
      </c>
      <c r="E41" s="47">
        <v>20.39</v>
      </c>
      <c r="F41" s="47">
        <v>83.21</v>
      </c>
      <c r="G41" s="214">
        <v>2480.2199999999998</v>
      </c>
      <c r="H41" s="47">
        <v>953.57</v>
      </c>
      <c r="I41" s="217">
        <v>1526.65</v>
      </c>
      <c r="J41" s="100">
        <v>1231.33</v>
      </c>
      <c r="K41" s="47">
        <v>16.170000000000002</v>
      </c>
      <c r="L41" s="47">
        <v>36.950000000000003</v>
      </c>
      <c r="M41" s="47">
        <v>45.48</v>
      </c>
      <c r="N41" s="47">
        <v>1447.74</v>
      </c>
      <c r="O41" s="54">
        <f t="shared" si="0"/>
        <v>6016.0399999999991</v>
      </c>
      <c r="P41" s="252">
        <f>(O41-O42)/O42</f>
        <v>0.23421645419519999</v>
      </c>
      <c r="Q41" s="253">
        <f>O41/$O$84</f>
        <v>4.2330789843942826E-2</v>
      </c>
      <c r="R41" s="56">
        <f>O41-O42</f>
        <v>1141.6599999999989</v>
      </c>
      <c r="S41" s="197"/>
    </row>
    <row r="42" spans="1:112" s="205" customFormat="1" ht="21.75" thickBot="1" x14ac:dyDescent="0.4">
      <c r="A42" s="31" t="s">
        <v>16</v>
      </c>
      <c r="B42" s="243">
        <v>359.79</v>
      </c>
      <c r="C42" s="50">
        <v>62.61</v>
      </c>
      <c r="D42" s="45">
        <v>51.52</v>
      </c>
      <c r="E42" s="45">
        <v>11.09</v>
      </c>
      <c r="F42" s="45">
        <v>61.77</v>
      </c>
      <c r="G42" s="216">
        <v>2210.29</v>
      </c>
      <c r="H42" s="45">
        <v>1012.75</v>
      </c>
      <c r="I42" s="50">
        <v>1197.54</v>
      </c>
      <c r="J42" s="50">
        <v>890.91</v>
      </c>
      <c r="K42" s="254">
        <v>9.57</v>
      </c>
      <c r="L42" s="45">
        <v>26.56</v>
      </c>
      <c r="M42" s="45">
        <v>44.54</v>
      </c>
      <c r="N42" s="45">
        <v>1208.3400000000001</v>
      </c>
      <c r="O42" s="21">
        <f t="shared" si="0"/>
        <v>4874.38</v>
      </c>
      <c r="P42" s="200"/>
      <c r="Q42" s="201"/>
      <c r="R42" s="202"/>
      <c r="S42" s="203"/>
      <c r="T42" s="203"/>
      <c r="U42" s="203"/>
      <c r="V42" s="203"/>
      <c r="W42" s="203"/>
      <c r="X42" s="203"/>
      <c r="Y42" s="203"/>
      <c r="Z42" s="203"/>
      <c r="AA42" s="203"/>
      <c r="AB42" s="203"/>
      <c r="AC42" s="203"/>
      <c r="AD42" s="203"/>
      <c r="AE42" s="203"/>
      <c r="AF42" s="203"/>
      <c r="AG42" s="203"/>
      <c r="AH42" s="203"/>
      <c r="AI42" s="203"/>
      <c r="AJ42" s="203"/>
      <c r="AK42" s="203"/>
      <c r="AL42" s="203"/>
      <c r="AM42" s="203"/>
      <c r="AN42" s="203"/>
      <c r="AO42" s="203"/>
      <c r="AP42" s="203"/>
      <c r="AQ42" s="203"/>
      <c r="AR42" s="203"/>
      <c r="AS42" s="203"/>
      <c r="AT42" s="203"/>
      <c r="AU42" s="203"/>
      <c r="AV42" s="203"/>
      <c r="AW42" s="203"/>
      <c r="AX42" s="203"/>
      <c r="AY42" s="203"/>
      <c r="AZ42" s="203"/>
      <c r="BA42" s="203"/>
      <c r="BB42" s="203"/>
      <c r="BC42" s="203"/>
      <c r="BD42" s="203"/>
      <c r="BE42" s="203"/>
      <c r="BF42" s="203"/>
      <c r="BG42" s="203"/>
      <c r="BH42" s="203"/>
      <c r="BI42" s="203"/>
      <c r="BJ42" s="203"/>
      <c r="BK42" s="203"/>
      <c r="BL42" s="203"/>
      <c r="BM42" s="203"/>
      <c r="BN42" s="203"/>
      <c r="BO42" s="203"/>
      <c r="BP42" s="203"/>
      <c r="BQ42" s="203"/>
      <c r="BR42" s="203"/>
      <c r="BS42" s="203"/>
      <c r="BT42" s="203"/>
      <c r="BU42" s="203"/>
      <c r="BV42" s="203"/>
      <c r="BW42" s="203"/>
      <c r="BX42" s="203"/>
      <c r="BY42" s="203"/>
      <c r="BZ42" s="203"/>
      <c r="CA42" s="203"/>
      <c r="CB42" s="203"/>
      <c r="CC42" s="203"/>
      <c r="CD42" s="203"/>
      <c r="CE42" s="203"/>
      <c r="CF42" s="203"/>
      <c r="CG42" s="203"/>
      <c r="CH42" s="203"/>
      <c r="CI42" s="203"/>
      <c r="CJ42" s="203"/>
      <c r="CK42" s="203"/>
      <c r="CL42" s="203"/>
      <c r="CM42" s="203"/>
      <c r="CN42" s="203"/>
      <c r="CO42" s="203"/>
      <c r="CP42" s="203"/>
      <c r="CQ42" s="203"/>
      <c r="CR42" s="203"/>
      <c r="CS42" s="203"/>
      <c r="CT42" s="203"/>
      <c r="CU42" s="203"/>
      <c r="CV42" s="203"/>
      <c r="CW42" s="203"/>
      <c r="CX42" s="203"/>
      <c r="CY42" s="203"/>
      <c r="CZ42" s="203"/>
      <c r="DA42" s="203"/>
      <c r="DB42" s="203"/>
      <c r="DC42" s="203"/>
      <c r="DD42" s="203"/>
      <c r="DE42" s="203"/>
      <c r="DF42" s="203"/>
      <c r="DG42" s="203"/>
      <c r="DH42" s="204"/>
    </row>
    <row r="43" spans="1:112" s="261" customFormat="1" ht="21.75" thickBot="1" x14ac:dyDescent="0.4">
      <c r="A43" s="25" t="s">
        <v>73</v>
      </c>
      <c r="B43" s="53">
        <v>170.75</v>
      </c>
      <c r="C43" s="255">
        <v>29.86</v>
      </c>
      <c r="D43" s="256">
        <v>29.86</v>
      </c>
      <c r="E43" s="256">
        <v>0</v>
      </c>
      <c r="F43" s="256">
        <v>65.98</v>
      </c>
      <c r="G43" s="214">
        <v>1548.77</v>
      </c>
      <c r="H43" s="256">
        <v>891.77</v>
      </c>
      <c r="I43" s="257">
        <v>657</v>
      </c>
      <c r="J43" s="53">
        <v>294.39</v>
      </c>
      <c r="K43" s="256">
        <v>0</v>
      </c>
      <c r="L43" s="256">
        <v>10.32</v>
      </c>
      <c r="M43" s="256">
        <v>43.51</v>
      </c>
      <c r="N43" s="256">
        <v>611.49</v>
      </c>
      <c r="O43" s="54">
        <f t="shared" si="0"/>
        <v>2775.0700000000006</v>
      </c>
      <c r="P43" s="258">
        <f>(O43-O44)/O44</f>
        <v>0.13898556910902815</v>
      </c>
      <c r="Q43" s="259">
        <f>O43/$O$84</f>
        <v>1.9526283896421973E-2</v>
      </c>
      <c r="R43" s="260">
        <f>O43-O44</f>
        <v>338.63000000000056</v>
      </c>
    </row>
    <row r="44" spans="1:112" s="203" customFormat="1" ht="21.75" thickBot="1" x14ac:dyDescent="0.4">
      <c r="A44" s="31" t="s">
        <v>16</v>
      </c>
      <c r="B44" s="262">
        <v>114.2</v>
      </c>
      <c r="C44" s="50">
        <v>28.64</v>
      </c>
      <c r="D44" s="263">
        <v>28.43</v>
      </c>
      <c r="E44" s="116">
        <v>0.21</v>
      </c>
      <c r="F44" s="116">
        <v>46.4</v>
      </c>
      <c r="G44" s="145">
        <v>1563.23</v>
      </c>
      <c r="H44" s="263">
        <v>936.83</v>
      </c>
      <c r="I44" s="116">
        <v>626.4</v>
      </c>
      <c r="J44" s="116">
        <v>258.24</v>
      </c>
      <c r="K44" s="116">
        <v>0</v>
      </c>
      <c r="L44" s="116">
        <v>11.94</v>
      </c>
      <c r="M44" s="116">
        <v>44.36</v>
      </c>
      <c r="N44" s="45">
        <v>369.43</v>
      </c>
      <c r="O44" s="21">
        <f t="shared" si="0"/>
        <v>2436.44</v>
      </c>
      <c r="P44" s="264"/>
      <c r="Q44" s="265"/>
      <c r="R44" s="202"/>
    </row>
    <row r="45" spans="1:112" s="261" customFormat="1" ht="21.75" thickBot="1" x14ac:dyDescent="0.4">
      <c r="A45" s="25" t="s">
        <v>24</v>
      </c>
      <c r="B45" s="266">
        <v>869.06</v>
      </c>
      <c r="C45" s="53">
        <v>22.64</v>
      </c>
      <c r="D45" s="256">
        <v>22.64</v>
      </c>
      <c r="E45" s="256">
        <v>0</v>
      </c>
      <c r="F45" s="256">
        <v>27.78</v>
      </c>
      <c r="G45" s="214">
        <v>889.37</v>
      </c>
      <c r="H45" s="256">
        <v>532.95000000000005</v>
      </c>
      <c r="I45" s="257">
        <v>356.42</v>
      </c>
      <c r="J45" s="52">
        <v>489.98</v>
      </c>
      <c r="K45" s="256">
        <v>0.06</v>
      </c>
      <c r="L45" s="256">
        <v>14.27</v>
      </c>
      <c r="M45" s="256">
        <v>550.27</v>
      </c>
      <c r="N45" s="256">
        <v>1985.99</v>
      </c>
      <c r="O45" s="54">
        <f t="shared" si="0"/>
        <v>4849.42</v>
      </c>
      <c r="P45" s="258">
        <f>(O45-O46)/O46</f>
        <v>0.45633913636268092</v>
      </c>
      <c r="Q45" s="259">
        <f>O45/$O$84</f>
        <v>3.4122076795535479E-2</v>
      </c>
      <c r="R45" s="260">
        <f>O45-O46</f>
        <v>1519.5500000000002</v>
      </c>
    </row>
    <row r="46" spans="1:112" s="203" customFormat="1" ht="21.75" thickBot="1" x14ac:dyDescent="0.4">
      <c r="A46" s="31" t="s">
        <v>16</v>
      </c>
      <c r="B46" s="262">
        <v>621.91999999999996</v>
      </c>
      <c r="C46" s="116">
        <v>15.47</v>
      </c>
      <c r="D46" s="116">
        <v>15.47</v>
      </c>
      <c r="E46" s="50">
        <v>0</v>
      </c>
      <c r="F46" s="263">
        <v>22.49</v>
      </c>
      <c r="G46" s="188">
        <v>688.49</v>
      </c>
      <c r="H46" s="116">
        <v>454.35</v>
      </c>
      <c r="I46" s="50">
        <v>234.14</v>
      </c>
      <c r="J46" s="267">
        <v>357.96</v>
      </c>
      <c r="K46" s="116">
        <v>0</v>
      </c>
      <c r="L46" s="50">
        <v>8.89</v>
      </c>
      <c r="M46" s="263">
        <v>382.77</v>
      </c>
      <c r="N46" s="45">
        <v>1231.8799999999999</v>
      </c>
      <c r="O46" s="21">
        <f t="shared" si="0"/>
        <v>3329.87</v>
      </c>
      <c r="P46" s="268"/>
      <c r="Q46" s="269"/>
      <c r="R46" s="270"/>
    </row>
    <row r="47" spans="1:112" s="261" customFormat="1" ht="21.75" thickBot="1" x14ac:dyDescent="0.4">
      <c r="A47" s="25" t="s">
        <v>61</v>
      </c>
      <c r="B47" s="266">
        <v>24.62</v>
      </c>
      <c r="C47" s="53">
        <v>1.2</v>
      </c>
      <c r="D47" s="256">
        <v>1.2</v>
      </c>
      <c r="E47" s="256">
        <v>0</v>
      </c>
      <c r="F47" s="256">
        <v>13.94</v>
      </c>
      <c r="G47" s="214">
        <v>1731.8</v>
      </c>
      <c r="H47" s="256">
        <v>403.22</v>
      </c>
      <c r="I47" s="257">
        <v>1328.58</v>
      </c>
      <c r="J47" s="53">
        <v>1.29</v>
      </c>
      <c r="K47" s="256">
        <v>0</v>
      </c>
      <c r="L47" s="256">
        <v>3.41</v>
      </c>
      <c r="M47" s="256">
        <v>12.43</v>
      </c>
      <c r="N47" s="256">
        <v>7.95</v>
      </c>
      <c r="O47" s="54">
        <f t="shared" si="0"/>
        <v>1796.64</v>
      </c>
      <c r="P47" s="271">
        <f>(O47-O48)/O48</f>
        <v>8.0049053790848146E-2</v>
      </c>
      <c r="Q47" s="259">
        <f>O47/$O$84</f>
        <v>1.2641736136265957E-2</v>
      </c>
      <c r="R47" s="260">
        <f>O47-O48</f>
        <v>133.16000000000008</v>
      </c>
    </row>
    <row r="48" spans="1:112" s="203" customFormat="1" ht="21.75" thickBot="1" x14ac:dyDescent="0.4">
      <c r="A48" s="31" t="s">
        <v>16</v>
      </c>
      <c r="B48" s="262">
        <v>22.7</v>
      </c>
      <c r="C48" s="50">
        <v>1.52</v>
      </c>
      <c r="D48" s="263">
        <v>1.52</v>
      </c>
      <c r="E48" s="116">
        <v>0</v>
      </c>
      <c r="F48" s="50">
        <v>11.02</v>
      </c>
      <c r="G48" s="145">
        <v>1584.94</v>
      </c>
      <c r="H48" s="50">
        <v>404.12</v>
      </c>
      <c r="I48" s="263">
        <v>1180.82</v>
      </c>
      <c r="J48" s="116">
        <v>0.6</v>
      </c>
      <c r="K48" s="116">
        <v>0</v>
      </c>
      <c r="L48" s="50">
        <v>3.31</v>
      </c>
      <c r="M48" s="263">
        <v>29.49</v>
      </c>
      <c r="N48" s="45">
        <v>9.9</v>
      </c>
      <c r="O48" s="21">
        <f t="shared" si="0"/>
        <v>1663.48</v>
      </c>
      <c r="P48" s="268"/>
      <c r="Q48" s="269"/>
      <c r="R48" s="270"/>
    </row>
    <row r="49" spans="1:197" s="261" customFormat="1" ht="21.75" thickBot="1" x14ac:dyDescent="0.4">
      <c r="A49" s="25" t="s">
        <v>17</v>
      </c>
      <c r="B49" s="266">
        <v>741</v>
      </c>
      <c r="C49" s="53">
        <v>238.09</v>
      </c>
      <c r="D49" s="256">
        <v>238.09</v>
      </c>
      <c r="E49" s="256">
        <v>0</v>
      </c>
      <c r="F49" s="256">
        <v>49.34</v>
      </c>
      <c r="G49" s="214">
        <v>3030.15</v>
      </c>
      <c r="H49" s="256">
        <v>1344.33</v>
      </c>
      <c r="I49" s="257">
        <v>1685.82</v>
      </c>
      <c r="J49" s="52">
        <v>763.5</v>
      </c>
      <c r="K49" s="256">
        <v>0</v>
      </c>
      <c r="L49" s="256">
        <v>290.57</v>
      </c>
      <c r="M49" s="256">
        <v>98.97</v>
      </c>
      <c r="N49" s="256">
        <v>476.62</v>
      </c>
      <c r="O49" s="54">
        <f t="shared" si="0"/>
        <v>5688.24</v>
      </c>
      <c r="P49" s="258">
        <f>(O49-O50)/O50</f>
        <v>2.59274208473401E-3</v>
      </c>
      <c r="Q49" s="259">
        <f>O49/$O$84</f>
        <v>4.0024283751755201E-2</v>
      </c>
      <c r="R49" s="260">
        <f>O49-O50</f>
        <v>14.710000000000946</v>
      </c>
    </row>
    <row r="50" spans="1:197" s="203" customFormat="1" ht="21.75" thickBot="1" x14ac:dyDescent="0.4">
      <c r="A50" s="31" t="s">
        <v>16</v>
      </c>
      <c r="B50" s="262">
        <v>619.01</v>
      </c>
      <c r="C50" s="50">
        <v>248.25</v>
      </c>
      <c r="D50" s="263">
        <v>248.25</v>
      </c>
      <c r="E50" s="50">
        <v>0</v>
      </c>
      <c r="F50" s="263">
        <v>80.61</v>
      </c>
      <c r="G50" s="145">
        <v>2748.23</v>
      </c>
      <c r="H50" s="231">
        <v>1388.61</v>
      </c>
      <c r="I50" s="231">
        <v>1359.62</v>
      </c>
      <c r="J50" s="231">
        <v>593.96</v>
      </c>
      <c r="K50" s="263">
        <v>3.2</v>
      </c>
      <c r="L50" s="50">
        <v>276.27</v>
      </c>
      <c r="M50" s="50">
        <v>237.34</v>
      </c>
      <c r="N50" s="45">
        <v>866.66</v>
      </c>
      <c r="O50" s="21">
        <f t="shared" si="0"/>
        <v>5673.5299999999988</v>
      </c>
      <c r="P50" s="268"/>
      <c r="Q50" s="269"/>
      <c r="R50" s="270"/>
    </row>
    <row r="51" spans="1:197" s="261" customFormat="1" ht="21.75" thickBot="1" x14ac:dyDescent="0.4">
      <c r="A51" s="25" t="s">
        <v>29</v>
      </c>
      <c r="B51" s="26">
        <v>1161.8399999999999</v>
      </c>
      <c r="C51" s="26">
        <v>288.26</v>
      </c>
      <c r="D51" s="26">
        <v>168.49</v>
      </c>
      <c r="E51" s="26">
        <v>119.77</v>
      </c>
      <c r="F51" s="26">
        <v>286.92</v>
      </c>
      <c r="G51" s="26">
        <v>4921.78</v>
      </c>
      <c r="H51" s="26">
        <v>1229.51</v>
      </c>
      <c r="I51" s="26">
        <v>3692.27</v>
      </c>
      <c r="J51" s="26">
        <v>3547.45</v>
      </c>
      <c r="K51" s="26">
        <v>21.21</v>
      </c>
      <c r="L51" s="26">
        <v>127.25</v>
      </c>
      <c r="M51" s="26">
        <v>397.48</v>
      </c>
      <c r="N51" s="272">
        <v>1794.85</v>
      </c>
      <c r="O51" s="54">
        <f t="shared" si="0"/>
        <v>12547.039999999999</v>
      </c>
      <c r="P51" s="258">
        <f>(O51-O52)/O52</f>
        <v>0.10039167398972447</v>
      </c>
      <c r="Q51" s="259">
        <f>O51/$O$84</f>
        <v>8.8285003657479738E-2</v>
      </c>
      <c r="R51" s="260">
        <f>O51-O52</f>
        <v>1144.6999999999953</v>
      </c>
    </row>
    <row r="52" spans="1:197" s="203" customFormat="1" ht="21.75" thickBot="1" x14ac:dyDescent="0.4">
      <c r="A52" s="79" t="s">
        <v>16</v>
      </c>
      <c r="B52" s="210">
        <v>838.36</v>
      </c>
      <c r="C52" s="210">
        <v>262.08999999999997</v>
      </c>
      <c r="D52" s="211">
        <v>163.4</v>
      </c>
      <c r="E52" s="211">
        <v>98.69</v>
      </c>
      <c r="F52" s="211">
        <v>280.39</v>
      </c>
      <c r="G52" s="212">
        <v>4869.7700000000004</v>
      </c>
      <c r="H52" s="210">
        <v>1336.31</v>
      </c>
      <c r="I52" s="187">
        <v>3533.46</v>
      </c>
      <c r="J52" s="211">
        <v>3550.35</v>
      </c>
      <c r="K52" s="73">
        <v>11.45</v>
      </c>
      <c r="L52" s="211">
        <v>131.36000000000001</v>
      </c>
      <c r="M52" s="211">
        <v>248.87</v>
      </c>
      <c r="N52" s="273">
        <v>1209.7</v>
      </c>
      <c r="O52" s="82">
        <f t="shared" si="0"/>
        <v>11402.340000000004</v>
      </c>
      <c r="P52" s="268"/>
      <c r="Q52" s="269"/>
      <c r="R52" s="270"/>
    </row>
    <row r="53" spans="1:197" s="261" customFormat="1" ht="21.75" thickBot="1" x14ac:dyDescent="0.4">
      <c r="A53" s="25" t="s">
        <v>22</v>
      </c>
      <c r="B53" s="266">
        <v>143.26</v>
      </c>
      <c r="C53" s="274">
        <v>25.89</v>
      </c>
      <c r="D53" s="256">
        <v>12.85</v>
      </c>
      <c r="E53" s="256">
        <v>13.04</v>
      </c>
      <c r="F53" s="256">
        <v>6.31</v>
      </c>
      <c r="G53" s="43">
        <v>563.79999999999995</v>
      </c>
      <c r="H53" s="256">
        <v>270.01</v>
      </c>
      <c r="I53" s="257">
        <v>293.79000000000002</v>
      </c>
      <c r="J53" s="275">
        <v>121.73</v>
      </c>
      <c r="K53" s="256">
        <v>0</v>
      </c>
      <c r="L53" s="256">
        <v>3.32</v>
      </c>
      <c r="M53" s="256">
        <v>144.51</v>
      </c>
      <c r="N53" s="256">
        <v>1300.51</v>
      </c>
      <c r="O53" s="54">
        <f t="shared" si="0"/>
        <v>2309.33</v>
      </c>
      <c r="P53" s="258">
        <f>(O53-O54)/O54</f>
        <v>0.14647344721961569</v>
      </c>
      <c r="Q53" s="259">
        <f>O53/$O$84</f>
        <v>1.6249187656716461E-2</v>
      </c>
      <c r="R53" s="260">
        <f>O53-O54</f>
        <v>295.03999999999974</v>
      </c>
    </row>
    <row r="54" spans="1:197" s="203" customFormat="1" ht="21.75" thickBot="1" x14ac:dyDescent="0.4">
      <c r="A54" s="31" t="s">
        <v>16</v>
      </c>
      <c r="B54" s="243">
        <v>112.23</v>
      </c>
      <c r="C54" s="50">
        <v>13.69</v>
      </c>
      <c r="D54" s="263">
        <v>11.13</v>
      </c>
      <c r="E54" s="116">
        <v>2.56</v>
      </c>
      <c r="F54" s="50">
        <v>6.98</v>
      </c>
      <c r="G54" s="151">
        <v>470.21</v>
      </c>
      <c r="H54" s="116">
        <v>222.22</v>
      </c>
      <c r="I54" s="116">
        <v>247.99</v>
      </c>
      <c r="J54" s="116">
        <v>96.26</v>
      </c>
      <c r="K54" s="50">
        <v>0</v>
      </c>
      <c r="L54" s="50">
        <v>2.5099999999999998</v>
      </c>
      <c r="M54" s="263">
        <v>34.06</v>
      </c>
      <c r="N54" s="45">
        <v>1278.3500000000001</v>
      </c>
      <c r="O54" s="21">
        <f t="shared" si="0"/>
        <v>2014.2900000000002</v>
      </c>
      <c r="P54" s="276"/>
      <c r="Q54" s="277"/>
      <c r="R54" s="270"/>
    </row>
    <row r="55" spans="1:197" ht="21.75" thickBot="1" x14ac:dyDescent="0.4">
      <c r="A55" s="278" t="s">
        <v>64</v>
      </c>
      <c r="B55" s="279">
        <f>SUM(B5,B7,B9,B11,B13,B17,B19,B21,B23,B25,B27,B29,B31,B33,B35,B37,B39,B41,B43,B45,B47,B49,B51,B53,B15)</f>
        <v>12043.480000000001</v>
      </c>
      <c r="C55" s="279">
        <f t="shared" ref="C55:O55" si="1">SUM(C5,C7,C9,C11,C13,C17,C19,C21,C23,C25,C27,C29,C31,C33,C35,C37,C39,C41,C43,C45,C47,C49,C51,C53,C15)</f>
        <v>2725.7899999999995</v>
      </c>
      <c r="D55" s="279">
        <f t="shared" si="1"/>
        <v>2058.8699999999994</v>
      </c>
      <c r="E55" s="279">
        <f t="shared" si="1"/>
        <v>666.92</v>
      </c>
      <c r="F55" s="279">
        <f t="shared" si="1"/>
        <v>1944.06</v>
      </c>
      <c r="G55" s="279">
        <f t="shared" si="1"/>
        <v>51085.400000000009</v>
      </c>
      <c r="H55" s="279">
        <f t="shared" si="1"/>
        <v>19918.93</v>
      </c>
      <c r="I55" s="279">
        <f t="shared" si="1"/>
        <v>31166.469999999998</v>
      </c>
      <c r="J55" s="279">
        <f t="shared" si="1"/>
        <v>27950.719999999998</v>
      </c>
      <c r="K55" s="279">
        <f t="shared" si="1"/>
        <v>451.05</v>
      </c>
      <c r="L55" s="279">
        <f t="shared" si="1"/>
        <v>2126.91</v>
      </c>
      <c r="M55" s="279">
        <f t="shared" si="1"/>
        <v>3422.99</v>
      </c>
      <c r="N55" s="279">
        <f t="shared" si="1"/>
        <v>22121.19</v>
      </c>
      <c r="O55" s="279">
        <f t="shared" si="1"/>
        <v>123871.59000000001</v>
      </c>
      <c r="P55" s="280">
        <f>(O55-O56)/O56</f>
        <v>0.13423847215726181</v>
      </c>
      <c r="Q55" s="281">
        <f>O55/$O$84</f>
        <v>0.87160029586323406</v>
      </c>
      <c r="R55" s="282">
        <f>O55-O56</f>
        <v>14660.350000000035</v>
      </c>
      <c r="S55" s="197"/>
      <c r="T55" s="209"/>
    </row>
    <row r="56" spans="1:197" s="289" customFormat="1" ht="21.75" thickBot="1" x14ac:dyDescent="0.4">
      <c r="A56" s="283" t="s">
        <v>26</v>
      </c>
      <c r="B56" s="22">
        <f>SUM(B6,B8,B10,B12,B14,B18,B20,B22,B24,B26,B28,B30,B32,B34,B36,B38,B40,B42,B44,B46,B48,B50,B52,B54,B16)</f>
        <v>8742.24</v>
      </c>
      <c r="C56" s="22">
        <f t="shared" ref="C56:O56" si="2">SUM(C6,C8,C10,C12,C14,C18,C20,C22,C24,C26,C28,C30,C32,C34,C36,C38,C40,C42,C44,C46,C48,C50,C52,C54,C16)</f>
        <v>2441.5100000000002</v>
      </c>
      <c r="D56" s="22">
        <f t="shared" si="2"/>
        <v>1864.2700000000004</v>
      </c>
      <c r="E56" s="22">
        <f t="shared" si="2"/>
        <v>577.2399999999999</v>
      </c>
      <c r="F56" s="22">
        <f t="shared" si="2"/>
        <v>1791.3399999999997</v>
      </c>
      <c r="G56" s="22">
        <f t="shared" si="2"/>
        <v>46954.750000000007</v>
      </c>
      <c r="H56" s="22">
        <f t="shared" si="2"/>
        <v>19787.460000000003</v>
      </c>
      <c r="I56" s="22">
        <f t="shared" si="2"/>
        <v>27167.290000000005</v>
      </c>
      <c r="J56" s="22">
        <f t="shared" si="2"/>
        <v>24958.26</v>
      </c>
      <c r="K56" s="22">
        <f t="shared" si="2"/>
        <v>376.31</v>
      </c>
      <c r="L56" s="22">
        <f t="shared" si="2"/>
        <v>1929.2500000000002</v>
      </c>
      <c r="M56" s="22">
        <f t="shared" si="2"/>
        <v>3390.95</v>
      </c>
      <c r="N56" s="22">
        <f t="shared" si="2"/>
        <v>18626.629999999997</v>
      </c>
      <c r="O56" s="22">
        <f t="shared" si="2"/>
        <v>109211.23999999998</v>
      </c>
      <c r="P56" s="284"/>
      <c r="Q56" s="285"/>
      <c r="R56" s="286"/>
      <c r="S56" s="287"/>
      <c r="T56" s="288"/>
      <c r="U56" s="288"/>
      <c r="V56" s="288"/>
      <c r="W56" s="288"/>
      <c r="X56" s="288"/>
      <c r="Y56" s="288"/>
      <c r="Z56" s="288"/>
      <c r="AA56" s="288"/>
      <c r="AB56" s="288"/>
      <c r="AC56" s="288"/>
      <c r="AD56" s="288"/>
      <c r="AE56" s="288"/>
      <c r="AF56" s="288"/>
      <c r="AG56" s="288"/>
      <c r="AH56" s="288"/>
      <c r="AI56" s="288"/>
      <c r="AJ56" s="288"/>
      <c r="AK56" s="288"/>
      <c r="AL56" s="288"/>
      <c r="AM56" s="288"/>
      <c r="AN56" s="288"/>
      <c r="AO56" s="288"/>
      <c r="AP56" s="288"/>
      <c r="AQ56" s="288"/>
      <c r="AR56" s="288"/>
      <c r="AS56" s="288"/>
      <c r="AT56" s="288"/>
      <c r="AU56" s="288"/>
      <c r="AV56" s="288"/>
      <c r="AW56" s="288"/>
      <c r="AX56" s="288"/>
      <c r="AY56" s="288"/>
      <c r="AZ56" s="288"/>
      <c r="BA56" s="288"/>
      <c r="BB56" s="288"/>
      <c r="BC56" s="288"/>
      <c r="BD56" s="288"/>
      <c r="BE56" s="288"/>
      <c r="BF56" s="288"/>
      <c r="BG56" s="288"/>
      <c r="BH56" s="288"/>
      <c r="BI56" s="288"/>
      <c r="BJ56" s="288"/>
      <c r="BK56" s="288"/>
      <c r="BL56" s="288"/>
      <c r="BM56" s="288"/>
      <c r="BN56" s="288"/>
      <c r="BO56" s="288"/>
      <c r="BP56" s="288"/>
      <c r="BQ56" s="288"/>
      <c r="BR56" s="288"/>
      <c r="BS56" s="288"/>
      <c r="BT56" s="288"/>
      <c r="BU56" s="288"/>
      <c r="BV56" s="288"/>
      <c r="BW56" s="288"/>
      <c r="BX56" s="288"/>
      <c r="BY56" s="288"/>
      <c r="BZ56" s="288"/>
      <c r="CA56" s="288"/>
      <c r="CB56" s="288"/>
      <c r="CC56" s="288"/>
      <c r="CD56" s="288"/>
      <c r="CE56" s="288"/>
      <c r="CF56" s="288"/>
      <c r="CG56" s="288"/>
      <c r="CH56" s="288"/>
      <c r="CI56" s="288"/>
      <c r="CJ56" s="288"/>
      <c r="CK56" s="288"/>
      <c r="CL56" s="288"/>
      <c r="CM56" s="288"/>
      <c r="CN56" s="288"/>
      <c r="CO56" s="288"/>
      <c r="CP56" s="288"/>
      <c r="CQ56" s="288"/>
      <c r="CR56" s="288"/>
      <c r="CS56" s="288"/>
      <c r="CT56" s="288"/>
      <c r="CU56" s="288"/>
      <c r="CV56" s="288"/>
      <c r="CW56" s="288"/>
      <c r="CX56" s="288"/>
      <c r="CY56" s="288"/>
      <c r="CZ56" s="288"/>
      <c r="DA56" s="288"/>
      <c r="DB56" s="288"/>
      <c r="DC56" s="288"/>
      <c r="DD56" s="288"/>
      <c r="DE56" s="288"/>
      <c r="DF56" s="288"/>
      <c r="DG56" s="288"/>
      <c r="DH56" s="288"/>
      <c r="DI56" s="288"/>
      <c r="DJ56" s="288"/>
      <c r="DK56" s="288"/>
      <c r="DL56" s="288"/>
      <c r="DM56" s="288"/>
      <c r="DN56" s="288"/>
      <c r="DO56" s="288"/>
      <c r="DP56" s="288"/>
      <c r="DQ56" s="288"/>
      <c r="DR56" s="288"/>
      <c r="DS56" s="288"/>
      <c r="DT56" s="288"/>
      <c r="DU56" s="288"/>
      <c r="DV56" s="288"/>
      <c r="DW56" s="288"/>
      <c r="DX56" s="288"/>
      <c r="DY56" s="288"/>
      <c r="DZ56" s="288"/>
      <c r="EA56" s="288"/>
      <c r="EB56" s="288"/>
      <c r="EC56" s="288"/>
      <c r="ED56" s="288"/>
      <c r="EE56" s="288"/>
      <c r="EF56" s="288"/>
      <c r="EG56" s="288"/>
      <c r="EH56" s="288"/>
      <c r="EI56" s="288"/>
      <c r="EJ56" s="288"/>
      <c r="EK56" s="288"/>
      <c r="EL56" s="288"/>
      <c r="EM56" s="288"/>
      <c r="EN56" s="288"/>
      <c r="EO56" s="288"/>
      <c r="EP56" s="288"/>
      <c r="EQ56" s="288"/>
      <c r="ER56" s="288"/>
      <c r="ES56" s="288"/>
      <c r="ET56" s="288"/>
      <c r="EU56" s="288"/>
      <c r="EV56" s="288"/>
      <c r="EW56" s="288"/>
      <c r="EX56" s="288"/>
      <c r="EY56" s="288"/>
      <c r="EZ56" s="288"/>
      <c r="FA56" s="288"/>
      <c r="FB56" s="288"/>
      <c r="FC56" s="288"/>
      <c r="FD56" s="288"/>
      <c r="FE56" s="288"/>
      <c r="FF56" s="288"/>
      <c r="FG56" s="288"/>
      <c r="FH56" s="288"/>
      <c r="FI56" s="288"/>
      <c r="FJ56" s="288"/>
      <c r="FK56" s="288"/>
      <c r="FL56" s="288"/>
      <c r="FM56" s="288"/>
      <c r="FN56" s="288"/>
      <c r="FO56" s="288"/>
      <c r="FP56" s="288"/>
      <c r="FQ56" s="288"/>
      <c r="FR56" s="288"/>
      <c r="FS56" s="288"/>
      <c r="FT56" s="288"/>
      <c r="FU56" s="288"/>
      <c r="FV56" s="288"/>
      <c r="FW56" s="288"/>
      <c r="FX56" s="288"/>
      <c r="FY56" s="288"/>
      <c r="FZ56" s="288"/>
      <c r="GA56" s="288"/>
      <c r="GB56" s="288"/>
      <c r="GC56" s="288"/>
      <c r="GD56" s="288"/>
      <c r="GE56" s="288"/>
      <c r="GF56" s="288"/>
      <c r="GG56" s="288"/>
      <c r="GH56" s="288"/>
      <c r="GI56" s="288"/>
      <c r="GJ56" s="288"/>
      <c r="GK56" s="288"/>
      <c r="GL56" s="288"/>
      <c r="GM56" s="288"/>
      <c r="GN56" s="288"/>
      <c r="GO56" s="288"/>
    </row>
    <row r="57" spans="1:197" ht="21.75" thickBot="1" x14ac:dyDescent="0.4">
      <c r="A57" s="290" t="s">
        <v>27</v>
      </c>
      <c r="B57" s="291">
        <f>(B55-B56)/B56</f>
        <v>0.37761946594923057</v>
      </c>
      <c r="C57" s="291">
        <f t="shared" ref="C57:O57" si="3">(C55-C56)/C56</f>
        <v>0.11643613992979725</v>
      </c>
      <c r="D57" s="291">
        <f t="shared" si="3"/>
        <v>0.10438402162776794</v>
      </c>
      <c r="E57" s="291">
        <f t="shared" si="3"/>
        <v>0.1553599889127574</v>
      </c>
      <c r="F57" s="291">
        <f t="shared" si="3"/>
        <v>8.5254613864481493E-2</v>
      </c>
      <c r="G57" s="291">
        <f t="shared" si="3"/>
        <v>8.7970865567381373E-2</v>
      </c>
      <c r="H57" s="291">
        <f t="shared" si="3"/>
        <v>6.6441069242842441E-3</v>
      </c>
      <c r="I57" s="291">
        <f t="shared" si="3"/>
        <v>0.14720570215137366</v>
      </c>
      <c r="J57" s="291">
        <f t="shared" si="3"/>
        <v>0.11989858267363186</v>
      </c>
      <c r="K57" s="291">
        <f t="shared" si="3"/>
        <v>0.1986128457920332</v>
      </c>
      <c r="L57" s="291">
        <f t="shared" si="3"/>
        <v>0.10245432162757527</v>
      </c>
      <c r="M57" s="291">
        <f t="shared" si="3"/>
        <v>9.4486795735708173E-3</v>
      </c>
      <c r="N57" s="291">
        <f t="shared" si="3"/>
        <v>0.18761096344319944</v>
      </c>
      <c r="O57" s="291">
        <f t="shared" si="3"/>
        <v>0.13423847215726181</v>
      </c>
      <c r="P57" s="292"/>
      <c r="Q57" s="293"/>
      <c r="R57" s="282"/>
      <c r="S57" s="197"/>
    </row>
    <row r="58" spans="1:197" ht="21.75" thickBot="1" x14ac:dyDescent="0.4">
      <c r="A58" s="294" t="s">
        <v>31</v>
      </c>
      <c r="B58" s="295"/>
      <c r="C58" s="295"/>
      <c r="D58" s="295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6"/>
      <c r="Q58" s="296"/>
      <c r="R58" s="282"/>
      <c r="S58" s="197"/>
    </row>
    <row r="59" spans="1:197" s="57" customFormat="1" ht="21.75" thickBot="1" x14ac:dyDescent="0.4">
      <c r="A59" s="144" t="s">
        <v>68</v>
      </c>
      <c r="B59" s="214"/>
      <c r="C59" s="214"/>
      <c r="D59" s="214"/>
      <c r="E59" s="214"/>
      <c r="F59" s="214"/>
      <c r="G59" s="214"/>
      <c r="H59" s="214"/>
      <c r="I59" s="214"/>
      <c r="J59" s="95">
        <v>466.88</v>
      </c>
      <c r="K59" s="214"/>
      <c r="L59" s="214"/>
      <c r="M59" s="214">
        <v>78.86</v>
      </c>
      <c r="N59" s="214"/>
      <c r="O59" s="54">
        <f t="shared" ref="O59:O72" si="4">B59+C59+F59+G59+J59+K59+L59+M59+N59</f>
        <v>545.74</v>
      </c>
      <c r="P59" s="297">
        <f>(O59-O60)/O60</f>
        <v>0.72954300564112307</v>
      </c>
      <c r="Q59" s="195">
        <f>O59/$O$84</f>
        <v>3.8400019363955961E-3</v>
      </c>
      <c r="R59" s="196">
        <f>O59-O60</f>
        <v>230.2</v>
      </c>
      <c r="S59" s="197"/>
    </row>
    <row r="60" spans="1:197" s="298" customFormat="1" ht="21.75" thickBot="1" x14ac:dyDescent="0.4">
      <c r="A60" s="79" t="s">
        <v>16</v>
      </c>
      <c r="B60" s="45"/>
      <c r="C60" s="45"/>
      <c r="D60" s="45"/>
      <c r="E60" s="45"/>
      <c r="F60" s="45"/>
      <c r="G60" s="45"/>
      <c r="H60" s="45"/>
      <c r="I60" s="45"/>
      <c r="J60" s="222">
        <v>265.36</v>
      </c>
      <c r="K60" s="45"/>
      <c r="L60" s="45"/>
      <c r="M60" s="45">
        <v>50.18</v>
      </c>
      <c r="N60" s="45"/>
      <c r="O60" s="21">
        <f t="shared" si="4"/>
        <v>315.54000000000002</v>
      </c>
      <c r="P60" s="200"/>
      <c r="Q60" s="201"/>
      <c r="R60" s="202"/>
      <c r="S60" s="203"/>
      <c r="T60" s="203"/>
      <c r="U60" s="203"/>
      <c r="V60" s="203"/>
      <c r="W60" s="203"/>
      <c r="X60" s="203"/>
      <c r="Y60" s="203"/>
      <c r="Z60" s="203"/>
      <c r="AA60" s="203"/>
      <c r="AB60" s="203"/>
      <c r="AC60" s="203"/>
      <c r="AD60" s="203"/>
      <c r="AE60" s="203"/>
      <c r="AF60" s="203"/>
      <c r="AG60" s="203"/>
      <c r="AH60" s="203"/>
      <c r="AI60" s="203"/>
      <c r="AJ60" s="203"/>
      <c r="AK60" s="203"/>
      <c r="AL60" s="203"/>
      <c r="AM60" s="203"/>
      <c r="AN60" s="203"/>
      <c r="AO60" s="203"/>
      <c r="AP60" s="203"/>
      <c r="AQ60" s="203"/>
      <c r="AR60" s="203"/>
      <c r="AS60" s="203"/>
      <c r="AT60" s="203"/>
      <c r="AU60" s="203"/>
      <c r="AV60" s="203"/>
      <c r="AW60" s="203"/>
      <c r="AX60" s="203"/>
      <c r="AY60" s="203"/>
      <c r="AZ60" s="203"/>
      <c r="BA60" s="203"/>
      <c r="BB60" s="203"/>
      <c r="BC60" s="203"/>
      <c r="BD60" s="203"/>
      <c r="BE60" s="203"/>
      <c r="BF60" s="203"/>
      <c r="BG60" s="203"/>
      <c r="BH60" s="203"/>
      <c r="BI60" s="203"/>
      <c r="BJ60" s="203"/>
      <c r="BK60" s="203"/>
      <c r="BL60" s="203"/>
      <c r="BM60" s="203"/>
      <c r="BN60" s="203"/>
      <c r="BO60" s="203"/>
      <c r="BP60" s="203"/>
      <c r="BQ60" s="203"/>
      <c r="BR60" s="203"/>
      <c r="BS60" s="203"/>
      <c r="BT60" s="203"/>
      <c r="BU60" s="203"/>
      <c r="BV60" s="203"/>
      <c r="BW60" s="203"/>
      <c r="BX60" s="203"/>
      <c r="BY60" s="203"/>
      <c r="BZ60" s="203"/>
      <c r="CA60" s="203"/>
      <c r="CB60" s="203"/>
      <c r="CC60" s="203"/>
      <c r="CD60" s="203"/>
      <c r="CE60" s="203"/>
      <c r="CF60" s="203"/>
      <c r="CG60" s="203"/>
      <c r="CH60" s="203"/>
      <c r="CI60" s="203"/>
      <c r="CJ60" s="203"/>
      <c r="CK60" s="203"/>
      <c r="CL60" s="203"/>
      <c r="CM60" s="203"/>
      <c r="CN60" s="203"/>
      <c r="CO60" s="203"/>
      <c r="CP60" s="203"/>
      <c r="CQ60" s="203"/>
      <c r="CR60" s="203"/>
      <c r="CS60" s="203"/>
      <c r="CT60" s="203"/>
      <c r="CU60" s="203"/>
      <c r="CV60" s="203"/>
      <c r="CW60" s="203"/>
      <c r="CX60" s="203"/>
      <c r="CY60" s="203"/>
      <c r="CZ60" s="203"/>
      <c r="DA60" s="203"/>
      <c r="DB60" s="203"/>
      <c r="DC60" s="203"/>
      <c r="DD60" s="203"/>
      <c r="DE60" s="203"/>
      <c r="DF60" s="203"/>
      <c r="DG60" s="203"/>
      <c r="DH60" s="204"/>
      <c r="DI60" s="205"/>
      <c r="DJ60" s="205"/>
      <c r="DK60" s="205"/>
      <c r="DL60" s="205"/>
      <c r="DM60" s="205"/>
      <c r="DN60" s="205"/>
      <c r="DO60" s="205"/>
      <c r="DP60" s="205"/>
      <c r="DQ60" s="205"/>
      <c r="DR60" s="205"/>
      <c r="DS60" s="205"/>
      <c r="DT60" s="205"/>
      <c r="DU60" s="205"/>
      <c r="DV60" s="205"/>
      <c r="DW60" s="205"/>
      <c r="DX60" s="205"/>
      <c r="DY60" s="205"/>
      <c r="DZ60" s="205"/>
      <c r="EA60" s="205"/>
      <c r="EB60" s="205"/>
      <c r="EC60" s="205"/>
      <c r="ED60" s="205"/>
      <c r="EE60" s="205"/>
      <c r="EF60" s="205"/>
      <c r="EG60" s="205"/>
      <c r="EH60" s="205"/>
      <c r="EI60" s="205"/>
      <c r="EJ60" s="205"/>
      <c r="EK60" s="205"/>
      <c r="EL60" s="205"/>
      <c r="EM60" s="205"/>
      <c r="EN60" s="205"/>
      <c r="EO60" s="205"/>
      <c r="EP60" s="205"/>
      <c r="EQ60" s="205"/>
      <c r="ER60" s="205"/>
      <c r="ES60" s="205"/>
      <c r="ET60" s="205"/>
      <c r="EU60" s="205"/>
      <c r="EV60" s="205"/>
      <c r="EW60" s="205"/>
      <c r="EX60" s="205"/>
      <c r="EY60" s="205"/>
      <c r="EZ60" s="205"/>
      <c r="FA60" s="205"/>
      <c r="FB60" s="205"/>
      <c r="FC60" s="205"/>
      <c r="FD60" s="205"/>
      <c r="FE60" s="205"/>
      <c r="FF60" s="205"/>
      <c r="FG60" s="205"/>
      <c r="FH60" s="205"/>
      <c r="FI60" s="205"/>
      <c r="FJ60" s="205"/>
      <c r="FK60" s="205"/>
      <c r="FL60" s="205"/>
      <c r="FM60" s="205"/>
      <c r="FN60" s="205"/>
      <c r="FO60" s="205"/>
      <c r="FP60" s="205"/>
      <c r="FQ60" s="205"/>
      <c r="FR60" s="205"/>
      <c r="FS60" s="205"/>
      <c r="FT60" s="205"/>
      <c r="FU60" s="205"/>
      <c r="FV60" s="205"/>
      <c r="FW60" s="205"/>
      <c r="FX60" s="205"/>
      <c r="FY60" s="205"/>
      <c r="FZ60" s="205"/>
      <c r="GA60" s="205"/>
      <c r="GB60" s="205"/>
      <c r="GC60" s="205"/>
      <c r="GD60" s="205"/>
      <c r="GE60" s="205"/>
      <c r="GF60" s="205"/>
      <c r="GG60" s="205"/>
      <c r="GH60" s="205"/>
      <c r="GI60" s="205"/>
      <c r="GJ60" s="205"/>
      <c r="GK60" s="205"/>
      <c r="GL60" s="205"/>
      <c r="GM60" s="205"/>
      <c r="GN60" s="205"/>
      <c r="GO60" s="205"/>
    </row>
    <row r="61" spans="1:197" s="57" customFormat="1" ht="21.75" thickBot="1" x14ac:dyDescent="0.4">
      <c r="A61" s="144" t="s">
        <v>32</v>
      </c>
      <c r="B61" s="47"/>
      <c r="C61" s="47"/>
      <c r="D61" s="47"/>
      <c r="E61" s="47"/>
      <c r="F61" s="47"/>
      <c r="G61" s="47"/>
      <c r="H61" s="47"/>
      <c r="I61" s="47"/>
      <c r="J61" s="100">
        <v>1510</v>
      </c>
      <c r="K61" s="47"/>
      <c r="L61" s="47"/>
      <c r="M61" s="47">
        <v>111.19</v>
      </c>
      <c r="N61" s="47"/>
      <c r="O61" s="54">
        <f t="shared" si="4"/>
        <v>1621.19</v>
      </c>
      <c r="P61" s="207">
        <f>(O61-O62)/O62</f>
        <v>0.25876607242685878</v>
      </c>
      <c r="Q61" s="208">
        <f>O61/$O$84</f>
        <v>1.1407213580212511E-2</v>
      </c>
      <c r="R61" s="196">
        <f>O61-O62</f>
        <v>333.27</v>
      </c>
      <c r="S61" s="197"/>
    </row>
    <row r="62" spans="1:197" s="205" customFormat="1" ht="21.75" thickBot="1" x14ac:dyDescent="0.4">
      <c r="A62" s="79" t="s">
        <v>16</v>
      </c>
      <c r="B62" s="45"/>
      <c r="C62" s="45"/>
      <c r="D62" s="45"/>
      <c r="E62" s="45"/>
      <c r="F62" s="45"/>
      <c r="G62" s="45"/>
      <c r="H62" s="45"/>
      <c r="I62" s="116"/>
      <c r="J62" s="116">
        <v>1158.4100000000001</v>
      </c>
      <c r="K62" s="45"/>
      <c r="L62" s="45"/>
      <c r="M62" s="45">
        <v>129.51</v>
      </c>
      <c r="N62" s="45"/>
      <c r="O62" s="21">
        <f t="shared" si="4"/>
        <v>1287.92</v>
      </c>
      <c r="P62" s="200"/>
      <c r="Q62" s="201"/>
      <c r="R62" s="202"/>
      <c r="S62" s="203"/>
      <c r="T62" s="203"/>
      <c r="U62" s="203"/>
      <c r="V62" s="203"/>
      <c r="W62" s="203"/>
      <c r="X62" s="203"/>
      <c r="Y62" s="203"/>
      <c r="Z62" s="203"/>
      <c r="AA62" s="203"/>
      <c r="AB62" s="203"/>
      <c r="AC62" s="203"/>
      <c r="AD62" s="203"/>
      <c r="AE62" s="203"/>
      <c r="AF62" s="203"/>
      <c r="AG62" s="203"/>
      <c r="AH62" s="203"/>
      <c r="AI62" s="203"/>
      <c r="AJ62" s="203"/>
      <c r="AK62" s="203"/>
      <c r="AL62" s="203"/>
      <c r="AM62" s="203"/>
      <c r="AN62" s="203"/>
      <c r="AO62" s="203"/>
      <c r="AP62" s="203"/>
      <c r="AQ62" s="203"/>
      <c r="AR62" s="203"/>
      <c r="AS62" s="203"/>
      <c r="AT62" s="203"/>
      <c r="AU62" s="203"/>
      <c r="AV62" s="203"/>
      <c r="AW62" s="203"/>
      <c r="AX62" s="203"/>
      <c r="AY62" s="203"/>
      <c r="AZ62" s="203"/>
      <c r="BA62" s="203"/>
      <c r="BB62" s="203"/>
      <c r="BC62" s="203"/>
      <c r="BD62" s="203"/>
      <c r="BE62" s="203"/>
      <c r="BF62" s="203"/>
      <c r="BG62" s="203"/>
      <c r="BH62" s="203"/>
      <c r="BI62" s="203"/>
      <c r="BJ62" s="203"/>
      <c r="BK62" s="203"/>
      <c r="BL62" s="203"/>
      <c r="BM62" s="203"/>
      <c r="BN62" s="203"/>
      <c r="BO62" s="203"/>
      <c r="BP62" s="203"/>
      <c r="BQ62" s="203"/>
      <c r="BR62" s="203"/>
      <c r="BS62" s="203"/>
      <c r="BT62" s="203"/>
      <c r="BU62" s="203"/>
      <c r="BV62" s="203"/>
      <c r="BW62" s="203"/>
      <c r="BX62" s="203"/>
      <c r="BY62" s="203"/>
      <c r="BZ62" s="203"/>
      <c r="CA62" s="203"/>
      <c r="CB62" s="203"/>
      <c r="CC62" s="203"/>
      <c r="CD62" s="203"/>
      <c r="CE62" s="203"/>
      <c r="CF62" s="203"/>
      <c r="CG62" s="203"/>
      <c r="CH62" s="203"/>
      <c r="CI62" s="203"/>
      <c r="CJ62" s="203"/>
      <c r="CK62" s="203"/>
      <c r="CL62" s="203"/>
      <c r="CM62" s="203"/>
      <c r="CN62" s="203"/>
      <c r="CO62" s="203"/>
      <c r="CP62" s="203"/>
      <c r="CQ62" s="203"/>
      <c r="CR62" s="203"/>
      <c r="CS62" s="203"/>
      <c r="CT62" s="203"/>
      <c r="CU62" s="203"/>
      <c r="CV62" s="203"/>
      <c r="CW62" s="203"/>
      <c r="CX62" s="203"/>
      <c r="CY62" s="203"/>
      <c r="CZ62" s="203"/>
      <c r="DA62" s="203"/>
      <c r="DB62" s="203"/>
      <c r="DC62" s="203"/>
      <c r="DD62" s="203"/>
      <c r="DE62" s="203"/>
      <c r="DF62" s="203"/>
      <c r="DG62" s="203"/>
      <c r="DH62" s="204"/>
    </row>
    <row r="63" spans="1:197" s="57" customFormat="1" ht="21.75" thickBot="1" x14ac:dyDescent="0.4">
      <c r="A63" s="25" t="s">
        <v>79</v>
      </c>
      <c r="B63" s="47"/>
      <c r="C63" s="47"/>
      <c r="D63" s="47"/>
      <c r="E63" s="47"/>
      <c r="F63" s="47"/>
      <c r="G63" s="47"/>
      <c r="H63" s="47"/>
      <c r="I63" s="47"/>
      <c r="J63" s="100">
        <v>409.87</v>
      </c>
      <c r="K63" s="47"/>
      <c r="L63" s="47"/>
      <c r="M63" s="47">
        <v>5.51</v>
      </c>
      <c r="N63" s="47"/>
      <c r="O63" s="54">
        <f t="shared" si="4"/>
        <v>415.38</v>
      </c>
      <c r="P63" s="207">
        <f>(O63-O64)/O64</f>
        <v>0.16758488868900384</v>
      </c>
      <c r="Q63" s="208">
        <f>O63/$O$84</f>
        <v>2.9227471036391002E-3</v>
      </c>
      <c r="R63" s="196">
        <f>O63-O64</f>
        <v>59.620000000000005</v>
      </c>
      <c r="S63" s="197"/>
    </row>
    <row r="64" spans="1:197" s="205" customFormat="1" ht="21.75" thickBot="1" x14ac:dyDescent="0.4">
      <c r="A64" s="79" t="s">
        <v>16</v>
      </c>
      <c r="B64" s="45"/>
      <c r="C64" s="45"/>
      <c r="D64" s="45"/>
      <c r="E64" s="45"/>
      <c r="F64" s="45"/>
      <c r="G64" s="45"/>
      <c r="H64" s="45"/>
      <c r="I64" s="116"/>
      <c r="J64" s="116">
        <v>343.25</v>
      </c>
      <c r="K64" s="45"/>
      <c r="L64" s="45"/>
      <c r="M64" s="45">
        <v>12.51</v>
      </c>
      <c r="N64" s="45"/>
      <c r="O64" s="21">
        <f t="shared" si="4"/>
        <v>355.76</v>
      </c>
      <c r="P64" s="200"/>
      <c r="Q64" s="201"/>
      <c r="R64" s="202"/>
      <c r="S64" s="203"/>
      <c r="T64" s="203"/>
      <c r="U64" s="203"/>
      <c r="V64" s="203"/>
      <c r="W64" s="203"/>
      <c r="X64" s="203"/>
      <c r="Y64" s="203"/>
      <c r="Z64" s="203"/>
      <c r="AA64" s="203"/>
      <c r="AB64" s="203"/>
      <c r="AC64" s="203"/>
      <c r="AD64" s="203"/>
      <c r="AE64" s="203"/>
      <c r="AF64" s="203"/>
      <c r="AG64" s="203"/>
      <c r="AH64" s="203"/>
      <c r="AI64" s="203"/>
      <c r="AJ64" s="203"/>
      <c r="AK64" s="203"/>
      <c r="AL64" s="203"/>
      <c r="AM64" s="203"/>
      <c r="AN64" s="203"/>
      <c r="AO64" s="203"/>
      <c r="AP64" s="203"/>
      <c r="AQ64" s="203"/>
      <c r="AR64" s="203"/>
      <c r="AS64" s="203"/>
      <c r="AT64" s="203"/>
      <c r="AU64" s="203"/>
      <c r="AV64" s="203"/>
      <c r="AW64" s="203"/>
      <c r="AX64" s="203"/>
      <c r="AY64" s="203"/>
      <c r="AZ64" s="203"/>
      <c r="BA64" s="203"/>
      <c r="BB64" s="203"/>
      <c r="BC64" s="203"/>
      <c r="BD64" s="203"/>
      <c r="BE64" s="203"/>
      <c r="BF64" s="203"/>
      <c r="BG64" s="203"/>
      <c r="BH64" s="203"/>
      <c r="BI64" s="203"/>
      <c r="BJ64" s="203"/>
      <c r="BK64" s="203"/>
      <c r="BL64" s="203"/>
      <c r="BM64" s="203"/>
      <c r="BN64" s="203"/>
      <c r="BO64" s="203"/>
      <c r="BP64" s="203"/>
      <c r="BQ64" s="203"/>
      <c r="BR64" s="203"/>
      <c r="BS64" s="203"/>
      <c r="BT64" s="203"/>
      <c r="BU64" s="203"/>
      <c r="BV64" s="203"/>
      <c r="BW64" s="203"/>
      <c r="BX64" s="203"/>
      <c r="BY64" s="203"/>
      <c r="BZ64" s="203"/>
      <c r="CA64" s="203"/>
      <c r="CB64" s="203"/>
      <c r="CC64" s="203"/>
      <c r="CD64" s="203"/>
      <c r="CE64" s="203"/>
      <c r="CF64" s="203"/>
      <c r="CG64" s="203"/>
      <c r="CH64" s="203"/>
      <c r="CI64" s="203"/>
      <c r="CJ64" s="203"/>
      <c r="CK64" s="203"/>
      <c r="CL64" s="203"/>
      <c r="CM64" s="203"/>
      <c r="CN64" s="203"/>
      <c r="CO64" s="203"/>
      <c r="CP64" s="203"/>
      <c r="CQ64" s="203"/>
      <c r="CR64" s="203"/>
      <c r="CS64" s="203"/>
      <c r="CT64" s="203"/>
      <c r="CU64" s="203"/>
      <c r="CV64" s="203"/>
      <c r="CW64" s="203"/>
      <c r="CX64" s="203"/>
      <c r="CY64" s="203"/>
      <c r="CZ64" s="203"/>
      <c r="DA64" s="203"/>
      <c r="DB64" s="203"/>
      <c r="DC64" s="203"/>
      <c r="DD64" s="203"/>
      <c r="DE64" s="203"/>
      <c r="DF64" s="203"/>
      <c r="DG64" s="203"/>
      <c r="DH64" s="204"/>
    </row>
    <row r="65" spans="1:112" s="57" customFormat="1" ht="21.75" thickBot="1" x14ac:dyDescent="0.4">
      <c r="A65" s="25" t="s">
        <v>33</v>
      </c>
      <c r="B65" s="83"/>
      <c r="C65" s="103"/>
      <c r="D65" s="83"/>
      <c r="E65" s="83"/>
      <c r="F65" s="103"/>
      <c r="G65" s="83"/>
      <c r="H65" s="103"/>
      <c r="I65" s="83"/>
      <c r="J65" s="299">
        <v>790.08</v>
      </c>
      <c r="K65" s="47"/>
      <c r="L65" s="47"/>
      <c r="M65" s="47">
        <v>43.45</v>
      </c>
      <c r="N65" s="47"/>
      <c r="O65" s="54">
        <f t="shared" si="4"/>
        <v>833.53000000000009</v>
      </c>
      <c r="P65" s="207">
        <f>(O65-O66)/O66</f>
        <v>0.32996665230641592</v>
      </c>
      <c r="Q65" s="208">
        <f>O65/$O$84</f>
        <v>5.8649848170260954E-3</v>
      </c>
      <c r="R65" s="196">
        <f>O65-O66</f>
        <v>206.80000000000007</v>
      </c>
      <c r="S65" s="197"/>
    </row>
    <row r="66" spans="1:112" s="205" customFormat="1" ht="21.75" thickBot="1" x14ac:dyDescent="0.4">
      <c r="A66" s="79" t="s">
        <v>16</v>
      </c>
      <c r="B66" s="300"/>
      <c r="C66" s="301"/>
      <c r="D66" s="300"/>
      <c r="E66" s="114"/>
      <c r="F66" s="301"/>
      <c r="G66" s="300"/>
      <c r="H66" s="301"/>
      <c r="I66" s="114"/>
      <c r="J66" s="115">
        <v>604</v>
      </c>
      <c r="K66" s="45"/>
      <c r="L66" s="45"/>
      <c r="M66" s="45">
        <v>22.73</v>
      </c>
      <c r="N66" s="45"/>
      <c r="O66" s="21">
        <f t="shared" si="4"/>
        <v>626.73</v>
      </c>
      <c r="P66" s="200"/>
      <c r="Q66" s="201"/>
      <c r="R66" s="202"/>
      <c r="S66" s="203"/>
      <c r="T66" s="203"/>
      <c r="U66" s="203"/>
      <c r="V66" s="203"/>
      <c r="W66" s="203"/>
      <c r="X66" s="203"/>
      <c r="Y66" s="203"/>
      <c r="Z66" s="203"/>
      <c r="AA66" s="203"/>
      <c r="AB66" s="203"/>
      <c r="AC66" s="203"/>
      <c r="AD66" s="203"/>
      <c r="AE66" s="203"/>
      <c r="AF66" s="203"/>
      <c r="AG66" s="203"/>
      <c r="AH66" s="203"/>
      <c r="AI66" s="203"/>
      <c r="AJ66" s="203"/>
      <c r="AK66" s="203"/>
      <c r="AL66" s="203"/>
      <c r="AM66" s="203"/>
      <c r="AN66" s="203"/>
      <c r="AO66" s="203"/>
      <c r="AP66" s="203"/>
      <c r="AQ66" s="203"/>
      <c r="AR66" s="203"/>
      <c r="AS66" s="203"/>
      <c r="AT66" s="203"/>
      <c r="AU66" s="203"/>
      <c r="AV66" s="203"/>
      <c r="AW66" s="203"/>
      <c r="AX66" s="203"/>
      <c r="AY66" s="203"/>
      <c r="AZ66" s="203"/>
      <c r="BA66" s="203"/>
      <c r="BB66" s="203"/>
      <c r="BC66" s="203"/>
      <c r="BD66" s="203"/>
      <c r="BE66" s="203"/>
      <c r="BF66" s="203"/>
      <c r="BG66" s="203"/>
      <c r="BH66" s="203"/>
      <c r="BI66" s="203"/>
      <c r="BJ66" s="203"/>
      <c r="BK66" s="203"/>
      <c r="BL66" s="203"/>
      <c r="BM66" s="203"/>
      <c r="BN66" s="203"/>
      <c r="BO66" s="203"/>
      <c r="BP66" s="203"/>
      <c r="BQ66" s="203"/>
      <c r="BR66" s="203"/>
      <c r="BS66" s="203"/>
      <c r="BT66" s="203"/>
      <c r="BU66" s="203"/>
      <c r="BV66" s="203"/>
      <c r="BW66" s="203"/>
      <c r="BX66" s="203"/>
      <c r="BY66" s="203"/>
      <c r="BZ66" s="203"/>
      <c r="CA66" s="203"/>
      <c r="CB66" s="203"/>
      <c r="CC66" s="203"/>
      <c r="CD66" s="203"/>
      <c r="CE66" s="203"/>
      <c r="CF66" s="203"/>
      <c r="CG66" s="203"/>
      <c r="CH66" s="203"/>
      <c r="CI66" s="203"/>
      <c r="CJ66" s="203"/>
      <c r="CK66" s="203"/>
      <c r="CL66" s="203"/>
      <c r="CM66" s="203"/>
      <c r="CN66" s="203"/>
      <c r="CO66" s="203"/>
      <c r="CP66" s="203"/>
      <c r="CQ66" s="203"/>
      <c r="CR66" s="203"/>
      <c r="CS66" s="203"/>
      <c r="CT66" s="203"/>
      <c r="CU66" s="203"/>
      <c r="CV66" s="203"/>
      <c r="CW66" s="203"/>
      <c r="CX66" s="203"/>
      <c r="CY66" s="203"/>
      <c r="CZ66" s="203"/>
      <c r="DA66" s="203"/>
      <c r="DB66" s="203"/>
      <c r="DC66" s="203"/>
      <c r="DD66" s="203"/>
      <c r="DE66" s="203"/>
      <c r="DF66" s="203"/>
      <c r="DG66" s="203"/>
      <c r="DH66" s="204"/>
    </row>
    <row r="67" spans="1:112" s="203" customFormat="1" ht="21.75" thickBot="1" x14ac:dyDescent="0.4">
      <c r="A67" s="25" t="s">
        <v>77</v>
      </c>
      <c r="B67" s="54"/>
      <c r="C67" s="54"/>
      <c r="D67" s="54"/>
      <c r="E67" s="43"/>
      <c r="F67" s="54"/>
      <c r="G67" s="54"/>
      <c r="H67" s="54"/>
      <c r="I67" s="43"/>
      <c r="J67" s="43">
        <v>6.06</v>
      </c>
      <c r="K67" s="47"/>
      <c r="L67" s="47"/>
      <c r="M67" s="47">
        <v>0</v>
      </c>
      <c r="N67" s="47"/>
      <c r="O67" s="47">
        <f t="shared" si="4"/>
        <v>6.06</v>
      </c>
      <c r="P67" s="302">
        <f>(O67-O68)/O68</f>
        <v>10.018181818181818</v>
      </c>
      <c r="Q67" s="208">
        <f>O67/$O$84</f>
        <v>4.2640106524274033E-5</v>
      </c>
      <c r="R67" s="196">
        <f>O67-O68</f>
        <v>5.51</v>
      </c>
    </row>
    <row r="68" spans="1:112" s="203" customFormat="1" ht="21.75" thickBot="1" x14ac:dyDescent="0.4">
      <c r="A68" s="79" t="s">
        <v>16</v>
      </c>
      <c r="B68" s="45"/>
      <c r="C68" s="45"/>
      <c r="D68" s="45"/>
      <c r="E68" s="45"/>
      <c r="F68" s="45"/>
      <c r="G68" s="45"/>
      <c r="H68" s="45"/>
      <c r="I68" s="45"/>
      <c r="J68" s="45">
        <v>0.55000000000000004</v>
      </c>
      <c r="K68" s="45"/>
      <c r="L68" s="45"/>
      <c r="M68" s="45">
        <v>0</v>
      </c>
      <c r="N68" s="45"/>
      <c r="O68" s="45">
        <f t="shared" si="4"/>
        <v>0.55000000000000004</v>
      </c>
      <c r="P68" s="303"/>
      <c r="Q68" s="304"/>
      <c r="R68" s="305"/>
    </row>
    <row r="69" spans="1:112" s="242" customFormat="1" ht="21.75" thickBot="1" x14ac:dyDescent="0.4">
      <c r="A69" s="25" t="s">
        <v>34</v>
      </c>
      <c r="B69" s="306"/>
      <c r="C69" s="306"/>
      <c r="D69" s="306"/>
      <c r="E69" s="306"/>
      <c r="F69" s="306"/>
      <c r="G69" s="306"/>
      <c r="H69" s="306"/>
      <c r="I69" s="307"/>
      <c r="J69" s="275">
        <v>1642.88</v>
      </c>
      <c r="K69" s="306"/>
      <c r="L69" s="306"/>
      <c r="M69" s="306">
        <v>108.6</v>
      </c>
      <c r="N69" s="306"/>
      <c r="O69" s="42">
        <f>B69+C69+F69+G69+J69+K69+L69+M69+N69</f>
        <v>1751.48</v>
      </c>
      <c r="P69" s="227">
        <f>(O69-O70)/O70</f>
        <v>0.31866708828356771</v>
      </c>
      <c r="Q69" s="308">
        <f>O69/$O$84</f>
        <v>1.2323975870484402E-2</v>
      </c>
      <c r="R69" s="309">
        <f>O69-O70</f>
        <v>423.26000000000022</v>
      </c>
      <c r="S69" s="241"/>
    </row>
    <row r="70" spans="1:112" s="205" customFormat="1" ht="21.75" thickBot="1" x14ac:dyDescent="0.4">
      <c r="A70" s="79" t="s">
        <v>35</v>
      </c>
      <c r="B70" s="45"/>
      <c r="C70" s="45"/>
      <c r="D70" s="45"/>
      <c r="E70" s="45"/>
      <c r="F70" s="45"/>
      <c r="G70" s="45"/>
      <c r="H70" s="45"/>
      <c r="I70" s="116"/>
      <c r="J70" s="58">
        <v>1224.8499999999999</v>
      </c>
      <c r="K70" s="45"/>
      <c r="L70" s="45"/>
      <c r="M70" s="45">
        <v>103.37</v>
      </c>
      <c r="N70" s="45"/>
      <c r="O70" s="21">
        <f>B70+C70+F70+G70+J70+K70+L70+M70+N70</f>
        <v>1328.2199999999998</v>
      </c>
      <c r="P70" s="200"/>
      <c r="Q70" s="201"/>
      <c r="R70" s="202"/>
      <c r="S70" s="203"/>
      <c r="T70" s="203"/>
      <c r="U70" s="203"/>
      <c r="V70" s="203"/>
      <c r="W70" s="203"/>
      <c r="X70" s="203"/>
      <c r="Y70" s="203"/>
      <c r="Z70" s="203"/>
      <c r="AA70" s="203"/>
      <c r="AB70" s="203"/>
      <c r="AC70" s="203"/>
      <c r="AD70" s="203"/>
      <c r="AE70" s="203"/>
      <c r="AF70" s="203"/>
      <c r="AG70" s="203"/>
      <c r="AH70" s="203"/>
      <c r="AI70" s="203"/>
      <c r="AJ70" s="203"/>
      <c r="AK70" s="203"/>
      <c r="AL70" s="203"/>
      <c r="AM70" s="203"/>
      <c r="AN70" s="203"/>
      <c r="AO70" s="203"/>
      <c r="AP70" s="203"/>
      <c r="AQ70" s="203"/>
      <c r="AR70" s="203"/>
      <c r="AS70" s="203"/>
      <c r="AT70" s="203"/>
      <c r="AU70" s="203"/>
      <c r="AV70" s="203"/>
      <c r="AW70" s="203"/>
      <c r="AX70" s="203"/>
      <c r="AY70" s="203"/>
      <c r="AZ70" s="203"/>
      <c r="BA70" s="203"/>
      <c r="BB70" s="203"/>
      <c r="BC70" s="203"/>
      <c r="BD70" s="203"/>
      <c r="BE70" s="203"/>
      <c r="BF70" s="203"/>
      <c r="BG70" s="203"/>
      <c r="BH70" s="203"/>
      <c r="BI70" s="203"/>
      <c r="BJ70" s="203"/>
      <c r="BK70" s="203"/>
      <c r="BL70" s="203"/>
      <c r="BM70" s="203"/>
      <c r="BN70" s="203"/>
      <c r="BO70" s="203"/>
      <c r="BP70" s="203"/>
      <c r="BQ70" s="203"/>
      <c r="BR70" s="203"/>
      <c r="BS70" s="203"/>
      <c r="BT70" s="203"/>
      <c r="BU70" s="203"/>
      <c r="BV70" s="203"/>
      <c r="BW70" s="203"/>
      <c r="BX70" s="203"/>
      <c r="BY70" s="203"/>
      <c r="BZ70" s="203"/>
      <c r="CA70" s="203"/>
      <c r="CB70" s="203"/>
      <c r="CC70" s="203"/>
      <c r="CD70" s="203"/>
      <c r="CE70" s="203"/>
      <c r="CF70" s="203"/>
      <c r="CG70" s="203"/>
      <c r="CH70" s="203"/>
      <c r="CI70" s="203"/>
      <c r="CJ70" s="203"/>
      <c r="CK70" s="203"/>
      <c r="CL70" s="203"/>
      <c r="CM70" s="203"/>
      <c r="CN70" s="203"/>
      <c r="CO70" s="203"/>
      <c r="CP70" s="203"/>
      <c r="CQ70" s="203"/>
      <c r="CR70" s="203"/>
      <c r="CS70" s="203"/>
      <c r="CT70" s="203"/>
      <c r="CU70" s="203"/>
      <c r="CV70" s="203"/>
      <c r="CW70" s="203"/>
      <c r="CX70" s="203"/>
      <c r="CY70" s="203"/>
      <c r="CZ70" s="203"/>
      <c r="DA70" s="203"/>
      <c r="DB70" s="203"/>
      <c r="DC70" s="203"/>
      <c r="DD70" s="203"/>
      <c r="DE70" s="203"/>
      <c r="DF70" s="203"/>
      <c r="DG70" s="203"/>
      <c r="DH70" s="204"/>
    </row>
    <row r="71" spans="1:112" s="261" customFormat="1" ht="21.75" thickBot="1" x14ac:dyDescent="0.4">
      <c r="A71" s="25" t="s">
        <v>63</v>
      </c>
      <c r="B71" s="310"/>
      <c r="C71" s="53"/>
      <c r="D71" s="255"/>
      <c r="E71" s="255"/>
      <c r="F71" s="310"/>
      <c r="G71" s="53"/>
      <c r="H71" s="255"/>
      <c r="I71" s="255"/>
      <c r="J71" s="53">
        <v>4408.47</v>
      </c>
      <c r="K71" s="255"/>
      <c r="L71" s="255"/>
      <c r="M71" s="255">
        <v>95.18</v>
      </c>
      <c r="N71" s="255"/>
      <c r="O71" s="54">
        <f t="shared" si="4"/>
        <v>4503.6500000000005</v>
      </c>
      <c r="P71" s="311">
        <f>(O71-O72)/O72</f>
        <v>0.32471593165299406</v>
      </c>
      <c r="Q71" s="312">
        <f>O71/$O$84</f>
        <v>3.1689128011228841E-2</v>
      </c>
      <c r="R71" s="313">
        <f>O71-O72</f>
        <v>1103.9400000000005</v>
      </c>
    </row>
    <row r="72" spans="1:112" s="203" customFormat="1" ht="21.75" thickBot="1" x14ac:dyDescent="0.4">
      <c r="A72" s="79" t="s">
        <v>35</v>
      </c>
      <c r="B72" s="50"/>
      <c r="C72" s="116"/>
      <c r="D72" s="45"/>
      <c r="E72" s="254"/>
      <c r="F72" s="254"/>
      <c r="G72" s="116"/>
      <c r="H72" s="116"/>
      <c r="I72" s="50"/>
      <c r="J72" s="50">
        <v>3321.18</v>
      </c>
      <c r="K72" s="50"/>
      <c r="L72" s="222"/>
      <c r="M72" s="116">
        <v>78.53</v>
      </c>
      <c r="N72" s="116"/>
      <c r="O72" s="21">
        <f t="shared" si="4"/>
        <v>3399.71</v>
      </c>
      <c r="P72" s="303"/>
      <c r="Q72" s="304"/>
      <c r="R72" s="202"/>
    </row>
    <row r="73" spans="1:112" ht="21.75" thickBot="1" x14ac:dyDescent="0.4">
      <c r="A73" s="314" t="s">
        <v>36</v>
      </c>
      <c r="B73" s="315">
        <f t="shared" ref="B73:O73" si="5">SUM(B59,B61,B63,B65,B67,B69,B71)</f>
        <v>0</v>
      </c>
      <c r="C73" s="315">
        <f t="shared" si="5"/>
        <v>0</v>
      </c>
      <c r="D73" s="315">
        <f t="shared" si="5"/>
        <v>0</v>
      </c>
      <c r="E73" s="315">
        <f t="shared" si="5"/>
        <v>0</v>
      </c>
      <c r="F73" s="315">
        <f t="shared" si="5"/>
        <v>0</v>
      </c>
      <c r="G73" s="315">
        <f t="shared" si="5"/>
        <v>0</v>
      </c>
      <c r="H73" s="315">
        <f t="shared" si="5"/>
        <v>0</v>
      </c>
      <c r="I73" s="315">
        <f t="shared" si="5"/>
        <v>0</v>
      </c>
      <c r="J73" s="315">
        <f>SUM(J59,J61,J63,J65,J67,J69,J71)</f>
        <v>9234.2400000000016</v>
      </c>
      <c r="K73" s="315">
        <f t="shared" si="5"/>
        <v>0</v>
      </c>
      <c r="L73" s="315">
        <f t="shared" si="5"/>
        <v>0</v>
      </c>
      <c r="M73" s="315">
        <f t="shared" si="5"/>
        <v>442.79</v>
      </c>
      <c r="N73" s="315">
        <f t="shared" si="5"/>
        <v>0</v>
      </c>
      <c r="O73" s="315">
        <f t="shared" si="5"/>
        <v>9677.0300000000025</v>
      </c>
      <c r="P73" s="292">
        <f>(O73-O74)/O74</f>
        <v>0.32300534696483557</v>
      </c>
      <c r="Q73" s="293">
        <f>O73/$O$84</f>
        <v>6.809069142551083E-2</v>
      </c>
      <c r="R73" s="30">
        <f>O73-O74</f>
        <v>2362.6000000000022</v>
      </c>
      <c r="S73" s="197"/>
    </row>
    <row r="74" spans="1:112" ht="21.75" thickBot="1" x14ac:dyDescent="0.4">
      <c r="A74" s="283" t="s">
        <v>26</v>
      </c>
      <c r="B74" s="249">
        <f t="shared" ref="B74:O74" si="6">SUM(B60,B62,B64,B66,B68,B70,B72)</f>
        <v>0</v>
      </c>
      <c r="C74" s="249">
        <f t="shared" si="6"/>
        <v>0</v>
      </c>
      <c r="D74" s="249">
        <f t="shared" si="6"/>
        <v>0</v>
      </c>
      <c r="E74" s="249">
        <f t="shared" si="6"/>
        <v>0</v>
      </c>
      <c r="F74" s="249">
        <f t="shared" si="6"/>
        <v>0</v>
      </c>
      <c r="G74" s="249">
        <f t="shared" si="6"/>
        <v>0</v>
      </c>
      <c r="H74" s="249">
        <f t="shared" si="6"/>
        <v>0</v>
      </c>
      <c r="I74" s="249">
        <f t="shared" si="6"/>
        <v>0</v>
      </c>
      <c r="J74" s="249">
        <f>SUM(J60,J62,J64,J66,J68,J70,J72)</f>
        <v>6917.6</v>
      </c>
      <c r="K74" s="249">
        <f t="shared" si="6"/>
        <v>0</v>
      </c>
      <c r="L74" s="249">
        <f t="shared" si="6"/>
        <v>0</v>
      </c>
      <c r="M74" s="249">
        <f t="shared" si="6"/>
        <v>396.82999999999993</v>
      </c>
      <c r="N74" s="249">
        <f t="shared" si="6"/>
        <v>0</v>
      </c>
      <c r="O74" s="249">
        <f t="shared" si="6"/>
        <v>7314.43</v>
      </c>
      <c r="P74" s="316"/>
      <c r="Q74" s="317"/>
      <c r="R74" s="318"/>
      <c r="S74" s="197"/>
    </row>
    <row r="75" spans="1:112" ht="21.75" thickBot="1" x14ac:dyDescent="0.4">
      <c r="A75" s="290" t="s">
        <v>27</v>
      </c>
      <c r="B75" s="315"/>
      <c r="C75" s="315"/>
      <c r="D75" s="315"/>
      <c r="E75" s="315"/>
      <c r="F75" s="315"/>
      <c r="G75" s="315"/>
      <c r="H75" s="315"/>
      <c r="I75" s="315"/>
      <c r="J75" s="319">
        <f>(J73-J74)/J74</f>
        <v>0.33489071354226918</v>
      </c>
      <c r="K75" s="291"/>
      <c r="L75" s="291"/>
      <c r="M75" s="320">
        <f>(M73-M74)/M74</f>
        <v>0.11581785651286471</v>
      </c>
      <c r="N75" s="320"/>
      <c r="O75" s="320">
        <f>(O73-O74)/O74</f>
        <v>0.32300534696483557</v>
      </c>
      <c r="P75" s="292"/>
      <c r="Q75" s="293"/>
      <c r="R75" s="282"/>
      <c r="S75" s="197"/>
    </row>
    <row r="76" spans="1:112" ht="21.75" thickBot="1" x14ac:dyDescent="0.4">
      <c r="A76" s="321" t="s">
        <v>37</v>
      </c>
      <c r="B76" s="295"/>
      <c r="C76" s="295"/>
      <c r="D76" s="295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6"/>
      <c r="Q76" s="296"/>
      <c r="R76" s="282"/>
      <c r="S76" s="197"/>
    </row>
    <row r="77" spans="1:112" s="57" customFormat="1" ht="21.75" thickBot="1" x14ac:dyDescent="0.4">
      <c r="A77" s="322" t="s">
        <v>39</v>
      </c>
      <c r="B77" s="214"/>
      <c r="C77" s="214"/>
      <c r="D77" s="214"/>
      <c r="E77" s="214"/>
      <c r="F77" s="214"/>
      <c r="G77" s="214"/>
      <c r="H77" s="214"/>
      <c r="I77" s="214"/>
      <c r="J77" s="95"/>
      <c r="K77" s="214"/>
      <c r="L77" s="214"/>
      <c r="M77" s="214"/>
      <c r="N77" s="214">
        <v>7761.05</v>
      </c>
      <c r="O77" s="54">
        <f t="shared" ref="O77:O80" si="7">B77+C77+F77+G77+J77+K77+L77+M77+N77</f>
        <v>7761.05</v>
      </c>
      <c r="P77" s="297">
        <f>(O77-O78)/O78</f>
        <v>0.37373442367601239</v>
      </c>
      <c r="Q77" s="195">
        <f>O77/$O$84</f>
        <v>5.4609240716207423E-2</v>
      </c>
      <c r="R77" s="196">
        <f>O77-O78</f>
        <v>2111.4499999999998</v>
      </c>
      <c r="S77" s="197"/>
      <c r="T77" s="209"/>
    </row>
    <row r="78" spans="1:112" s="205" customFormat="1" ht="21.75" thickBot="1" x14ac:dyDescent="0.4">
      <c r="A78" s="298" t="s">
        <v>16</v>
      </c>
      <c r="B78" s="45"/>
      <c r="C78" s="45"/>
      <c r="D78" s="45"/>
      <c r="E78" s="45"/>
      <c r="F78" s="45"/>
      <c r="G78" s="45"/>
      <c r="H78" s="45"/>
      <c r="I78" s="45"/>
      <c r="J78" s="323"/>
      <c r="K78" s="45"/>
      <c r="L78" s="45"/>
      <c r="M78" s="45"/>
      <c r="N78" s="45">
        <v>5649.6</v>
      </c>
      <c r="O78" s="324">
        <f t="shared" si="7"/>
        <v>5649.6</v>
      </c>
      <c r="P78" s="325"/>
      <c r="Q78" s="326"/>
      <c r="R78" s="327"/>
      <c r="S78" s="203"/>
      <c r="T78" s="203"/>
      <c r="U78" s="203"/>
      <c r="V78" s="203"/>
      <c r="W78" s="203"/>
      <c r="X78" s="203"/>
      <c r="Y78" s="203"/>
      <c r="Z78" s="203"/>
      <c r="AA78" s="203"/>
      <c r="AB78" s="203"/>
      <c r="AC78" s="203"/>
      <c r="AD78" s="203"/>
      <c r="AE78" s="203"/>
      <c r="AF78" s="203"/>
      <c r="AG78" s="203"/>
      <c r="AH78" s="203"/>
      <c r="AI78" s="203"/>
      <c r="AJ78" s="203"/>
      <c r="AK78" s="203"/>
      <c r="AL78" s="203"/>
      <c r="AM78" s="203"/>
      <c r="AN78" s="203"/>
      <c r="AO78" s="203"/>
      <c r="AP78" s="203"/>
      <c r="AQ78" s="203"/>
      <c r="AR78" s="203"/>
      <c r="AS78" s="203"/>
      <c r="AT78" s="203"/>
      <c r="AU78" s="203"/>
      <c r="AV78" s="203"/>
      <c r="AW78" s="203"/>
      <c r="AX78" s="203"/>
      <c r="AY78" s="203"/>
      <c r="AZ78" s="203"/>
      <c r="BA78" s="203"/>
      <c r="BB78" s="203"/>
      <c r="BC78" s="203"/>
      <c r="BD78" s="203"/>
      <c r="BE78" s="203"/>
      <c r="BF78" s="203"/>
      <c r="BG78" s="203"/>
      <c r="BH78" s="203"/>
      <c r="BI78" s="203"/>
      <c r="BJ78" s="203"/>
      <c r="BK78" s="203"/>
      <c r="BL78" s="203"/>
      <c r="BM78" s="203"/>
      <c r="BN78" s="203"/>
      <c r="BO78" s="203"/>
      <c r="BP78" s="203"/>
      <c r="BQ78" s="203"/>
      <c r="BR78" s="203"/>
      <c r="BS78" s="203"/>
      <c r="BT78" s="203"/>
      <c r="BU78" s="203"/>
      <c r="BV78" s="203"/>
      <c r="BW78" s="203"/>
      <c r="BX78" s="203"/>
      <c r="BY78" s="203"/>
      <c r="BZ78" s="203"/>
      <c r="CA78" s="203"/>
      <c r="CB78" s="203"/>
      <c r="CC78" s="203"/>
      <c r="CD78" s="203"/>
      <c r="CE78" s="203"/>
      <c r="CF78" s="203"/>
      <c r="CG78" s="203"/>
      <c r="CH78" s="203"/>
      <c r="CI78" s="203"/>
      <c r="CJ78" s="203"/>
      <c r="CK78" s="203"/>
      <c r="CL78" s="203"/>
      <c r="CM78" s="203"/>
      <c r="CN78" s="203"/>
      <c r="CO78" s="203"/>
      <c r="CP78" s="203"/>
      <c r="CQ78" s="203"/>
      <c r="CR78" s="203"/>
      <c r="CS78" s="203"/>
      <c r="CT78" s="203"/>
      <c r="CU78" s="203"/>
      <c r="CV78" s="203"/>
      <c r="CW78" s="203"/>
      <c r="CX78" s="203"/>
      <c r="CY78" s="203"/>
      <c r="CZ78" s="203"/>
      <c r="DA78" s="203"/>
      <c r="DB78" s="203"/>
      <c r="DC78" s="203"/>
      <c r="DD78" s="203"/>
      <c r="DE78" s="203"/>
      <c r="DF78" s="203"/>
      <c r="DG78" s="203"/>
      <c r="DH78" s="204"/>
    </row>
    <row r="79" spans="1:112" s="57" customFormat="1" ht="21.75" thickBot="1" x14ac:dyDescent="0.4">
      <c r="A79" s="328" t="s">
        <v>38</v>
      </c>
      <c r="B79" s="128"/>
      <c r="C79" s="103"/>
      <c r="D79" s="103"/>
      <c r="E79" s="83"/>
      <c r="F79" s="103"/>
      <c r="G79" s="103"/>
      <c r="H79" s="83"/>
      <c r="I79" s="83"/>
      <c r="J79" s="125"/>
      <c r="K79" s="47"/>
      <c r="L79" s="47"/>
      <c r="M79" s="47"/>
      <c r="N79" s="47">
        <v>810.05</v>
      </c>
      <c r="O79" s="54">
        <f t="shared" si="7"/>
        <v>810.05</v>
      </c>
      <c r="P79" s="207">
        <f>(O79-O80)/O80</f>
        <v>-8.5629465747084937E-2</v>
      </c>
      <c r="Q79" s="208">
        <f>O79/$O$84</f>
        <v>5.6997719950475541E-3</v>
      </c>
      <c r="R79" s="196">
        <f>O79-O80</f>
        <v>-75.860000000000014</v>
      </c>
      <c r="S79" s="197"/>
      <c r="T79" s="209"/>
    </row>
    <row r="80" spans="1:112" s="205" customFormat="1" ht="21.75" thickBot="1" x14ac:dyDescent="0.4">
      <c r="A80" s="298" t="s">
        <v>16</v>
      </c>
      <c r="B80" s="329"/>
      <c r="C80" s="329"/>
      <c r="D80" s="329"/>
      <c r="E80" s="330"/>
      <c r="F80" s="329"/>
      <c r="G80" s="329"/>
      <c r="H80" s="330"/>
      <c r="I80" s="330"/>
      <c r="J80" s="329"/>
      <c r="K80" s="45"/>
      <c r="L80" s="45"/>
      <c r="M80" s="45"/>
      <c r="N80" s="45">
        <v>885.91</v>
      </c>
      <c r="O80" s="324">
        <f t="shared" si="7"/>
        <v>885.91</v>
      </c>
      <c r="P80" s="325"/>
      <c r="Q80" s="326"/>
      <c r="R80" s="327"/>
      <c r="S80" s="203"/>
      <c r="T80" s="203"/>
      <c r="U80" s="203"/>
      <c r="V80" s="203"/>
      <c r="W80" s="203"/>
      <c r="X80" s="203"/>
      <c r="Y80" s="203"/>
      <c r="Z80" s="203"/>
      <c r="AA80" s="203"/>
      <c r="AB80" s="203"/>
      <c r="AC80" s="203"/>
      <c r="AD80" s="203"/>
      <c r="AE80" s="203"/>
      <c r="AF80" s="203"/>
      <c r="AG80" s="203"/>
      <c r="AH80" s="203"/>
      <c r="AI80" s="203"/>
      <c r="AJ80" s="203"/>
      <c r="AK80" s="203"/>
      <c r="AL80" s="203"/>
      <c r="AM80" s="203"/>
      <c r="AN80" s="203"/>
      <c r="AO80" s="203"/>
      <c r="AP80" s="203"/>
      <c r="AQ80" s="203"/>
      <c r="AR80" s="203"/>
      <c r="AS80" s="203"/>
      <c r="AT80" s="203"/>
      <c r="AU80" s="203"/>
      <c r="AV80" s="203"/>
      <c r="AW80" s="203"/>
      <c r="AX80" s="203"/>
      <c r="AY80" s="203"/>
      <c r="AZ80" s="203"/>
      <c r="BA80" s="203"/>
      <c r="BB80" s="203"/>
      <c r="BC80" s="203"/>
      <c r="BD80" s="203"/>
      <c r="BE80" s="203"/>
      <c r="BF80" s="203"/>
      <c r="BG80" s="203"/>
      <c r="BH80" s="203"/>
      <c r="BI80" s="203"/>
      <c r="BJ80" s="203"/>
      <c r="BK80" s="203"/>
      <c r="BL80" s="203"/>
      <c r="BM80" s="203"/>
      <c r="BN80" s="203"/>
      <c r="BO80" s="203"/>
      <c r="BP80" s="203"/>
      <c r="BQ80" s="203"/>
      <c r="BR80" s="203"/>
      <c r="BS80" s="203"/>
      <c r="BT80" s="203"/>
      <c r="BU80" s="203"/>
      <c r="BV80" s="203"/>
      <c r="BW80" s="203"/>
      <c r="BX80" s="203"/>
      <c r="BY80" s="203"/>
      <c r="BZ80" s="203"/>
      <c r="CA80" s="203"/>
      <c r="CB80" s="203"/>
      <c r="CC80" s="203"/>
      <c r="CD80" s="203"/>
      <c r="CE80" s="203"/>
      <c r="CF80" s="203"/>
      <c r="CG80" s="203"/>
      <c r="CH80" s="203"/>
      <c r="CI80" s="203"/>
      <c r="CJ80" s="203"/>
      <c r="CK80" s="203"/>
      <c r="CL80" s="203"/>
      <c r="CM80" s="203"/>
      <c r="CN80" s="203"/>
      <c r="CO80" s="203"/>
      <c r="CP80" s="203"/>
      <c r="CQ80" s="203"/>
      <c r="CR80" s="203"/>
      <c r="CS80" s="203"/>
      <c r="CT80" s="203"/>
      <c r="CU80" s="203"/>
      <c r="CV80" s="203"/>
      <c r="CW80" s="203"/>
      <c r="CX80" s="203"/>
      <c r="CY80" s="203"/>
      <c r="CZ80" s="203"/>
      <c r="DA80" s="203"/>
      <c r="DB80" s="203"/>
      <c r="DC80" s="203"/>
      <c r="DD80" s="203"/>
      <c r="DE80" s="203"/>
      <c r="DF80" s="203"/>
      <c r="DG80" s="203"/>
      <c r="DH80" s="204"/>
    </row>
    <row r="81" spans="1:197" ht="21.75" thickBot="1" x14ac:dyDescent="0.4">
      <c r="A81" s="314" t="s">
        <v>40</v>
      </c>
      <c r="B81" s="315">
        <f>B77+B79</f>
        <v>0</v>
      </c>
      <c r="C81" s="315">
        <f t="shared" ref="C81:N81" si="8">C77+C79</f>
        <v>0</v>
      </c>
      <c r="D81" s="315">
        <f t="shared" si="8"/>
        <v>0</v>
      </c>
      <c r="E81" s="315">
        <f t="shared" si="8"/>
        <v>0</v>
      </c>
      <c r="F81" s="315">
        <f t="shared" si="8"/>
        <v>0</v>
      </c>
      <c r="G81" s="315">
        <f t="shared" si="8"/>
        <v>0</v>
      </c>
      <c r="H81" s="315">
        <f t="shared" si="8"/>
        <v>0</v>
      </c>
      <c r="I81" s="315">
        <f t="shared" si="8"/>
        <v>0</v>
      </c>
      <c r="J81" s="315">
        <f t="shared" si="8"/>
        <v>0</v>
      </c>
      <c r="K81" s="315">
        <f t="shared" si="8"/>
        <v>0</v>
      </c>
      <c r="L81" s="315">
        <f t="shared" si="8"/>
        <v>0</v>
      </c>
      <c r="M81" s="315">
        <f t="shared" si="8"/>
        <v>0</v>
      </c>
      <c r="N81" s="315">
        <f t="shared" si="8"/>
        <v>8571.1</v>
      </c>
      <c r="O81" s="315">
        <f t="shared" ref="O81" si="9">SUM(O77,O79)</f>
        <v>8571.1</v>
      </c>
      <c r="P81" s="292">
        <f>(O81-O82)/O82</f>
        <v>0.31146612888665154</v>
      </c>
      <c r="Q81" s="293">
        <f>O81/$O$84</f>
        <v>6.0309012711254981E-2</v>
      </c>
      <c r="R81" s="282">
        <f>O81-O82</f>
        <v>2035.5900000000001</v>
      </c>
      <c r="S81" s="197"/>
    </row>
    <row r="82" spans="1:197" ht="21.75" thickBot="1" x14ac:dyDescent="0.4">
      <c r="A82" s="283" t="s">
        <v>26</v>
      </c>
      <c r="B82" s="249">
        <f>B78+B80</f>
        <v>0</v>
      </c>
      <c r="C82" s="249">
        <f t="shared" ref="C82:N82" si="10">C78+C80</f>
        <v>0</v>
      </c>
      <c r="D82" s="249">
        <f t="shared" si="10"/>
        <v>0</v>
      </c>
      <c r="E82" s="249">
        <f t="shared" si="10"/>
        <v>0</v>
      </c>
      <c r="F82" s="249">
        <f t="shared" si="10"/>
        <v>0</v>
      </c>
      <c r="G82" s="249">
        <f t="shared" si="10"/>
        <v>0</v>
      </c>
      <c r="H82" s="249">
        <f t="shared" si="10"/>
        <v>0</v>
      </c>
      <c r="I82" s="249">
        <f t="shared" si="10"/>
        <v>0</v>
      </c>
      <c r="J82" s="249">
        <f t="shared" si="10"/>
        <v>0</v>
      </c>
      <c r="K82" s="249">
        <f t="shared" si="10"/>
        <v>0</v>
      </c>
      <c r="L82" s="249">
        <f t="shared" si="10"/>
        <v>0</v>
      </c>
      <c r="M82" s="249">
        <f t="shared" si="10"/>
        <v>0</v>
      </c>
      <c r="N82" s="249">
        <f t="shared" si="10"/>
        <v>6535.51</v>
      </c>
      <c r="O82" s="249">
        <f>B82+C82+F82+G82+J82+K82+L82+M82+N82</f>
        <v>6535.51</v>
      </c>
      <c r="P82" s="316"/>
      <c r="Q82" s="317"/>
      <c r="R82" s="318"/>
      <c r="S82" s="197"/>
    </row>
    <row r="83" spans="1:197" ht="21.75" thickBot="1" x14ac:dyDescent="0.4">
      <c r="A83" s="290" t="s">
        <v>27</v>
      </c>
      <c r="B83" s="315"/>
      <c r="C83" s="315"/>
      <c r="D83" s="315"/>
      <c r="E83" s="315"/>
      <c r="F83" s="315"/>
      <c r="G83" s="315"/>
      <c r="H83" s="315"/>
      <c r="I83" s="315"/>
      <c r="J83" s="315"/>
      <c r="K83" s="315"/>
      <c r="L83" s="315"/>
      <c r="M83" s="315"/>
      <c r="N83" s="319">
        <f>(N81-N82)/N82</f>
        <v>0.31146612888665154</v>
      </c>
      <c r="O83" s="320">
        <f>(O81-O82)/O82</f>
        <v>0.31146612888665154</v>
      </c>
      <c r="P83" s="292"/>
      <c r="Q83" s="293"/>
      <c r="R83" s="282"/>
      <c r="S83" s="197"/>
    </row>
    <row r="84" spans="1:197" ht="21.75" thickBot="1" x14ac:dyDescent="0.4">
      <c r="A84" s="331" t="s">
        <v>41</v>
      </c>
      <c r="B84" s="332">
        <f>SUM(B55,B73,B81)</f>
        <v>12043.480000000001</v>
      </c>
      <c r="C84" s="332">
        <f t="shared" ref="C84:N84" si="11">SUM(C55,C73,C81)</f>
        <v>2725.7899999999995</v>
      </c>
      <c r="D84" s="332">
        <f t="shared" si="11"/>
        <v>2058.8699999999994</v>
      </c>
      <c r="E84" s="332">
        <f t="shared" si="11"/>
        <v>666.92</v>
      </c>
      <c r="F84" s="332">
        <f t="shared" si="11"/>
        <v>1944.06</v>
      </c>
      <c r="G84" s="332">
        <f t="shared" si="11"/>
        <v>51085.400000000009</v>
      </c>
      <c r="H84" s="332">
        <f t="shared" si="11"/>
        <v>19918.93</v>
      </c>
      <c r="I84" s="332">
        <f t="shared" si="11"/>
        <v>31166.469999999998</v>
      </c>
      <c r="J84" s="332">
        <f t="shared" si="11"/>
        <v>37184.959999999999</v>
      </c>
      <c r="K84" s="332">
        <f t="shared" si="11"/>
        <v>451.05</v>
      </c>
      <c r="L84" s="332">
        <f t="shared" si="11"/>
        <v>2126.91</v>
      </c>
      <c r="M84" s="332">
        <f t="shared" si="11"/>
        <v>3865.7799999999997</v>
      </c>
      <c r="N84" s="332">
        <f t="shared" si="11"/>
        <v>30692.29</v>
      </c>
      <c r="O84" s="332">
        <f>SUM(O55,O73,O81)</f>
        <v>142119.72000000003</v>
      </c>
      <c r="P84" s="292">
        <f>(O84-O85)/O85</f>
        <v>0.15487044736609917</v>
      </c>
      <c r="Q84" s="293">
        <f>O84/$O$84</f>
        <v>1</v>
      </c>
      <c r="R84" s="282">
        <f>O84-O85</f>
        <v>19058.540000000052</v>
      </c>
      <c r="S84" s="197"/>
    </row>
    <row r="85" spans="1:197" x14ac:dyDescent="0.35">
      <c r="A85" s="333" t="s">
        <v>26</v>
      </c>
      <c r="B85" s="334">
        <f>SUM(B56,B74,B82)</f>
        <v>8742.24</v>
      </c>
      <c r="C85" s="334">
        <f t="shared" ref="C85:O85" si="12">SUM(C56,C74,C82)</f>
        <v>2441.5100000000002</v>
      </c>
      <c r="D85" s="334">
        <f t="shared" si="12"/>
        <v>1864.2700000000004</v>
      </c>
      <c r="E85" s="334">
        <f t="shared" si="12"/>
        <v>577.2399999999999</v>
      </c>
      <c r="F85" s="334">
        <f t="shared" si="12"/>
        <v>1791.3399999999997</v>
      </c>
      <c r="G85" s="334">
        <f t="shared" si="12"/>
        <v>46954.750000000007</v>
      </c>
      <c r="H85" s="334">
        <f t="shared" si="12"/>
        <v>19787.460000000003</v>
      </c>
      <c r="I85" s="334">
        <f t="shared" si="12"/>
        <v>27167.290000000005</v>
      </c>
      <c r="J85" s="334">
        <f t="shared" si="12"/>
        <v>31875.86</v>
      </c>
      <c r="K85" s="334">
        <f t="shared" si="12"/>
        <v>376.31</v>
      </c>
      <c r="L85" s="334">
        <f t="shared" si="12"/>
        <v>1929.2500000000002</v>
      </c>
      <c r="M85" s="334">
        <f t="shared" si="12"/>
        <v>3787.7799999999997</v>
      </c>
      <c r="N85" s="334">
        <f t="shared" si="12"/>
        <v>25162.14</v>
      </c>
      <c r="O85" s="334">
        <f t="shared" si="12"/>
        <v>123061.17999999998</v>
      </c>
      <c r="P85" s="335"/>
      <c r="Q85" s="336"/>
      <c r="R85" s="337"/>
      <c r="S85" s="197"/>
    </row>
    <row r="86" spans="1:197" x14ac:dyDescent="0.35">
      <c r="A86" s="338" t="s">
        <v>27</v>
      </c>
      <c r="B86" s="163">
        <f t="shared" ref="B86:N86" si="13">(B84-B85)/B85</f>
        <v>0.37761946594923057</v>
      </c>
      <c r="C86" s="163">
        <f t="shared" si="13"/>
        <v>0.11643613992979725</v>
      </c>
      <c r="D86" s="163">
        <f t="shared" si="13"/>
        <v>0.10438402162776794</v>
      </c>
      <c r="E86" s="163">
        <f t="shared" si="13"/>
        <v>0.1553599889127574</v>
      </c>
      <c r="F86" s="163">
        <f t="shared" si="13"/>
        <v>8.5254613864481493E-2</v>
      </c>
      <c r="G86" s="163">
        <f t="shared" si="13"/>
        <v>8.7970865567381373E-2</v>
      </c>
      <c r="H86" s="163">
        <f t="shared" si="13"/>
        <v>6.6441069242842441E-3</v>
      </c>
      <c r="I86" s="163">
        <f t="shared" si="13"/>
        <v>0.14720570215137366</v>
      </c>
      <c r="J86" s="163">
        <f t="shared" si="13"/>
        <v>0.16655550626712498</v>
      </c>
      <c r="K86" s="163">
        <f t="shared" si="13"/>
        <v>0.1986128457920332</v>
      </c>
      <c r="L86" s="163">
        <f t="shared" si="13"/>
        <v>0.10245432162757527</v>
      </c>
      <c r="M86" s="163">
        <f t="shared" si="13"/>
        <v>2.0592537053366354E-2</v>
      </c>
      <c r="N86" s="163">
        <f t="shared" si="13"/>
        <v>0.21978059099901684</v>
      </c>
      <c r="O86" s="339">
        <f>(O84-O85)/O85</f>
        <v>0.15487044736609917</v>
      </c>
      <c r="P86" s="161"/>
      <c r="Q86" s="340"/>
      <c r="R86" s="161"/>
      <c r="S86" s="197"/>
    </row>
    <row r="87" spans="1:197" s="57" customFormat="1" x14ac:dyDescent="0.35">
      <c r="A87" s="341" t="s">
        <v>42</v>
      </c>
      <c r="B87" s="163">
        <f t="shared" ref="B87:O87" si="14">B84/$O$84</f>
        <v>8.4741793749664007E-2</v>
      </c>
      <c r="C87" s="163">
        <f t="shared" si="14"/>
        <v>1.9179533987260872E-2</v>
      </c>
      <c r="D87" s="163">
        <f t="shared" si="14"/>
        <v>1.4486870646803969E-2</v>
      </c>
      <c r="E87" s="163">
        <f t="shared" si="14"/>
        <v>4.6926633404569037E-3</v>
      </c>
      <c r="F87" s="163">
        <f t="shared" si="14"/>
        <v>1.3679030608841613E-2</v>
      </c>
      <c r="G87" s="163">
        <f t="shared" si="14"/>
        <v>0.35945328347114669</v>
      </c>
      <c r="H87" s="163">
        <f t="shared" si="14"/>
        <v>0.14015598961213824</v>
      </c>
      <c r="I87" s="163">
        <f t="shared" si="14"/>
        <v>0.2192972938590084</v>
      </c>
      <c r="J87" s="163">
        <f t="shared" si="14"/>
        <v>0.26164532268991236</v>
      </c>
      <c r="K87" s="163">
        <f t="shared" si="14"/>
        <v>3.1737326811507927E-3</v>
      </c>
      <c r="L87" s="163">
        <f t="shared" si="14"/>
        <v>1.496562194183889E-2</v>
      </c>
      <c r="M87" s="163">
        <f t="shared" si="14"/>
        <v>2.7200869801882518E-2</v>
      </c>
      <c r="N87" s="163">
        <f t="shared" si="14"/>
        <v>0.21596081106830209</v>
      </c>
      <c r="O87" s="163">
        <f t="shared" si="14"/>
        <v>1</v>
      </c>
      <c r="P87" s="161"/>
      <c r="Q87" s="340"/>
      <c r="R87" s="161"/>
      <c r="S87" s="197"/>
    </row>
    <row r="88" spans="1:197" s="57" customFormat="1" x14ac:dyDescent="0.35">
      <c r="A88" s="342" t="s">
        <v>43</v>
      </c>
      <c r="B88" s="343">
        <f t="shared" ref="B88:N88" si="15">B85/$O$85</f>
        <v>7.1039786876738883E-2</v>
      </c>
      <c r="C88" s="343">
        <f t="shared" si="15"/>
        <v>1.9839806509250119E-2</v>
      </c>
      <c r="D88" s="343">
        <f t="shared" si="15"/>
        <v>1.5149131513284699E-2</v>
      </c>
      <c r="E88" s="343">
        <f t="shared" si="15"/>
        <v>4.6906749959654218E-3</v>
      </c>
      <c r="F88" s="343">
        <f t="shared" si="15"/>
        <v>1.4556499458236952E-2</v>
      </c>
      <c r="G88" s="343">
        <f t="shared" si="15"/>
        <v>0.38155614955097955</v>
      </c>
      <c r="H88" s="343">
        <f t="shared" si="15"/>
        <v>0.1607936800215958</v>
      </c>
      <c r="I88" s="343">
        <f t="shared" si="15"/>
        <v>0.22076246952938375</v>
      </c>
      <c r="J88" s="343">
        <f t="shared" si="15"/>
        <v>0.259024494970713</v>
      </c>
      <c r="K88" s="343">
        <f t="shared" si="15"/>
        <v>3.057909894899432E-3</v>
      </c>
      <c r="L88" s="343">
        <f t="shared" si="15"/>
        <v>1.5677161554927398E-2</v>
      </c>
      <c r="M88" s="343">
        <f t="shared" si="15"/>
        <v>3.077964960192971E-2</v>
      </c>
      <c r="N88" s="343">
        <f t="shared" si="15"/>
        <v>0.20446854158232519</v>
      </c>
      <c r="O88" s="344">
        <f>B88+C88+F88+G88+J88+L88+K88+M88+N88</f>
        <v>1.0000000000000002</v>
      </c>
      <c r="P88" s="337"/>
      <c r="Q88" s="345"/>
      <c r="R88" s="337"/>
      <c r="S88" s="197"/>
    </row>
    <row r="89" spans="1:197" s="57" customFormat="1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97" x14ac:dyDescent="0.35">
      <c r="A90" s="162" t="s">
        <v>44</v>
      </c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</row>
    <row r="91" spans="1:197" s="162" customFormat="1" x14ac:dyDescent="0.35">
      <c r="A91" s="162" t="s">
        <v>66</v>
      </c>
    </row>
    <row r="92" spans="1:197" s="162" customFormat="1" x14ac:dyDescent="0.35">
      <c r="A92" s="162" t="s">
        <v>67</v>
      </c>
    </row>
    <row r="93" spans="1:197" s="57" customFormat="1" x14ac:dyDescent="0.35">
      <c r="A93" s="162" t="s">
        <v>72</v>
      </c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1:197" s="57" customFormat="1" x14ac:dyDescent="0.35">
      <c r="A94" s="162" t="s">
        <v>74</v>
      </c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1:197" s="57" customFormat="1" x14ac:dyDescent="0.35">
      <c r="A95" s="162" t="s">
        <v>78</v>
      </c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1:197" s="57" customFormat="1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1:18" s="57" customFormat="1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1:18" s="57" customFormat="1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1:18" s="57" customFormat="1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1:18" s="57" customFormat="1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1:18" s="57" customFormat="1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1:18" s="57" customFormat="1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1:18" s="57" customFormat="1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1:18" s="57" customFormat="1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1:18" s="57" customFormat="1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1:18" s="57" customFormat="1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1:18" s="57" customFormat="1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1:18" s="57" customFormat="1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1:18" s="57" customFormat="1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1:18" s="57" customFormat="1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1:18" s="57" customFormat="1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1:18" s="57" customFormat="1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1:18" s="57" customFormat="1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1:18" s="57" customFormat="1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1:18" s="57" customFormat="1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1:18" s="57" customFormat="1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1:18" s="57" customFormat="1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1:18" s="57" customFormat="1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1:18" s="57" customFormat="1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1:18" s="57" customFormat="1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1:18" s="57" customFormat="1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1:18" s="57" customFormat="1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1:18" s="57" customFormat="1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1:18" s="57" customFormat="1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1:18" s="57" customFormat="1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1:18" s="57" customFormat="1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1:18" s="57" customFormat="1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1:18" s="57" customFormat="1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1:18" s="57" customFormat="1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1:18" s="57" customFormat="1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1:18" s="57" customFormat="1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1:18" s="57" customFormat="1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1:18" s="57" customFormat="1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1:18" s="57" customFormat="1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1:18" s="57" customFormat="1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1:18" s="57" customFormat="1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spans="1:18" s="57" customFormat="1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1:18" s="57" customFormat="1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1:18" s="57" customFormat="1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1:18" s="57" customFormat="1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1:18" s="57" customFormat="1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1:18" s="57" customFormat="1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1:18" s="57" customFormat="1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1:18" s="57" customFormat="1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1:18" s="57" customFormat="1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spans="1:18" s="57" customFormat="1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1:18" s="57" customFormat="1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spans="1:18" s="57" customFormat="1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1:18" s="57" customFormat="1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spans="1:18" s="57" customFormat="1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  <row r="151" spans="1:18" s="57" customFormat="1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</row>
    <row r="152" spans="1:18" s="57" customFormat="1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</row>
    <row r="153" spans="1:18" s="57" customFormat="1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</row>
    <row r="154" spans="1:18" s="57" customFormat="1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spans="1:18" s="57" customFormat="1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spans="1:18" s="57" customFormat="1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</row>
    <row r="157" spans="1:18" s="57" customFormat="1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</row>
    <row r="158" spans="1:18" s="57" customFormat="1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</row>
    <row r="159" spans="1:18" s="57" customFormat="1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</row>
    <row r="160" spans="1:18" s="57" customFormat="1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</row>
    <row r="161" spans="1:18" s="57" customFormat="1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</row>
    <row r="162" spans="1:18" s="57" customFormat="1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</row>
    <row r="163" spans="1:18" s="57" customFormat="1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</row>
    <row r="164" spans="1:18" s="57" customFormat="1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</row>
    <row r="165" spans="1:18" s="57" customFormat="1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</row>
    <row r="166" spans="1:18" s="57" customFormat="1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</row>
    <row r="167" spans="1:18" s="57" customFormat="1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spans="1:18" s="57" customFormat="1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</row>
    <row r="169" spans="1:18" s="57" customFormat="1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</row>
    <row r="170" spans="1:18" s="57" customFormat="1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</row>
    <row r="171" spans="1:18" s="57" customFormat="1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spans="1:18" s="57" customFormat="1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</row>
    <row r="173" spans="1:18" s="57" customFormat="1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</row>
    <row r="174" spans="1:18" s="57" customFormat="1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</row>
    <row r="175" spans="1:18" s="57" customFormat="1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</row>
    <row r="176" spans="1:18" s="57" customFormat="1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</row>
    <row r="177" spans="1:18" s="57" customFormat="1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</row>
    <row r="178" spans="1:18" s="57" customFormat="1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1:18" s="57" customFormat="1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1:18" s="57" customFormat="1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</row>
    <row r="181" spans="1:18" s="57" customFormat="1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</row>
    <row r="182" spans="1:18" s="57" customFormat="1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</row>
    <row r="183" spans="1:18" s="57" customFormat="1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</row>
    <row r="184" spans="1:18" s="57" customFormat="1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</row>
    <row r="185" spans="1:18" s="57" customFormat="1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</row>
    <row r="186" spans="1:18" s="57" customFormat="1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</row>
    <row r="187" spans="1:18" s="57" customFormat="1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</row>
    <row r="188" spans="1:18" s="57" customFormat="1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</row>
    <row r="189" spans="1:18" s="57" customFormat="1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</row>
    <row r="190" spans="1:18" s="57" customFormat="1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</row>
    <row r="191" spans="1:18" s="57" customFormat="1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</row>
    <row r="192" spans="1:18" s="57" customFormat="1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</row>
    <row r="193" spans="1:18" s="57" customFormat="1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</row>
    <row r="194" spans="1:18" s="57" customFormat="1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</row>
    <row r="195" spans="1:18" s="57" customFormat="1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</row>
    <row r="196" spans="1:18" s="57" customFormat="1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</row>
    <row r="197" spans="1:18" s="57" customFormat="1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</row>
    <row r="198" spans="1:18" s="57" customFormat="1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</row>
    <row r="199" spans="1:18" s="57" customFormat="1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</row>
    <row r="200" spans="1:18" s="57" customFormat="1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</row>
    <row r="201" spans="1:18" s="57" customFormat="1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</row>
    <row r="202" spans="1:18" s="57" customFormat="1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</row>
    <row r="203" spans="1:18" s="57" customFormat="1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</row>
    <row r="204" spans="1:18" s="57" customFormat="1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</row>
    <row r="205" spans="1:18" s="57" customFormat="1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</row>
    <row r="206" spans="1:18" s="57" customFormat="1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</row>
    <row r="207" spans="1:18" s="57" customFormat="1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</row>
    <row r="208" spans="1:18" s="57" customFormat="1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</row>
    <row r="209" spans="1:18" s="57" customFormat="1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</row>
    <row r="210" spans="1:18" s="57" customFormat="1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</row>
    <row r="211" spans="1:18" s="57" customFormat="1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</row>
    <row r="212" spans="1:18" s="57" customFormat="1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</row>
    <row r="213" spans="1:18" s="57" customFormat="1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</row>
    <row r="214" spans="1:18" s="57" customFormat="1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</row>
    <row r="215" spans="1:18" s="57" customFormat="1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</row>
    <row r="216" spans="1:18" s="57" customFormat="1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</row>
    <row r="217" spans="1:18" s="57" customFormat="1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</row>
    <row r="218" spans="1:18" s="57" customFormat="1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</row>
    <row r="219" spans="1:18" s="57" customFormat="1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</row>
    <row r="220" spans="1:18" s="57" customFormat="1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</row>
    <row r="221" spans="1:18" s="57" customFormat="1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</row>
    <row r="222" spans="1:18" s="57" customFormat="1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</row>
    <row r="223" spans="1:18" s="57" customFormat="1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</row>
    <row r="224" spans="1:18" s="57" customFormat="1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</row>
    <row r="225" spans="1:18" s="57" customFormat="1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</row>
    <row r="226" spans="1:18" s="57" customFormat="1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</row>
    <row r="227" spans="1:18" s="57" customFormat="1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</row>
    <row r="228" spans="1:18" s="57" customFormat="1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</row>
    <row r="229" spans="1:18" s="57" customFormat="1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</row>
    <row r="230" spans="1:18" s="57" customFormat="1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</row>
    <row r="231" spans="1:18" s="57" customFormat="1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</row>
    <row r="232" spans="1:18" s="57" customFormat="1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</row>
    <row r="233" spans="1:18" s="57" customFormat="1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</row>
    <row r="234" spans="1:18" s="57" customFormat="1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</row>
    <row r="235" spans="1:18" s="57" customFormat="1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</row>
    <row r="236" spans="1:18" s="57" customFormat="1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</row>
    <row r="237" spans="1:18" s="57" customFormat="1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</row>
    <row r="238" spans="1:18" s="57" customFormat="1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</row>
    <row r="239" spans="1:18" s="57" customFormat="1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</row>
    <row r="240" spans="1:18" s="57" customFormat="1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</row>
    <row r="241" spans="1:18" s="57" customFormat="1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</row>
    <row r="242" spans="1:18" s="57" customFormat="1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</row>
    <row r="243" spans="1:18" s="57" customFormat="1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</row>
    <row r="244" spans="1:18" s="57" customFormat="1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</row>
    <row r="245" spans="1:18" s="57" customFormat="1" x14ac:dyDescent="0.3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</row>
    <row r="246" spans="1:18" s="57" customFormat="1" x14ac:dyDescent="0.3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</row>
    <row r="247" spans="1:18" s="57" customFormat="1" x14ac:dyDescent="0.3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</row>
    <row r="248" spans="1:18" s="57" customFormat="1" x14ac:dyDescent="0.3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</row>
    <row r="249" spans="1:18" s="57" customFormat="1" x14ac:dyDescent="0.3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</row>
    <row r="250" spans="1:18" s="57" customFormat="1" x14ac:dyDescent="0.3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</row>
    <row r="251" spans="1:18" s="57" customFormat="1" x14ac:dyDescent="0.3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</row>
    <row r="252" spans="1:18" s="57" customFormat="1" x14ac:dyDescent="0.3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</row>
    <row r="253" spans="1:18" s="57" customFormat="1" x14ac:dyDescent="0.3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</row>
    <row r="254" spans="1:18" s="57" customFormat="1" x14ac:dyDescent="0.3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</row>
    <row r="255" spans="1:18" s="57" customFormat="1" x14ac:dyDescent="0.3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</row>
    <row r="256" spans="1:18" s="57" customFormat="1" x14ac:dyDescent="0.3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</row>
    <row r="257" spans="1:18" s="57" customFormat="1" x14ac:dyDescent="0.3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</row>
    <row r="258" spans="1:18" s="57" customFormat="1" x14ac:dyDescent="0.3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</row>
    <row r="259" spans="1:18" s="57" customFormat="1" x14ac:dyDescent="0.3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</row>
    <row r="260" spans="1:18" s="57" customFormat="1" x14ac:dyDescent="0.3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</row>
    <row r="261" spans="1:18" s="57" customFormat="1" x14ac:dyDescent="0.3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</row>
    <row r="262" spans="1:18" s="57" customFormat="1" x14ac:dyDescent="0.3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</row>
    <row r="263" spans="1:18" s="57" customFormat="1" x14ac:dyDescent="0.3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</row>
    <row r="264" spans="1:18" s="57" customFormat="1" x14ac:dyDescent="0.3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</row>
    <row r="265" spans="1:18" s="57" customFormat="1" x14ac:dyDescent="0.3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</row>
    <row r="266" spans="1:18" s="57" customFormat="1" x14ac:dyDescent="0.3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</row>
    <row r="267" spans="1:18" s="57" customFormat="1" x14ac:dyDescent="0.3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</row>
    <row r="268" spans="1:18" s="57" customFormat="1" x14ac:dyDescent="0.3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</row>
    <row r="269" spans="1:18" s="57" customFormat="1" x14ac:dyDescent="0.3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</row>
    <row r="270" spans="1:18" s="57" customFormat="1" x14ac:dyDescent="0.3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</row>
    <row r="271" spans="1:18" s="57" customFormat="1" x14ac:dyDescent="0.3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</row>
    <row r="272" spans="1:18" s="57" customFormat="1" x14ac:dyDescent="0.3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</row>
    <row r="273" spans="1:18" s="57" customFormat="1" x14ac:dyDescent="0.3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</row>
    <row r="274" spans="1:18" s="57" customFormat="1" x14ac:dyDescent="0.3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</row>
    <row r="275" spans="1:18" s="57" customFormat="1" x14ac:dyDescent="0.3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</row>
    <row r="276" spans="1:18" s="57" customFormat="1" x14ac:dyDescent="0.3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</row>
    <row r="277" spans="1:18" s="57" customFormat="1" x14ac:dyDescent="0.3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</row>
    <row r="278" spans="1:18" s="57" customFormat="1" x14ac:dyDescent="0.3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</row>
    <row r="279" spans="1:18" s="57" customFormat="1" x14ac:dyDescent="0.3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</row>
    <row r="280" spans="1:18" s="57" customFormat="1" x14ac:dyDescent="0.3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</row>
    <row r="281" spans="1:18" s="57" customFormat="1" x14ac:dyDescent="0.3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</row>
    <row r="282" spans="1:18" s="57" customFormat="1" x14ac:dyDescent="0.3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</row>
    <row r="283" spans="1:18" s="57" customFormat="1" x14ac:dyDescent="0.3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</row>
    <row r="284" spans="1:18" s="57" customFormat="1" x14ac:dyDescent="0.3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</row>
    <row r="285" spans="1:18" s="57" customFormat="1" x14ac:dyDescent="0.3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</row>
    <row r="286" spans="1:18" s="57" customFormat="1" x14ac:dyDescent="0.3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</row>
    <row r="287" spans="1:18" s="57" customFormat="1" x14ac:dyDescent="0.3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</row>
    <row r="288" spans="1:18" s="57" customFormat="1" x14ac:dyDescent="0.3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</row>
    <row r="289" spans="1:18" s="57" customFormat="1" x14ac:dyDescent="0.3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</row>
    <row r="290" spans="1:18" s="57" customFormat="1" x14ac:dyDescent="0.3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</row>
    <row r="291" spans="1:18" s="57" customFormat="1" x14ac:dyDescent="0.3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</row>
    <row r="292" spans="1:18" s="57" customFormat="1" x14ac:dyDescent="0.3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</row>
    <row r="293" spans="1:18" s="57" customFormat="1" x14ac:dyDescent="0.3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</row>
    <row r="294" spans="1:18" s="57" customFormat="1" x14ac:dyDescent="0.3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</row>
    <row r="295" spans="1:18" s="57" customFormat="1" x14ac:dyDescent="0.3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</row>
    <row r="296" spans="1:18" s="57" customFormat="1" x14ac:dyDescent="0.3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</row>
    <row r="297" spans="1:18" s="57" customFormat="1" x14ac:dyDescent="0.3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</row>
    <row r="298" spans="1:18" s="57" customFormat="1" x14ac:dyDescent="0.3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</row>
    <row r="299" spans="1:18" s="57" customFormat="1" x14ac:dyDescent="0.3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</row>
    <row r="300" spans="1:18" s="57" customFormat="1" x14ac:dyDescent="0.3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</row>
    <row r="301" spans="1:18" s="57" customFormat="1" x14ac:dyDescent="0.3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</row>
    <row r="302" spans="1:18" s="57" customFormat="1" x14ac:dyDescent="0.3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</row>
    <row r="303" spans="1:18" s="57" customFormat="1" x14ac:dyDescent="0.3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</row>
    <row r="304" spans="1:18" s="57" customFormat="1" x14ac:dyDescent="0.3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</row>
    <row r="305" spans="1:18" s="57" customFormat="1" x14ac:dyDescent="0.3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</row>
    <row r="306" spans="1:18" s="57" customFormat="1" x14ac:dyDescent="0.3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</row>
    <row r="307" spans="1:18" s="57" customFormat="1" x14ac:dyDescent="0.3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</row>
    <row r="308" spans="1:18" s="57" customFormat="1" x14ac:dyDescent="0.3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</row>
    <row r="309" spans="1:18" s="57" customFormat="1" x14ac:dyDescent="0.3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</row>
    <row r="310" spans="1:18" s="57" customFormat="1" x14ac:dyDescent="0.3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</row>
    <row r="311" spans="1:18" s="57" customFormat="1" x14ac:dyDescent="0.3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</row>
    <row r="312" spans="1:18" s="57" customFormat="1" x14ac:dyDescent="0.3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</row>
    <row r="313" spans="1:18" s="57" customFormat="1" x14ac:dyDescent="0.3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</row>
    <row r="314" spans="1:18" s="57" customFormat="1" x14ac:dyDescent="0.3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</row>
    <row r="315" spans="1:18" s="57" customFormat="1" x14ac:dyDescent="0.3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</row>
    <row r="316" spans="1:18" s="57" customFormat="1" x14ac:dyDescent="0.3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</row>
    <row r="317" spans="1:18" s="57" customFormat="1" x14ac:dyDescent="0.3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</row>
    <row r="318" spans="1:18" s="57" customFormat="1" x14ac:dyDescent="0.3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</row>
    <row r="319" spans="1:18" s="57" customFormat="1" x14ac:dyDescent="0.3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</row>
    <row r="320" spans="1:18" s="57" customFormat="1" x14ac:dyDescent="0.3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</row>
    <row r="321" spans="1:18" s="57" customFormat="1" x14ac:dyDescent="0.3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</row>
    <row r="322" spans="1:18" s="57" customFormat="1" x14ac:dyDescent="0.3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</row>
    <row r="323" spans="1:18" s="57" customFormat="1" x14ac:dyDescent="0.3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</row>
    <row r="324" spans="1:18" s="57" customFormat="1" x14ac:dyDescent="0.3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</row>
    <row r="325" spans="1:18" s="57" customFormat="1" x14ac:dyDescent="0.3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</row>
    <row r="326" spans="1:18" s="57" customFormat="1" x14ac:dyDescent="0.3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</row>
    <row r="327" spans="1:18" s="57" customFormat="1" x14ac:dyDescent="0.3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</row>
    <row r="328" spans="1:18" s="57" customFormat="1" x14ac:dyDescent="0.3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</row>
    <row r="329" spans="1:18" s="57" customFormat="1" x14ac:dyDescent="0.3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</row>
    <row r="330" spans="1:18" s="57" customFormat="1" x14ac:dyDescent="0.3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</row>
    <row r="331" spans="1:18" s="57" customFormat="1" x14ac:dyDescent="0.3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</row>
    <row r="332" spans="1:18" s="57" customFormat="1" x14ac:dyDescent="0.3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</row>
    <row r="333" spans="1:18" s="57" customFormat="1" x14ac:dyDescent="0.3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</row>
    <row r="334" spans="1:18" s="57" customFormat="1" x14ac:dyDescent="0.3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</row>
    <row r="335" spans="1:18" s="57" customFormat="1" x14ac:dyDescent="0.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</row>
    <row r="336" spans="1:18" s="57" customFormat="1" x14ac:dyDescent="0.3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</row>
    <row r="337" spans="1:18" s="57" customFormat="1" x14ac:dyDescent="0.3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</row>
    <row r="338" spans="1:18" s="57" customFormat="1" x14ac:dyDescent="0.3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</row>
    <row r="339" spans="1:18" s="57" customFormat="1" x14ac:dyDescent="0.3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</row>
    <row r="340" spans="1:18" s="57" customFormat="1" x14ac:dyDescent="0.3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</row>
    <row r="341" spans="1:18" s="57" customFormat="1" x14ac:dyDescent="0.3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</row>
    <row r="342" spans="1:18" s="57" customFormat="1" x14ac:dyDescent="0.3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</row>
    <row r="343" spans="1:18" s="57" customFormat="1" x14ac:dyDescent="0.3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</row>
    <row r="344" spans="1:18" s="57" customFormat="1" x14ac:dyDescent="0.3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</row>
    <row r="345" spans="1:18" s="57" customFormat="1" x14ac:dyDescent="0.3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</row>
    <row r="346" spans="1:18" s="57" customFormat="1" x14ac:dyDescent="0.3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</row>
    <row r="347" spans="1:18" s="57" customFormat="1" x14ac:dyDescent="0.3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</row>
    <row r="348" spans="1:18" s="57" customFormat="1" x14ac:dyDescent="0.3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</row>
    <row r="349" spans="1:18" s="57" customFormat="1" x14ac:dyDescent="0.3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</row>
    <row r="350" spans="1:18" s="57" customFormat="1" x14ac:dyDescent="0.3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</row>
    <row r="351" spans="1:18" s="57" customFormat="1" x14ac:dyDescent="0.3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</row>
    <row r="352" spans="1:18" s="57" customFormat="1" x14ac:dyDescent="0.3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</row>
    <row r="353" spans="1:18" s="57" customFormat="1" x14ac:dyDescent="0.3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</row>
    <row r="354" spans="1:18" s="57" customFormat="1" x14ac:dyDescent="0.3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</row>
    <row r="355" spans="1:18" s="57" customFormat="1" x14ac:dyDescent="0.3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</row>
    <row r="356" spans="1:18" s="57" customFormat="1" x14ac:dyDescent="0.3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</row>
    <row r="357" spans="1:18" s="57" customFormat="1" x14ac:dyDescent="0.3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</row>
    <row r="358" spans="1:18" s="57" customFormat="1" x14ac:dyDescent="0.3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</row>
    <row r="359" spans="1:18" s="57" customFormat="1" x14ac:dyDescent="0.3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</row>
    <row r="360" spans="1:18" s="57" customFormat="1" x14ac:dyDescent="0.3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</row>
    <row r="361" spans="1:18" s="57" customFormat="1" x14ac:dyDescent="0.3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</row>
    <row r="362" spans="1:18" s="57" customFormat="1" x14ac:dyDescent="0.3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</row>
    <row r="363" spans="1:18" s="57" customFormat="1" x14ac:dyDescent="0.3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</row>
    <row r="364" spans="1:18" s="57" customFormat="1" x14ac:dyDescent="0.3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</row>
    <row r="365" spans="1:18" s="57" customFormat="1" x14ac:dyDescent="0.3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</row>
    <row r="366" spans="1:18" s="57" customFormat="1" x14ac:dyDescent="0.3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</row>
    <row r="367" spans="1:18" s="57" customFormat="1" x14ac:dyDescent="0.3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</row>
    <row r="368" spans="1:18" s="57" customFormat="1" x14ac:dyDescent="0.3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</row>
    <row r="369" spans="1:18" s="57" customFormat="1" x14ac:dyDescent="0.3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</row>
    <row r="370" spans="1:18" s="57" customFormat="1" x14ac:dyDescent="0.3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</row>
    <row r="371" spans="1:18" s="57" customFormat="1" x14ac:dyDescent="0.3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</row>
    <row r="372" spans="1:18" s="57" customFormat="1" x14ac:dyDescent="0.3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</row>
    <row r="373" spans="1:18" s="57" customFormat="1" x14ac:dyDescent="0.3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</row>
    <row r="374" spans="1:18" s="57" customFormat="1" x14ac:dyDescent="0.3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</row>
    <row r="375" spans="1:18" s="57" customFormat="1" x14ac:dyDescent="0.3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</row>
    <row r="376" spans="1:18" s="57" customFormat="1" x14ac:dyDescent="0.3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</row>
    <row r="377" spans="1:18" s="57" customFormat="1" x14ac:dyDescent="0.3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</row>
    <row r="378" spans="1:18" s="57" customFormat="1" x14ac:dyDescent="0.3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</row>
    <row r="379" spans="1:18" s="57" customFormat="1" x14ac:dyDescent="0.3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</row>
    <row r="380" spans="1:18" s="57" customFormat="1" x14ac:dyDescent="0.3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</row>
    <row r="381" spans="1:18" s="57" customFormat="1" x14ac:dyDescent="0.3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</row>
    <row r="382" spans="1:18" s="57" customFormat="1" x14ac:dyDescent="0.3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</row>
    <row r="383" spans="1:18" s="57" customFormat="1" x14ac:dyDescent="0.3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</row>
    <row r="384" spans="1:18" s="57" customFormat="1" x14ac:dyDescent="0.3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</row>
    <row r="385" spans="1:18" s="57" customFormat="1" x14ac:dyDescent="0.3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</row>
    <row r="386" spans="1:18" s="57" customFormat="1" x14ac:dyDescent="0.3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</row>
    <row r="387" spans="1:18" s="57" customFormat="1" x14ac:dyDescent="0.3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</row>
    <row r="388" spans="1:18" s="57" customFormat="1" x14ac:dyDescent="0.3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</row>
    <row r="389" spans="1:18" s="57" customFormat="1" x14ac:dyDescent="0.3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</row>
    <row r="390" spans="1:18" s="57" customFormat="1" x14ac:dyDescent="0.3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</row>
    <row r="391" spans="1:18" s="57" customFormat="1" x14ac:dyDescent="0.3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</row>
    <row r="392" spans="1:18" s="57" customFormat="1" x14ac:dyDescent="0.3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</row>
    <row r="393" spans="1:18" s="57" customFormat="1" x14ac:dyDescent="0.3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</row>
    <row r="394" spans="1:18" s="57" customFormat="1" x14ac:dyDescent="0.3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</row>
    <row r="395" spans="1:18" s="57" customFormat="1" x14ac:dyDescent="0.3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</row>
    <row r="396" spans="1:18" s="57" customFormat="1" x14ac:dyDescent="0.3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</row>
    <row r="397" spans="1:18" s="57" customFormat="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</row>
    <row r="398" spans="1:18" s="57" customFormat="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</row>
    <row r="399" spans="1:18" s="57" customFormat="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</row>
    <row r="400" spans="1:18" s="57" customFormat="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</row>
    <row r="401" spans="1:18" s="57" customFormat="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</row>
    <row r="402" spans="1:18" s="57" customFormat="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</row>
    <row r="403" spans="1:18" s="57" customFormat="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</row>
    <row r="404" spans="1:18" s="57" customFormat="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</row>
    <row r="405" spans="1:18" s="57" customFormat="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</row>
    <row r="406" spans="1:18" s="57" customFormat="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</row>
    <row r="407" spans="1:18" s="57" customFormat="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</row>
    <row r="408" spans="1:18" s="57" customFormat="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</row>
    <row r="409" spans="1:18" s="57" customFormat="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</row>
    <row r="410" spans="1:18" s="57" customFormat="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</row>
    <row r="411" spans="1:18" s="57" customFormat="1" x14ac:dyDescent="0.3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</row>
    <row r="412" spans="1:18" s="57" customFormat="1" x14ac:dyDescent="0.3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</row>
    <row r="413" spans="1:18" s="57" customFormat="1" x14ac:dyDescent="0.3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</row>
    <row r="414" spans="1:18" s="57" customFormat="1" x14ac:dyDescent="0.3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</row>
    <row r="415" spans="1:18" s="57" customFormat="1" x14ac:dyDescent="0.3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</row>
    <row r="416" spans="1:18" s="57" customFormat="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</row>
    <row r="417" spans="1:18" s="57" customFormat="1" x14ac:dyDescent="0.3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</row>
    <row r="418" spans="1:18" s="57" customFormat="1" x14ac:dyDescent="0.3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</row>
    <row r="419" spans="1:18" s="57" customFormat="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</row>
    <row r="420" spans="1:18" s="57" customFormat="1" x14ac:dyDescent="0.3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</row>
    <row r="421" spans="1:18" s="57" customFormat="1" x14ac:dyDescent="0.3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</row>
    <row r="422" spans="1:18" s="57" customFormat="1" x14ac:dyDescent="0.3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</row>
    <row r="423" spans="1:18" s="57" customFormat="1" x14ac:dyDescent="0.3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</row>
    <row r="424" spans="1:18" s="57" customFormat="1" x14ac:dyDescent="0.3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</row>
    <row r="425" spans="1:18" s="57" customFormat="1" x14ac:dyDescent="0.3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</row>
    <row r="426" spans="1:18" s="57" customFormat="1" x14ac:dyDescent="0.3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</row>
    <row r="427" spans="1:18" s="57" customFormat="1" x14ac:dyDescent="0.3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</row>
    <row r="428" spans="1:18" s="57" customFormat="1" x14ac:dyDescent="0.3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</row>
    <row r="429" spans="1:18" s="57" customFormat="1" x14ac:dyDescent="0.3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</row>
    <row r="430" spans="1:18" s="57" customFormat="1" x14ac:dyDescent="0.3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</row>
    <row r="431" spans="1:18" s="57" customFormat="1" x14ac:dyDescent="0.3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</row>
    <row r="432" spans="1:18" s="57" customFormat="1" x14ac:dyDescent="0.3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</row>
    <row r="433" spans="1:18" s="57" customFormat="1" x14ac:dyDescent="0.3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</row>
    <row r="434" spans="1:18" s="57" customFormat="1" x14ac:dyDescent="0.3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</row>
    <row r="435" spans="1:18" s="57" customFormat="1" x14ac:dyDescent="0.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</row>
    <row r="436" spans="1:18" s="57" customFormat="1" x14ac:dyDescent="0.3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</row>
    <row r="437" spans="1:18" s="57" customFormat="1" x14ac:dyDescent="0.3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</row>
    <row r="438" spans="1:18" s="57" customFormat="1" x14ac:dyDescent="0.3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</row>
    <row r="439" spans="1:18" s="57" customFormat="1" x14ac:dyDescent="0.3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</row>
    <row r="440" spans="1:18" s="57" customFormat="1" x14ac:dyDescent="0.3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</row>
    <row r="441" spans="1:18" s="57" customFormat="1" x14ac:dyDescent="0.3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</row>
    <row r="442" spans="1:18" s="57" customFormat="1" x14ac:dyDescent="0.3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</row>
    <row r="443" spans="1:18" s="57" customFormat="1" x14ac:dyDescent="0.3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</row>
    <row r="444" spans="1:18" s="57" customFormat="1" x14ac:dyDescent="0.3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</row>
    <row r="445" spans="1:18" s="57" customFormat="1" x14ac:dyDescent="0.3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</row>
    <row r="446" spans="1:18" s="57" customFormat="1" x14ac:dyDescent="0.3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</row>
    <row r="447" spans="1:18" s="57" customFormat="1" x14ac:dyDescent="0.3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</row>
    <row r="448" spans="1:18" s="57" customFormat="1" x14ac:dyDescent="0.3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</row>
    <row r="449" spans="1:18" s="57" customFormat="1" x14ac:dyDescent="0.3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</row>
    <row r="450" spans="1:18" s="57" customFormat="1" x14ac:dyDescent="0.3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</row>
    <row r="451" spans="1:18" s="57" customFormat="1" x14ac:dyDescent="0.3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</row>
    <row r="452" spans="1:18" s="57" customFormat="1" x14ac:dyDescent="0.3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</row>
    <row r="453" spans="1:18" s="57" customFormat="1" x14ac:dyDescent="0.3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</row>
    <row r="454" spans="1:18" s="57" customFormat="1" x14ac:dyDescent="0.3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</row>
    <row r="455" spans="1:18" s="57" customFormat="1" x14ac:dyDescent="0.3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</row>
    <row r="456" spans="1:18" s="57" customFormat="1" x14ac:dyDescent="0.3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</row>
    <row r="457" spans="1:18" s="57" customFormat="1" x14ac:dyDescent="0.3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</row>
    <row r="458" spans="1:18" s="57" customFormat="1" x14ac:dyDescent="0.3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</row>
    <row r="459" spans="1:18" s="57" customFormat="1" x14ac:dyDescent="0.3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</row>
    <row r="460" spans="1:18" s="57" customFormat="1" x14ac:dyDescent="0.3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</row>
    <row r="461" spans="1:18" s="57" customFormat="1" x14ac:dyDescent="0.3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</row>
    <row r="462" spans="1:18" s="57" customFormat="1" x14ac:dyDescent="0.3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</row>
    <row r="463" spans="1:18" s="57" customFormat="1" x14ac:dyDescent="0.3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</row>
    <row r="464" spans="1:18" s="57" customFormat="1" x14ac:dyDescent="0.3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</row>
    <row r="465" spans="1:18" s="57" customFormat="1" x14ac:dyDescent="0.3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</row>
    <row r="466" spans="1:18" s="57" customFormat="1" x14ac:dyDescent="0.3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</row>
    <row r="467" spans="1:18" s="57" customFormat="1" x14ac:dyDescent="0.3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</row>
    <row r="468" spans="1:18" s="57" customFormat="1" x14ac:dyDescent="0.3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</row>
    <row r="469" spans="1:18" s="57" customFormat="1" x14ac:dyDescent="0.3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</row>
    <row r="470" spans="1:18" s="57" customFormat="1" x14ac:dyDescent="0.3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</row>
    <row r="471" spans="1:18" s="57" customFormat="1" x14ac:dyDescent="0.3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</row>
    <row r="472" spans="1:18" s="57" customFormat="1" x14ac:dyDescent="0.3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</row>
    <row r="473" spans="1:18" s="57" customFormat="1" x14ac:dyDescent="0.3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</row>
    <row r="474" spans="1:18" s="57" customFormat="1" x14ac:dyDescent="0.3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</row>
    <row r="475" spans="1:18" s="57" customFormat="1" x14ac:dyDescent="0.3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</row>
    <row r="476" spans="1:18" s="57" customFormat="1" x14ac:dyDescent="0.3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</row>
    <row r="477" spans="1:18" s="57" customFormat="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</row>
    <row r="478" spans="1:18" s="57" customFormat="1" x14ac:dyDescent="0.3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</row>
    <row r="479" spans="1:18" s="57" customFormat="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</row>
    <row r="480" spans="1:18" s="57" customFormat="1" x14ac:dyDescent="0.3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</row>
    <row r="481" spans="1:18" s="57" customFormat="1" x14ac:dyDescent="0.3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</row>
    <row r="482" spans="1:18" s="57" customFormat="1" x14ac:dyDescent="0.3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</row>
    <row r="483" spans="1:18" s="57" customFormat="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</row>
    <row r="484" spans="1:18" s="57" customFormat="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</row>
    <row r="485" spans="1:18" s="57" customFormat="1" x14ac:dyDescent="0.3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</row>
    <row r="486" spans="1:18" s="57" customFormat="1" x14ac:dyDescent="0.3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</row>
    <row r="487" spans="1:18" s="57" customFormat="1" x14ac:dyDescent="0.3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</row>
    <row r="488" spans="1:18" s="57" customFormat="1" x14ac:dyDescent="0.3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</row>
    <row r="489" spans="1:18" s="57" customFormat="1" x14ac:dyDescent="0.3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</row>
    <row r="490" spans="1:18" s="57" customFormat="1" x14ac:dyDescent="0.3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</row>
    <row r="491" spans="1:18" s="57" customFormat="1" x14ac:dyDescent="0.3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</row>
    <row r="492" spans="1:18" s="57" customFormat="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</row>
    <row r="493" spans="1:18" s="57" customFormat="1" x14ac:dyDescent="0.3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</row>
    <row r="494" spans="1:18" s="57" customFormat="1" x14ac:dyDescent="0.3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</row>
    <row r="495" spans="1:18" s="57" customFormat="1" x14ac:dyDescent="0.3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</row>
    <row r="496" spans="1:18" s="57" customFormat="1" x14ac:dyDescent="0.3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</row>
    <row r="497" spans="1:18" s="57" customFormat="1" x14ac:dyDescent="0.3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</row>
    <row r="498" spans="1:18" s="57" customFormat="1" x14ac:dyDescent="0.3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</row>
    <row r="499" spans="1:18" s="57" customFormat="1" x14ac:dyDescent="0.3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</row>
    <row r="500" spans="1:18" s="57" customFormat="1" x14ac:dyDescent="0.3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</row>
    <row r="501" spans="1:18" s="57" customFormat="1" x14ac:dyDescent="0.3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</row>
    <row r="502" spans="1:18" s="57" customFormat="1" x14ac:dyDescent="0.3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</row>
    <row r="503" spans="1:18" s="57" customFormat="1" x14ac:dyDescent="0.3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</row>
    <row r="504" spans="1:18" s="57" customFormat="1" x14ac:dyDescent="0.3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</row>
    <row r="505" spans="1:18" s="57" customFormat="1" x14ac:dyDescent="0.3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</row>
    <row r="506" spans="1:18" s="57" customFormat="1" x14ac:dyDescent="0.3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</row>
    <row r="507" spans="1:18" s="57" customFormat="1" x14ac:dyDescent="0.3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</row>
    <row r="508" spans="1:18" s="57" customFormat="1" x14ac:dyDescent="0.3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</row>
    <row r="509" spans="1:18" s="57" customFormat="1" x14ac:dyDescent="0.3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</row>
    <row r="510" spans="1:18" s="57" customFormat="1" x14ac:dyDescent="0.3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</row>
    <row r="511" spans="1:18" s="57" customFormat="1" x14ac:dyDescent="0.3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</row>
    <row r="512" spans="1:18" s="57" customFormat="1" x14ac:dyDescent="0.3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</row>
    <row r="513" spans="1:18" s="57" customFormat="1" x14ac:dyDescent="0.3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</row>
    <row r="514" spans="1:18" s="57" customFormat="1" x14ac:dyDescent="0.3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</row>
    <row r="515" spans="1:18" s="57" customFormat="1" x14ac:dyDescent="0.3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</row>
    <row r="516" spans="1:18" s="57" customFormat="1" x14ac:dyDescent="0.3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</row>
    <row r="517" spans="1:18" s="57" customFormat="1" x14ac:dyDescent="0.3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</row>
    <row r="518" spans="1:18" s="57" customFormat="1" x14ac:dyDescent="0.3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</row>
    <row r="519" spans="1:18" s="57" customFormat="1" x14ac:dyDescent="0.3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</row>
    <row r="520" spans="1:18" s="57" customFormat="1" x14ac:dyDescent="0.3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</row>
    <row r="521" spans="1:18" s="57" customFormat="1" x14ac:dyDescent="0.3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</row>
    <row r="522" spans="1:18" s="57" customFormat="1" x14ac:dyDescent="0.3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</row>
    <row r="523" spans="1:18" s="57" customFormat="1" x14ac:dyDescent="0.3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</row>
    <row r="524" spans="1:18" s="57" customFormat="1" x14ac:dyDescent="0.3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</row>
    <row r="525" spans="1:18" s="57" customFormat="1" x14ac:dyDescent="0.3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</row>
    <row r="526" spans="1:18" s="57" customFormat="1" x14ac:dyDescent="0.3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</row>
    <row r="527" spans="1:18" s="57" customFormat="1" x14ac:dyDescent="0.3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</row>
    <row r="528" spans="1:18" s="57" customFormat="1" x14ac:dyDescent="0.3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</row>
    <row r="529" spans="1:18" s="57" customFormat="1" x14ac:dyDescent="0.3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</row>
    <row r="530" spans="1:18" s="57" customFormat="1" x14ac:dyDescent="0.3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</row>
    <row r="531" spans="1:18" s="57" customFormat="1" x14ac:dyDescent="0.3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</row>
    <row r="532" spans="1:18" s="57" customFormat="1" x14ac:dyDescent="0.3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</row>
    <row r="533" spans="1:18" s="57" customFormat="1" x14ac:dyDescent="0.3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</row>
    <row r="534" spans="1:18" s="57" customFormat="1" x14ac:dyDescent="0.3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</row>
    <row r="535" spans="1:18" s="57" customFormat="1" x14ac:dyDescent="0.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</row>
    <row r="536" spans="1:18" s="57" customFormat="1" x14ac:dyDescent="0.3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</row>
    <row r="537" spans="1:18" s="57" customFormat="1" x14ac:dyDescent="0.3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</row>
    <row r="538" spans="1:18" s="57" customFormat="1" x14ac:dyDescent="0.3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</row>
    <row r="539" spans="1:18" s="57" customFormat="1" x14ac:dyDescent="0.3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</row>
    <row r="540" spans="1:18" s="57" customFormat="1" x14ac:dyDescent="0.3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</row>
    <row r="541" spans="1:18" s="57" customFormat="1" x14ac:dyDescent="0.3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</row>
    <row r="542" spans="1:18" s="57" customFormat="1" x14ac:dyDescent="0.3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</row>
    <row r="543" spans="1:18" s="57" customFormat="1" x14ac:dyDescent="0.3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</row>
    <row r="544" spans="1:18" s="57" customFormat="1" x14ac:dyDescent="0.3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</row>
    <row r="545" spans="1:18" s="57" customFormat="1" x14ac:dyDescent="0.3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</row>
    <row r="546" spans="1:18" s="57" customFormat="1" x14ac:dyDescent="0.3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</row>
    <row r="547" spans="1:18" s="57" customFormat="1" x14ac:dyDescent="0.3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</row>
    <row r="548" spans="1:18" s="57" customFormat="1" x14ac:dyDescent="0.3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</row>
    <row r="549" spans="1:18" s="57" customFormat="1" x14ac:dyDescent="0.3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</row>
    <row r="550" spans="1:18" s="57" customFormat="1" x14ac:dyDescent="0.3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</row>
    <row r="551" spans="1:18" s="57" customFormat="1" x14ac:dyDescent="0.3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</row>
    <row r="552" spans="1:18" s="57" customFormat="1" x14ac:dyDescent="0.3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</row>
    <row r="553" spans="1:18" s="57" customFormat="1" x14ac:dyDescent="0.3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</row>
    <row r="554" spans="1:18" s="57" customFormat="1" x14ac:dyDescent="0.3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</row>
    <row r="555" spans="1:18" s="57" customFormat="1" x14ac:dyDescent="0.3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</row>
    <row r="556" spans="1:18" s="57" customFormat="1" x14ac:dyDescent="0.3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</row>
    <row r="557" spans="1:18" s="57" customFormat="1" x14ac:dyDescent="0.3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</row>
    <row r="558" spans="1:18" s="57" customFormat="1" x14ac:dyDescent="0.3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</row>
    <row r="559" spans="1:18" s="57" customFormat="1" x14ac:dyDescent="0.3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</row>
    <row r="560" spans="1:18" s="57" customFormat="1" x14ac:dyDescent="0.3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</row>
    <row r="561" spans="1:18" s="57" customFormat="1" x14ac:dyDescent="0.3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</row>
    <row r="562" spans="1:18" s="57" customFormat="1" x14ac:dyDescent="0.3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</row>
    <row r="563" spans="1:18" s="57" customFormat="1" x14ac:dyDescent="0.3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</row>
    <row r="564" spans="1:18" s="57" customFormat="1" x14ac:dyDescent="0.3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</row>
    <row r="565" spans="1:18" s="57" customFormat="1" x14ac:dyDescent="0.3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</row>
    <row r="566" spans="1:18" s="57" customFormat="1" x14ac:dyDescent="0.3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</row>
    <row r="567" spans="1:18" s="57" customFormat="1" x14ac:dyDescent="0.3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</row>
    <row r="568" spans="1:18" s="57" customFormat="1" x14ac:dyDescent="0.3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</row>
    <row r="569" spans="1:18" s="57" customFormat="1" x14ac:dyDescent="0.3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</row>
    <row r="570" spans="1:18" s="57" customFormat="1" x14ac:dyDescent="0.3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</row>
    <row r="571" spans="1:18" s="57" customFormat="1" x14ac:dyDescent="0.3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</row>
    <row r="572" spans="1:18" s="57" customFormat="1" x14ac:dyDescent="0.3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</row>
    <row r="573" spans="1:18" s="57" customFormat="1" x14ac:dyDescent="0.3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</row>
    <row r="574" spans="1:18" s="57" customFormat="1" x14ac:dyDescent="0.3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</row>
    <row r="575" spans="1:18" s="57" customFormat="1" x14ac:dyDescent="0.3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</row>
    <row r="576" spans="1:18" s="57" customFormat="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</row>
    <row r="577" spans="1:18" s="57" customFormat="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</row>
    <row r="578" spans="1:18" s="57" customFormat="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</row>
    <row r="579" spans="1:18" s="57" customFormat="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</row>
    <row r="580" spans="1:18" s="57" customFormat="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</row>
    <row r="581" spans="1:18" s="57" customFormat="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</row>
    <row r="582" spans="1:18" s="57" customFormat="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</row>
    <row r="583" spans="1:18" s="57" customFormat="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</row>
    <row r="584" spans="1:18" s="57" customFormat="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</row>
    <row r="585" spans="1:18" s="57" customFormat="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</row>
    <row r="586" spans="1:18" s="57" customFormat="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</row>
    <row r="587" spans="1:18" s="57" customFormat="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</row>
    <row r="588" spans="1:18" s="57" customFormat="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</row>
    <row r="589" spans="1:18" s="57" customFormat="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</row>
    <row r="590" spans="1:18" s="57" customFormat="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</row>
    <row r="591" spans="1:18" s="57" customFormat="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</row>
    <row r="592" spans="1:18" s="57" customFormat="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</row>
    <row r="593" spans="1:18" s="57" customFormat="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</row>
    <row r="594" spans="1:18" s="57" customFormat="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</row>
    <row r="595" spans="1:18" s="57" customFormat="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</row>
    <row r="596" spans="1:18" s="57" customFormat="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</row>
    <row r="597" spans="1:18" s="57" customFormat="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</row>
    <row r="598" spans="1:18" s="57" customFormat="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</row>
    <row r="599" spans="1:18" s="57" customFormat="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</row>
    <row r="600" spans="1:18" s="57" customFormat="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</row>
    <row r="601" spans="1:18" s="57" customFormat="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</row>
    <row r="602" spans="1:18" s="57" customFormat="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</row>
    <row r="603" spans="1:18" s="57" customFormat="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</row>
    <row r="604" spans="1:18" s="57" customFormat="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</row>
    <row r="605" spans="1:18" s="57" customFormat="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</row>
    <row r="606" spans="1:18" s="57" customFormat="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</row>
    <row r="607" spans="1:18" s="57" customFormat="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</row>
    <row r="608" spans="1:18" s="57" customFormat="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</row>
    <row r="609" spans="1:18" s="57" customFormat="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</row>
    <row r="610" spans="1:18" s="57" customFormat="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</row>
    <row r="611" spans="1:18" s="57" customFormat="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</row>
    <row r="612" spans="1:18" s="57" customFormat="1" x14ac:dyDescent="0.3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</row>
    <row r="613" spans="1:18" s="57" customFormat="1" x14ac:dyDescent="0.3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</row>
    <row r="614" spans="1:18" s="57" customFormat="1" x14ac:dyDescent="0.3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</row>
    <row r="615" spans="1:18" s="57" customFormat="1" x14ac:dyDescent="0.3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</row>
    <row r="616" spans="1:18" s="57" customFormat="1" x14ac:dyDescent="0.3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</row>
    <row r="617" spans="1:18" s="57" customFormat="1" x14ac:dyDescent="0.3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</row>
    <row r="618" spans="1:18" s="57" customFormat="1" x14ac:dyDescent="0.3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</row>
    <row r="619" spans="1:18" s="57" customFormat="1" x14ac:dyDescent="0.3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</row>
    <row r="620" spans="1:18" s="57" customFormat="1" x14ac:dyDescent="0.3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</row>
    <row r="621" spans="1:18" s="57" customFormat="1" x14ac:dyDescent="0.3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</row>
    <row r="622" spans="1:18" s="57" customFormat="1" x14ac:dyDescent="0.3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</row>
    <row r="623" spans="1:18" s="57" customFormat="1" x14ac:dyDescent="0.3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</row>
    <row r="624" spans="1:18" s="57" customFormat="1" x14ac:dyDescent="0.3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</row>
    <row r="625" spans="1:18" s="57" customFormat="1" x14ac:dyDescent="0.3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</row>
    <row r="626" spans="1:18" s="57" customFormat="1" x14ac:dyDescent="0.3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</row>
    <row r="627" spans="1:18" s="57" customFormat="1" x14ac:dyDescent="0.3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</row>
    <row r="628" spans="1:18" s="57" customFormat="1" x14ac:dyDescent="0.3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</row>
    <row r="629" spans="1:18" s="57" customFormat="1" x14ac:dyDescent="0.3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</row>
    <row r="630" spans="1:18" s="57" customFormat="1" x14ac:dyDescent="0.3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</row>
    <row r="631" spans="1:18" s="57" customFormat="1" x14ac:dyDescent="0.3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</row>
    <row r="632" spans="1:18" s="57" customFormat="1" x14ac:dyDescent="0.3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</row>
    <row r="633" spans="1:18" s="57" customFormat="1" x14ac:dyDescent="0.3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</row>
    <row r="634" spans="1:18" s="57" customFormat="1" x14ac:dyDescent="0.3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</row>
    <row r="635" spans="1:18" s="57" customFormat="1" x14ac:dyDescent="0.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</row>
    <row r="636" spans="1:18" s="57" customFormat="1" x14ac:dyDescent="0.3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</row>
    <row r="637" spans="1:18" s="57" customFormat="1" x14ac:dyDescent="0.3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</row>
    <row r="638" spans="1:18" s="57" customFormat="1" x14ac:dyDescent="0.3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</row>
    <row r="639" spans="1:18" s="57" customFormat="1" x14ac:dyDescent="0.3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</row>
    <row r="640" spans="1:18" s="57" customFormat="1" x14ac:dyDescent="0.3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</row>
    <row r="641" spans="1:18" s="57" customFormat="1" x14ac:dyDescent="0.3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</row>
    <row r="642" spans="1:18" s="57" customFormat="1" x14ac:dyDescent="0.3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</row>
    <row r="643" spans="1:18" s="57" customFormat="1" x14ac:dyDescent="0.3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</row>
    <row r="644" spans="1:18" s="57" customFormat="1" x14ac:dyDescent="0.3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</row>
    <row r="645" spans="1:18" s="57" customFormat="1" x14ac:dyDescent="0.3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</row>
    <row r="646" spans="1:18" s="57" customFormat="1" x14ac:dyDescent="0.3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</row>
    <row r="647" spans="1:18" s="57" customFormat="1" x14ac:dyDescent="0.3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</row>
    <row r="648" spans="1:18" s="57" customFormat="1" x14ac:dyDescent="0.3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</row>
    <row r="649" spans="1:18" s="57" customFormat="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</row>
    <row r="650" spans="1:18" s="57" customFormat="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</row>
    <row r="651" spans="1:18" s="57" customFormat="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</row>
    <row r="652" spans="1:18" s="57" customFormat="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</row>
    <row r="653" spans="1:18" s="57" customFormat="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</row>
    <row r="654" spans="1:18" s="57" customFormat="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</row>
    <row r="655" spans="1:18" s="57" customFormat="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</row>
    <row r="656" spans="1:18" s="57" customFormat="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</row>
    <row r="657" spans="1:18" s="57" customFormat="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</row>
    <row r="658" spans="1:18" s="57" customFormat="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</row>
    <row r="659" spans="1:18" s="57" customFormat="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</row>
    <row r="660" spans="1:18" s="57" customFormat="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</row>
    <row r="661" spans="1:18" s="57" customFormat="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</row>
    <row r="662" spans="1:18" s="57" customFormat="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</row>
    <row r="663" spans="1:18" s="57" customFormat="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</row>
    <row r="664" spans="1:18" s="57" customFormat="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</row>
    <row r="665" spans="1:18" s="57" customFormat="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</row>
    <row r="666" spans="1:18" s="57" customFormat="1" x14ac:dyDescent="0.3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</row>
    <row r="667" spans="1:18" s="57" customFormat="1" x14ac:dyDescent="0.3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</row>
    <row r="668" spans="1:18" s="57" customFormat="1" x14ac:dyDescent="0.3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</row>
    <row r="669" spans="1:18" s="57" customFormat="1" x14ac:dyDescent="0.3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</row>
    <row r="670" spans="1:18" s="57" customFormat="1" x14ac:dyDescent="0.3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</row>
    <row r="671" spans="1:18" s="57" customFormat="1" x14ac:dyDescent="0.3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</row>
    <row r="672" spans="1:18" s="57" customFormat="1" x14ac:dyDescent="0.3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</row>
    <row r="673" spans="1:18" s="57" customFormat="1" x14ac:dyDescent="0.3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</row>
    <row r="674" spans="1:18" s="57" customFormat="1" x14ac:dyDescent="0.3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</row>
    <row r="675" spans="1:18" s="57" customFormat="1" x14ac:dyDescent="0.3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</row>
    <row r="676" spans="1:18" s="57" customFormat="1" x14ac:dyDescent="0.3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</row>
    <row r="677" spans="1:18" s="57" customFormat="1" x14ac:dyDescent="0.3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</row>
    <row r="678" spans="1:18" s="57" customFormat="1" x14ac:dyDescent="0.3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</row>
    <row r="679" spans="1:18" s="57" customFormat="1" x14ac:dyDescent="0.3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</row>
    <row r="680" spans="1:18" s="57" customFormat="1" x14ac:dyDescent="0.3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</row>
    <row r="681" spans="1:18" s="57" customFormat="1" x14ac:dyDescent="0.3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</row>
    <row r="682" spans="1:18" s="57" customFormat="1" x14ac:dyDescent="0.3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</row>
    <row r="683" spans="1:18" s="57" customFormat="1" x14ac:dyDescent="0.3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</row>
    <row r="684" spans="1:18" s="57" customFormat="1" x14ac:dyDescent="0.3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</row>
    <row r="685" spans="1:18" s="57" customFormat="1" x14ac:dyDescent="0.3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</row>
    <row r="686" spans="1:18" s="57" customFormat="1" x14ac:dyDescent="0.3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</row>
    <row r="687" spans="1:18" s="57" customFormat="1" x14ac:dyDescent="0.3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</row>
    <row r="688" spans="1:18" s="57" customFormat="1" x14ac:dyDescent="0.3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</row>
    <row r="689" spans="1:18" s="57" customFormat="1" x14ac:dyDescent="0.3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</row>
    <row r="690" spans="1:18" s="57" customFormat="1" x14ac:dyDescent="0.3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</row>
    <row r="691" spans="1:18" s="57" customFormat="1" x14ac:dyDescent="0.3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</row>
    <row r="692" spans="1:18" s="57" customFormat="1" x14ac:dyDescent="0.3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</row>
    <row r="693" spans="1:18" s="57" customFormat="1" x14ac:dyDescent="0.3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</row>
    <row r="694" spans="1:18" s="57" customFormat="1" x14ac:dyDescent="0.3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</row>
    <row r="695" spans="1:18" s="57" customFormat="1" x14ac:dyDescent="0.3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</row>
    <row r="696" spans="1:18" s="57" customFormat="1" x14ac:dyDescent="0.3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</row>
    <row r="697" spans="1:18" s="57" customFormat="1" x14ac:dyDescent="0.3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</row>
    <row r="698" spans="1:18" s="57" customFormat="1" x14ac:dyDescent="0.3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</row>
    <row r="699" spans="1:18" s="57" customFormat="1" x14ac:dyDescent="0.3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</row>
    <row r="700" spans="1:18" s="57" customFormat="1" x14ac:dyDescent="0.3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</row>
    <row r="701" spans="1:18" s="57" customFormat="1" x14ac:dyDescent="0.3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</row>
    <row r="702" spans="1:18" s="57" customFormat="1" x14ac:dyDescent="0.3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</row>
    <row r="703" spans="1:18" s="57" customFormat="1" x14ac:dyDescent="0.3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</row>
    <row r="704" spans="1:18" s="57" customFormat="1" x14ac:dyDescent="0.3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</row>
    <row r="705" spans="1:18" s="57" customFormat="1" x14ac:dyDescent="0.3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</row>
    <row r="706" spans="1:18" s="57" customFormat="1" x14ac:dyDescent="0.3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</row>
    <row r="707" spans="1:18" s="57" customFormat="1" x14ac:dyDescent="0.3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</row>
    <row r="708" spans="1:18" s="57" customFormat="1" x14ac:dyDescent="0.3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</row>
    <row r="709" spans="1:18" s="57" customFormat="1" x14ac:dyDescent="0.3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</row>
    <row r="710" spans="1:18" s="57" customFormat="1" x14ac:dyDescent="0.3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</row>
    <row r="711" spans="1:18" s="57" customFormat="1" x14ac:dyDescent="0.3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</row>
    <row r="712" spans="1:18" s="57" customFormat="1" x14ac:dyDescent="0.3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</row>
    <row r="713" spans="1:18" s="57" customFormat="1" x14ac:dyDescent="0.3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</row>
    <row r="714" spans="1:18" s="57" customFormat="1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</row>
    <row r="715" spans="1:18" s="57" customFormat="1" x14ac:dyDescent="0.3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</row>
    <row r="716" spans="1:18" s="57" customFormat="1" x14ac:dyDescent="0.3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</row>
    <row r="717" spans="1:18" s="57" customFormat="1" x14ac:dyDescent="0.3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</row>
    <row r="718" spans="1:18" s="57" customFormat="1" x14ac:dyDescent="0.3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</row>
    <row r="719" spans="1:18" s="57" customFormat="1" x14ac:dyDescent="0.3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</row>
    <row r="720" spans="1:18" s="57" customFormat="1" x14ac:dyDescent="0.3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</row>
    <row r="721" spans="1:18" s="57" customFormat="1" x14ac:dyDescent="0.3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</row>
    <row r="722" spans="1:18" s="57" customFormat="1" x14ac:dyDescent="0.3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</row>
    <row r="723" spans="1:18" s="57" customFormat="1" x14ac:dyDescent="0.3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</row>
    <row r="724" spans="1:18" s="57" customFormat="1" x14ac:dyDescent="0.3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</row>
    <row r="725" spans="1:18" s="57" customFormat="1" x14ac:dyDescent="0.3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</row>
    <row r="726" spans="1:18" s="57" customFormat="1" x14ac:dyDescent="0.3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</row>
    <row r="727" spans="1:18" s="57" customFormat="1" x14ac:dyDescent="0.3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</row>
    <row r="728" spans="1:18" s="57" customFormat="1" x14ac:dyDescent="0.3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</row>
    <row r="729" spans="1:18" s="57" customFormat="1" x14ac:dyDescent="0.3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</row>
    <row r="730" spans="1:18" s="57" customFormat="1" x14ac:dyDescent="0.3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</row>
    <row r="731" spans="1:18" s="57" customFormat="1" x14ac:dyDescent="0.3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</row>
    <row r="732" spans="1:18" s="57" customFormat="1" x14ac:dyDescent="0.3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</row>
    <row r="733" spans="1:18" s="57" customFormat="1" x14ac:dyDescent="0.3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</row>
    <row r="734" spans="1:18" s="57" customFormat="1" x14ac:dyDescent="0.3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</row>
    <row r="735" spans="1:18" s="57" customFormat="1" x14ac:dyDescent="0.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</row>
    <row r="736" spans="1:18" s="57" customFormat="1" x14ac:dyDescent="0.3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</row>
    <row r="737" spans="1:18" s="57" customFormat="1" x14ac:dyDescent="0.3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</row>
    <row r="738" spans="1:18" s="57" customFormat="1" x14ac:dyDescent="0.3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</row>
    <row r="739" spans="1:18" s="57" customFormat="1" x14ac:dyDescent="0.3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</row>
    <row r="740" spans="1:18" s="57" customFormat="1" x14ac:dyDescent="0.3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</row>
    <row r="741" spans="1:18" s="57" customFormat="1" x14ac:dyDescent="0.3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</row>
    <row r="742" spans="1:18" s="57" customFormat="1" x14ac:dyDescent="0.3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</row>
    <row r="743" spans="1:18" s="57" customFormat="1" x14ac:dyDescent="0.3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</row>
    <row r="744" spans="1:18" s="57" customFormat="1" x14ac:dyDescent="0.3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</row>
    <row r="745" spans="1:18" s="57" customFormat="1" x14ac:dyDescent="0.3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</row>
    <row r="746" spans="1:18" s="57" customFormat="1" x14ac:dyDescent="0.3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</row>
    <row r="747" spans="1:18" s="57" customFormat="1" x14ac:dyDescent="0.3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</row>
    <row r="748" spans="1:18" s="57" customFormat="1" x14ac:dyDescent="0.3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</row>
    <row r="749" spans="1:18" s="57" customFormat="1" x14ac:dyDescent="0.3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</row>
    <row r="750" spans="1:18" s="57" customFormat="1" x14ac:dyDescent="0.3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</row>
    <row r="751" spans="1:18" s="57" customFormat="1" x14ac:dyDescent="0.3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</row>
    <row r="752" spans="1:18" s="57" customFormat="1" x14ac:dyDescent="0.3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</row>
    <row r="753" spans="1:18" s="57" customFormat="1" x14ac:dyDescent="0.3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</row>
    <row r="754" spans="1:18" s="57" customFormat="1" x14ac:dyDescent="0.3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</row>
    <row r="755" spans="1:18" s="57" customFormat="1" x14ac:dyDescent="0.3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</row>
    <row r="756" spans="1:18" s="57" customFormat="1" x14ac:dyDescent="0.3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</row>
    <row r="757" spans="1:18" s="57" customFormat="1" x14ac:dyDescent="0.3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</row>
    <row r="758" spans="1:18" s="57" customFormat="1" x14ac:dyDescent="0.3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</row>
    <row r="759" spans="1:18" s="57" customFormat="1" x14ac:dyDescent="0.3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</row>
    <row r="760" spans="1:18" s="57" customFormat="1" x14ac:dyDescent="0.3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</row>
    <row r="761" spans="1:18" s="57" customFormat="1" x14ac:dyDescent="0.3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</row>
    <row r="762" spans="1:18" s="57" customFormat="1" x14ac:dyDescent="0.3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</row>
    <row r="763" spans="1:18" s="57" customFormat="1" x14ac:dyDescent="0.3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</row>
    <row r="764" spans="1:18" s="57" customFormat="1" x14ac:dyDescent="0.3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</row>
    <row r="765" spans="1:18" s="57" customFormat="1" x14ac:dyDescent="0.3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</row>
    <row r="766" spans="1:18" s="57" customFormat="1" x14ac:dyDescent="0.3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</row>
    <row r="767" spans="1:18" s="57" customFormat="1" x14ac:dyDescent="0.3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</row>
    <row r="768" spans="1:18" s="57" customFormat="1" x14ac:dyDescent="0.3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</row>
    <row r="769" spans="1:18" s="57" customFormat="1" x14ac:dyDescent="0.3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</row>
    <row r="770" spans="1:18" s="57" customFormat="1" x14ac:dyDescent="0.3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</row>
    <row r="771" spans="1:18" s="57" customFormat="1" x14ac:dyDescent="0.3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</row>
    <row r="772" spans="1:18" s="57" customFormat="1" x14ac:dyDescent="0.3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</row>
    <row r="773" spans="1:18" s="57" customFormat="1" x14ac:dyDescent="0.3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</row>
    <row r="774" spans="1:18" s="57" customFormat="1" x14ac:dyDescent="0.3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</row>
    <row r="775" spans="1:18" s="57" customFormat="1" x14ac:dyDescent="0.3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</row>
    <row r="776" spans="1:18" s="57" customFormat="1" x14ac:dyDescent="0.3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</row>
    <row r="777" spans="1:18" s="57" customFormat="1" x14ac:dyDescent="0.3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</row>
    <row r="778" spans="1:18" s="57" customFormat="1" x14ac:dyDescent="0.3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</row>
    <row r="779" spans="1:18" s="57" customFormat="1" x14ac:dyDescent="0.3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</row>
    <row r="780" spans="1:18" s="57" customFormat="1" x14ac:dyDescent="0.3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</row>
    <row r="781" spans="1:18" s="57" customFormat="1" x14ac:dyDescent="0.3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</row>
    <row r="782" spans="1:18" s="57" customFormat="1" x14ac:dyDescent="0.3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</row>
    <row r="783" spans="1:18" s="57" customFormat="1" x14ac:dyDescent="0.3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</row>
    <row r="784" spans="1:18" s="57" customFormat="1" x14ac:dyDescent="0.3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</row>
    <row r="785" spans="1:18" s="57" customFormat="1" x14ac:dyDescent="0.3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</row>
    <row r="786" spans="1:18" s="57" customFormat="1" x14ac:dyDescent="0.3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</row>
    <row r="787" spans="1:18" s="57" customFormat="1" x14ac:dyDescent="0.3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</row>
    <row r="788" spans="1:18" s="57" customFormat="1" x14ac:dyDescent="0.3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</row>
    <row r="789" spans="1:18" s="57" customFormat="1" x14ac:dyDescent="0.3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</row>
    <row r="790" spans="1:18" s="57" customFormat="1" x14ac:dyDescent="0.3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</row>
    <row r="791" spans="1:18" s="57" customFormat="1" x14ac:dyDescent="0.3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</row>
    <row r="792" spans="1:18" s="57" customFormat="1" x14ac:dyDescent="0.3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</row>
    <row r="793" spans="1:18" s="57" customFormat="1" x14ac:dyDescent="0.3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</row>
    <row r="794" spans="1:18" s="57" customFormat="1" x14ac:dyDescent="0.3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</row>
    <row r="795" spans="1:18" s="57" customFormat="1" x14ac:dyDescent="0.3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</row>
    <row r="796" spans="1:18" s="57" customFormat="1" x14ac:dyDescent="0.3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</row>
    <row r="797" spans="1:18" s="57" customFormat="1" x14ac:dyDescent="0.3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</row>
    <row r="798" spans="1:18" s="57" customFormat="1" x14ac:dyDescent="0.3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</row>
    <row r="799" spans="1:18" s="57" customFormat="1" x14ac:dyDescent="0.3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</row>
    <row r="800" spans="1:18" s="57" customFormat="1" x14ac:dyDescent="0.3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</row>
    <row r="801" spans="1:18" s="57" customFormat="1" x14ac:dyDescent="0.3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</row>
    <row r="802" spans="1:18" s="57" customFormat="1" x14ac:dyDescent="0.3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</row>
    <row r="803" spans="1:18" s="57" customFormat="1" x14ac:dyDescent="0.3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</row>
    <row r="804" spans="1:18" s="57" customFormat="1" x14ac:dyDescent="0.3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</row>
    <row r="805" spans="1:18" s="57" customFormat="1" x14ac:dyDescent="0.3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</row>
    <row r="806" spans="1:18" s="57" customFormat="1" x14ac:dyDescent="0.3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</row>
    <row r="807" spans="1:18" s="57" customFormat="1" x14ac:dyDescent="0.3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</row>
    <row r="808" spans="1:18" s="57" customFormat="1" x14ac:dyDescent="0.3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</row>
    <row r="809" spans="1:18" s="57" customFormat="1" x14ac:dyDescent="0.3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</row>
    <row r="810" spans="1:18" s="57" customFormat="1" x14ac:dyDescent="0.3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</row>
    <row r="811" spans="1:18" s="57" customFormat="1" x14ac:dyDescent="0.3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</row>
    <row r="812" spans="1:18" s="57" customFormat="1" x14ac:dyDescent="0.3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</row>
    <row r="813" spans="1:18" s="57" customFormat="1" x14ac:dyDescent="0.3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</row>
    <row r="814" spans="1:18" s="57" customFormat="1" x14ac:dyDescent="0.3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</row>
    <row r="815" spans="1:18" s="57" customFormat="1" x14ac:dyDescent="0.3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</row>
    <row r="816" spans="1:18" s="57" customFormat="1" x14ac:dyDescent="0.3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</row>
    <row r="817" spans="1:18" s="57" customFormat="1" x14ac:dyDescent="0.3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</row>
    <row r="818" spans="1:18" s="57" customFormat="1" x14ac:dyDescent="0.3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</row>
    <row r="819" spans="1:18" s="57" customFormat="1" x14ac:dyDescent="0.3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</row>
    <row r="820" spans="1:18" s="57" customFormat="1" x14ac:dyDescent="0.3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</row>
    <row r="821" spans="1:18" s="57" customFormat="1" x14ac:dyDescent="0.3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</row>
    <row r="822" spans="1:18" s="57" customFormat="1" x14ac:dyDescent="0.3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</row>
    <row r="823" spans="1:18" s="57" customFormat="1" x14ac:dyDescent="0.3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</row>
    <row r="824" spans="1:18" s="57" customFormat="1" x14ac:dyDescent="0.3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</row>
    <row r="825" spans="1:18" s="57" customFormat="1" x14ac:dyDescent="0.3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</row>
    <row r="826" spans="1:18" s="57" customFormat="1" x14ac:dyDescent="0.3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</row>
    <row r="827" spans="1:18" s="57" customFormat="1" x14ac:dyDescent="0.3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</row>
    <row r="828" spans="1:18" s="57" customFormat="1" x14ac:dyDescent="0.3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</row>
    <row r="829" spans="1:18" s="57" customFormat="1" x14ac:dyDescent="0.3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</row>
    <row r="830" spans="1:18" s="57" customFormat="1" x14ac:dyDescent="0.3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</row>
    <row r="831" spans="1:18" s="57" customFormat="1" x14ac:dyDescent="0.3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</row>
    <row r="832" spans="1:18" s="57" customFormat="1" x14ac:dyDescent="0.3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</row>
    <row r="833" spans="1:18" s="57" customFormat="1" x14ac:dyDescent="0.3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</row>
    <row r="834" spans="1:18" s="57" customFormat="1" x14ac:dyDescent="0.3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</row>
    <row r="835" spans="1:18" s="57" customFormat="1" x14ac:dyDescent="0.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</row>
    <row r="836" spans="1:18" s="57" customFormat="1" x14ac:dyDescent="0.3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</row>
    <row r="837" spans="1:18" s="57" customFormat="1" x14ac:dyDescent="0.3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</row>
    <row r="838" spans="1:18" s="57" customFormat="1" x14ac:dyDescent="0.3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</row>
    <row r="839" spans="1:18" s="57" customFormat="1" x14ac:dyDescent="0.3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</row>
    <row r="840" spans="1:18" s="57" customFormat="1" x14ac:dyDescent="0.3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</row>
    <row r="841" spans="1:18" s="57" customFormat="1" x14ac:dyDescent="0.3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</row>
    <row r="842" spans="1:18" s="57" customFormat="1" x14ac:dyDescent="0.3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</row>
    <row r="843" spans="1:18" s="57" customFormat="1" x14ac:dyDescent="0.3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</row>
    <row r="844" spans="1:18" s="57" customFormat="1" x14ac:dyDescent="0.3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</row>
    <row r="845" spans="1:18" s="57" customFormat="1" x14ac:dyDescent="0.3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</row>
    <row r="846" spans="1:18" s="57" customFormat="1" x14ac:dyDescent="0.3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</row>
    <row r="847" spans="1:18" s="57" customFormat="1" x14ac:dyDescent="0.3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</row>
    <row r="848" spans="1:18" s="57" customFormat="1" x14ac:dyDescent="0.3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</row>
    <row r="849" spans="1:18" s="57" customFormat="1" x14ac:dyDescent="0.3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</row>
    <row r="850" spans="1:18" s="57" customFormat="1" x14ac:dyDescent="0.3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</row>
    <row r="851" spans="1:18" s="57" customFormat="1" x14ac:dyDescent="0.3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</row>
    <row r="852" spans="1:18" s="57" customFormat="1" x14ac:dyDescent="0.3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</row>
    <row r="853" spans="1:18" s="57" customFormat="1" x14ac:dyDescent="0.3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</row>
    <row r="854" spans="1:18" s="57" customFormat="1" x14ac:dyDescent="0.3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</row>
    <row r="855" spans="1:18" s="57" customFormat="1" x14ac:dyDescent="0.3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</row>
    <row r="856" spans="1:18" s="57" customFormat="1" x14ac:dyDescent="0.3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</row>
    <row r="857" spans="1:18" s="57" customFormat="1" x14ac:dyDescent="0.3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</row>
    <row r="858" spans="1:18" s="57" customFormat="1" x14ac:dyDescent="0.3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</row>
    <row r="859" spans="1:18" s="57" customFormat="1" x14ac:dyDescent="0.3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</row>
    <row r="860" spans="1:18" s="57" customFormat="1" x14ac:dyDescent="0.3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</row>
    <row r="861" spans="1:18" s="57" customFormat="1" x14ac:dyDescent="0.3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</row>
    <row r="862" spans="1:18" s="57" customFormat="1" x14ac:dyDescent="0.3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</row>
    <row r="863" spans="1:18" s="57" customFormat="1" x14ac:dyDescent="0.3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</row>
    <row r="864" spans="1:18" s="57" customFormat="1" x14ac:dyDescent="0.3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</row>
    <row r="865" spans="1:18" s="57" customFormat="1" x14ac:dyDescent="0.3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</row>
    <row r="866" spans="1:18" s="57" customFormat="1" x14ac:dyDescent="0.3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</row>
    <row r="867" spans="1:18" s="57" customFormat="1" x14ac:dyDescent="0.3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</row>
    <row r="868" spans="1:18" s="57" customFormat="1" x14ac:dyDescent="0.3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</row>
    <row r="869" spans="1:18" s="57" customFormat="1" x14ac:dyDescent="0.3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</row>
    <row r="870" spans="1:18" s="57" customFormat="1" x14ac:dyDescent="0.3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</row>
    <row r="871" spans="1:18" s="57" customFormat="1" x14ac:dyDescent="0.3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</row>
    <row r="872" spans="1:18" s="57" customFormat="1" x14ac:dyDescent="0.3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</row>
    <row r="873" spans="1:18" s="57" customFormat="1" x14ac:dyDescent="0.3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</row>
    <row r="874" spans="1:18" s="57" customFormat="1" x14ac:dyDescent="0.3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</row>
    <row r="875" spans="1:18" s="57" customFormat="1" x14ac:dyDescent="0.3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</row>
    <row r="876" spans="1:18" s="57" customFormat="1" x14ac:dyDescent="0.3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</row>
    <row r="877" spans="1:18" s="57" customFormat="1" x14ac:dyDescent="0.3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</row>
    <row r="878" spans="1:18" s="57" customFormat="1" x14ac:dyDescent="0.3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</row>
    <row r="879" spans="1:18" s="57" customFormat="1" x14ac:dyDescent="0.3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</row>
    <row r="880" spans="1:18" s="57" customFormat="1" x14ac:dyDescent="0.3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</row>
    <row r="881" spans="1:18" s="57" customFormat="1" x14ac:dyDescent="0.3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</row>
    <row r="882" spans="1:18" s="57" customFormat="1" x14ac:dyDescent="0.3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</row>
    <row r="883" spans="1:18" s="57" customFormat="1" x14ac:dyDescent="0.3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</row>
    <row r="884" spans="1:18" s="57" customFormat="1" x14ac:dyDescent="0.3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</row>
    <row r="885" spans="1:18" s="57" customFormat="1" x14ac:dyDescent="0.3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</row>
    <row r="886" spans="1:18" s="57" customFormat="1" x14ac:dyDescent="0.3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</row>
    <row r="887" spans="1:18" s="57" customFormat="1" x14ac:dyDescent="0.3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</row>
    <row r="888" spans="1:18" s="57" customFormat="1" x14ac:dyDescent="0.3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</row>
    <row r="889" spans="1:18" s="57" customFormat="1" x14ac:dyDescent="0.3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</row>
    <row r="890" spans="1:18" s="57" customFormat="1" x14ac:dyDescent="0.3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</row>
    <row r="891" spans="1:18" s="57" customFormat="1" x14ac:dyDescent="0.3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</row>
    <row r="892" spans="1:18" s="57" customFormat="1" x14ac:dyDescent="0.3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</row>
    <row r="893" spans="1:18" s="57" customFormat="1" x14ac:dyDescent="0.3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</row>
    <row r="894" spans="1:18" s="57" customFormat="1" x14ac:dyDescent="0.3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</row>
    <row r="895" spans="1:18" s="57" customFormat="1" x14ac:dyDescent="0.3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</row>
    <row r="896" spans="1:18" s="57" customFormat="1" x14ac:dyDescent="0.3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</row>
    <row r="897" spans="1:18" s="57" customFormat="1" x14ac:dyDescent="0.3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</row>
    <row r="898" spans="1:18" s="57" customFormat="1" x14ac:dyDescent="0.3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</row>
    <row r="899" spans="1:18" s="57" customFormat="1" x14ac:dyDescent="0.3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</row>
    <row r="900" spans="1:18" s="57" customFormat="1" x14ac:dyDescent="0.3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</row>
    <row r="901" spans="1:18" s="57" customFormat="1" x14ac:dyDescent="0.3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</row>
    <row r="902" spans="1:18" s="57" customFormat="1" x14ac:dyDescent="0.3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</row>
    <row r="903" spans="1:18" s="57" customFormat="1" x14ac:dyDescent="0.3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</row>
    <row r="904" spans="1:18" s="57" customFormat="1" x14ac:dyDescent="0.3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</row>
    <row r="905" spans="1:18" s="57" customFormat="1" x14ac:dyDescent="0.3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</row>
    <row r="906" spans="1:18" s="57" customFormat="1" x14ac:dyDescent="0.3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</row>
    <row r="907" spans="1:18" s="57" customFormat="1" x14ac:dyDescent="0.3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</row>
    <row r="908" spans="1:18" s="57" customFormat="1" x14ac:dyDescent="0.3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</row>
    <row r="909" spans="1:18" s="57" customFormat="1" x14ac:dyDescent="0.3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</row>
    <row r="910" spans="1:18" s="57" customFormat="1" x14ac:dyDescent="0.3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</row>
    <row r="911" spans="1:18" s="57" customFormat="1" x14ac:dyDescent="0.3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</row>
    <row r="912" spans="1:18" s="57" customFormat="1" x14ac:dyDescent="0.3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</row>
    <row r="913" spans="1:18" s="57" customFormat="1" x14ac:dyDescent="0.3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</row>
    <row r="914" spans="1:18" s="57" customFormat="1" x14ac:dyDescent="0.3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</row>
    <row r="915" spans="1:18" s="57" customFormat="1" x14ac:dyDescent="0.3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</row>
    <row r="916" spans="1:18" s="57" customFormat="1" x14ac:dyDescent="0.3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</row>
    <row r="917" spans="1:18" s="57" customFormat="1" x14ac:dyDescent="0.3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</row>
    <row r="918" spans="1:18" s="57" customFormat="1" x14ac:dyDescent="0.3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</row>
    <row r="919" spans="1:18" s="57" customFormat="1" x14ac:dyDescent="0.3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</row>
    <row r="920" spans="1:18" s="57" customFormat="1" x14ac:dyDescent="0.3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</row>
    <row r="921" spans="1:18" s="57" customFormat="1" x14ac:dyDescent="0.3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</row>
    <row r="922" spans="1:18" s="57" customFormat="1" x14ac:dyDescent="0.3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</row>
    <row r="923" spans="1:18" s="57" customFormat="1" x14ac:dyDescent="0.3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</row>
    <row r="924" spans="1:18" s="57" customFormat="1" x14ac:dyDescent="0.3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</row>
    <row r="925" spans="1:18" s="57" customFormat="1" x14ac:dyDescent="0.3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</row>
    <row r="926" spans="1:18" s="57" customFormat="1" x14ac:dyDescent="0.3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</row>
    <row r="927" spans="1:18" s="57" customFormat="1" x14ac:dyDescent="0.3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</row>
    <row r="928" spans="1:18" s="57" customFormat="1" x14ac:dyDescent="0.3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</row>
    <row r="929" spans="1:18" s="57" customFormat="1" x14ac:dyDescent="0.3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</row>
    <row r="930" spans="1:18" s="57" customFormat="1" x14ac:dyDescent="0.3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</row>
    <row r="931" spans="1:18" s="57" customFormat="1" x14ac:dyDescent="0.3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</row>
    <row r="932" spans="1:18" s="57" customFormat="1" x14ac:dyDescent="0.3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</row>
    <row r="933" spans="1:18" s="57" customFormat="1" x14ac:dyDescent="0.3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</row>
    <row r="934" spans="1:18" s="57" customFormat="1" x14ac:dyDescent="0.3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</row>
    <row r="935" spans="1:18" s="57" customFormat="1" x14ac:dyDescent="0.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</row>
    <row r="936" spans="1:18" s="57" customFormat="1" x14ac:dyDescent="0.3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</row>
    <row r="937" spans="1:18" s="57" customFormat="1" x14ac:dyDescent="0.3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</row>
    <row r="938" spans="1:18" s="57" customFormat="1" x14ac:dyDescent="0.3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</row>
    <row r="939" spans="1:18" s="57" customFormat="1" x14ac:dyDescent="0.3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</row>
    <row r="940" spans="1:18" s="57" customFormat="1" x14ac:dyDescent="0.3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</row>
    <row r="941" spans="1:18" s="57" customFormat="1" x14ac:dyDescent="0.3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</row>
    <row r="942" spans="1:18" s="57" customFormat="1" x14ac:dyDescent="0.3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</row>
    <row r="943" spans="1:18" s="57" customFormat="1" x14ac:dyDescent="0.3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</row>
    <row r="944" spans="1:18" s="57" customFormat="1" x14ac:dyDescent="0.3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</row>
    <row r="945" spans="1:18" s="57" customFormat="1" x14ac:dyDescent="0.3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</row>
    <row r="946" spans="1:18" s="57" customFormat="1" x14ac:dyDescent="0.3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</row>
    <row r="947" spans="1:18" s="57" customFormat="1" x14ac:dyDescent="0.3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</row>
    <row r="948" spans="1:18" s="57" customFormat="1" x14ac:dyDescent="0.3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</row>
    <row r="949" spans="1:18" s="57" customFormat="1" x14ac:dyDescent="0.3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</row>
    <row r="950" spans="1:18" s="57" customFormat="1" x14ac:dyDescent="0.3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</row>
    <row r="951" spans="1:18" s="57" customFormat="1" x14ac:dyDescent="0.3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</row>
    <row r="952" spans="1:18" s="57" customFormat="1" x14ac:dyDescent="0.3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</row>
    <row r="953" spans="1:18" s="57" customFormat="1" x14ac:dyDescent="0.3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</row>
    <row r="954" spans="1:18" s="57" customFormat="1" x14ac:dyDescent="0.3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</row>
    <row r="955" spans="1:18" s="57" customFormat="1" x14ac:dyDescent="0.3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</row>
    <row r="956" spans="1:18" s="57" customFormat="1" x14ac:dyDescent="0.3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</row>
    <row r="957" spans="1:18" s="57" customFormat="1" x14ac:dyDescent="0.3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</row>
    <row r="958" spans="1:18" s="57" customFormat="1" x14ac:dyDescent="0.3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</row>
    <row r="959" spans="1:18" s="57" customFormat="1" x14ac:dyDescent="0.3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</row>
    <row r="960" spans="1:18" s="57" customFormat="1" x14ac:dyDescent="0.3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</row>
    <row r="961" spans="1:18" s="57" customFormat="1" x14ac:dyDescent="0.3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</row>
    <row r="962" spans="1:18" s="57" customFormat="1" x14ac:dyDescent="0.3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</row>
    <row r="963" spans="1:18" s="57" customFormat="1" x14ac:dyDescent="0.3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</row>
    <row r="964" spans="1:18" s="57" customFormat="1" x14ac:dyDescent="0.3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</row>
    <row r="965" spans="1:18" s="57" customFormat="1" x14ac:dyDescent="0.3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</row>
    <row r="966" spans="1:18" s="57" customFormat="1" x14ac:dyDescent="0.3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</row>
    <row r="967" spans="1:18" s="57" customFormat="1" x14ac:dyDescent="0.3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</row>
    <row r="968" spans="1:18" s="57" customFormat="1" x14ac:dyDescent="0.3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</row>
    <row r="969" spans="1:18" s="57" customFormat="1" x14ac:dyDescent="0.3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</row>
    <row r="970" spans="1:18" s="57" customFormat="1" x14ac:dyDescent="0.3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</row>
    <row r="971" spans="1:18" s="57" customFormat="1" x14ac:dyDescent="0.3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</row>
    <row r="972" spans="1:18" s="57" customFormat="1" x14ac:dyDescent="0.3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</row>
    <row r="973" spans="1:18" s="57" customFormat="1" x14ac:dyDescent="0.3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</row>
    <row r="974" spans="1:18" s="57" customFormat="1" x14ac:dyDescent="0.3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</row>
    <row r="975" spans="1:18" s="57" customFormat="1" x14ac:dyDescent="0.3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</row>
    <row r="976" spans="1:18" s="57" customFormat="1" x14ac:dyDescent="0.3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</row>
    <row r="977" spans="1:18" s="57" customFormat="1" x14ac:dyDescent="0.3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</row>
    <row r="978" spans="1:18" s="57" customFormat="1" x14ac:dyDescent="0.3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</row>
    <row r="979" spans="1:18" s="57" customFormat="1" x14ac:dyDescent="0.3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</row>
    <row r="980" spans="1:18" s="57" customFormat="1" x14ac:dyDescent="0.3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</row>
    <row r="981" spans="1:18" s="57" customFormat="1" x14ac:dyDescent="0.3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</row>
    <row r="982" spans="1:18" s="57" customFormat="1" x14ac:dyDescent="0.3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</row>
    <row r="983" spans="1:18" s="57" customFormat="1" x14ac:dyDescent="0.3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</row>
    <row r="984" spans="1:18" s="57" customFormat="1" x14ac:dyDescent="0.3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</row>
    <row r="985" spans="1:18" s="57" customFormat="1" x14ac:dyDescent="0.3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</row>
    <row r="986" spans="1:18" s="57" customFormat="1" x14ac:dyDescent="0.3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</row>
    <row r="987" spans="1:18" s="57" customFormat="1" x14ac:dyDescent="0.3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</row>
    <row r="988" spans="1:18" s="57" customFormat="1" x14ac:dyDescent="0.3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</row>
    <row r="989" spans="1:18" s="57" customFormat="1" x14ac:dyDescent="0.3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</row>
    <row r="990" spans="1:18" s="57" customFormat="1" x14ac:dyDescent="0.3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</row>
    <row r="991" spans="1:18" s="57" customFormat="1" x14ac:dyDescent="0.3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</row>
    <row r="992" spans="1:18" s="57" customFormat="1" x14ac:dyDescent="0.3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</row>
    <row r="993" spans="1:18" s="57" customFormat="1" x14ac:dyDescent="0.3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</row>
    <row r="994" spans="1:18" s="57" customFormat="1" x14ac:dyDescent="0.3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</row>
    <row r="995" spans="1:18" s="57" customFormat="1" x14ac:dyDescent="0.3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</row>
    <row r="996" spans="1:18" s="57" customFormat="1" x14ac:dyDescent="0.3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</row>
    <row r="997" spans="1:18" s="57" customFormat="1" x14ac:dyDescent="0.3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</row>
    <row r="998" spans="1:18" s="57" customFormat="1" x14ac:dyDescent="0.3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</row>
    <row r="999" spans="1:18" s="57" customFormat="1" x14ac:dyDescent="0.3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</row>
    <row r="1000" spans="1:18" s="57" customFormat="1" x14ac:dyDescent="0.3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</row>
    <row r="1001" spans="1:18" s="57" customFormat="1" x14ac:dyDescent="0.3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</row>
    <row r="1002" spans="1:18" s="57" customFormat="1" x14ac:dyDescent="0.3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</row>
    <row r="1003" spans="1:18" s="57" customFormat="1" x14ac:dyDescent="0.3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</row>
    <row r="1004" spans="1:18" s="57" customFormat="1" x14ac:dyDescent="0.35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</row>
    <row r="1005" spans="1:18" s="57" customFormat="1" x14ac:dyDescent="0.3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</row>
    <row r="1006" spans="1:18" s="57" customFormat="1" x14ac:dyDescent="0.35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</row>
    <row r="1007" spans="1:18" s="57" customFormat="1" x14ac:dyDescent="0.35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</row>
    <row r="1008" spans="1:18" s="57" customFormat="1" x14ac:dyDescent="0.35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</row>
    <row r="1009" spans="1:18" s="57" customFormat="1" x14ac:dyDescent="0.35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</row>
    <row r="1010" spans="1:18" s="57" customFormat="1" x14ac:dyDescent="0.35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</row>
    <row r="1011" spans="1:18" s="57" customFormat="1" x14ac:dyDescent="0.35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</row>
    <row r="1012" spans="1:18" s="57" customFormat="1" x14ac:dyDescent="0.35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</row>
    <row r="1013" spans="1:18" s="57" customFormat="1" x14ac:dyDescent="0.35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</row>
    <row r="1014" spans="1:18" s="57" customFormat="1" x14ac:dyDescent="0.35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</row>
    <row r="1015" spans="1:18" s="57" customFormat="1" x14ac:dyDescent="0.35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</row>
    <row r="1016" spans="1:18" s="57" customFormat="1" x14ac:dyDescent="0.35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</row>
    <row r="1017" spans="1:18" s="57" customFormat="1" x14ac:dyDescent="0.35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</row>
    <row r="1018" spans="1:18" s="57" customFormat="1" x14ac:dyDescent="0.35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</row>
    <row r="1019" spans="1:18" s="57" customFormat="1" x14ac:dyDescent="0.35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</row>
    <row r="1020" spans="1:18" s="57" customFormat="1" x14ac:dyDescent="0.35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</row>
    <row r="1021" spans="1:18" s="57" customFormat="1" x14ac:dyDescent="0.35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</row>
    <row r="1022" spans="1:18" s="57" customFormat="1" x14ac:dyDescent="0.35">
      <c r="A1022" s="2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</row>
    <row r="1023" spans="1:18" s="57" customFormat="1" x14ac:dyDescent="0.35">
      <c r="A1023" s="2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</row>
    <row r="1024" spans="1:18" s="57" customFormat="1" x14ac:dyDescent="0.35">
      <c r="A1024" s="2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</row>
    <row r="1025" spans="1:18" s="57" customFormat="1" x14ac:dyDescent="0.35">
      <c r="A1025" s="2"/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</row>
    <row r="1026" spans="1:18" s="57" customFormat="1" x14ac:dyDescent="0.35">
      <c r="A1026" s="2"/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</row>
    <row r="1027" spans="1:18" s="57" customFormat="1" x14ac:dyDescent="0.35">
      <c r="A1027" s="2"/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</row>
    <row r="1028" spans="1:18" s="57" customFormat="1" x14ac:dyDescent="0.35">
      <c r="A1028" s="2"/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</row>
    <row r="1029" spans="1:18" s="57" customFormat="1" x14ac:dyDescent="0.35">
      <c r="A1029" s="2"/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</row>
    <row r="1030" spans="1:18" s="57" customFormat="1" x14ac:dyDescent="0.35">
      <c r="A1030" s="2"/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</row>
    <row r="1031" spans="1:18" s="57" customFormat="1" x14ac:dyDescent="0.35">
      <c r="A1031" s="2"/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</row>
    <row r="1032" spans="1:18" s="57" customFormat="1" x14ac:dyDescent="0.35">
      <c r="A1032" s="2"/>
      <c r="B1032" s="2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</row>
    <row r="1033" spans="1:18" s="57" customFormat="1" x14ac:dyDescent="0.35">
      <c r="A1033" s="2"/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</row>
    <row r="1034" spans="1:18" s="57" customFormat="1" x14ac:dyDescent="0.35">
      <c r="A1034" s="2"/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</row>
    <row r="1035" spans="1:18" s="57" customFormat="1" x14ac:dyDescent="0.35">
      <c r="A1035" s="2"/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</row>
    <row r="1036" spans="1:18" s="57" customFormat="1" x14ac:dyDescent="0.35">
      <c r="A1036" s="2"/>
      <c r="B1036" s="2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</row>
    <row r="1037" spans="1:18" s="57" customFormat="1" x14ac:dyDescent="0.35">
      <c r="A1037" s="2"/>
      <c r="B1037" s="2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</row>
    <row r="1038" spans="1:18" s="57" customFormat="1" x14ac:dyDescent="0.35">
      <c r="A1038" s="2"/>
      <c r="B1038" s="2"/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</row>
    <row r="1039" spans="1:18" s="57" customFormat="1" x14ac:dyDescent="0.35">
      <c r="A1039" s="2"/>
      <c r="B1039" s="2"/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</row>
    <row r="1040" spans="1:18" s="57" customFormat="1" x14ac:dyDescent="0.35">
      <c r="A1040" s="2"/>
      <c r="B1040" s="2"/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</row>
    <row r="1041" spans="1:18" s="57" customFormat="1" x14ac:dyDescent="0.35">
      <c r="A1041" s="2"/>
      <c r="B1041" s="2"/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</row>
    <row r="1042" spans="1:18" s="57" customFormat="1" x14ac:dyDescent="0.35">
      <c r="A1042" s="2"/>
      <c r="B1042" s="2"/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</row>
    <row r="1043" spans="1:18" s="57" customFormat="1" x14ac:dyDescent="0.35">
      <c r="A1043" s="2"/>
      <c r="B1043" s="2"/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</row>
    <row r="1044" spans="1:18" s="57" customFormat="1" x14ac:dyDescent="0.35">
      <c r="A1044" s="2"/>
      <c r="B1044" s="2"/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</row>
    <row r="1045" spans="1:18" s="57" customFormat="1" x14ac:dyDescent="0.35">
      <c r="A1045" s="2"/>
      <c r="B1045" s="2"/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</row>
    <row r="1046" spans="1:18" s="57" customFormat="1" x14ac:dyDescent="0.35">
      <c r="A1046" s="2"/>
      <c r="B1046" s="2"/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</row>
    <row r="1047" spans="1:18" s="57" customFormat="1" x14ac:dyDescent="0.35">
      <c r="A1047" s="2"/>
      <c r="B1047" s="2"/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</row>
    <row r="1048" spans="1:18" s="57" customFormat="1" x14ac:dyDescent="0.35">
      <c r="A1048" s="2"/>
      <c r="B1048" s="2"/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</row>
    <row r="1049" spans="1:18" s="57" customFormat="1" x14ac:dyDescent="0.35">
      <c r="A1049" s="2"/>
      <c r="B1049" s="2"/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</row>
    <row r="1050" spans="1:18" s="57" customFormat="1" x14ac:dyDescent="0.35">
      <c r="A1050" s="2"/>
      <c r="B1050" s="2"/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</row>
    <row r="1051" spans="1:18" s="57" customFormat="1" x14ac:dyDescent="0.35">
      <c r="A1051" s="2"/>
      <c r="B1051" s="2"/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</row>
    <row r="1052" spans="1:18" s="57" customFormat="1" x14ac:dyDescent="0.35">
      <c r="A1052" s="2"/>
      <c r="B1052" s="2"/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</row>
    <row r="1053" spans="1:18" s="57" customFormat="1" x14ac:dyDescent="0.35">
      <c r="A1053" s="2"/>
      <c r="B1053" s="2"/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</row>
    <row r="1054" spans="1:18" s="57" customFormat="1" x14ac:dyDescent="0.35">
      <c r="A1054" s="2"/>
      <c r="B1054" s="2"/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</row>
    <row r="1055" spans="1:18" s="57" customFormat="1" x14ac:dyDescent="0.35">
      <c r="A1055" s="2"/>
      <c r="B1055" s="2"/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</row>
    <row r="1056" spans="1:18" s="57" customFormat="1" x14ac:dyDescent="0.35">
      <c r="A1056" s="2"/>
      <c r="B1056" s="2"/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</row>
    <row r="1057" spans="1:18" s="57" customFormat="1" x14ac:dyDescent="0.35">
      <c r="A1057" s="2"/>
      <c r="B1057" s="2"/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</row>
    <row r="1058" spans="1:18" s="57" customFormat="1" x14ac:dyDescent="0.35">
      <c r="A1058" s="2"/>
      <c r="B1058" s="2"/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</row>
    <row r="1059" spans="1:18" s="57" customFormat="1" x14ac:dyDescent="0.35">
      <c r="A1059" s="2"/>
      <c r="B1059" s="2"/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</row>
    <row r="1060" spans="1:18" s="57" customFormat="1" x14ac:dyDescent="0.35">
      <c r="A1060" s="2"/>
      <c r="B1060" s="2"/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</row>
    <row r="1061" spans="1:18" s="57" customFormat="1" x14ac:dyDescent="0.35">
      <c r="A1061" s="2"/>
      <c r="B1061" s="2"/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</row>
    <row r="1062" spans="1:18" s="57" customFormat="1" x14ac:dyDescent="0.35">
      <c r="A1062" s="2"/>
      <c r="B1062" s="2"/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</row>
    <row r="1063" spans="1:18" s="57" customFormat="1" x14ac:dyDescent="0.35">
      <c r="A1063" s="2"/>
      <c r="B1063" s="2"/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</row>
    <row r="1064" spans="1:18" s="57" customFormat="1" x14ac:dyDescent="0.35">
      <c r="A1064" s="2"/>
      <c r="B1064" s="2"/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</row>
    <row r="1065" spans="1:18" s="57" customFormat="1" x14ac:dyDescent="0.35">
      <c r="A1065" s="2"/>
      <c r="B1065" s="2"/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</row>
    <row r="1066" spans="1:18" s="57" customFormat="1" x14ac:dyDescent="0.35">
      <c r="A1066" s="2"/>
      <c r="B1066" s="2"/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</row>
    <row r="1067" spans="1:18" s="57" customFormat="1" x14ac:dyDescent="0.35">
      <c r="A1067" s="2"/>
      <c r="B1067" s="2"/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</row>
    <row r="1068" spans="1:18" s="57" customFormat="1" x14ac:dyDescent="0.35">
      <c r="A1068" s="2"/>
      <c r="B1068" s="2"/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</row>
    <row r="1069" spans="1:18" s="57" customFormat="1" x14ac:dyDescent="0.35">
      <c r="A1069" s="2"/>
      <c r="B1069" s="2"/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</row>
    <row r="1070" spans="1:18" s="57" customFormat="1" x14ac:dyDescent="0.35">
      <c r="A1070" s="2"/>
      <c r="B1070" s="2"/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</row>
    <row r="1071" spans="1:18" s="57" customFormat="1" x14ac:dyDescent="0.35">
      <c r="A1071" s="2"/>
      <c r="B1071" s="2"/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</row>
    <row r="1072" spans="1:18" s="57" customFormat="1" x14ac:dyDescent="0.35">
      <c r="A1072" s="2"/>
      <c r="B1072" s="2"/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</row>
    <row r="1073" spans="1:18" s="57" customFormat="1" x14ac:dyDescent="0.35">
      <c r="A1073" s="2"/>
      <c r="B1073" s="2"/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</row>
    <row r="1074" spans="1:18" s="57" customFormat="1" x14ac:dyDescent="0.35">
      <c r="A1074" s="2"/>
      <c r="B1074" s="2"/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</row>
    <row r="1075" spans="1:18" s="57" customFormat="1" x14ac:dyDescent="0.35">
      <c r="A1075" s="2"/>
      <c r="B1075" s="2"/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</row>
    <row r="1076" spans="1:18" s="57" customFormat="1" x14ac:dyDescent="0.35">
      <c r="A1076" s="2"/>
      <c r="B1076" s="2"/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</row>
    <row r="1077" spans="1:18" s="57" customFormat="1" x14ac:dyDescent="0.35">
      <c r="A1077" s="2"/>
      <c r="B1077" s="2"/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</row>
    <row r="1078" spans="1:18" s="57" customFormat="1" x14ac:dyDescent="0.35">
      <c r="A1078" s="2"/>
      <c r="B1078" s="2"/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</row>
    <row r="1079" spans="1:18" s="57" customFormat="1" x14ac:dyDescent="0.35">
      <c r="A1079" s="2"/>
      <c r="B1079" s="2"/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</row>
    <row r="1080" spans="1:18" s="57" customFormat="1" x14ac:dyDescent="0.35">
      <c r="A1080" s="2"/>
      <c r="B1080" s="2"/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</row>
    <row r="1081" spans="1:18" s="57" customFormat="1" x14ac:dyDescent="0.35">
      <c r="A1081" s="2"/>
      <c r="B1081" s="2"/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</row>
    <row r="1082" spans="1:18" s="57" customFormat="1" x14ac:dyDescent="0.35">
      <c r="A1082" s="2"/>
      <c r="B1082" s="2"/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</row>
    <row r="1083" spans="1:18" s="57" customFormat="1" x14ac:dyDescent="0.35">
      <c r="A1083" s="2"/>
      <c r="B1083" s="2"/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</row>
    <row r="1084" spans="1:18" s="57" customFormat="1" x14ac:dyDescent="0.35">
      <c r="A1084" s="2"/>
      <c r="B1084" s="2"/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</row>
    <row r="1085" spans="1:18" s="57" customFormat="1" x14ac:dyDescent="0.35">
      <c r="A1085" s="2"/>
      <c r="B1085" s="2"/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</row>
    <row r="1086" spans="1:18" s="57" customFormat="1" x14ac:dyDescent="0.35">
      <c r="A1086" s="2"/>
      <c r="B1086" s="2"/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</row>
    <row r="1087" spans="1:18" s="57" customFormat="1" x14ac:dyDescent="0.35">
      <c r="A1087" s="2"/>
      <c r="B1087" s="2"/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</row>
    <row r="1088" spans="1:18" s="57" customFormat="1" x14ac:dyDescent="0.35">
      <c r="A1088" s="2"/>
      <c r="B1088" s="2"/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</row>
    <row r="1089" spans="1:18" s="57" customFormat="1" x14ac:dyDescent="0.35">
      <c r="A1089" s="2"/>
      <c r="B1089" s="2"/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</row>
    <row r="1090" spans="1:18" s="57" customFormat="1" x14ac:dyDescent="0.35">
      <c r="A1090" s="2"/>
      <c r="B1090" s="2"/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</row>
    <row r="1091" spans="1:18" s="57" customFormat="1" x14ac:dyDescent="0.35">
      <c r="A1091" s="2"/>
      <c r="B1091" s="2"/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</row>
    <row r="1092" spans="1:18" s="57" customFormat="1" x14ac:dyDescent="0.35">
      <c r="A1092" s="2"/>
      <c r="B1092" s="2"/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</row>
    <row r="1093" spans="1:18" s="57" customFormat="1" x14ac:dyDescent="0.35">
      <c r="A1093" s="2"/>
      <c r="B1093" s="2"/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</row>
    <row r="1094" spans="1:18" s="57" customFormat="1" x14ac:dyDescent="0.35">
      <c r="A1094" s="2"/>
      <c r="B1094" s="2"/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</row>
    <row r="1095" spans="1:18" s="57" customFormat="1" x14ac:dyDescent="0.35">
      <c r="A1095" s="2"/>
      <c r="B1095" s="2"/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</row>
    <row r="1096" spans="1:18" s="57" customFormat="1" x14ac:dyDescent="0.35">
      <c r="A1096" s="2"/>
      <c r="B1096" s="2"/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</row>
    <row r="1097" spans="1:18" s="57" customFormat="1" x14ac:dyDescent="0.35">
      <c r="A1097" s="2"/>
      <c r="B1097" s="2"/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</row>
    <row r="1098" spans="1:18" s="57" customFormat="1" x14ac:dyDescent="0.35">
      <c r="A1098" s="2"/>
      <c r="B1098" s="2"/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</row>
    <row r="1099" spans="1:18" s="57" customFormat="1" x14ac:dyDescent="0.35">
      <c r="A1099" s="2"/>
      <c r="B1099" s="2"/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</row>
    <row r="1100" spans="1:18" s="57" customFormat="1" x14ac:dyDescent="0.35">
      <c r="A1100" s="2"/>
      <c r="B1100" s="2"/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</row>
    <row r="1101" spans="1:18" s="57" customFormat="1" x14ac:dyDescent="0.35">
      <c r="A1101" s="2"/>
      <c r="B1101" s="2"/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</row>
    <row r="1102" spans="1:18" s="57" customFormat="1" x14ac:dyDescent="0.35">
      <c r="A1102" s="2"/>
      <c r="B1102" s="2"/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</row>
    <row r="1103" spans="1:18" s="57" customFormat="1" x14ac:dyDescent="0.35">
      <c r="A1103" s="2"/>
      <c r="B1103" s="2"/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</row>
    <row r="1104" spans="1:18" s="57" customFormat="1" x14ac:dyDescent="0.35">
      <c r="A1104" s="2"/>
      <c r="B1104" s="2"/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</row>
    <row r="1105" spans="1:18" s="57" customFormat="1" x14ac:dyDescent="0.35">
      <c r="A1105" s="2"/>
      <c r="B1105" s="2"/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</row>
    <row r="1106" spans="1:18" s="57" customFormat="1" x14ac:dyDescent="0.35">
      <c r="A1106" s="2"/>
      <c r="B1106" s="2"/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</row>
    <row r="1107" spans="1:18" s="57" customFormat="1" x14ac:dyDescent="0.35">
      <c r="A1107" s="2"/>
      <c r="B1107" s="2"/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</row>
    <row r="1108" spans="1:18" s="57" customFormat="1" x14ac:dyDescent="0.35">
      <c r="A1108" s="2"/>
      <c r="B1108" s="2"/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</row>
    <row r="1109" spans="1:18" s="57" customFormat="1" x14ac:dyDescent="0.35">
      <c r="A1109" s="2"/>
      <c r="B1109" s="2"/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</row>
    <row r="1110" spans="1:18" s="57" customFormat="1" x14ac:dyDescent="0.35">
      <c r="A1110" s="2"/>
      <c r="B1110" s="2"/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</row>
    <row r="1111" spans="1:18" s="57" customFormat="1" x14ac:dyDescent="0.35">
      <c r="A1111" s="2"/>
      <c r="B1111" s="2"/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</row>
    <row r="1112" spans="1:18" s="57" customFormat="1" x14ac:dyDescent="0.35">
      <c r="A1112" s="2"/>
      <c r="B1112" s="2"/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</row>
    <row r="1113" spans="1:18" s="57" customFormat="1" x14ac:dyDescent="0.35">
      <c r="A1113" s="2"/>
      <c r="B1113" s="2"/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</row>
    <row r="1114" spans="1:18" s="57" customFormat="1" x14ac:dyDescent="0.35">
      <c r="A1114" s="2"/>
      <c r="B1114" s="2"/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</row>
    <row r="1115" spans="1:18" s="57" customFormat="1" x14ac:dyDescent="0.35">
      <c r="A1115" s="2"/>
      <c r="B1115" s="2"/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</row>
    <row r="1116" spans="1:18" s="57" customFormat="1" x14ac:dyDescent="0.35">
      <c r="A1116" s="2"/>
      <c r="B1116" s="2"/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</row>
    <row r="1117" spans="1:18" s="57" customFormat="1" x14ac:dyDescent="0.35">
      <c r="A1117" s="2"/>
      <c r="B1117" s="2"/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</row>
    <row r="1118" spans="1:18" s="57" customFormat="1" x14ac:dyDescent="0.35">
      <c r="A1118" s="2"/>
      <c r="B1118" s="2"/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</row>
    <row r="1119" spans="1:18" s="57" customFormat="1" x14ac:dyDescent="0.35">
      <c r="A1119" s="2"/>
      <c r="B1119" s="2"/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</row>
    <row r="1120" spans="1:18" s="57" customFormat="1" x14ac:dyDescent="0.35">
      <c r="A1120" s="2"/>
      <c r="B1120" s="2"/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</row>
    <row r="1121" spans="1:18" s="57" customFormat="1" x14ac:dyDescent="0.35">
      <c r="A1121" s="2"/>
      <c r="B1121" s="2"/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</row>
    <row r="1122" spans="1:18" s="57" customFormat="1" x14ac:dyDescent="0.35">
      <c r="A1122" s="2"/>
      <c r="B1122" s="2"/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</row>
    <row r="1123" spans="1:18" s="57" customFormat="1" x14ac:dyDescent="0.35">
      <c r="A1123" s="2"/>
      <c r="B1123" s="2"/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</row>
    <row r="1124" spans="1:18" s="57" customFormat="1" x14ac:dyDescent="0.35">
      <c r="A1124" s="2"/>
      <c r="B1124" s="2"/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</row>
    <row r="1125" spans="1:18" s="57" customFormat="1" x14ac:dyDescent="0.35">
      <c r="A1125" s="2"/>
      <c r="B1125" s="2"/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</row>
    <row r="1126" spans="1:18" s="57" customFormat="1" x14ac:dyDescent="0.35">
      <c r="A1126" s="2"/>
      <c r="B1126" s="2"/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</row>
    <row r="1127" spans="1:18" s="57" customFormat="1" x14ac:dyDescent="0.35">
      <c r="A1127" s="2"/>
      <c r="B1127" s="2"/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</row>
    <row r="1128" spans="1:18" s="57" customFormat="1" x14ac:dyDescent="0.35">
      <c r="A1128" s="2"/>
      <c r="B1128" s="2"/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</row>
    <row r="1129" spans="1:18" s="57" customFormat="1" x14ac:dyDescent="0.35">
      <c r="A1129" s="2"/>
      <c r="B1129" s="2"/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</row>
    <row r="1130" spans="1:18" s="57" customFormat="1" x14ac:dyDescent="0.35">
      <c r="A1130" s="2"/>
      <c r="B1130" s="2"/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</row>
    <row r="1131" spans="1:18" s="57" customFormat="1" x14ac:dyDescent="0.35">
      <c r="A1131" s="2"/>
      <c r="B1131" s="2"/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</row>
    <row r="1132" spans="1:18" s="57" customFormat="1" x14ac:dyDescent="0.35">
      <c r="A1132" s="2"/>
      <c r="B1132" s="2"/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</row>
    <row r="1133" spans="1:18" s="57" customFormat="1" x14ac:dyDescent="0.35">
      <c r="A1133" s="2"/>
      <c r="B1133" s="2"/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</row>
    <row r="1134" spans="1:18" s="57" customFormat="1" x14ac:dyDescent="0.35">
      <c r="A1134" s="2"/>
      <c r="B1134" s="2"/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</row>
    <row r="1135" spans="1:18" s="57" customFormat="1" x14ac:dyDescent="0.35">
      <c r="A1135" s="2"/>
      <c r="B1135" s="2"/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</row>
    <row r="1136" spans="1:18" s="57" customFormat="1" x14ac:dyDescent="0.35">
      <c r="A1136" s="2"/>
      <c r="B1136" s="2"/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</row>
    <row r="1137" spans="1:18" s="57" customFormat="1" x14ac:dyDescent="0.35">
      <c r="A1137" s="2"/>
      <c r="B1137" s="2"/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</row>
    <row r="1138" spans="1:18" s="57" customFormat="1" x14ac:dyDescent="0.35">
      <c r="A1138" s="2"/>
      <c r="B1138" s="2"/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</row>
    <row r="1139" spans="1:18" s="57" customFormat="1" x14ac:dyDescent="0.35">
      <c r="A1139" s="2"/>
      <c r="B1139" s="2"/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</row>
    <row r="1140" spans="1:18" s="57" customFormat="1" x14ac:dyDescent="0.35">
      <c r="A1140" s="2"/>
      <c r="B1140" s="2"/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</row>
    <row r="1141" spans="1:18" s="57" customFormat="1" x14ac:dyDescent="0.35">
      <c r="A1141" s="2"/>
      <c r="B1141" s="2"/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</row>
    <row r="1142" spans="1:18" s="57" customFormat="1" x14ac:dyDescent="0.35">
      <c r="A1142" s="2"/>
      <c r="B1142" s="2"/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</row>
    <row r="1143" spans="1:18" s="57" customFormat="1" x14ac:dyDescent="0.35">
      <c r="A1143" s="2"/>
      <c r="B1143" s="2"/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</row>
    <row r="1144" spans="1:18" s="57" customFormat="1" x14ac:dyDescent="0.35">
      <c r="A1144" s="2"/>
      <c r="B1144" s="2"/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</row>
    <row r="1145" spans="1:18" s="57" customFormat="1" x14ac:dyDescent="0.35">
      <c r="A1145" s="2"/>
      <c r="B1145" s="2"/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</row>
    <row r="1146" spans="1:18" s="57" customFormat="1" x14ac:dyDescent="0.35">
      <c r="A1146" s="2"/>
      <c r="B1146" s="2"/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</row>
    <row r="1147" spans="1:18" s="57" customFormat="1" x14ac:dyDescent="0.35">
      <c r="A1147" s="2"/>
      <c r="B1147" s="2"/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</row>
    <row r="1148" spans="1:18" s="57" customFormat="1" x14ac:dyDescent="0.35">
      <c r="A1148" s="2"/>
      <c r="B1148" s="2"/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</row>
    <row r="1149" spans="1:18" s="57" customFormat="1" x14ac:dyDescent="0.35">
      <c r="A1149" s="2"/>
      <c r="B1149" s="2"/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</row>
    <row r="1150" spans="1:18" s="57" customFormat="1" x14ac:dyDescent="0.35">
      <c r="A1150" s="2"/>
      <c r="B1150" s="2"/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</row>
    <row r="1151" spans="1:18" s="57" customFormat="1" x14ac:dyDescent="0.35">
      <c r="A1151" s="2"/>
      <c r="B1151" s="2"/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</row>
    <row r="1152" spans="1:18" s="57" customFormat="1" x14ac:dyDescent="0.35">
      <c r="A1152" s="2"/>
      <c r="B1152" s="2"/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</row>
    <row r="1153" spans="1:18" s="57" customFormat="1" x14ac:dyDescent="0.35">
      <c r="A1153" s="2"/>
      <c r="B1153" s="2"/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</row>
    <row r="1154" spans="1:18" s="57" customFormat="1" x14ac:dyDescent="0.35">
      <c r="A1154" s="2"/>
      <c r="B1154" s="2"/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</row>
    <row r="1155" spans="1:18" s="57" customFormat="1" x14ac:dyDescent="0.35">
      <c r="A1155" s="2"/>
      <c r="B1155" s="2"/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</row>
    <row r="1156" spans="1:18" s="57" customFormat="1" x14ac:dyDescent="0.35">
      <c r="A1156" s="2"/>
      <c r="B1156" s="2"/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</row>
    <row r="1157" spans="1:18" s="57" customFormat="1" x14ac:dyDescent="0.35">
      <c r="A1157" s="2"/>
      <c r="B1157" s="2"/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</row>
    <row r="1158" spans="1:18" s="57" customFormat="1" x14ac:dyDescent="0.35">
      <c r="A1158" s="2"/>
      <c r="B1158" s="2"/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</row>
    <row r="1159" spans="1:18" s="57" customFormat="1" x14ac:dyDescent="0.35">
      <c r="A1159" s="2"/>
      <c r="B1159" s="2"/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</row>
    <row r="1160" spans="1:18" s="57" customFormat="1" x14ac:dyDescent="0.35">
      <c r="A1160" s="2"/>
      <c r="B1160" s="2"/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</row>
    <row r="1161" spans="1:18" s="57" customFormat="1" x14ac:dyDescent="0.35">
      <c r="A1161" s="2"/>
      <c r="B1161" s="2"/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</row>
    <row r="1162" spans="1:18" s="57" customFormat="1" x14ac:dyDescent="0.35">
      <c r="A1162" s="2"/>
      <c r="B1162" s="2"/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</row>
    <row r="1163" spans="1:18" s="57" customFormat="1" x14ac:dyDescent="0.35">
      <c r="A1163" s="2"/>
      <c r="B1163" s="2"/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</row>
    <row r="1164" spans="1:18" s="57" customFormat="1" x14ac:dyDescent="0.35">
      <c r="A1164" s="2"/>
      <c r="B1164" s="2"/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</row>
    <row r="1165" spans="1:18" s="57" customFormat="1" x14ac:dyDescent="0.35">
      <c r="A1165" s="2"/>
      <c r="B1165" s="2"/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</row>
    <row r="1166" spans="1:18" s="57" customFormat="1" x14ac:dyDescent="0.35">
      <c r="A1166" s="2"/>
      <c r="B1166" s="2"/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</row>
    <row r="1167" spans="1:18" s="57" customFormat="1" x14ac:dyDescent="0.35">
      <c r="A1167" s="2"/>
      <c r="B1167" s="2"/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</row>
    <row r="1168" spans="1:18" s="57" customFormat="1" x14ac:dyDescent="0.35">
      <c r="A1168" s="2"/>
      <c r="B1168" s="2"/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</row>
    <row r="1169" spans="1:18" s="57" customFormat="1" x14ac:dyDescent="0.35">
      <c r="A1169" s="2"/>
      <c r="B1169" s="2"/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</row>
    <row r="1170" spans="1:18" s="57" customFormat="1" x14ac:dyDescent="0.35">
      <c r="A1170" s="2"/>
      <c r="B1170" s="2"/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</row>
    <row r="1171" spans="1:18" s="57" customFormat="1" x14ac:dyDescent="0.35">
      <c r="A1171" s="2"/>
      <c r="B1171" s="2"/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</row>
    <row r="1172" spans="1:18" s="57" customFormat="1" x14ac:dyDescent="0.35">
      <c r="A1172" s="2"/>
      <c r="B1172" s="2"/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</row>
    <row r="1173" spans="1:18" s="57" customFormat="1" x14ac:dyDescent="0.35">
      <c r="A1173" s="2"/>
      <c r="B1173" s="2"/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</row>
    <row r="1174" spans="1:18" s="57" customFormat="1" x14ac:dyDescent="0.35">
      <c r="A1174" s="2"/>
      <c r="B1174" s="2"/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</row>
    <row r="1175" spans="1:18" s="57" customFormat="1" x14ac:dyDescent="0.35">
      <c r="A1175" s="2"/>
      <c r="B1175" s="2"/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</row>
    <row r="1176" spans="1:18" s="57" customFormat="1" x14ac:dyDescent="0.35">
      <c r="A1176" s="2"/>
      <c r="B1176" s="2"/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</row>
    <row r="1177" spans="1:18" s="57" customFormat="1" x14ac:dyDescent="0.35">
      <c r="A1177" s="2"/>
      <c r="B1177" s="2"/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</row>
    <row r="1178" spans="1:18" s="57" customFormat="1" x14ac:dyDescent="0.35">
      <c r="A1178" s="2"/>
      <c r="B1178" s="2"/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</row>
    <row r="1179" spans="1:18" s="57" customFormat="1" x14ac:dyDescent="0.35">
      <c r="A1179" s="2"/>
      <c r="B1179" s="2"/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</row>
    <row r="1180" spans="1:18" s="57" customFormat="1" x14ac:dyDescent="0.35">
      <c r="A1180" s="2"/>
      <c r="B1180" s="2"/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</row>
    <row r="1181" spans="1:18" s="57" customFormat="1" x14ac:dyDescent="0.35">
      <c r="A1181" s="2"/>
      <c r="B1181" s="2"/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</row>
    <row r="1182" spans="1:18" s="57" customFormat="1" x14ac:dyDescent="0.35">
      <c r="A1182" s="2"/>
      <c r="B1182" s="2"/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</row>
    <row r="1183" spans="1:18" s="57" customFormat="1" x14ac:dyDescent="0.35">
      <c r="A1183" s="2"/>
      <c r="B1183" s="2"/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</row>
    <row r="1184" spans="1:18" s="57" customFormat="1" x14ac:dyDescent="0.35">
      <c r="A1184" s="2"/>
      <c r="B1184" s="2"/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</row>
    <row r="1185" spans="1:18" s="57" customFormat="1" x14ac:dyDescent="0.35">
      <c r="A1185" s="2"/>
      <c r="B1185" s="2"/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</row>
    <row r="1186" spans="1:18" s="57" customFormat="1" x14ac:dyDescent="0.35">
      <c r="A1186" s="2"/>
      <c r="B1186" s="2"/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</row>
    <row r="1187" spans="1:18" s="57" customFormat="1" x14ac:dyDescent="0.35">
      <c r="A1187" s="2"/>
      <c r="B1187" s="2"/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</row>
    <row r="1188" spans="1:18" s="57" customFormat="1" x14ac:dyDescent="0.35">
      <c r="A1188" s="2"/>
      <c r="B1188" s="2"/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</row>
    <row r="1189" spans="1:18" s="57" customFormat="1" x14ac:dyDescent="0.35">
      <c r="A1189" s="2"/>
      <c r="B1189" s="2"/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</row>
    <row r="1190" spans="1:18" s="57" customFormat="1" x14ac:dyDescent="0.35">
      <c r="A1190" s="2"/>
      <c r="B1190" s="2"/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</row>
    <row r="1191" spans="1:18" s="57" customFormat="1" x14ac:dyDescent="0.35">
      <c r="A1191" s="2"/>
      <c r="B1191" s="2"/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</row>
    <row r="1192" spans="1:18" s="57" customFormat="1" x14ac:dyDescent="0.35">
      <c r="A1192" s="2"/>
      <c r="B1192" s="2"/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</row>
    <row r="1193" spans="1:18" s="57" customFormat="1" x14ac:dyDescent="0.35">
      <c r="A1193" s="2"/>
      <c r="B1193" s="2"/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</row>
    <row r="1194" spans="1:18" s="57" customFormat="1" x14ac:dyDescent="0.35">
      <c r="A1194" s="2"/>
      <c r="B1194" s="2"/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</row>
    <row r="1195" spans="1:18" s="57" customFormat="1" x14ac:dyDescent="0.35">
      <c r="A1195" s="2"/>
      <c r="B1195" s="2"/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</row>
    <row r="1196" spans="1:18" s="57" customFormat="1" x14ac:dyDescent="0.35">
      <c r="A1196" s="2"/>
      <c r="B1196" s="2"/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</row>
    <row r="1197" spans="1:18" s="57" customFormat="1" x14ac:dyDescent="0.35">
      <c r="A1197" s="2"/>
      <c r="B1197" s="2"/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</row>
    <row r="1198" spans="1:18" s="57" customFormat="1" x14ac:dyDescent="0.35">
      <c r="A1198" s="2"/>
      <c r="B1198" s="2"/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</row>
    <row r="1199" spans="1:18" s="57" customFormat="1" x14ac:dyDescent="0.35">
      <c r="A1199" s="2"/>
      <c r="B1199" s="2"/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</row>
    <row r="1200" spans="1:18" s="57" customFormat="1" x14ac:dyDescent="0.35">
      <c r="A1200" s="2"/>
      <c r="B1200" s="2"/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</row>
    <row r="1201" spans="1:18" s="57" customFormat="1" x14ac:dyDescent="0.35">
      <c r="A1201" s="2"/>
      <c r="B1201" s="2"/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</row>
    <row r="1202" spans="1:18" s="57" customFormat="1" x14ac:dyDescent="0.35">
      <c r="A1202" s="2"/>
      <c r="B1202" s="2"/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</row>
    <row r="1203" spans="1:18" s="57" customFormat="1" x14ac:dyDescent="0.35">
      <c r="A1203" s="2"/>
      <c r="B1203" s="2"/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</row>
    <row r="1204" spans="1:18" s="57" customFormat="1" x14ac:dyDescent="0.35">
      <c r="A1204" s="2"/>
      <c r="B1204" s="2"/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</row>
    <row r="1205" spans="1:18" s="57" customFormat="1" x14ac:dyDescent="0.35">
      <c r="A1205" s="2"/>
      <c r="B1205" s="2"/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</row>
    <row r="1206" spans="1:18" s="57" customFormat="1" x14ac:dyDescent="0.35">
      <c r="A1206" s="2"/>
      <c r="B1206" s="2"/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</row>
    <row r="1207" spans="1:18" s="57" customFormat="1" x14ac:dyDescent="0.35">
      <c r="A1207" s="2"/>
      <c r="B1207" s="2"/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</row>
    <row r="1208" spans="1:18" s="57" customFormat="1" x14ac:dyDescent="0.35">
      <c r="A1208" s="2"/>
      <c r="B1208" s="2"/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</row>
    <row r="1209" spans="1:18" s="57" customFormat="1" x14ac:dyDescent="0.35">
      <c r="A1209" s="2"/>
      <c r="B1209" s="2"/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</row>
    <row r="1210" spans="1:18" s="57" customFormat="1" x14ac:dyDescent="0.35">
      <c r="A1210" s="2"/>
      <c r="B1210" s="2"/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</row>
    <row r="1211" spans="1:18" s="57" customFormat="1" x14ac:dyDescent="0.35">
      <c r="A1211" s="2"/>
      <c r="B1211" s="2"/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</row>
    <row r="1212" spans="1:18" s="57" customFormat="1" x14ac:dyDescent="0.35">
      <c r="A1212" s="2"/>
      <c r="B1212" s="2"/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</row>
    <row r="1213" spans="1:18" s="57" customFormat="1" x14ac:dyDescent="0.35">
      <c r="A1213" s="2"/>
      <c r="B1213" s="2"/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</row>
    <row r="1214" spans="1:18" s="57" customFormat="1" x14ac:dyDescent="0.35">
      <c r="A1214" s="2"/>
      <c r="B1214" s="2"/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</row>
    <row r="1215" spans="1:18" s="57" customFormat="1" x14ac:dyDescent="0.35">
      <c r="A1215" s="2"/>
      <c r="B1215" s="2"/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</row>
    <row r="1216" spans="1:18" s="57" customFormat="1" x14ac:dyDescent="0.35">
      <c r="A1216" s="2"/>
      <c r="B1216" s="2"/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</row>
    <row r="1217" spans="1:18" s="57" customFormat="1" x14ac:dyDescent="0.35">
      <c r="A1217" s="2"/>
      <c r="B1217" s="2"/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</row>
    <row r="1218" spans="1:18" s="57" customFormat="1" x14ac:dyDescent="0.35">
      <c r="A1218" s="2"/>
      <c r="B1218" s="2"/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</row>
    <row r="1219" spans="1:18" s="57" customFormat="1" x14ac:dyDescent="0.35">
      <c r="A1219" s="2"/>
      <c r="B1219" s="2"/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</row>
    <row r="1220" spans="1:18" s="57" customFormat="1" x14ac:dyDescent="0.35">
      <c r="A1220" s="2"/>
      <c r="B1220" s="2"/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</row>
    <row r="1221" spans="1:18" s="57" customFormat="1" x14ac:dyDescent="0.35">
      <c r="A1221" s="2"/>
      <c r="B1221" s="2"/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</row>
    <row r="1222" spans="1:18" s="57" customFormat="1" x14ac:dyDescent="0.35">
      <c r="A1222" s="2"/>
      <c r="B1222" s="2"/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</row>
    <row r="1223" spans="1:18" s="57" customFormat="1" x14ac:dyDescent="0.35">
      <c r="A1223" s="2"/>
      <c r="B1223" s="2"/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</row>
    <row r="1224" spans="1:18" s="57" customFormat="1" x14ac:dyDescent="0.35">
      <c r="A1224" s="2"/>
      <c r="B1224" s="2"/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</row>
    <row r="1225" spans="1:18" s="57" customFormat="1" x14ac:dyDescent="0.35">
      <c r="A1225" s="2"/>
      <c r="B1225" s="2"/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</row>
    <row r="1226" spans="1:18" s="57" customFormat="1" x14ac:dyDescent="0.35">
      <c r="A1226" s="2"/>
      <c r="B1226" s="2"/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</row>
    <row r="1227" spans="1:18" s="57" customFormat="1" x14ac:dyDescent="0.35">
      <c r="A1227" s="2"/>
      <c r="B1227" s="2"/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</row>
    <row r="1228" spans="1:18" s="57" customFormat="1" x14ac:dyDescent="0.35">
      <c r="A1228" s="2"/>
      <c r="B1228" s="2"/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</row>
    <row r="1229" spans="1:18" s="57" customFormat="1" x14ac:dyDescent="0.35">
      <c r="A1229" s="2"/>
      <c r="B1229" s="2"/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</row>
    <row r="1230" spans="1:18" s="57" customFormat="1" x14ac:dyDescent="0.35">
      <c r="A1230" s="2"/>
      <c r="B1230" s="2"/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</row>
    <row r="1231" spans="1:18" s="57" customFormat="1" x14ac:dyDescent="0.35">
      <c r="A1231" s="2"/>
      <c r="B1231" s="2"/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</row>
    <row r="1232" spans="1:18" s="57" customFormat="1" x14ac:dyDescent="0.35">
      <c r="A1232" s="2"/>
      <c r="B1232" s="2"/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</row>
    <row r="1233" spans="1:18" s="57" customFormat="1" x14ac:dyDescent="0.35">
      <c r="A1233" s="2"/>
      <c r="B1233" s="2"/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</row>
    <row r="1234" spans="1:18" s="57" customFormat="1" x14ac:dyDescent="0.35">
      <c r="A1234" s="2"/>
      <c r="B1234" s="2"/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</row>
    <row r="1235" spans="1:18" s="57" customFormat="1" x14ac:dyDescent="0.35">
      <c r="A1235" s="2"/>
      <c r="B1235" s="2"/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</row>
    <row r="1236" spans="1:18" s="57" customFormat="1" x14ac:dyDescent="0.35">
      <c r="A1236" s="2"/>
      <c r="B1236" s="2"/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</row>
    <row r="1237" spans="1:18" s="57" customFormat="1" x14ac:dyDescent="0.35">
      <c r="A1237" s="2"/>
      <c r="B1237" s="2"/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</row>
    <row r="1238" spans="1:18" s="57" customFormat="1" x14ac:dyDescent="0.35">
      <c r="A1238" s="2"/>
      <c r="B1238" s="2"/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</row>
    <row r="1239" spans="1:18" s="57" customFormat="1" x14ac:dyDescent="0.35">
      <c r="A1239" s="2"/>
      <c r="B1239" s="2"/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</row>
    <row r="1240" spans="1:18" s="57" customFormat="1" x14ac:dyDescent="0.35">
      <c r="A1240" s="2"/>
      <c r="B1240" s="2"/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</row>
    <row r="1241" spans="1:18" s="57" customFormat="1" x14ac:dyDescent="0.35">
      <c r="A1241" s="2"/>
      <c r="B1241" s="2"/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</row>
    <row r="1242" spans="1:18" s="57" customFormat="1" x14ac:dyDescent="0.35">
      <c r="A1242" s="2"/>
      <c r="B1242" s="2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</row>
    <row r="1243" spans="1:18" s="57" customFormat="1" x14ac:dyDescent="0.35">
      <c r="A1243" s="2"/>
      <c r="B1243" s="2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</row>
    <row r="1244" spans="1:18" s="57" customFormat="1" x14ac:dyDescent="0.35">
      <c r="A1244" s="2"/>
      <c r="B1244" s="2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</row>
    <row r="1245" spans="1:18" s="57" customFormat="1" x14ac:dyDescent="0.35">
      <c r="A1245" s="2"/>
      <c r="B1245" s="2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</row>
    <row r="1246" spans="1:18" s="57" customFormat="1" x14ac:dyDescent="0.35">
      <c r="A1246" s="2"/>
      <c r="B1246" s="2"/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</row>
    <row r="1247" spans="1:18" s="57" customFormat="1" x14ac:dyDescent="0.35">
      <c r="A1247" s="2"/>
      <c r="B1247" s="2"/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</row>
    <row r="1248" spans="1:18" s="57" customFormat="1" x14ac:dyDescent="0.35">
      <c r="A1248" s="2"/>
      <c r="B1248" s="2"/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</row>
    <row r="1249" spans="1:18" s="57" customFormat="1" x14ac:dyDescent="0.35">
      <c r="A1249" s="2"/>
      <c r="B1249" s="2"/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</row>
    <row r="1250" spans="1:18" s="57" customFormat="1" x14ac:dyDescent="0.35">
      <c r="A1250" s="2"/>
      <c r="B1250" s="2"/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</row>
    <row r="1251" spans="1:18" s="57" customFormat="1" x14ac:dyDescent="0.35">
      <c r="A1251" s="2"/>
      <c r="B1251" s="2"/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</row>
    <row r="1252" spans="1:18" s="57" customFormat="1" x14ac:dyDescent="0.35">
      <c r="A1252" s="2"/>
      <c r="B1252" s="2"/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</row>
    <row r="1253" spans="1:18" s="57" customFormat="1" x14ac:dyDescent="0.35">
      <c r="A1253" s="2"/>
      <c r="B1253" s="2"/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</row>
    <row r="1254" spans="1:18" s="57" customFormat="1" x14ac:dyDescent="0.35">
      <c r="A1254" s="2"/>
      <c r="B1254" s="2"/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</row>
    <row r="1255" spans="1:18" s="57" customFormat="1" x14ac:dyDescent="0.35">
      <c r="A1255" s="2"/>
      <c r="B1255" s="2"/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</row>
    <row r="1256" spans="1:18" s="57" customFormat="1" x14ac:dyDescent="0.35">
      <c r="A1256" s="2"/>
      <c r="B1256" s="2"/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</row>
    <row r="1257" spans="1:18" s="57" customFormat="1" x14ac:dyDescent="0.35">
      <c r="A1257" s="2"/>
      <c r="B1257" s="2"/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</row>
    <row r="1258" spans="1:18" s="57" customFormat="1" x14ac:dyDescent="0.35">
      <c r="A1258" s="2"/>
      <c r="B1258" s="2"/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</row>
    <row r="1259" spans="1:18" s="57" customFormat="1" x14ac:dyDescent="0.35">
      <c r="A1259" s="2"/>
      <c r="B1259" s="2"/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</row>
    <row r="1260" spans="1:18" s="57" customFormat="1" x14ac:dyDescent="0.35">
      <c r="A1260" s="2"/>
      <c r="B1260" s="2"/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</row>
    <row r="1261" spans="1:18" s="57" customFormat="1" x14ac:dyDescent="0.35">
      <c r="A1261" s="2"/>
      <c r="B1261" s="2"/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</row>
    <row r="1262" spans="1:18" s="57" customFormat="1" x14ac:dyDescent="0.35">
      <c r="A1262" s="2"/>
      <c r="B1262" s="2"/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</row>
    <row r="1263" spans="1:18" s="57" customFormat="1" x14ac:dyDescent="0.35">
      <c r="A1263" s="2"/>
      <c r="B1263" s="2"/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</row>
    <row r="1264" spans="1:18" s="57" customFormat="1" x14ac:dyDescent="0.35">
      <c r="A1264" s="2"/>
      <c r="B1264" s="2"/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</row>
    <row r="1265" spans="1:18" s="57" customFormat="1" x14ac:dyDescent="0.35">
      <c r="A1265" s="2"/>
      <c r="B1265" s="2"/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</row>
    <row r="1266" spans="1:18" s="57" customFormat="1" x14ac:dyDescent="0.35">
      <c r="A1266" s="2"/>
      <c r="B1266" s="2"/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</row>
    <row r="1267" spans="1:18" s="57" customFormat="1" x14ac:dyDescent="0.35">
      <c r="A1267" s="2"/>
      <c r="B1267" s="2"/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</row>
    <row r="1268" spans="1:18" s="57" customFormat="1" x14ac:dyDescent="0.35">
      <c r="A1268" s="2"/>
      <c r="B1268" s="2"/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</row>
    <row r="1269" spans="1:18" s="57" customFormat="1" x14ac:dyDescent="0.35">
      <c r="A1269" s="2"/>
      <c r="B1269" s="2"/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</row>
    <row r="1270" spans="1:18" s="57" customFormat="1" x14ac:dyDescent="0.35">
      <c r="A1270" s="2"/>
      <c r="B1270" s="2"/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</row>
    <row r="1271" spans="1:18" s="57" customFormat="1" x14ac:dyDescent="0.35">
      <c r="A1271" s="2"/>
      <c r="B1271" s="2"/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</row>
    <row r="1272" spans="1:18" s="57" customFormat="1" x14ac:dyDescent="0.35">
      <c r="A1272" s="2"/>
      <c r="B1272" s="2"/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</row>
    <row r="1273" spans="1:18" s="57" customFormat="1" x14ac:dyDescent="0.35">
      <c r="A1273" s="2"/>
      <c r="B1273" s="2"/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</row>
    <row r="1274" spans="1:18" s="57" customFormat="1" x14ac:dyDescent="0.35">
      <c r="A1274" s="2"/>
      <c r="B1274" s="2"/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</row>
    <row r="1275" spans="1:18" s="57" customFormat="1" x14ac:dyDescent="0.35">
      <c r="A1275" s="2"/>
      <c r="B1275" s="2"/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</row>
    <row r="1276" spans="1:18" s="57" customFormat="1" x14ac:dyDescent="0.35">
      <c r="A1276" s="2"/>
      <c r="B1276" s="2"/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</row>
    <row r="1277" spans="1:18" s="57" customFormat="1" x14ac:dyDescent="0.35">
      <c r="A1277" s="2"/>
      <c r="B1277" s="2"/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</row>
    <row r="1278" spans="1:18" s="57" customFormat="1" x14ac:dyDescent="0.35">
      <c r="A1278" s="2"/>
      <c r="B1278" s="2"/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</row>
    <row r="1279" spans="1:18" s="57" customFormat="1" x14ac:dyDescent="0.35">
      <c r="A1279" s="2"/>
      <c r="B1279" s="2"/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</row>
    <row r="1280" spans="1:18" s="57" customFormat="1" x14ac:dyDescent="0.35">
      <c r="A1280" s="2"/>
      <c r="B1280" s="2"/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</row>
    <row r="1281" spans="1:18" s="57" customFormat="1" x14ac:dyDescent="0.35">
      <c r="A1281" s="2"/>
      <c r="B1281" s="2"/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</row>
    <row r="1282" spans="1:18" s="57" customFormat="1" x14ac:dyDescent="0.35">
      <c r="A1282" s="2"/>
      <c r="B1282" s="2"/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</row>
    <row r="1283" spans="1:18" s="57" customFormat="1" x14ac:dyDescent="0.35">
      <c r="A1283" s="2"/>
      <c r="B1283" s="2"/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</row>
    <row r="1284" spans="1:18" s="57" customFormat="1" x14ac:dyDescent="0.35">
      <c r="A1284" s="2"/>
      <c r="B1284" s="2"/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</row>
    <row r="1285" spans="1:18" s="57" customFormat="1" x14ac:dyDescent="0.35">
      <c r="A1285" s="2"/>
      <c r="B1285" s="2"/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</row>
    <row r="1286" spans="1:18" s="57" customFormat="1" x14ac:dyDescent="0.35">
      <c r="A1286" s="2"/>
      <c r="B1286" s="2"/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</row>
    <row r="1287" spans="1:18" s="57" customFormat="1" x14ac:dyDescent="0.35">
      <c r="A1287" s="2"/>
      <c r="B1287" s="2"/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</row>
    <row r="1288" spans="1:18" s="57" customFormat="1" x14ac:dyDescent="0.35">
      <c r="A1288" s="2"/>
      <c r="B1288" s="2"/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</row>
    <row r="1289" spans="1:18" s="57" customFormat="1" x14ac:dyDescent="0.35">
      <c r="A1289" s="2"/>
      <c r="B1289" s="2"/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</row>
    <row r="1290" spans="1:18" s="57" customFormat="1" x14ac:dyDescent="0.35">
      <c r="A1290" s="2"/>
      <c r="B1290" s="2"/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</row>
    <row r="1291" spans="1:18" s="57" customFormat="1" x14ac:dyDescent="0.35">
      <c r="A1291" s="2"/>
      <c r="B1291" s="2"/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</row>
    <row r="1292" spans="1:18" s="57" customFormat="1" x14ac:dyDescent="0.35">
      <c r="A1292" s="2"/>
      <c r="B1292" s="2"/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</row>
    <row r="1293" spans="1:18" s="57" customFormat="1" x14ac:dyDescent="0.35">
      <c r="A1293" s="2"/>
      <c r="B1293" s="2"/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</row>
    <row r="1294" spans="1:18" s="57" customFormat="1" x14ac:dyDescent="0.35">
      <c r="A1294" s="2"/>
      <c r="B1294" s="2"/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</row>
    <row r="1295" spans="1:18" s="57" customFormat="1" x14ac:dyDescent="0.35">
      <c r="A1295" s="2"/>
      <c r="B1295" s="2"/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</row>
    <row r="1296" spans="1:18" s="57" customFormat="1" x14ac:dyDescent="0.35">
      <c r="A1296" s="2"/>
      <c r="B1296" s="2"/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</row>
    <row r="1297" spans="1:18" s="57" customFormat="1" x14ac:dyDescent="0.35">
      <c r="A1297" s="2"/>
      <c r="B1297" s="2"/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</row>
    <row r="1298" spans="1:18" s="57" customFormat="1" x14ac:dyDescent="0.35">
      <c r="A1298" s="2"/>
      <c r="B1298" s="2"/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</row>
    <row r="1299" spans="1:18" s="57" customFormat="1" x14ac:dyDescent="0.35">
      <c r="A1299" s="2"/>
      <c r="B1299" s="2"/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</row>
    <row r="1300" spans="1:18" s="57" customFormat="1" x14ac:dyDescent="0.35">
      <c r="A1300" s="2"/>
      <c r="B1300" s="2"/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</row>
    <row r="1301" spans="1:18" s="57" customFormat="1" x14ac:dyDescent="0.35">
      <c r="A1301" s="2"/>
      <c r="B1301" s="2"/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</row>
    <row r="1302" spans="1:18" s="57" customFormat="1" x14ac:dyDescent="0.35">
      <c r="A1302" s="2"/>
      <c r="B1302" s="2"/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</row>
    <row r="1303" spans="1:18" s="57" customFormat="1" x14ac:dyDescent="0.35">
      <c r="A1303" s="2"/>
      <c r="B1303" s="2"/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</row>
    <row r="1304" spans="1:18" s="57" customFormat="1" x14ac:dyDescent="0.35">
      <c r="A1304" s="2"/>
      <c r="B1304" s="2"/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</row>
    <row r="1305" spans="1:18" s="57" customFormat="1" x14ac:dyDescent="0.35">
      <c r="A1305" s="2"/>
      <c r="B1305" s="2"/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</row>
    <row r="1306" spans="1:18" s="57" customFormat="1" x14ac:dyDescent="0.35">
      <c r="A1306" s="2"/>
      <c r="B1306" s="2"/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</row>
    <row r="1307" spans="1:18" s="57" customFormat="1" x14ac:dyDescent="0.35">
      <c r="A1307" s="2"/>
      <c r="B1307" s="2"/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</row>
    <row r="1308" spans="1:18" s="57" customFormat="1" x14ac:dyDescent="0.35">
      <c r="A1308" s="2"/>
      <c r="B1308" s="2"/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</row>
    <row r="1309" spans="1:18" s="57" customFormat="1" x14ac:dyDescent="0.35">
      <c r="A1309" s="2"/>
      <c r="B1309" s="2"/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</row>
    <row r="1310" spans="1:18" s="57" customFormat="1" x14ac:dyDescent="0.35">
      <c r="A1310" s="2"/>
      <c r="B1310" s="2"/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</row>
    <row r="1311" spans="1:18" s="57" customFormat="1" x14ac:dyDescent="0.35">
      <c r="A1311" s="2"/>
      <c r="B1311" s="2"/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</row>
    <row r="1312" spans="1:18" s="57" customFormat="1" x14ac:dyDescent="0.35">
      <c r="A1312" s="2"/>
      <c r="B1312" s="2"/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</row>
    <row r="1313" spans="1:18" s="57" customFormat="1" x14ac:dyDescent="0.35">
      <c r="A1313" s="2"/>
      <c r="B1313" s="2"/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</row>
    <row r="1314" spans="1:18" s="57" customFormat="1" x14ac:dyDescent="0.35">
      <c r="A1314" s="2"/>
      <c r="B1314" s="2"/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</row>
    <row r="1315" spans="1:18" s="57" customFormat="1" x14ac:dyDescent="0.35">
      <c r="A1315" s="2"/>
      <c r="B1315" s="2"/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</row>
    <row r="1316" spans="1:18" s="57" customFormat="1" x14ac:dyDescent="0.35">
      <c r="A1316" s="2"/>
      <c r="B1316" s="2"/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</row>
    <row r="1317" spans="1:18" s="57" customFormat="1" x14ac:dyDescent="0.35">
      <c r="A1317" s="2"/>
      <c r="B1317" s="2"/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</row>
    <row r="1318" spans="1:18" s="57" customFormat="1" x14ac:dyDescent="0.35">
      <c r="A1318" s="2"/>
      <c r="B1318" s="2"/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</row>
    <row r="1319" spans="1:18" s="57" customFormat="1" x14ac:dyDescent="0.35">
      <c r="A1319" s="2"/>
      <c r="B1319" s="2"/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</row>
    <row r="1320" spans="1:18" s="57" customFormat="1" x14ac:dyDescent="0.35">
      <c r="A1320" s="2"/>
      <c r="B1320" s="2"/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</row>
    <row r="1321" spans="1:18" s="57" customFormat="1" x14ac:dyDescent="0.35">
      <c r="A1321" s="2"/>
      <c r="B1321" s="2"/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</row>
    <row r="1322" spans="1:18" s="57" customFormat="1" x14ac:dyDescent="0.35">
      <c r="A1322" s="2"/>
      <c r="B1322" s="2"/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</row>
    <row r="1323" spans="1:18" s="57" customFormat="1" x14ac:dyDescent="0.35">
      <c r="A1323" s="2"/>
      <c r="B1323" s="2"/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</row>
    <row r="1324" spans="1:18" s="57" customFormat="1" x14ac:dyDescent="0.35">
      <c r="A1324" s="2"/>
      <c r="B1324" s="2"/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</row>
    <row r="1325" spans="1:18" s="57" customFormat="1" x14ac:dyDescent="0.35">
      <c r="A1325" s="2"/>
      <c r="B1325" s="2"/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</row>
    <row r="1326" spans="1:18" s="57" customFormat="1" x14ac:dyDescent="0.35">
      <c r="A1326" s="2"/>
      <c r="B1326" s="2"/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</row>
    <row r="1327" spans="1:18" s="57" customFormat="1" x14ac:dyDescent="0.35">
      <c r="A1327" s="2"/>
      <c r="B1327" s="2"/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</row>
    <row r="1328" spans="1:18" s="57" customFormat="1" x14ac:dyDescent="0.35">
      <c r="A1328" s="2"/>
      <c r="B1328" s="2"/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</row>
    <row r="1329" spans="1:18" s="57" customFormat="1" x14ac:dyDescent="0.35">
      <c r="A1329" s="2"/>
      <c r="B1329" s="2"/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</row>
    <row r="1330" spans="1:18" s="57" customFormat="1" x14ac:dyDescent="0.35">
      <c r="A1330" s="2"/>
      <c r="B1330" s="2"/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</row>
    <row r="1331" spans="1:18" s="57" customFormat="1" x14ac:dyDescent="0.35">
      <c r="A1331" s="2"/>
      <c r="B1331" s="2"/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</row>
    <row r="1332" spans="1:18" s="57" customFormat="1" x14ac:dyDescent="0.35">
      <c r="A1332" s="2"/>
      <c r="B1332" s="2"/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</row>
    <row r="1333" spans="1:18" s="57" customFormat="1" x14ac:dyDescent="0.35">
      <c r="A1333" s="2"/>
      <c r="B1333" s="2"/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</row>
    <row r="1334" spans="1:18" s="57" customFormat="1" x14ac:dyDescent="0.35">
      <c r="A1334" s="2"/>
      <c r="B1334" s="2"/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</row>
    <row r="1335" spans="1:18" s="57" customFormat="1" x14ac:dyDescent="0.35">
      <c r="A1335" s="2"/>
      <c r="B1335" s="2"/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</row>
    <row r="1336" spans="1:18" s="57" customFormat="1" x14ac:dyDescent="0.35">
      <c r="A1336" s="2"/>
      <c r="B1336" s="2"/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</row>
    <row r="1337" spans="1:18" s="57" customFormat="1" x14ac:dyDescent="0.35">
      <c r="A1337" s="2"/>
      <c r="B1337" s="2"/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</row>
    <row r="1338" spans="1:18" s="57" customFormat="1" x14ac:dyDescent="0.35">
      <c r="A1338" s="2"/>
      <c r="B1338" s="2"/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</row>
    <row r="1339" spans="1:18" s="57" customFormat="1" x14ac:dyDescent="0.35">
      <c r="A1339" s="2"/>
      <c r="B1339" s="2"/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</row>
    <row r="1340" spans="1:18" s="57" customFormat="1" x14ac:dyDescent="0.35">
      <c r="A1340" s="2"/>
      <c r="B1340" s="2"/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</row>
    <row r="1341" spans="1:18" s="57" customFormat="1" x14ac:dyDescent="0.35">
      <c r="A1341" s="2"/>
      <c r="B1341" s="2"/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</row>
    <row r="1342" spans="1:18" s="57" customFormat="1" x14ac:dyDescent="0.35">
      <c r="A1342" s="2"/>
      <c r="B1342" s="2"/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</row>
    <row r="1343" spans="1:18" s="57" customFormat="1" x14ac:dyDescent="0.35">
      <c r="A1343" s="2"/>
      <c r="B1343" s="2"/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</row>
    <row r="1344" spans="1:18" s="57" customFormat="1" x14ac:dyDescent="0.35">
      <c r="A1344" s="2"/>
      <c r="B1344" s="2"/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</row>
    <row r="1345" spans="1:18" s="57" customFormat="1" x14ac:dyDescent="0.35">
      <c r="A1345" s="2"/>
      <c r="B1345" s="2"/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</row>
    <row r="1346" spans="1:18" s="57" customFormat="1" x14ac:dyDescent="0.35">
      <c r="A1346" s="2"/>
      <c r="B1346" s="2"/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</row>
    <row r="1347" spans="1:18" s="57" customFormat="1" x14ac:dyDescent="0.35">
      <c r="A1347" s="2"/>
      <c r="B1347" s="2"/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</row>
    <row r="1348" spans="1:18" s="57" customFormat="1" x14ac:dyDescent="0.35">
      <c r="A1348" s="2"/>
      <c r="B1348" s="2"/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</row>
    <row r="1349" spans="1:18" s="57" customFormat="1" x14ac:dyDescent="0.35">
      <c r="A1349" s="2"/>
      <c r="B1349" s="2"/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</row>
    <row r="1350" spans="1:18" s="57" customFormat="1" x14ac:dyDescent="0.35">
      <c r="A1350" s="2"/>
      <c r="B1350" s="2"/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</row>
    <row r="1351" spans="1:18" s="57" customFormat="1" x14ac:dyDescent="0.35">
      <c r="A1351" s="2"/>
      <c r="B1351" s="2"/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</row>
    <row r="1352" spans="1:18" s="57" customFormat="1" x14ac:dyDescent="0.35">
      <c r="A1352" s="2"/>
      <c r="B1352" s="2"/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</row>
    <row r="1353" spans="1:18" s="57" customFormat="1" x14ac:dyDescent="0.35">
      <c r="A1353" s="2"/>
      <c r="B1353" s="2"/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</row>
    <row r="1354" spans="1:18" s="57" customFormat="1" x14ac:dyDescent="0.35">
      <c r="A1354" s="2"/>
      <c r="B1354" s="2"/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</row>
    <row r="1355" spans="1:18" s="57" customFormat="1" x14ac:dyDescent="0.35">
      <c r="A1355" s="2"/>
      <c r="B1355" s="2"/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</row>
    <row r="1356" spans="1:18" s="57" customFormat="1" x14ac:dyDescent="0.35">
      <c r="A1356" s="2"/>
      <c r="B1356" s="2"/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</row>
    <row r="1357" spans="1:18" s="57" customFormat="1" x14ac:dyDescent="0.35">
      <c r="A1357" s="2"/>
      <c r="B1357" s="2"/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</row>
    <row r="1358" spans="1:18" s="57" customFormat="1" x14ac:dyDescent="0.35">
      <c r="A1358" s="2"/>
      <c r="B1358" s="2"/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</row>
    <row r="1359" spans="1:18" s="57" customFormat="1" x14ac:dyDescent="0.35">
      <c r="A1359" s="2"/>
      <c r="B1359" s="2"/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</row>
    <row r="1360" spans="1:18" s="57" customFormat="1" x14ac:dyDescent="0.35">
      <c r="A1360" s="2"/>
      <c r="B1360" s="2"/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</row>
    <row r="1361" spans="1:18" s="57" customFormat="1" x14ac:dyDescent="0.35">
      <c r="A1361" s="2"/>
      <c r="B1361" s="2"/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</row>
    <row r="1362" spans="1:18" s="57" customFormat="1" x14ac:dyDescent="0.35">
      <c r="A1362" s="2"/>
      <c r="B1362" s="2"/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</row>
    <row r="1363" spans="1:18" s="57" customFormat="1" x14ac:dyDescent="0.35">
      <c r="A1363" s="2"/>
      <c r="B1363" s="2"/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</row>
    <row r="1364" spans="1:18" s="57" customFormat="1" x14ac:dyDescent="0.35">
      <c r="A1364" s="2"/>
      <c r="B1364" s="2"/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</row>
    <row r="1365" spans="1:18" s="57" customFormat="1" x14ac:dyDescent="0.35">
      <c r="A1365" s="2"/>
      <c r="B1365" s="2"/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</row>
    <row r="1366" spans="1:18" s="57" customFormat="1" x14ac:dyDescent="0.35">
      <c r="A1366" s="2"/>
      <c r="B1366" s="2"/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</row>
    <row r="1367" spans="1:18" s="57" customFormat="1" x14ac:dyDescent="0.35">
      <c r="A1367" s="2"/>
      <c r="B1367" s="2"/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</row>
    <row r="1368" spans="1:18" s="57" customFormat="1" x14ac:dyDescent="0.35">
      <c r="A1368" s="2"/>
      <c r="B1368" s="2"/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</row>
    <row r="1369" spans="1:18" s="57" customFormat="1" x14ac:dyDescent="0.35">
      <c r="A1369" s="2"/>
      <c r="B1369" s="2"/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</row>
    <row r="1370" spans="1:18" s="57" customFormat="1" x14ac:dyDescent="0.35">
      <c r="A1370" s="2"/>
      <c r="B1370" s="2"/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</row>
    <row r="1371" spans="1:18" s="57" customFormat="1" x14ac:dyDescent="0.35">
      <c r="A1371" s="2"/>
      <c r="B1371" s="2"/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</row>
    <row r="1372" spans="1:18" s="57" customFormat="1" x14ac:dyDescent="0.35">
      <c r="A1372" s="2"/>
      <c r="B1372" s="2"/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</row>
    <row r="1373" spans="1:18" s="57" customFormat="1" x14ac:dyDescent="0.35">
      <c r="A1373" s="2"/>
      <c r="B1373" s="2"/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</row>
    <row r="1374" spans="1:18" s="57" customFormat="1" x14ac:dyDescent="0.35">
      <c r="A1374" s="2"/>
      <c r="B1374" s="2"/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</row>
    <row r="1375" spans="1:18" s="57" customFormat="1" x14ac:dyDescent="0.35">
      <c r="A1375" s="2"/>
      <c r="B1375" s="2"/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</row>
    <row r="1376" spans="1:18" s="57" customFormat="1" x14ac:dyDescent="0.35">
      <c r="A1376" s="2"/>
      <c r="B1376" s="2"/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</row>
    <row r="1377" spans="1:18" s="57" customFormat="1" x14ac:dyDescent="0.35">
      <c r="A1377" s="2"/>
      <c r="B1377" s="2"/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</row>
    <row r="1378" spans="1:18" s="57" customFormat="1" x14ac:dyDescent="0.35">
      <c r="A1378" s="2"/>
      <c r="B1378" s="2"/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</row>
    <row r="1379" spans="1:18" s="57" customFormat="1" x14ac:dyDescent="0.35">
      <c r="A1379" s="2"/>
      <c r="B1379" s="2"/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</row>
    <row r="1380" spans="1:18" s="57" customFormat="1" x14ac:dyDescent="0.35">
      <c r="A1380" s="2"/>
      <c r="B1380" s="2"/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</row>
    <row r="1381" spans="1:18" s="57" customFormat="1" x14ac:dyDescent="0.35">
      <c r="A1381" s="2"/>
      <c r="B1381" s="2"/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</row>
    <row r="1382" spans="1:18" s="57" customFormat="1" x14ac:dyDescent="0.35">
      <c r="A1382" s="2"/>
      <c r="B1382" s="2"/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</row>
    <row r="1383" spans="1:18" s="57" customFormat="1" x14ac:dyDescent="0.35">
      <c r="A1383" s="2"/>
      <c r="B1383" s="2"/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</row>
    <row r="1384" spans="1:18" s="57" customFormat="1" x14ac:dyDescent="0.35">
      <c r="A1384" s="2"/>
      <c r="B1384" s="2"/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</row>
    <row r="1385" spans="1:18" s="57" customFormat="1" x14ac:dyDescent="0.35">
      <c r="A1385" s="2"/>
      <c r="B1385" s="2"/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</row>
    <row r="1386" spans="1:18" s="57" customFormat="1" x14ac:dyDescent="0.35">
      <c r="A1386" s="2"/>
      <c r="B1386" s="2"/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</row>
    <row r="1387" spans="1:18" s="57" customFormat="1" x14ac:dyDescent="0.35">
      <c r="A1387" s="2"/>
      <c r="B1387" s="2"/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</row>
    <row r="1388" spans="1:18" s="57" customFormat="1" x14ac:dyDescent="0.35">
      <c r="A1388" s="2"/>
      <c r="B1388" s="2"/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</row>
    <row r="1389" spans="1:18" s="57" customFormat="1" x14ac:dyDescent="0.35">
      <c r="A1389" s="2"/>
      <c r="B1389" s="2"/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</row>
    <row r="1390" spans="1:18" s="57" customFormat="1" x14ac:dyDescent="0.35">
      <c r="A1390" s="2"/>
      <c r="B1390" s="2"/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</row>
    <row r="1391" spans="1:18" s="57" customFormat="1" x14ac:dyDescent="0.35">
      <c r="A1391" s="2"/>
      <c r="B1391" s="2"/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</row>
    <row r="1392" spans="1:18" s="57" customFormat="1" x14ac:dyDescent="0.35">
      <c r="A1392" s="2"/>
      <c r="B1392" s="2"/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</row>
    <row r="1393" spans="1:18" s="57" customFormat="1" x14ac:dyDescent="0.35">
      <c r="A1393" s="2"/>
      <c r="B1393" s="2"/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</row>
    <row r="1394" spans="1:18" s="57" customFormat="1" x14ac:dyDescent="0.35">
      <c r="A1394" s="2"/>
      <c r="B1394" s="2"/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</row>
    <row r="1395" spans="1:18" s="57" customFormat="1" x14ac:dyDescent="0.35">
      <c r="A1395" s="2"/>
      <c r="B1395" s="2"/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</row>
    <row r="1396" spans="1:18" s="57" customFormat="1" x14ac:dyDescent="0.35">
      <c r="A1396" s="2"/>
      <c r="B1396" s="2"/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</row>
    <row r="1397" spans="1:18" s="57" customFormat="1" x14ac:dyDescent="0.35">
      <c r="A1397" s="2"/>
      <c r="B1397" s="2"/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</row>
    <row r="1398" spans="1:18" s="57" customFormat="1" x14ac:dyDescent="0.35">
      <c r="A1398" s="2"/>
      <c r="B1398" s="2"/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</row>
    <row r="1399" spans="1:18" s="57" customFormat="1" x14ac:dyDescent="0.35">
      <c r="A1399" s="2"/>
      <c r="B1399" s="2"/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</row>
    <row r="1400" spans="1:18" s="57" customFormat="1" x14ac:dyDescent="0.35">
      <c r="A1400" s="2"/>
      <c r="B1400" s="2"/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</row>
    <row r="1401" spans="1:18" s="57" customFormat="1" x14ac:dyDescent="0.35">
      <c r="A1401" s="2"/>
      <c r="B1401" s="2"/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</row>
    <row r="1402" spans="1:18" s="57" customFormat="1" x14ac:dyDescent="0.35">
      <c r="A1402" s="2"/>
      <c r="B1402" s="2"/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</row>
    <row r="1403" spans="1:18" s="57" customFormat="1" x14ac:dyDescent="0.35">
      <c r="A1403" s="2"/>
      <c r="B1403" s="2"/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</row>
    <row r="1404" spans="1:18" s="57" customFormat="1" x14ac:dyDescent="0.35">
      <c r="A1404" s="2"/>
      <c r="B1404" s="2"/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</row>
    <row r="1405" spans="1:18" s="57" customFormat="1" x14ac:dyDescent="0.35">
      <c r="A1405" s="2"/>
      <c r="B1405" s="2"/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</row>
    <row r="1406" spans="1:18" s="57" customFormat="1" x14ac:dyDescent="0.35">
      <c r="A1406" s="2"/>
      <c r="B1406" s="2"/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</row>
    <row r="1407" spans="1:18" s="57" customFormat="1" x14ac:dyDescent="0.35">
      <c r="A1407" s="2"/>
      <c r="B1407" s="2"/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</row>
    <row r="1408" spans="1:18" s="57" customFormat="1" x14ac:dyDescent="0.35">
      <c r="A1408" s="2"/>
      <c r="B1408" s="2"/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</row>
    <row r="1409" spans="1:18" s="57" customFormat="1" x14ac:dyDescent="0.35">
      <c r="A1409" s="2"/>
      <c r="B1409" s="2"/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</row>
    <row r="1410" spans="1:18" s="57" customFormat="1" x14ac:dyDescent="0.35">
      <c r="A1410" s="2"/>
      <c r="B1410" s="2"/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</row>
    <row r="1411" spans="1:18" s="57" customFormat="1" x14ac:dyDescent="0.35">
      <c r="A1411" s="2"/>
      <c r="B1411" s="2"/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</row>
    <row r="1412" spans="1:18" s="57" customFormat="1" x14ac:dyDescent="0.35">
      <c r="A1412" s="2"/>
      <c r="B1412" s="2"/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</row>
    <row r="1413" spans="1:18" s="57" customFormat="1" x14ac:dyDescent="0.35">
      <c r="A1413" s="2"/>
      <c r="B1413" s="2"/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</row>
    <row r="1414" spans="1:18" s="57" customFormat="1" x14ac:dyDescent="0.35">
      <c r="A1414" s="2"/>
      <c r="B1414" s="2"/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</row>
    <row r="1415" spans="1:18" s="57" customFormat="1" x14ac:dyDescent="0.35">
      <c r="A1415" s="2"/>
      <c r="B1415" s="2"/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</row>
    <row r="1416" spans="1:18" s="57" customFormat="1" x14ac:dyDescent="0.35">
      <c r="A1416" s="2"/>
      <c r="B1416" s="2"/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</row>
    <row r="1417" spans="1:18" s="57" customFormat="1" x14ac:dyDescent="0.35">
      <c r="A1417" s="2"/>
      <c r="B1417" s="2"/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</row>
    <row r="1418" spans="1:18" s="57" customFormat="1" x14ac:dyDescent="0.35">
      <c r="A1418" s="2"/>
      <c r="B1418" s="2"/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</row>
    <row r="1419" spans="1:18" s="57" customFormat="1" x14ac:dyDescent="0.35">
      <c r="A1419" s="2"/>
      <c r="B1419" s="2"/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</row>
    <row r="1420" spans="1:18" s="57" customFormat="1" x14ac:dyDescent="0.35">
      <c r="A1420" s="2"/>
      <c r="B1420" s="2"/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</row>
    <row r="1421" spans="1:18" s="57" customFormat="1" x14ac:dyDescent="0.35">
      <c r="A1421" s="2"/>
      <c r="B1421" s="2"/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</row>
    <row r="1422" spans="1:18" s="57" customFormat="1" x14ac:dyDescent="0.35">
      <c r="A1422" s="2"/>
      <c r="B1422" s="2"/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</row>
    <row r="1423" spans="1:18" s="57" customFormat="1" x14ac:dyDescent="0.35">
      <c r="A1423" s="2"/>
      <c r="B1423" s="2"/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</row>
    <row r="1424" spans="1:18" s="57" customFormat="1" x14ac:dyDescent="0.35">
      <c r="A1424" s="2"/>
      <c r="B1424" s="2"/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</row>
    <row r="1425" spans="1:18" s="57" customFormat="1" x14ac:dyDescent="0.35">
      <c r="A1425" s="2"/>
      <c r="B1425" s="2"/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</row>
    <row r="1426" spans="1:18" s="57" customFormat="1" x14ac:dyDescent="0.35">
      <c r="A1426" s="2"/>
      <c r="B1426" s="2"/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</row>
    <row r="1427" spans="1:18" s="57" customFormat="1" x14ac:dyDescent="0.35">
      <c r="A1427" s="2"/>
      <c r="B1427" s="2"/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</row>
    <row r="1428" spans="1:18" s="57" customFormat="1" x14ac:dyDescent="0.35">
      <c r="A1428" s="2"/>
      <c r="B1428" s="2"/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</row>
    <row r="1429" spans="1:18" s="57" customFormat="1" x14ac:dyDescent="0.35">
      <c r="A1429" s="2"/>
      <c r="B1429" s="2"/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</row>
    <row r="1430" spans="1:18" s="57" customFormat="1" x14ac:dyDescent="0.35">
      <c r="A1430" s="2"/>
      <c r="B1430" s="2"/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</row>
    <row r="1431" spans="1:18" s="57" customFormat="1" x14ac:dyDescent="0.35">
      <c r="A1431" s="2"/>
      <c r="B1431" s="2"/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</row>
    <row r="1432" spans="1:18" s="57" customFormat="1" x14ac:dyDescent="0.35">
      <c r="A1432" s="2"/>
      <c r="B1432" s="2"/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</row>
    <row r="1433" spans="1:18" s="57" customFormat="1" x14ac:dyDescent="0.35">
      <c r="A1433" s="2"/>
      <c r="B1433" s="2"/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</row>
    <row r="1434" spans="1:18" s="57" customFormat="1" x14ac:dyDescent="0.35">
      <c r="A1434" s="2"/>
      <c r="B1434" s="2"/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</row>
    <row r="1435" spans="1:18" s="57" customFormat="1" x14ac:dyDescent="0.35">
      <c r="A1435" s="2"/>
      <c r="B1435" s="2"/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</row>
    <row r="1436" spans="1:18" s="57" customFormat="1" x14ac:dyDescent="0.35">
      <c r="A1436" s="2"/>
      <c r="B1436" s="2"/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</row>
    <row r="1437" spans="1:18" s="57" customFormat="1" x14ac:dyDescent="0.35">
      <c r="A1437" s="2"/>
      <c r="B1437" s="2"/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</row>
    <row r="1438" spans="1:18" s="57" customFormat="1" x14ac:dyDescent="0.35">
      <c r="A1438" s="2"/>
      <c r="B1438" s="2"/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</row>
    <row r="1439" spans="1:18" s="57" customFormat="1" x14ac:dyDescent="0.35">
      <c r="A1439" s="2"/>
      <c r="B1439" s="2"/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</row>
    <row r="1440" spans="1:18" s="57" customFormat="1" x14ac:dyDescent="0.35">
      <c r="A1440" s="2"/>
      <c r="B1440" s="2"/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</row>
    <row r="1441" spans="1:18" s="57" customFormat="1" x14ac:dyDescent="0.35">
      <c r="A1441" s="2"/>
      <c r="B1441" s="2"/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</row>
    <row r="1442" spans="1:18" s="57" customFormat="1" x14ac:dyDescent="0.35">
      <c r="A1442" s="2"/>
      <c r="B1442" s="2"/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</row>
    <row r="1443" spans="1:18" s="57" customFormat="1" x14ac:dyDescent="0.35">
      <c r="A1443" s="2"/>
      <c r="B1443" s="2"/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</row>
    <row r="1444" spans="1:18" s="57" customFormat="1" x14ac:dyDescent="0.35">
      <c r="A1444" s="2"/>
      <c r="B1444" s="2"/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</row>
    <row r="1445" spans="1:18" s="57" customFormat="1" x14ac:dyDescent="0.35">
      <c r="A1445" s="2"/>
      <c r="B1445" s="2"/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</row>
    <row r="1446" spans="1:18" s="57" customFormat="1" x14ac:dyDescent="0.35">
      <c r="A1446" s="2"/>
      <c r="B1446" s="2"/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</row>
    <row r="1447" spans="1:18" s="57" customFormat="1" x14ac:dyDescent="0.35">
      <c r="A1447" s="2"/>
      <c r="B1447" s="2"/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</row>
    <row r="1448" spans="1:18" s="57" customFormat="1" x14ac:dyDescent="0.35">
      <c r="A1448" s="2"/>
      <c r="B1448" s="2"/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</row>
    <row r="1449" spans="1:18" s="57" customFormat="1" x14ac:dyDescent="0.35">
      <c r="A1449" s="2"/>
      <c r="B1449" s="2"/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</row>
    <row r="1450" spans="1:18" s="57" customFormat="1" x14ac:dyDescent="0.35">
      <c r="A1450" s="2"/>
      <c r="B1450" s="2"/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</row>
    <row r="1451" spans="1:18" s="57" customFormat="1" x14ac:dyDescent="0.35">
      <c r="A1451" s="2"/>
      <c r="B1451" s="2"/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</row>
    <row r="1452" spans="1:18" s="57" customFormat="1" x14ac:dyDescent="0.35">
      <c r="A1452" s="2"/>
      <c r="B1452" s="2"/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</row>
    <row r="1453" spans="1:18" s="57" customFormat="1" x14ac:dyDescent="0.35">
      <c r="A1453" s="2"/>
      <c r="B1453" s="2"/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</row>
    <row r="1454" spans="1:18" s="57" customFormat="1" x14ac:dyDescent="0.35">
      <c r="A1454" s="2"/>
      <c r="B1454" s="2"/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</row>
    <row r="1455" spans="1:18" s="57" customFormat="1" x14ac:dyDescent="0.35">
      <c r="A1455" s="2"/>
      <c r="B1455" s="2"/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</row>
    <row r="1456" spans="1:18" s="57" customFormat="1" x14ac:dyDescent="0.35">
      <c r="A1456" s="2"/>
      <c r="B1456" s="2"/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</row>
    <row r="1457" spans="1:18" s="57" customFormat="1" x14ac:dyDescent="0.35">
      <c r="A1457" s="2"/>
      <c r="B1457" s="2"/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</row>
    <row r="1458" spans="1:18" s="57" customFormat="1" x14ac:dyDescent="0.35">
      <c r="A1458" s="2"/>
      <c r="B1458" s="2"/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</row>
    <row r="1459" spans="1:18" s="57" customFormat="1" x14ac:dyDescent="0.35">
      <c r="A1459" s="2"/>
      <c r="B1459" s="2"/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</row>
    <row r="1460" spans="1:18" s="57" customFormat="1" x14ac:dyDescent="0.35">
      <c r="A1460" s="2"/>
      <c r="B1460" s="2"/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</row>
    <row r="1461" spans="1:18" s="57" customFormat="1" x14ac:dyDescent="0.35">
      <c r="A1461" s="2"/>
      <c r="B1461" s="2"/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</row>
    <row r="1462" spans="1:18" s="57" customFormat="1" x14ac:dyDescent="0.35">
      <c r="A1462" s="2"/>
      <c r="B1462" s="2"/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</row>
    <row r="1463" spans="1:18" s="57" customFormat="1" x14ac:dyDescent="0.35">
      <c r="A1463" s="2"/>
      <c r="B1463" s="2"/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</row>
    <row r="1464" spans="1:18" s="57" customFormat="1" x14ac:dyDescent="0.35">
      <c r="A1464" s="2"/>
      <c r="B1464" s="2"/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</row>
    <row r="1465" spans="1:18" s="57" customFormat="1" x14ac:dyDescent="0.35">
      <c r="A1465" s="2"/>
      <c r="B1465" s="2"/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</row>
    <row r="1466" spans="1:18" s="57" customFormat="1" x14ac:dyDescent="0.35">
      <c r="A1466" s="2"/>
      <c r="B1466" s="2"/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</row>
    <row r="1467" spans="1:18" s="57" customFormat="1" x14ac:dyDescent="0.35">
      <c r="A1467" s="2"/>
      <c r="B1467" s="2"/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</row>
    <row r="1468" spans="1:18" s="57" customFormat="1" x14ac:dyDescent="0.35">
      <c r="A1468" s="2"/>
      <c r="B1468" s="2"/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</row>
    <row r="1469" spans="1:18" s="57" customFormat="1" x14ac:dyDescent="0.35">
      <c r="A1469" s="2"/>
      <c r="B1469" s="2"/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</row>
    <row r="1470" spans="1:18" s="57" customFormat="1" x14ac:dyDescent="0.35">
      <c r="A1470" s="2"/>
      <c r="B1470" s="2"/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</row>
    <row r="1471" spans="1:18" s="57" customFormat="1" x14ac:dyDescent="0.35">
      <c r="A1471" s="2"/>
      <c r="B1471" s="2"/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</row>
    <row r="1472" spans="1:18" s="57" customFormat="1" x14ac:dyDescent="0.35">
      <c r="A1472" s="2"/>
      <c r="B1472" s="2"/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</row>
    <row r="1473" spans="1:18" s="57" customFormat="1" x14ac:dyDescent="0.35">
      <c r="A1473" s="2"/>
      <c r="B1473" s="2"/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</row>
    <row r="1474" spans="1:18" s="57" customFormat="1" x14ac:dyDescent="0.35">
      <c r="A1474" s="2"/>
      <c r="B1474" s="2"/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</row>
    <row r="1475" spans="1:18" s="57" customFormat="1" x14ac:dyDescent="0.35">
      <c r="A1475" s="2"/>
      <c r="B1475" s="2"/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</row>
    <row r="1476" spans="1:18" s="57" customFormat="1" x14ac:dyDescent="0.35">
      <c r="A1476" s="2"/>
      <c r="B1476" s="2"/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</row>
    <row r="1477" spans="1:18" s="57" customFormat="1" x14ac:dyDescent="0.35">
      <c r="A1477" s="2"/>
      <c r="B1477" s="2"/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</row>
    <row r="1478" spans="1:18" s="57" customFormat="1" x14ac:dyDescent="0.35">
      <c r="A1478" s="2"/>
      <c r="B1478" s="2"/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</row>
    <row r="1479" spans="1:18" s="57" customFormat="1" x14ac:dyDescent="0.35">
      <c r="A1479" s="2"/>
      <c r="B1479" s="2"/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</row>
    <row r="1480" spans="1:18" s="57" customFormat="1" x14ac:dyDescent="0.35">
      <c r="A1480" s="2"/>
      <c r="B1480" s="2"/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</row>
    <row r="1481" spans="1:18" s="57" customFormat="1" x14ac:dyDescent="0.35">
      <c r="A1481" s="2"/>
      <c r="B1481" s="2"/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</row>
    <row r="1482" spans="1:18" s="57" customFormat="1" x14ac:dyDescent="0.35">
      <c r="A1482" s="2"/>
      <c r="B1482" s="2"/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</row>
    <row r="1483" spans="1:18" s="57" customFormat="1" x14ac:dyDescent="0.35">
      <c r="A1483" s="2"/>
      <c r="B1483" s="2"/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</row>
    <row r="1484" spans="1:18" s="57" customFormat="1" x14ac:dyDescent="0.35">
      <c r="A1484" s="2"/>
      <c r="B1484" s="2"/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</row>
    <row r="1485" spans="1:18" s="57" customFormat="1" x14ac:dyDescent="0.35">
      <c r="A1485" s="2"/>
      <c r="B1485" s="2"/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</row>
    <row r="1486" spans="1:18" s="57" customFormat="1" x14ac:dyDescent="0.35">
      <c r="A1486" s="2"/>
      <c r="B1486" s="2"/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</row>
    <row r="1487" spans="1:18" s="57" customFormat="1" x14ac:dyDescent="0.35">
      <c r="A1487" s="2"/>
      <c r="B1487" s="2"/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</row>
    <row r="1488" spans="1:18" s="57" customFormat="1" x14ac:dyDescent="0.35">
      <c r="A1488" s="2"/>
      <c r="B1488" s="2"/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</row>
    <row r="1489" spans="1:18" s="57" customFormat="1" x14ac:dyDescent="0.35">
      <c r="A1489" s="2"/>
      <c r="B1489" s="2"/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</row>
    <row r="1490" spans="1:18" s="57" customFormat="1" x14ac:dyDescent="0.35">
      <c r="A1490" s="2"/>
      <c r="B1490" s="2"/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</row>
    <row r="1491" spans="1:18" s="57" customFormat="1" x14ac:dyDescent="0.35">
      <c r="A1491" s="2"/>
      <c r="B1491" s="2"/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</row>
    <row r="1492" spans="1:18" s="57" customFormat="1" x14ac:dyDescent="0.35">
      <c r="A1492" s="2"/>
      <c r="B1492" s="2"/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</row>
    <row r="1493" spans="1:18" s="57" customFormat="1" x14ac:dyDescent="0.35">
      <c r="A1493" s="2"/>
      <c r="B1493" s="2"/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</row>
    <row r="1494" spans="1:18" s="57" customFormat="1" x14ac:dyDescent="0.35">
      <c r="A1494" s="2"/>
      <c r="B1494" s="2"/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</row>
    <row r="1495" spans="1:18" s="57" customFormat="1" x14ac:dyDescent="0.35">
      <c r="A1495" s="2"/>
      <c r="B1495" s="2"/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</row>
    <row r="1496" spans="1:18" s="57" customFormat="1" x14ac:dyDescent="0.35">
      <c r="A1496" s="2"/>
      <c r="B1496" s="2"/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</row>
    <row r="1497" spans="1:18" s="57" customFormat="1" x14ac:dyDescent="0.35">
      <c r="A1497" s="2"/>
      <c r="B1497" s="2"/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</row>
    <row r="1498" spans="1:18" s="57" customFormat="1" x14ac:dyDescent="0.35">
      <c r="A1498" s="2"/>
      <c r="B1498" s="2"/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</row>
    <row r="1499" spans="1:18" s="57" customFormat="1" x14ac:dyDescent="0.35">
      <c r="A1499" s="2"/>
      <c r="B1499" s="2"/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</row>
    <row r="1500" spans="1:18" s="57" customFormat="1" x14ac:dyDescent="0.35">
      <c r="A1500" s="2"/>
      <c r="B1500" s="2"/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</row>
    <row r="1501" spans="1:18" s="57" customFormat="1" x14ac:dyDescent="0.35">
      <c r="A1501" s="2"/>
      <c r="B1501" s="2"/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</row>
    <row r="1502" spans="1:18" s="57" customFormat="1" x14ac:dyDescent="0.35">
      <c r="A1502" s="2"/>
      <c r="B1502" s="2"/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</row>
    <row r="1503" spans="1:18" s="57" customFormat="1" x14ac:dyDescent="0.35">
      <c r="A1503" s="2"/>
      <c r="B1503" s="2"/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</row>
    <row r="1504" spans="1:18" s="57" customFormat="1" x14ac:dyDescent="0.35">
      <c r="A1504" s="2"/>
      <c r="B1504" s="2"/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</row>
    <row r="1505" spans="1:18" s="57" customFormat="1" x14ac:dyDescent="0.35">
      <c r="A1505" s="2"/>
      <c r="B1505" s="2"/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</row>
    <row r="1506" spans="1:18" s="57" customFormat="1" x14ac:dyDescent="0.35">
      <c r="A1506" s="2"/>
      <c r="B1506" s="2"/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</row>
    <row r="1507" spans="1:18" s="57" customFormat="1" x14ac:dyDescent="0.35">
      <c r="A1507" s="2"/>
      <c r="B1507" s="2"/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</row>
    <row r="1508" spans="1:18" s="57" customFormat="1" x14ac:dyDescent="0.35">
      <c r="A1508" s="2"/>
      <c r="B1508" s="2"/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</row>
    <row r="1509" spans="1:18" s="57" customFormat="1" x14ac:dyDescent="0.35">
      <c r="A1509" s="2"/>
      <c r="B1509" s="2"/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</row>
    <row r="1510" spans="1:18" s="57" customFormat="1" x14ac:dyDescent="0.35">
      <c r="A1510" s="2"/>
      <c r="B1510" s="2"/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</row>
    <row r="1511" spans="1:18" s="57" customFormat="1" x14ac:dyDescent="0.35">
      <c r="A1511" s="2"/>
      <c r="B1511" s="2"/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</row>
    <row r="1512" spans="1:18" s="57" customFormat="1" x14ac:dyDescent="0.35">
      <c r="A1512" s="2"/>
      <c r="B1512" s="2"/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</row>
    <row r="1513" spans="1:18" s="57" customFormat="1" x14ac:dyDescent="0.35">
      <c r="A1513" s="2"/>
      <c r="B1513" s="2"/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</row>
    <row r="1514" spans="1:18" s="57" customFormat="1" x14ac:dyDescent="0.35">
      <c r="A1514" s="2"/>
      <c r="B1514" s="2"/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</row>
    <row r="1515" spans="1:18" s="57" customFormat="1" x14ac:dyDescent="0.35">
      <c r="A1515" s="2"/>
      <c r="B1515" s="2"/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</row>
    <row r="1516" spans="1:18" s="57" customFormat="1" x14ac:dyDescent="0.35">
      <c r="A1516" s="2"/>
      <c r="B1516" s="2"/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</row>
    <row r="1517" spans="1:18" s="57" customFormat="1" x14ac:dyDescent="0.35">
      <c r="A1517" s="2"/>
      <c r="B1517" s="2"/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</row>
    <row r="1518" spans="1:18" s="57" customFormat="1" x14ac:dyDescent="0.35">
      <c r="A1518" s="2"/>
      <c r="B1518" s="2"/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</row>
    <row r="1519" spans="1:18" s="57" customFormat="1" x14ac:dyDescent="0.35">
      <c r="A1519" s="2"/>
      <c r="B1519" s="2"/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</row>
    <row r="1520" spans="1:18" s="57" customFormat="1" x14ac:dyDescent="0.35">
      <c r="A1520" s="2"/>
      <c r="B1520" s="2"/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</row>
    <row r="1521" spans="1:18" s="57" customFormat="1" x14ac:dyDescent="0.35">
      <c r="A1521" s="2"/>
      <c r="B1521" s="2"/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</row>
    <row r="1522" spans="1:18" s="57" customFormat="1" x14ac:dyDescent="0.35">
      <c r="A1522" s="2"/>
      <c r="B1522" s="2"/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</row>
    <row r="1523" spans="1:18" s="57" customFormat="1" x14ac:dyDescent="0.35">
      <c r="A1523" s="2"/>
      <c r="B1523" s="2"/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</row>
    <row r="1524" spans="1:18" s="57" customFormat="1" x14ac:dyDescent="0.35">
      <c r="A1524" s="2"/>
      <c r="B1524" s="2"/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</row>
    <row r="1525" spans="1:18" s="57" customFormat="1" x14ac:dyDescent="0.35">
      <c r="A1525" s="2"/>
      <c r="B1525" s="2"/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</row>
    <row r="1526" spans="1:18" s="57" customFormat="1" x14ac:dyDescent="0.35">
      <c r="A1526" s="2"/>
      <c r="B1526" s="2"/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</row>
    <row r="1527" spans="1:18" s="57" customFormat="1" x14ac:dyDescent="0.35">
      <c r="A1527" s="2"/>
      <c r="B1527" s="2"/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</row>
    <row r="1528" spans="1:18" s="57" customFormat="1" x14ac:dyDescent="0.35">
      <c r="A1528" s="2"/>
      <c r="B1528" s="2"/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</row>
    <row r="1529" spans="1:18" s="57" customFormat="1" x14ac:dyDescent="0.35">
      <c r="A1529" s="2"/>
      <c r="B1529" s="2"/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</row>
    <row r="1530" spans="1:18" s="57" customFormat="1" x14ac:dyDescent="0.35">
      <c r="A1530" s="2"/>
      <c r="B1530" s="2"/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</row>
    <row r="1531" spans="1:18" s="57" customFormat="1" x14ac:dyDescent="0.35">
      <c r="A1531" s="2"/>
      <c r="B1531" s="2"/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</row>
    <row r="1532" spans="1:18" s="57" customFormat="1" x14ac:dyDescent="0.35">
      <c r="A1532" s="2"/>
      <c r="B1532" s="2"/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</row>
    <row r="1533" spans="1:18" s="57" customFormat="1" x14ac:dyDescent="0.35">
      <c r="A1533" s="2"/>
      <c r="B1533" s="2"/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</row>
    <row r="1534" spans="1:18" s="57" customFormat="1" x14ac:dyDescent="0.35">
      <c r="A1534" s="2"/>
      <c r="B1534" s="2"/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</row>
    <row r="1535" spans="1:18" s="57" customFormat="1" x14ac:dyDescent="0.35">
      <c r="A1535" s="2"/>
      <c r="B1535" s="2"/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</row>
    <row r="1536" spans="1:18" s="57" customFormat="1" x14ac:dyDescent="0.35">
      <c r="A1536" s="2"/>
      <c r="B1536" s="2"/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</row>
    <row r="1537" spans="1:18" s="57" customFormat="1" x14ac:dyDescent="0.35">
      <c r="A1537" s="2"/>
      <c r="B1537" s="2"/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</row>
    <row r="1538" spans="1:18" s="57" customFormat="1" x14ac:dyDescent="0.35">
      <c r="A1538" s="2"/>
      <c r="B1538" s="2"/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</row>
    <row r="1539" spans="1:18" s="57" customFormat="1" x14ac:dyDescent="0.35">
      <c r="A1539" s="2"/>
      <c r="B1539" s="2"/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</row>
    <row r="1540" spans="1:18" s="57" customFormat="1" x14ac:dyDescent="0.35">
      <c r="A1540" s="2"/>
      <c r="B1540" s="2"/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</row>
    <row r="1541" spans="1:18" s="57" customFormat="1" x14ac:dyDescent="0.35">
      <c r="A1541" s="2"/>
      <c r="B1541" s="2"/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</row>
    <row r="1542" spans="1:18" s="57" customFormat="1" x14ac:dyDescent="0.35">
      <c r="A1542" s="2"/>
      <c r="B1542" s="2"/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</row>
    <row r="1543" spans="1:18" s="57" customFormat="1" x14ac:dyDescent="0.35">
      <c r="A1543" s="2"/>
      <c r="B1543" s="2"/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</row>
    <row r="1544" spans="1:18" s="57" customFormat="1" x14ac:dyDescent="0.35">
      <c r="A1544" s="2"/>
      <c r="B1544" s="2"/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</row>
    <row r="1545" spans="1:18" s="57" customFormat="1" x14ac:dyDescent="0.35">
      <c r="A1545" s="2"/>
      <c r="B1545" s="2"/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</row>
    <row r="1546" spans="1:18" s="57" customFormat="1" x14ac:dyDescent="0.35">
      <c r="A1546" s="2"/>
      <c r="B1546" s="2"/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</row>
    <row r="1547" spans="1:18" s="57" customFormat="1" x14ac:dyDescent="0.35">
      <c r="A1547" s="2"/>
      <c r="B1547" s="2"/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</row>
    <row r="1548" spans="1:18" s="57" customFormat="1" x14ac:dyDescent="0.35">
      <c r="A1548" s="2"/>
      <c r="B1548" s="2"/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</row>
    <row r="1549" spans="1:18" s="57" customFormat="1" x14ac:dyDescent="0.35">
      <c r="A1549" s="2"/>
      <c r="B1549" s="2"/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</row>
    <row r="1550" spans="1:18" s="57" customFormat="1" x14ac:dyDescent="0.35">
      <c r="A1550" s="2"/>
      <c r="B1550" s="2"/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</row>
    <row r="1551" spans="1:18" s="57" customFormat="1" x14ac:dyDescent="0.35">
      <c r="A1551" s="2"/>
      <c r="B1551" s="2"/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</row>
    <row r="1552" spans="1:18" s="57" customFormat="1" x14ac:dyDescent="0.35">
      <c r="A1552" s="2"/>
      <c r="B1552" s="2"/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</row>
    <row r="1553" spans="1:18" s="57" customFormat="1" x14ac:dyDescent="0.35">
      <c r="A1553" s="2"/>
      <c r="B1553" s="2"/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</row>
    <row r="1554" spans="1:18" s="57" customFormat="1" x14ac:dyDescent="0.35">
      <c r="A1554" s="2"/>
      <c r="B1554" s="2"/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</row>
    <row r="1555" spans="1:18" s="57" customFormat="1" x14ac:dyDescent="0.35">
      <c r="A1555" s="2"/>
      <c r="B1555" s="2"/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</row>
    <row r="1556" spans="1:18" s="57" customFormat="1" x14ac:dyDescent="0.35">
      <c r="A1556" s="2"/>
      <c r="B1556" s="2"/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</row>
    <row r="1557" spans="1:18" s="57" customFormat="1" x14ac:dyDescent="0.35">
      <c r="A1557" s="2"/>
      <c r="B1557" s="2"/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</row>
    <row r="1558" spans="1:18" s="57" customFormat="1" x14ac:dyDescent="0.35">
      <c r="A1558" s="2"/>
      <c r="B1558" s="2"/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</row>
    <row r="1559" spans="1:18" s="57" customFormat="1" x14ac:dyDescent="0.35">
      <c r="A1559" s="2"/>
      <c r="B1559" s="2"/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</row>
    <row r="1560" spans="1:18" s="57" customFormat="1" x14ac:dyDescent="0.35">
      <c r="A1560" s="2"/>
      <c r="B1560" s="2"/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</row>
    <row r="1561" spans="1:18" s="57" customFormat="1" x14ac:dyDescent="0.35">
      <c r="A1561" s="2"/>
      <c r="B1561" s="2"/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</row>
    <row r="1562" spans="1:18" s="57" customFormat="1" x14ac:dyDescent="0.35">
      <c r="A1562" s="2"/>
      <c r="B1562" s="2"/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</row>
    <row r="1563" spans="1:18" s="57" customFormat="1" x14ac:dyDescent="0.35">
      <c r="A1563" s="2"/>
      <c r="B1563" s="2"/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</row>
    <row r="1564" spans="1:18" s="57" customFormat="1" x14ac:dyDescent="0.35">
      <c r="A1564" s="2"/>
      <c r="B1564" s="2"/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</row>
    <row r="1565" spans="1:18" s="57" customFormat="1" x14ac:dyDescent="0.35">
      <c r="A1565" s="2"/>
      <c r="B1565" s="2"/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</row>
    <row r="1566" spans="1:18" s="57" customFormat="1" x14ac:dyDescent="0.35">
      <c r="A1566" s="2"/>
      <c r="B1566" s="2"/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</row>
    <row r="1567" spans="1:18" s="57" customFormat="1" x14ac:dyDescent="0.35">
      <c r="A1567" s="2"/>
      <c r="B1567" s="2"/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</row>
    <row r="1568" spans="1:18" s="57" customFormat="1" x14ac:dyDescent="0.35">
      <c r="A1568" s="2"/>
      <c r="B1568" s="2"/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</row>
    <row r="1569" spans="1:18" s="57" customFormat="1" x14ac:dyDescent="0.35">
      <c r="A1569" s="2"/>
      <c r="B1569" s="2"/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</row>
    <row r="1570" spans="1:18" s="57" customFormat="1" x14ac:dyDescent="0.35">
      <c r="A1570" s="2"/>
      <c r="B1570" s="2"/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</row>
    <row r="1571" spans="1:18" s="57" customFormat="1" x14ac:dyDescent="0.35">
      <c r="A1571" s="2"/>
      <c r="B1571" s="2"/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</row>
    <row r="1572" spans="1:18" s="57" customFormat="1" x14ac:dyDescent="0.35">
      <c r="A1572" s="2"/>
      <c r="B1572" s="2"/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</row>
    <row r="1573" spans="1:18" s="57" customFormat="1" x14ac:dyDescent="0.35">
      <c r="A1573" s="2"/>
      <c r="B1573" s="2"/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</row>
    <row r="1574" spans="1:18" s="57" customFormat="1" x14ac:dyDescent="0.35">
      <c r="A1574" s="2"/>
      <c r="B1574" s="2"/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</row>
    <row r="1575" spans="1:18" s="57" customFormat="1" x14ac:dyDescent="0.35">
      <c r="A1575" s="2"/>
      <c r="B1575" s="2"/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</row>
    <row r="1576" spans="1:18" s="57" customFormat="1" x14ac:dyDescent="0.35">
      <c r="A1576" s="2"/>
      <c r="B1576" s="2"/>
      <c r="C1576" s="2"/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</row>
    <row r="1577" spans="1:18" s="57" customFormat="1" x14ac:dyDescent="0.35">
      <c r="A1577" s="2"/>
      <c r="B1577" s="2"/>
      <c r="C1577" s="2"/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</row>
    <row r="1578" spans="1:18" s="57" customFormat="1" x14ac:dyDescent="0.35">
      <c r="A1578" s="2"/>
      <c r="B1578" s="2"/>
      <c r="C1578" s="2"/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</row>
    <row r="1579" spans="1:18" s="57" customFormat="1" x14ac:dyDescent="0.35">
      <c r="A1579" s="2"/>
      <c r="B1579" s="2"/>
      <c r="C1579" s="2"/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</row>
    <row r="1580" spans="1:18" s="57" customFormat="1" x14ac:dyDescent="0.35">
      <c r="A1580" s="2"/>
      <c r="B1580" s="2"/>
      <c r="C1580" s="2"/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</row>
    <row r="1581" spans="1:18" s="57" customFormat="1" x14ac:dyDescent="0.35">
      <c r="A1581" s="2"/>
      <c r="B1581" s="2"/>
      <c r="C1581" s="2"/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</row>
    <row r="1582" spans="1:18" s="57" customFormat="1" x14ac:dyDescent="0.35">
      <c r="A1582" s="2"/>
      <c r="B1582" s="2"/>
      <c r="C1582" s="2"/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</row>
    <row r="1583" spans="1:18" s="57" customFormat="1" x14ac:dyDescent="0.35">
      <c r="A1583" s="2"/>
      <c r="B1583" s="2"/>
      <c r="C1583" s="2"/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</row>
    <row r="1584" spans="1:18" s="57" customFormat="1" x14ac:dyDescent="0.35">
      <c r="A1584" s="2"/>
      <c r="B1584" s="2"/>
      <c r="C1584" s="2"/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</row>
    <row r="1585" spans="1:18" s="57" customFormat="1" x14ac:dyDescent="0.35">
      <c r="A1585" s="2"/>
      <c r="B1585" s="2"/>
      <c r="C1585" s="2"/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</row>
    <row r="1586" spans="1:18" s="57" customFormat="1" x14ac:dyDescent="0.35">
      <c r="A1586" s="2"/>
      <c r="B1586" s="2"/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</row>
    <row r="1587" spans="1:18" s="57" customFormat="1" x14ac:dyDescent="0.35">
      <c r="A1587" s="2"/>
      <c r="B1587" s="2"/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</row>
    <row r="1588" spans="1:18" s="57" customFormat="1" x14ac:dyDescent="0.35">
      <c r="A1588" s="2"/>
      <c r="B1588" s="2"/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</row>
    <row r="1589" spans="1:18" s="57" customFormat="1" x14ac:dyDescent="0.35">
      <c r="A1589" s="2"/>
      <c r="B1589" s="2"/>
      <c r="C1589" s="2"/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</row>
    <row r="1590" spans="1:18" s="57" customFormat="1" x14ac:dyDescent="0.35">
      <c r="A1590" s="2"/>
      <c r="B1590" s="2"/>
      <c r="C1590" s="2"/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</row>
    <row r="1591" spans="1:18" s="57" customFormat="1" x14ac:dyDescent="0.35">
      <c r="A1591" s="2"/>
      <c r="B1591" s="2"/>
      <c r="C1591" s="2"/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</row>
    <row r="1592" spans="1:18" s="57" customFormat="1" x14ac:dyDescent="0.35">
      <c r="A1592" s="2"/>
      <c r="B1592" s="2"/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</row>
    <row r="1593" spans="1:18" s="57" customFormat="1" x14ac:dyDescent="0.35">
      <c r="A1593" s="2"/>
      <c r="B1593" s="2"/>
      <c r="C1593" s="2"/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</row>
    <row r="1594" spans="1:18" s="57" customFormat="1" x14ac:dyDescent="0.35">
      <c r="A1594" s="2"/>
      <c r="B1594" s="2"/>
      <c r="C1594" s="2"/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</row>
    <row r="1595" spans="1:18" s="57" customFormat="1" x14ac:dyDescent="0.35">
      <c r="A1595" s="2"/>
      <c r="B1595" s="2"/>
      <c r="C1595" s="2"/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</row>
    <row r="1596" spans="1:18" s="57" customFormat="1" x14ac:dyDescent="0.35">
      <c r="A1596" s="2"/>
      <c r="B1596" s="2"/>
      <c r="C1596" s="2"/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</row>
    <row r="1597" spans="1:18" s="57" customFormat="1" x14ac:dyDescent="0.35">
      <c r="A1597" s="2"/>
      <c r="B1597" s="2"/>
      <c r="C1597" s="2"/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</row>
    <row r="1598" spans="1:18" s="57" customFormat="1" x14ac:dyDescent="0.35">
      <c r="A1598" s="2"/>
      <c r="B1598" s="2"/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</row>
    <row r="1599" spans="1:18" s="57" customFormat="1" x14ac:dyDescent="0.35">
      <c r="A1599" s="2"/>
      <c r="B1599" s="2"/>
      <c r="C1599" s="2"/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</row>
    <row r="1600" spans="1:18" s="57" customFormat="1" x14ac:dyDescent="0.35">
      <c r="A1600" s="2"/>
      <c r="B1600" s="2"/>
      <c r="C1600" s="2"/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</row>
    <row r="1601" spans="1:18" s="57" customFormat="1" x14ac:dyDescent="0.35">
      <c r="A1601" s="2"/>
      <c r="B1601" s="2"/>
      <c r="C1601" s="2"/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</row>
    <row r="1602" spans="1:18" s="57" customFormat="1" x14ac:dyDescent="0.35">
      <c r="A1602" s="2"/>
      <c r="B1602" s="2"/>
      <c r="C1602" s="2"/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</row>
    <row r="1603" spans="1:18" s="57" customFormat="1" x14ac:dyDescent="0.35">
      <c r="A1603" s="2"/>
      <c r="B1603" s="2"/>
      <c r="C1603" s="2"/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</row>
    <row r="1604" spans="1:18" s="57" customFormat="1" x14ac:dyDescent="0.35">
      <c r="A1604" s="2"/>
      <c r="B1604" s="2"/>
      <c r="C1604" s="2"/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</row>
    <row r="1605" spans="1:18" s="57" customFormat="1" x14ac:dyDescent="0.35">
      <c r="A1605" s="2"/>
      <c r="B1605" s="2"/>
      <c r="C1605" s="2"/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</row>
    <row r="1606" spans="1:18" s="57" customFormat="1" x14ac:dyDescent="0.35">
      <c r="A1606" s="2"/>
      <c r="B1606" s="2"/>
      <c r="C1606" s="2"/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</row>
    <row r="1607" spans="1:18" s="57" customFormat="1" x14ac:dyDescent="0.35">
      <c r="A1607" s="2"/>
      <c r="B1607" s="2"/>
      <c r="C1607" s="2"/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</row>
    <row r="1608" spans="1:18" s="57" customFormat="1" x14ac:dyDescent="0.35">
      <c r="A1608" s="2"/>
      <c r="B1608" s="2"/>
      <c r="C1608" s="2"/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</row>
    <row r="1609" spans="1:18" s="57" customFormat="1" x14ac:dyDescent="0.35">
      <c r="A1609" s="2"/>
      <c r="B1609" s="2"/>
      <c r="C1609" s="2"/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</row>
    <row r="1610" spans="1:18" s="57" customFormat="1" x14ac:dyDescent="0.35">
      <c r="A1610" s="2"/>
      <c r="B1610" s="2"/>
      <c r="C1610" s="2"/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</row>
    <row r="1611" spans="1:18" s="57" customFormat="1" x14ac:dyDescent="0.35">
      <c r="A1611" s="2"/>
      <c r="B1611" s="2"/>
      <c r="C1611" s="2"/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</row>
    <row r="1612" spans="1:18" s="57" customFormat="1" x14ac:dyDescent="0.35">
      <c r="A1612" s="2"/>
      <c r="B1612" s="2"/>
      <c r="C1612" s="2"/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</row>
    <row r="1613" spans="1:18" s="57" customFormat="1" x14ac:dyDescent="0.35">
      <c r="A1613" s="2"/>
      <c r="B1613" s="2"/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</row>
    <row r="1614" spans="1:18" s="57" customFormat="1" x14ac:dyDescent="0.35">
      <c r="A1614" s="2"/>
      <c r="B1614" s="2"/>
      <c r="C1614" s="2"/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</row>
    <row r="1615" spans="1:18" s="57" customFormat="1" x14ac:dyDescent="0.35">
      <c r="A1615" s="2"/>
      <c r="B1615" s="2"/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</row>
    <row r="1616" spans="1:18" s="57" customFormat="1" x14ac:dyDescent="0.35">
      <c r="A1616" s="2"/>
      <c r="B1616" s="2"/>
      <c r="C1616" s="2"/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</row>
    <row r="1617" spans="1:18" s="57" customFormat="1" x14ac:dyDescent="0.35">
      <c r="A1617" s="2"/>
      <c r="B1617" s="2"/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</row>
    <row r="1618" spans="1:18" s="57" customFormat="1" x14ac:dyDescent="0.35">
      <c r="A1618" s="2"/>
      <c r="B1618" s="2"/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</row>
    <row r="1619" spans="1:18" s="57" customFormat="1" x14ac:dyDescent="0.35">
      <c r="A1619" s="2"/>
      <c r="B1619" s="2"/>
      <c r="C1619" s="2"/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</row>
    <row r="1620" spans="1:18" s="57" customFormat="1" x14ac:dyDescent="0.35">
      <c r="A1620" s="2"/>
      <c r="B1620" s="2"/>
      <c r="C1620" s="2"/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</row>
    <row r="1621" spans="1:18" s="57" customFormat="1" x14ac:dyDescent="0.35">
      <c r="A1621" s="2"/>
      <c r="B1621" s="2"/>
      <c r="C1621" s="2"/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</row>
    <row r="1622" spans="1:18" s="57" customFormat="1" x14ac:dyDescent="0.35">
      <c r="A1622" s="2"/>
      <c r="B1622" s="2"/>
      <c r="C1622" s="2"/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</row>
    <row r="1623" spans="1:18" s="57" customFormat="1" x14ac:dyDescent="0.35">
      <c r="A1623" s="2"/>
      <c r="B1623" s="2"/>
      <c r="C1623" s="2"/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</row>
    <row r="1624" spans="1:18" s="57" customFormat="1" x14ac:dyDescent="0.35">
      <c r="A1624" s="2"/>
      <c r="B1624" s="2"/>
      <c r="C1624" s="2"/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</row>
    <row r="1625" spans="1:18" s="57" customFormat="1" x14ac:dyDescent="0.35">
      <c r="A1625" s="2"/>
      <c r="B1625" s="2"/>
      <c r="C1625" s="2"/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</row>
    <row r="1626" spans="1:18" s="57" customFormat="1" x14ac:dyDescent="0.35">
      <c r="A1626" s="2"/>
      <c r="B1626" s="2"/>
      <c r="C1626" s="2"/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</row>
    <row r="1627" spans="1:18" s="57" customFormat="1" x14ac:dyDescent="0.35">
      <c r="A1627" s="2"/>
      <c r="B1627" s="2"/>
      <c r="C1627" s="2"/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</row>
    <row r="1628" spans="1:18" s="57" customFormat="1" x14ac:dyDescent="0.35">
      <c r="A1628" s="2"/>
      <c r="B1628" s="2"/>
      <c r="C1628" s="2"/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</row>
    <row r="1629" spans="1:18" s="57" customFormat="1" x14ac:dyDescent="0.35">
      <c r="A1629" s="2"/>
      <c r="B1629" s="2"/>
      <c r="C1629" s="2"/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</row>
    <row r="1630" spans="1:18" s="57" customFormat="1" x14ac:dyDescent="0.35">
      <c r="A1630" s="2"/>
      <c r="B1630" s="2"/>
      <c r="C1630" s="2"/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</row>
    <row r="1631" spans="1:18" s="57" customFormat="1" x14ac:dyDescent="0.35">
      <c r="A1631" s="2"/>
      <c r="B1631" s="2"/>
      <c r="C1631" s="2"/>
      <c r="D1631" s="2"/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</row>
    <row r="1632" spans="1:18" s="57" customFormat="1" x14ac:dyDescent="0.35">
      <c r="A1632" s="2"/>
      <c r="B1632" s="2"/>
      <c r="C1632" s="2"/>
      <c r="D1632" s="2"/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</row>
    <row r="1633" spans="1:18" s="57" customFormat="1" x14ac:dyDescent="0.35">
      <c r="A1633" s="2"/>
      <c r="B1633" s="2"/>
      <c r="C1633" s="2"/>
      <c r="D1633" s="2"/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</row>
    <row r="1634" spans="1:18" s="57" customFormat="1" x14ac:dyDescent="0.35">
      <c r="A1634" s="2"/>
      <c r="B1634" s="2"/>
      <c r="C1634" s="2"/>
      <c r="D1634" s="2"/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</row>
    <row r="1635" spans="1:18" s="57" customFormat="1" x14ac:dyDescent="0.35">
      <c r="A1635" s="2"/>
      <c r="B1635" s="2"/>
      <c r="C1635" s="2"/>
      <c r="D1635" s="2"/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</row>
    <row r="1636" spans="1:18" s="57" customFormat="1" x14ac:dyDescent="0.35">
      <c r="A1636" s="2"/>
      <c r="B1636" s="2"/>
      <c r="C1636" s="2"/>
      <c r="D1636" s="2"/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</row>
    <row r="1637" spans="1:18" s="57" customFormat="1" x14ac:dyDescent="0.35">
      <c r="A1637" s="2"/>
      <c r="B1637" s="2"/>
      <c r="C1637" s="2"/>
      <c r="D1637" s="2"/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</row>
    <row r="1638" spans="1:18" s="57" customFormat="1" x14ac:dyDescent="0.35">
      <c r="A1638" s="2"/>
      <c r="B1638" s="2"/>
      <c r="C1638" s="2"/>
      <c r="D1638" s="2"/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</row>
    <row r="1639" spans="1:18" s="57" customFormat="1" x14ac:dyDescent="0.35">
      <c r="A1639" s="2"/>
      <c r="B1639" s="2"/>
      <c r="C1639" s="2"/>
      <c r="D1639" s="2"/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</row>
    <row r="1640" spans="1:18" s="57" customFormat="1" x14ac:dyDescent="0.35">
      <c r="A1640" s="2"/>
      <c r="B1640" s="2"/>
      <c r="C1640" s="2"/>
      <c r="D1640" s="2"/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</row>
    <row r="1641" spans="1:18" s="57" customFormat="1" x14ac:dyDescent="0.35">
      <c r="A1641" s="2"/>
      <c r="B1641" s="2"/>
      <c r="C1641" s="2"/>
      <c r="D1641" s="2"/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</row>
    <row r="1642" spans="1:18" s="57" customFormat="1" x14ac:dyDescent="0.35">
      <c r="A1642" s="2"/>
      <c r="B1642" s="2"/>
      <c r="C1642" s="2"/>
      <c r="D1642" s="2"/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</row>
    <row r="1643" spans="1:18" s="57" customFormat="1" x14ac:dyDescent="0.35">
      <c r="A1643" s="2"/>
      <c r="B1643" s="2"/>
      <c r="C1643" s="2"/>
      <c r="D1643" s="2"/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</row>
    <row r="1644" spans="1:18" s="57" customFormat="1" x14ac:dyDescent="0.35">
      <c r="A1644" s="2"/>
      <c r="B1644" s="2"/>
      <c r="C1644" s="2"/>
      <c r="D1644" s="2"/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</row>
    <row r="1645" spans="1:18" s="57" customFormat="1" x14ac:dyDescent="0.35">
      <c r="A1645" s="2"/>
      <c r="B1645" s="2"/>
      <c r="C1645" s="2"/>
      <c r="D1645" s="2"/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</row>
    <row r="1646" spans="1:18" s="57" customFormat="1" x14ac:dyDescent="0.35">
      <c r="A1646" s="2"/>
      <c r="B1646" s="2"/>
      <c r="C1646" s="2"/>
      <c r="D1646" s="2"/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</row>
    <row r="1647" spans="1:18" s="57" customFormat="1" x14ac:dyDescent="0.35">
      <c r="A1647" s="2"/>
      <c r="B1647" s="2"/>
      <c r="C1647" s="2"/>
      <c r="D1647" s="2"/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</row>
    <row r="1648" spans="1:18" s="57" customFormat="1" x14ac:dyDescent="0.35">
      <c r="A1648" s="2"/>
      <c r="B1648" s="2"/>
      <c r="C1648" s="2"/>
      <c r="D1648" s="2"/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</row>
    <row r="1649" spans="1:18" s="57" customFormat="1" x14ac:dyDescent="0.35">
      <c r="A1649" s="2"/>
      <c r="B1649" s="2"/>
      <c r="C1649" s="2"/>
      <c r="D1649" s="2"/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</row>
    <row r="1650" spans="1:18" s="57" customFormat="1" x14ac:dyDescent="0.35">
      <c r="A1650" s="2"/>
      <c r="B1650" s="2"/>
      <c r="C1650" s="2"/>
      <c r="D1650" s="2"/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</row>
    <row r="1651" spans="1:18" s="57" customFormat="1" x14ac:dyDescent="0.35">
      <c r="A1651" s="2"/>
      <c r="B1651" s="2"/>
      <c r="C1651" s="2"/>
      <c r="D1651" s="2"/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</row>
    <row r="1652" spans="1:18" s="57" customFormat="1" x14ac:dyDescent="0.35">
      <c r="A1652" s="2"/>
      <c r="B1652" s="2"/>
      <c r="C1652" s="2"/>
      <c r="D1652" s="2"/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</row>
    <row r="1653" spans="1:18" s="57" customFormat="1" x14ac:dyDescent="0.35">
      <c r="A1653" s="2"/>
      <c r="B1653" s="2"/>
      <c r="C1653" s="2"/>
      <c r="D1653" s="2"/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</row>
    <row r="1654" spans="1:18" s="57" customFormat="1" x14ac:dyDescent="0.35">
      <c r="A1654" s="2"/>
      <c r="B1654" s="2"/>
      <c r="C1654" s="2"/>
      <c r="D1654" s="2"/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</row>
    <row r="1655" spans="1:18" s="57" customFormat="1" x14ac:dyDescent="0.35">
      <c r="A1655" s="2"/>
      <c r="B1655" s="2"/>
      <c r="C1655" s="2"/>
      <c r="D1655" s="2"/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</row>
    <row r="1656" spans="1:18" s="57" customFormat="1" x14ac:dyDescent="0.35">
      <c r="A1656" s="2"/>
      <c r="B1656" s="2"/>
      <c r="C1656" s="2"/>
      <c r="D1656" s="2"/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</row>
    <row r="1657" spans="1:18" s="57" customFormat="1" x14ac:dyDescent="0.35">
      <c r="A1657" s="2"/>
      <c r="B1657" s="2"/>
      <c r="C1657" s="2"/>
      <c r="D1657" s="2"/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</row>
    <row r="1658" spans="1:18" s="57" customFormat="1" x14ac:dyDescent="0.35">
      <c r="A1658" s="2"/>
      <c r="B1658" s="2"/>
      <c r="C1658" s="2"/>
      <c r="D1658" s="2"/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</row>
    <row r="1659" spans="1:18" s="57" customFormat="1" x14ac:dyDescent="0.35">
      <c r="A1659" s="2"/>
      <c r="B1659" s="2"/>
      <c r="C1659" s="2"/>
      <c r="D1659" s="2"/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</row>
    <row r="1660" spans="1:18" s="57" customFormat="1" x14ac:dyDescent="0.35">
      <c r="A1660" s="2"/>
      <c r="B1660" s="2"/>
      <c r="C1660" s="2"/>
      <c r="D1660" s="2"/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</row>
    <row r="1661" spans="1:18" s="57" customFormat="1" x14ac:dyDescent="0.35">
      <c r="A1661" s="2"/>
      <c r="B1661" s="2"/>
      <c r="C1661" s="2"/>
      <c r="D1661" s="2"/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</row>
    <row r="1662" spans="1:18" s="57" customFormat="1" x14ac:dyDescent="0.35">
      <c r="A1662" s="2"/>
      <c r="B1662" s="2"/>
      <c r="C1662" s="2"/>
      <c r="D1662" s="2"/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</row>
    <row r="1663" spans="1:18" s="57" customFormat="1" x14ac:dyDescent="0.35">
      <c r="A1663" s="2"/>
      <c r="B1663" s="2"/>
      <c r="C1663" s="2"/>
      <c r="D1663" s="2"/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</row>
    <row r="1664" spans="1:18" s="57" customFormat="1" x14ac:dyDescent="0.35">
      <c r="A1664" s="2"/>
      <c r="B1664" s="2"/>
      <c r="C1664" s="2"/>
      <c r="D1664" s="2"/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</row>
    <row r="1665" spans="1:18" s="57" customFormat="1" x14ac:dyDescent="0.35">
      <c r="A1665" s="2"/>
      <c r="B1665" s="2"/>
      <c r="C1665" s="2"/>
      <c r="D1665" s="2"/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</row>
    <row r="1666" spans="1:18" s="57" customFormat="1" x14ac:dyDescent="0.35">
      <c r="A1666" s="2"/>
      <c r="B1666" s="2"/>
      <c r="C1666" s="2"/>
      <c r="D1666" s="2"/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</row>
    <row r="1667" spans="1:18" s="57" customFormat="1" x14ac:dyDescent="0.35">
      <c r="A1667" s="2"/>
      <c r="B1667" s="2"/>
      <c r="C1667" s="2"/>
      <c r="D1667" s="2"/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</row>
    <row r="1668" spans="1:18" s="57" customFormat="1" x14ac:dyDescent="0.35">
      <c r="A1668" s="2"/>
      <c r="B1668" s="2"/>
      <c r="C1668" s="2"/>
      <c r="D1668" s="2"/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</row>
    <row r="1669" spans="1:18" s="57" customFormat="1" x14ac:dyDescent="0.35">
      <c r="A1669" s="2"/>
      <c r="B1669" s="2"/>
      <c r="C1669" s="2"/>
      <c r="D1669" s="2"/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</row>
    <row r="1670" spans="1:18" s="57" customFormat="1" x14ac:dyDescent="0.35">
      <c r="A1670" s="2"/>
      <c r="B1670" s="2"/>
      <c r="C1670" s="2"/>
      <c r="D1670" s="2"/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</row>
    <row r="1671" spans="1:18" s="57" customFormat="1" x14ac:dyDescent="0.35">
      <c r="A1671" s="2"/>
      <c r="B1671" s="2"/>
      <c r="C1671" s="2"/>
      <c r="D1671" s="2"/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</row>
    <row r="1672" spans="1:18" s="57" customFormat="1" x14ac:dyDescent="0.35">
      <c r="A1672" s="2"/>
      <c r="B1672" s="2"/>
      <c r="C1672" s="2"/>
      <c r="D1672" s="2"/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</row>
    <row r="1673" spans="1:18" s="57" customFormat="1" x14ac:dyDescent="0.35">
      <c r="A1673" s="2"/>
      <c r="B1673" s="2"/>
      <c r="C1673" s="2"/>
      <c r="D1673" s="2"/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</row>
    <row r="1674" spans="1:18" s="57" customFormat="1" x14ac:dyDescent="0.35">
      <c r="A1674" s="2"/>
      <c r="B1674" s="2"/>
      <c r="C1674" s="2"/>
      <c r="D1674" s="2"/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</row>
    <row r="1675" spans="1:18" s="57" customFormat="1" x14ac:dyDescent="0.35">
      <c r="A1675" s="2"/>
      <c r="B1675" s="2"/>
      <c r="C1675" s="2"/>
      <c r="D1675" s="2"/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</row>
    <row r="1676" spans="1:18" s="57" customFormat="1" x14ac:dyDescent="0.35">
      <c r="A1676" s="2"/>
      <c r="B1676" s="2"/>
      <c r="C1676" s="2"/>
      <c r="D1676" s="2"/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</row>
    <row r="1677" spans="1:18" s="57" customFormat="1" x14ac:dyDescent="0.35">
      <c r="A1677" s="2"/>
      <c r="B1677" s="2"/>
      <c r="C1677" s="2"/>
      <c r="D1677" s="2"/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</row>
    <row r="1678" spans="1:18" s="57" customFormat="1" x14ac:dyDescent="0.35">
      <c r="A1678" s="2"/>
      <c r="B1678" s="2"/>
      <c r="C1678" s="2"/>
      <c r="D1678" s="2"/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</row>
    <row r="1679" spans="1:18" s="57" customFormat="1" x14ac:dyDescent="0.35">
      <c r="A1679" s="2"/>
      <c r="B1679" s="2"/>
      <c r="C1679" s="2"/>
      <c r="D1679" s="2"/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</row>
    <row r="1680" spans="1:18" s="57" customFormat="1" x14ac:dyDescent="0.35">
      <c r="A1680" s="2"/>
      <c r="B1680" s="2"/>
      <c r="C1680" s="2"/>
      <c r="D1680" s="2"/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</row>
    <row r="1681" spans="1:18" s="57" customFormat="1" x14ac:dyDescent="0.35">
      <c r="A1681" s="2"/>
      <c r="B1681" s="2"/>
      <c r="C1681" s="2"/>
      <c r="D1681" s="2"/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</row>
    <row r="1682" spans="1:18" s="57" customFormat="1" x14ac:dyDescent="0.35">
      <c r="A1682" s="2"/>
      <c r="B1682" s="2"/>
      <c r="C1682" s="2"/>
      <c r="D1682" s="2"/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</row>
    <row r="1683" spans="1:18" s="57" customFormat="1" x14ac:dyDescent="0.35">
      <c r="A1683" s="2"/>
      <c r="B1683" s="2"/>
      <c r="C1683" s="2"/>
      <c r="D1683" s="2"/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</row>
    <row r="1684" spans="1:18" s="57" customFormat="1" x14ac:dyDescent="0.35">
      <c r="A1684" s="2"/>
      <c r="B1684" s="2"/>
      <c r="C1684" s="2"/>
      <c r="D1684" s="2"/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</row>
    <row r="1685" spans="1:18" s="57" customFormat="1" x14ac:dyDescent="0.35">
      <c r="A1685" s="2"/>
      <c r="B1685" s="2"/>
      <c r="C1685" s="2"/>
      <c r="D1685" s="2"/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</row>
    <row r="1686" spans="1:18" s="57" customFormat="1" x14ac:dyDescent="0.35">
      <c r="A1686" s="2"/>
      <c r="B1686" s="2"/>
      <c r="C1686" s="2"/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</row>
    <row r="1687" spans="1:18" s="57" customFormat="1" x14ac:dyDescent="0.35">
      <c r="A1687" s="2"/>
      <c r="B1687" s="2"/>
      <c r="C1687" s="2"/>
      <c r="D1687" s="2"/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</row>
    <row r="1688" spans="1:18" s="57" customFormat="1" x14ac:dyDescent="0.35">
      <c r="A1688" s="2"/>
      <c r="B1688" s="2"/>
      <c r="C1688" s="2"/>
      <c r="D1688" s="2"/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</row>
    <row r="1689" spans="1:18" s="57" customFormat="1" x14ac:dyDescent="0.35">
      <c r="A1689" s="2"/>
      <c r="B1689" s="2"/>
      <c r="C1689" s="2"/>
      <c r="D1689" s="2"/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</row>
    <row r="1690" spans="1:18" s="57" customFormat="1" x14ac:dyDescent="0.35">
      <c r="A1690" s="2"/>
      <c r="B1690" s="2"/>
      <c r="C1690" s="2"/>
      <c r="D1690" s="2"/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</row>
    <row r="1691" spans="1:18" s="57" customFormat="1" x14ac:dyDescent="0.35">
      <c r="A1691" s="2"/>
      <c r="B1691" s="2"/>
      <c r="C1691" s="2"/>
      <c r="D1691" s="2"/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</row>
    <row r="1692" spans="1:18" s="57" customFormat="1" x14ac:dyDescent="0.35">
      <c r="A1692" s="2"/>
      <c r="B1692" s="2"/>
      <c r="C1692" s="2"/>
      <c r="D1692" s="2"/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</row>
    <row r="1693" spans="1:18" s="57" customFormat="1" x14ac:dyDescent="0.35">
      <c r="A1693" s="2"/>
      <c r="B1693" s="2"/>
      <c r="C1693" s="2"/>
      <c r="D1693" s="2"/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</row>
    <row r="1694" spans="1:18" s="57" customFormat="1" x14ac:dyDescent="0.35">
      <c r="A1694" s="2"/>
      <c r="B1694" s="2"/>
      <c r="C1694" s="2"/>
      <c r="D1694" s="2"/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</row>
    <row r="1695" spans="1:18" s="57" customFormat="1" x14ac:dyDescent="0.35">
      <c r="A1695" s="2"/>
      <c r="B1695" s="2"/>
      <c r="C1695" s="2"/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</row>
    <row r="1696" spans="1:18" s="57" customFormat="1" x14ac:dyDescent="0.35">
      <c r="A1696" s="2"/>
      <c r="B1696" s="2"/>
      <c r="C1696" s="2"/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</row>
    <row r="1697" spans="1:18" s="57" customFormat="1" x14ac:dyDescent="0.35">
      <c r="A1697" s="2"/>
      <c r="B1697" s="2"/>
      <c r="C1697" s="2"/>
      <c r="D1697" s="2"/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</row>
    <row r="1698" spans="1:18" s="57" customFormat="1" x14ac:dyDescent="0.35">
      <c r="A1698" s="2"/>
      <c r="B1698" s="2"/>
      <c r="C1698" s="2"/>
      <c r="D1698" s="2"/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</row>
    <row r="1699" spans="1:18" s="57" customFormat="1" x14ac:dyDescent="0.35">
      <c r="A1699" s="2"/>
      <c r="B1699" s="2"/>
      <c r="C1699" s="2"/>
      <c r="D1699" s="2"/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</row>
    <row r="1700" spans="1:18" s="57" customFormat="1" x14ac:dyDescent="0.35">
      <c r="A1700" s="2"/>
      <c r="B1700" s="2"/>
      <c r="C1700" s="2"/>
      <c r="D1700" s="2"/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</row>
    <row r="1701" spans="1:18" s="57" customFormat="1" x14ac:dyDescent="0.35">
      <c r="A1701" s="2"/>
      <c r="B1701" s="2"/>
      <c r="C1701" s="2"/>
      <c r="D1701" s="2"/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</row>
    <row r="1702" spans="1:18" s="57" customFormat="1" x14ac:dyDescent="0.35">
      <c r="A1702" s="2"/>
      <c r="B1702" s="2"/>
      <c r="C1702" s="2"/>
      <c r="D1702" s="2"/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</row>
    <row r="1703" spans="1:18" s="57" customFormat="1" x14ac:dyDescent="0.35">
      <c r="A1703" s="2"/>
      <c r="B1703" s="2"/>
      <c r="C1703" s="2"/>
      <c r="D1703" s="2"/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</row>
    <row r="1704" spans="1:18" s="57" customFormat="1" x14ac:dyDescent="0.35">
      <c r="A1704" s="2"/>
      <c r="B1704" s="2"/>
      <c r="C1704" s="2"/>
      <c r="D1704" s="2"/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</row>
    <row r="1705" spans="1:18" s="57" customFormat="1" x14ac:dyDescent="0.35">
      <c r="A1705" s="2"/>
      <c r="B1705" s="2"/>
      <c r="C1705" s="2"/>
      <c r="D1705" s="2"/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</row>
    <row r="1706" spans="1:18" s="57" customFormat="1" x14ac:dyDescent="0.35">
      <c r="A1706" s="2"/>
      <c r="B1706" s="2"/>
      <c r="C1706" s="2"/>
      <c r="D1706" s="2"/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</row>
    <row r="1707" spans="1:18" s="57" customFormat="1" x14ac:dyDescent="0.35">
      <c r="A1707" s="2"/>
      <c r="B1707" s="2"/>
      <c r="C1707" s="2"/>
      <c r="D1707" s="2"/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</row>
    <row r="1708" spans="1:18" s="57" customFormat="1" x14ac:dyDescent="0.35">
      <c r="A1708" s="2"/>
      <c r="B1708" s="2"/>
      <c r="C1708" s="2"/>
      <c r="D1708" s="2"/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</row>
    <row r="1709" spans="1:18" s="57" customFormat="1" x14ac:dyDescent="0.35">
      <c r="A1709" s="2"/>
      <c r="B1709" s="2"/>
      <c r="C1709" s="2"/>
      <c r="D1709" s="2"/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</row>
    <row r="1710" spans="1:18" s="57" customFormat="1" x14ac:dyDescent="0.35">
      <c r="A1710" s="2"/>
      <c r="B1710" s="2"/>
      <c r="C1710" s="2"/>
      <c r="D1710" s="2"/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</row>
    <row r="1711" spans="1:18" s="57" customFormat="1" x14ac:dyDescent="0.35">
      <c r="A1711" s="2"/>
      <c r="B1711" s="2"/>
      <c r="C1711" s="2"/>
      <c r="D1711" s="2"/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</row>
    <row r="1712" spans="1:18" s="57" customFormat="1" x14ac:dyDescent="0.35">
      <c r="A1712" s="2"/>
      <c r="B1712" s="2"/>
      <c r="C1712" s="2"/>
      <c r="D1712" s="2"/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</row>
    <row r="1713" spans="1:18" s="57" customFormat="1" x14ac:dyDescent="0.35">
      <c r="A1713" s="2"/>
      <c r="B1713" s="2"/>
      <c r="C1713" s="2"/>
      <c r="D1713" s="2"/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</row>
    <row r="1714" spans="1:18" s="57" customFormat="1" x14ac:dyDescent="0.35">
      <c r="A1714" s="2"/>
      <c r="B1714" s="2"/>
      <c r="C1714" s="2"/>
      <c r="D1714" s="2"/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</row>
    <row r="1715" spans="1:18" s="57" customFormat="1" x14ac:dyDescent="0.35">
      <c r="A1715" s="2"/>
      <c r="B1715" s="2"/>
      <c r="C1715" s="2"/>
      <c r="D1715" s="2"/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</row>
    <row r="1716" spans="1:18" s="57" customFormat="1" x14ac:dyDescent="0.35">
      <c r="A1716" s="2"/>
      <c r="B1716" s="2"/>
      <c r="C1716" s="2"/>
      <c r="D1716" s="2"/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</row>
    <row r="1717" spans="1:18" s="57" customFormat="1" x14ac:dyDescent="0.35">
      <c r="A1717" s="2"/>
      <c r="B1717" s="2"/>
      <c r="C1717" s="2"/>
      <c r="D1717" s="2"/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</row>
    <row r="1718" spans="1:18" s="57" customFormat="1" x14ac:dyDescent="0.35">
      <c r="A1718" s="2"/>
      <c r="B1718" s="2"/>
      <c r="C1718" s="2"/>
      <c r="D1718" s="2"/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</row>
    <row r="1719" spans="1:18" s="57" customFormat="1" x14ac:dyDescent="0.35">
      <c r="A1719" s="2"/>
      <c r="B1719" s="2"/>
      <c r="C1719" s="2"/>
      <c r="D1719" s="2"/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</row>
    <row r="1720" spans="1:18" s="57" customFormat="1" x14ac:dyDescent="0.35">
      <c r="A1720" s="2"/>
      <c r="B1720" s="2"/>
      <c r="C1720" s="2"/>
      <c r="D1720" s="2"/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</row>
    <row r="1721" spans="1:18" s="57" customFormat="1" x14ac:dyDescent="0.35">
      <c r="A1721" s="2"/>
      <c r="B1721" s="2"/>
      <c r="C1721" s="2"/>
      <c r="D1721" s="2"/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</row>
    <row r="1722" spans="1:18" s="57" customFormat="1" x14ac:dyDescent="0.35">
      <c r="A1722" s="2"/>
      <c r="B1722" s="2"/>
      <c r="C1722" s="2"/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</row>
    <row r="1723" spans="1:18" s="57" customFormat="1" x14ac:dyDescent="0.35">
      <c r="A1723" s="2"/>
      <c r="B1723" s="2"/>
      <c r="C1723" s="2"/>
      <c r="D1723" s="2"/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</row>
    <row r="1724" spans="1:18" s="57" customFormat="1" x14ac:dyDescent="0.35">
      <c r="A1724" s="2"/>
      <c r="B1724" s="2"/>
      <c r="C1724" s="2"/>
      <c r="D1724" s="2"/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</row>
    <row r="1725" spans="1:18" s="57" customFormat="1" x14ac:dyDescent="0.35">
      <c r="A1725" s="2"/>
      <c r="B1725" s="2"/>
      <c r="C1725" s="2"/>
      <c r="D1725" s="2"/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</row>
    <row r="1726" spans="1:18" s="57" customFormat="1" x14ac:dyDescent="0.35">
      <c r="A1726" s="2"/>
      <c r="B1726" s="2"/>
      <c r="C1726" s="2"/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</row>
    <row r="1727" spans="1:18" s="57" customFormat="1" x14ac:dyDescent="0.35">
      <c r="A1727" s="2"/>
      <c r="B1727" s="2"/>
      <c r="C1727" s="2"/>
      <c r="D1727" s="2"/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</row>
    <row r="1728" spans="1:18" s="57" customFormat="1" x14ac:dyDescent="0.35">
      <c r="A1728" s="2"/>
      <c r="B1728" s="2"/>
      <c r="C1728" s="2"/>
      <c r="D1728" s="2"/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</row>
    <row r="1729" spans="1:18" s="57" customFormat="1" x14ac:dyDescent="0.35">
      <c r="A1729" s="2"/>
      <c r="B1729" s="2"/>
      <c r="C1729" s="2"/>
      <c r="D1729" s="2"/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</row>
    <row r="1730" spans="1:18" s="57" customFormat="1" x14ac:dyDescent="0.35">
      <c r="A1730" s="2"/>
      <c r="B1730" s="2"/>
      <c r="C1730" s="2"/>
      <c r="D1730" s="2"/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</row>
    <row r="1731" spans="1:18" s="57" customFormat="1" x14ac:dyDescent="0.35">
      <c r="A1731" s="2"/>
      <c r="B1731" s="2"/>
      <c r="C1731" s="2"/>
      <c r="D1731" s="2"/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</row>
    <row r="1732" spans="1:18" s="57" customFormat="1" x14ac:dyDescent="0.35">
      <c r="A1732" s="2"/>
      <c r="B1732" s="2"/>
      <c r="C1732" s="2"/>
      <c r="D1732" s="2"/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</row>
    <row r="1733" spans="1:18" s="57" customFormat="1" x14ac:dyDescent="0.35">
      <c r="A1733" s="2"/>
      <c r="B1733" s="2"/>
      <c r="C1733" s="2"/>
      <c r="D1733" s="2"/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</row>
    <row r="1734" spans="1:18" s="57" customFormat="1" x14ac:dyDescent="0.35">
      <c r="A1734" s="2"/>
      <c r="B1734" s="2"/>
      <c r="C1734" s="2"/>
      <c r="D1734" s="2"/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</row>
    <row r="1735" spans="1:18" s="57" customFormat="1" x14ac:dyDescent="0.35">
      <c r="A1735" s="2"/>
      <c r="B1735" s="2"/>
      <c r="C1735" s="2"/>
      <c r="D1735" s="2"/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</row>
    <row r="1736" spans="1:18" s="57" customFormat="1" x14ac:dyDescent="0.35">
      <c r="A1736" s="2"/>
      <c r="B1736" s="2"/>
      <c r="C1736" s="2"/>
      <c r="D1736" s="2"/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</row>
    <row r="1737" spans="1:18" s="57" customFormat="1" x14ac:dyDescent="0.35">
      <c r="A1737" s="2"/>
      <c r="B1737" s="2"/>
      <c r="C1737" s="2"/>
      <c r="D1737" s="2"/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</row>
    <row r="1738" spans="1:18" s="57" customFormat="1" x14ac:dyDescent="0.35">
      <c r="A1738" s="2"/>
      <c r="B1738" s="2"/>
      <c r="C1738" s="2"/>
      <c r="D1738" s="2"/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</row>
    <row r="1739" spans="1:18" s="57" customFormat="1" x14ac:dyDescent="0.35">
      <c r="A1739" s="2"/>
      <c r="B1739" s="2"/>
      <c r="C1739" s="2"/>
      <c r="D1739" s="2"/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</row>
    <row r="1740" spans="1:18" s="57" customFormat="1" x14ac:dyDescent="0.35">
      <c r="A1740" s="2"/>
      <c r="B1740" s="2"/>
      <c r="C1740" s="2"/>
      <c r="D1740" s="2"/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</row>
    <row r="1741" spans="1:18" s="57" customFormat="1" x14ac:dyDescent="0.35">
      <c r="A1741" s="2"/>
      <c r="B1741" s="2"/>
      <c r="C1741" s="2"/>
      <c r="D1741" s="2"/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</row>
    <row r="1742" spans="1:18" s="57" customFormat="1" x14ac:dyDescent="0.35">
      <c r="A1742" s="2"/>
      <c r="B1742" s="2"/>
      <c r="C1742" s="2"/>
      <c r="D1742" s="2"/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</row>
    <row r="1743" spans="1:18" s="57" customFormat="1" x14ac:dyDescent="0.35">
      <c r="A1743" s="2"/>
      <c r="B1743" s="2"/>
      <c r="C1743" s="2"/>
      <c r="D1743" s="2"/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</row>
    <row r="1744" spans="1:18" s="57" customFormat="1" x14ac:dyDescent="0.35">
      <c r="A1744" s="2"/>
      <c r="B1744" s="2"/>
      <c r="C1744" s="2"/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</row>
    <row r="1745" spans="1:18" s="57" customFormat="1" x14ac:dyDescent="0.35">
      <c r="A1745" s="2"/>
      <c r="B1745" s="2"/>
      <c r="C1745" s="2"/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</row>
    <row r="1746" spans="1:18" s="57" customFormat="1" x14ac:dyDescent="0.35">
      <c r="A1746" s="2"/>
      <c r="B1746" s="2"/>
      <c r="C1746" s="2"/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</row>
    <row r="1747" spans="1:18" s="57" customFormat="1" x14ac:dyDescent="0.35">
      <c r="A1747" s="2"/>
      <c r="B1747" s="2"/>
      <c r="C1747" s="2"/>
      <c r="D1747" s="2"/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</row>
    <row r="1748" spans="1:18" s="57" customFormat="1" x14ac:dyDescent="0.35">
      <c r="A1748" s="2"/>
      <c r="B1748" s="2"/>
      <c r="C1748" s="2"/>
      <c r="D1748" s="2"/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</row>
    <row r="1749" spans="1:18" s="57" customFormat="1" x14ac:dyDescent="0.35">
      <c r="A1749" s="2"/>
      <c r="B1749" s="2"/>
      <c r="C1749" s="2"/>
      <c r="D1749" s="2"/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</row>
    <row r="1750" spans="1:18" s="57" customFormat="1" x14ac:dyDescent="0.35">
      <c r="A1750" s="2"/>
      <c r="B1750" s="2"/>
      <c r="C1750" s="2"/>
      <c r="D1750" s="2"/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</row>
    <row r="1751" spans="1:18" s="57" customFormat="1" x14ac:dyDescent="0.35">
      <c r="A1751" s="2"/>
      <c r="B1751" s="2"/>
      <c r="C1751" s="2"/>
      <c r="D1751" s="2"/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</row>
    <row r="1752" spans="1:18" s="57" customFormat="1" x14ac:dyDescent="0.35">
      <c r="A1752" s="2"/>
      <c r="B1752" s="2"/>
      <c r="C1752" s="2"/>
      <c r="D1752" s="2"/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</row>
    <row r="1753" spans="1:18" s="57" customFormat="1" x14ac:dyDescent="0.35">
      <c r="A1753" s="2"/>
      <c r="B1753" s="2"/>
      <c r="C1753" s="2"/>
      <c r="D1753" s="2"/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</row>
    <row r="1754" spans="1:18" s="57" customFormat="1" x14ac:dyDescent="0.35">
      <c r="A1754" s="2"/>
      <c r="B1754" s="2"/>
      <c r="C1754" s="2"/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</row>
    <row r="1755" spans="1:18" s="57" customFormat="1" x14ac:dyDescent="0.35">
      <c r="A1755" s="2"/>
      <c r="B1755" s="2"/>
      <c r="C1755" s="2"/>
      <c r="D1755" s="2"/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</row>
    <row r="1756" spans="1:18" s="57" customFormat="1" x14ac:dyDescent="0.35">
      <c r="A1756" s="2"/>
      <c r="B1756" s="2"/>
      <c r="C1756" s="2"/>
      <c r="D1756" s="2"/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</row>
    <row r="1757" spans="1:18" s="57" customFormat="1" x14ac:dyDescent="0.35">
      <c r="A1757" s="2"/>
      <c r="B1757" s="2"/>
      <c r="C1757" s="2"/>
      <c r="D1757" s="2"/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</row>
    <row r="1758" spans="1:18" s="57" customFormat="1" x14ac:dyDescent="0.35">
      <c r="A1758" s="2"/>
      <c r="B1758" s="2"/>
      <c r="C1758" s="2"/>
      <c r="D1758" s="2"/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</row>
    <row r="1759" spans="1:18" s="57" customFormat="1" x14ac:dyDescent="0.35">
      <c r="A1759" s="2"/>
      <c r="B1759" s="2"/>
      <c r="C1759" s="2"/>
      <c r="D1759" s="2"/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</row>
    <row r="1760" spans="1:18" s="57" customFormat="1" x14ac:dyDescent="0.35">
      <c r="A1760" s="2"/>
      <c r="B1760" s="2"/>
      <c r="C1760" s="2"/>
      <c r="D1760" s="2"/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</row>
    <row r="1761" spans="1:18" s="57" customFormat="1" x14ac:dyDescent="0.35">
      <c r="A1761" s="2"/>
      <c r="B1761" s="2"/>
      <c r="C1761" s="2"/>
      <c r="D1761" s="2"/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</row>
    <row r="1762" spans="1:18" s="57" customFormat="1" x14ac:dyDescent="0.35">
      <c r="A1762" s="2"/>
      <c r="B1762" s="2"/>
      <c r="C1762" s="2"/>
      <c r="D1762" s="2"/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</row>
    <row r="1763" spans="1:18" s="57" customFormat="1" x14ac:dyDescent="0.35">
      <c r="A1763" s="2"/>
      <c r="B1763" s="2"/>
      <c r="C1763" s="2"/>
      <c r="D1763" s="2"/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</row>
    <row r="1764" spans="1:18" s="57" customFormat="1" x14ac:dyDescent="0.35">
      <c r="A1764" s="2"/>
      <c r="B1764" s="2"/>
      <c r="C1764" s="2"/>
      <c r="D1764" s="2"/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</row>
    <row r="1765" spans="1:18" s="57" customFormat="1" x14ac:dyDescent="0.35">
      <c r="A1765" s="2"/>
      <c r="B1765" s="2"/>
      <c r="C1765" s="2"/>
      <c r="D1765" s="2"/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</row>
    <row r="1766" spans="1:18" s="57" customFormat="1" x14ac:dyDescent="0.35">
      <c r="A1766" s="2"/>
      <c r="B1766" s="2"/>
      <c r="C1766" s="2"/>
      <c r="D1766" s="2"/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</row>
    <row r="1767" spans="1:18" s="57" customFormat="1" x14ac:dyDescent="0.35">
      <c r="A1767" s="2"/>
      <c r="B1767" s="2"/>
      <c r="C1767" s="2"/>
      <c r="D1767" s="2"/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</row>
    <row r="1768" spans="1:18" s="57" customFormat="1" x14ac:dyDescent="0.35">
      <c r="A1768" s="2"/>
      <c r="B1768" s="2"/>
      <c r="C1768" s="2"/>
      <c r="D1768" s="2"/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</row>
    <row r="1769" spans="1:18" s="57" customFormat="1" x14ac:dyDescent="0.35">
      <c r="A1769" s="2"/>
      <c r="B1769" s="2"/>
      <c r="C1769" s="2"/>
      <c r="D1769" s="2"/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</row>
    <row r="1770" spans="1:18" s="57" customFormat="1" x14ac:dyDescent="0.35">
      <c r="A1770" s="2"/>
      <c r="B1770" s="2"/>
      <c r="C1770" s="2"/>
      <c r="D1770" s="2"/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</row>
    <row r="1771" spans="1:18" s="57" customFormat="1" x14ac:dyDescent="0.35">
      <c r="A1771" s="2"/>
      <c r="B1771" s="2"/>
      <c r="C1771" s="2"/>
      <c r="D1771" s="2"/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</row>
    <row r="1772" spans="1:18" s="57" customFormat="1" x14ac:dyDescent="0.35">
      <c r="A1772" s="2"/>
      <c r="B1772" s="2"/>
      <c r="C1772" s="2"/>
      <c r="D1772" s="2"/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</row>
    <row r="1773" spans="1:18" s="57" customFormat="1" x14ac:dyDescent="0.35">
      <c r="A1773" s="2"/>
      <c r="B1773" s="2"/>
      <c r="C1773" s="2"/>
      <c r="D1773" s="2"/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</row>
    <row r="1774" spans="1:18" s="57" customFormat="1" x14ac:dyDescent="0.35">
      <c r="A1774" s="2"/>
      <c r="B1774" s="2"/>
      <c r="C1774" s="2"/>
      <c r="D1774" s="2"/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</row>
    <row r="1775" spans="1:18" s="57" customFormat="1" x14ac:dyDescent="0.35">
      <c r="A1775" s="2"/>
      <c r="B1775" s="2"/>
      <c r="C1775" s="2"/>
      <c r="D1775" s="2"/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</row>
    <row r="1776" spans="1:18" s="57" customFormat="1" x14ac:dyDescent="0.35">
      <c r="A1776" s="2"/>
      <c r="B1776" s="2"/>
      <c r="C1776" s="2"/>
      <c r="D1776" s="2"/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</row>
    <row r="1777" spans="1:18" s="57" customFormat="1" x14ac:dyDescent="0.35">
      <c r="A1777" s="2"/>
      <c r="B1777" s="2"/>
      <c r="C1777" s="2"/>
      <c r="D1777" s="2"/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</row>
    <row r="1778" spans="1:18" s="57" customFormat="1" x14ac:dyDescent="0.35">
      <c r="A1778" s="2"/>
      <c r="B1778" s="2"/>
      <c r="C1778" s="2"/>
      <c r="D1778" s="2"/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</row>
    <row r="1779" spans="1:18" s="57" customFormat="1" x14ac:dyDescent="0.35">
      <c r="A1779" s="2"/>
      <c r="B1779" s="2"/>
      <c r="C1779" s="2"/>
      <c r="D1779" s="2"/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</row>
    <row r="1780" spans="1:18" s="57" customFormat="1" x14ac:dyDescent="0.35">
      <c r="A1780" s="2"/>
      <c r="B1780" s="2"/>
      <c r="C1780" s="2"/>
      <c r="D1780" s="2"/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</row>
    <row r="1781" spans="1:18" s="57" customFormat="1" x14ac:dyDescent="0.35">
      <c r="A1781" s="2"/>
      <c r="B1781" s="2"/>
      <c r="C1781" s="2"/>
      <c r="D1781" s="2"/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</row>
    <row r="1782" spans="1:18" s="57" customFormat="1" x14ac:dyDescent="0.35">
      <c r="A1782" s="2"/>
      <c r="B1782" s="2"/>
      <c r="C1782" s="2"/>
      <c r="D1782" s="2"/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</row>
    <row r="1783" spans="1:18" s="57" customFormat="1" x14ac:dyDescent="0.35">
      <c r="A1783" s="2"/>
      <c r="B1783" s="2"/>
      <c r="C1783" s="2"/>
      <c r="D1783" s="2"/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</row>
    <row r="1784" spans="1:18" s="57" customFormat="1" x14ac:dyDescent="0.35">
      <c r="A1784" s="2"/>
      <c r="B1784" s="2"/>
      <c r="C1784" s="2"/>
      <c r="D1784" s="2"/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</row>
    <row r="1785" spans="1:18" s="57" customFormat="1" x14ac:dyDescent="0.35">
      <c r="A1785" s="2"/>
      <c r="B1785" s="2"/>
      <c r="C1785" s="2"/>
      <c r="D1785" s="2"/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</row>
    <row r="1786" spans="1:18" s="57" customFormat="1" x14ac:dyDescent="0.35">
      <c r="A1786" s="2"/>
      <c r="B1786" s="2"/>
      <c r="C1786" s="2"/>
      <c r="D1786" s="2"/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</row>
    <row r="1787" spans="1:18" s="57" customFormat="1" x14ac:dyDescent="0.35">
      <c r="A1787" s="2"/>
      <c r="B1787" s="2"/>
      <c r="C1787" s="2"/>
      <c r="D1787" s="2"/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</row>
    <row r="1788" spans="1:18" s="57" customFormat="1" x14ac:dyDescent="0.35">
      <c r="A1788" s="2"/>
      <c r="B1788" s="2"/>
      <c r="C1788" s="2"/>
      <c r="D1788" s="2"/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</row>
    <row r="1789" spans="1:18" s="57" customFormat="1" x14ac:dyDescent="0.35">
      <c r="A1789" s="2"/>
      <c r="B1789" s="2"/>
      <c r="C1789" s="2"/>
      <c r="D1789" s="2"/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</row>
    <row r="1790" spans="1:18" s="57" customFormat="1" x14ac:dyDescent="0.35">
      <c r="A1790" s="2"/>
      <c r="B1790" s="2"/>
      <c r="C1790" s="2"/>
      <c r="D1790" s="2"/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</row>
    <row r="1791" spans="1:18" s="57" customFormat="1" x14ac:dyDescent="0.35">
      <c r="A1791" s="2"/>
      <c r="B1791" s="2"/>
      <c r="C1791" s="2"/>
      <c r="D1791" s="2"/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</row>
    <row r="1792" spans="1:18" s="57" customFormat="1" x14ac:dyDescent="0.35">
      <c r="A1792" s="2"/>
      <c r="B1792" s="2"/>
      <c r="C1792" s="2"/>
      <c r="D1792" s="2"/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</row>
    <row r="1793" spans="1:18" s="57" customFormat="1" x14ac:dyDescent="0.35">
      <c r="A1793" s="2"/>
      <c r="B1793" s="2"/>
      <c r="C1793" s="2"/>
      <c r="D1793" s="2"/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</row>
    <row r="1794" spans="1:18" s="57" customFormat="1" x14ac:dyDescent="0.35">
      <c r="A1794" s="2"/>
      <c r="B1794" s="2"/>
      <c r="C1794" s="2"/>
      <c r="D1794" s="2"/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</row>
    <row r="1795" spans="1:18" s="57" customFormat="1" x14ac:dyDescent="0.35">
      <c r="A1795" s="2"/>
      <c r="B1795" s="2"/>
      <c r="C1795" s="2"/>
      <c r="D1795" s="2"/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</row>
    <row r="1796" spans="1:18" s="57" customFormat="1" x14ac:dyDescent="0.35">
      <c r="A1796" s="2"/>
      <c r="B1796" s="2"/>
      <c r="C1796" s="2"/>
      <c r="D1796" s="2"/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</row>
    <row r="1797" spans="1:18" s="57" customFormat="1" x14ac:dyDescent="0.35">
      <c r="A1797" s="2"/>
      <c r="B1797" s="2"/>
      <c r="C1797" s="2"/>
      <c r="D1797" s="2"/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</row>
    <row r="1798" spans="1:18" s="57" customFormat="1" x14ac:dyDescent="0.35">
      <c r="A1798" s="2"/>
      <c r="B1798" s="2"/>
      <c r="C1798" s="2"/>
      <c r="D1798" s="2"/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</row>
    <row r="1799" spans="1:18" s="57" customFormat="1" x14ac:dyDescent="0.35">
      <c r="A1799" s="2"/>
      <c r="B1799" s="2"/>
      <c r="C1799" s="2"/>
      <c r="D1799" s="2"/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</row>
    <row r="1800" spans="1:18" s="57" customFormat="1" x14ac:dyDescent="0.35">
      <c r="A1800" s="2"/>
      <c r="B1800" s="2"/>
      <c r="C1800" s="2"/>
      <c r="D1800" s="2"/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</row>
    <row r="1801" spans="1:18" s="57" customFormat="1" x14ac:dyDescent="0.35">
      <c r="A1801" s="2"/>
      <c r="B1801" s="2"/>
      <c r="C1801" s="2"/>
      <c r="D1801" s="2"/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</row>
    <row r="1802" spans="1:18" s="57" customFormat="1" x14ac:dyDescent="0.35">
      <c r="A1802" s="2"/>
      <c r="B1802" s="2"/>
      <c r="C1802" s="2"/>
      <c r="D1802" s="2"/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</row>
    <row r="1803" spans="1:18" s="57" customFormat="1" x14ac:dyDescent="0.35">
      <c r="A1803" s="2"/>
      <c r="B1803" s="2"/>
      <c r="C1803" s="2"/>
      <c r="D1803" s="2"/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</row>
    <row r="1804" spans="1:18" s="57" customFormat="1" x14ac:dyDescent="0.35">
      <c r="A1804" s="2"/>
      <c r="B1804" s="2"/>
      <c r="C1804" s="2"/>
      <c r="D1804" s="2"/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</row>
    <row r="1805" spans="1:18" s="57" customFormat="1" x14ac:dyDescent="0.35">
      <c r="A1805" s="2"/>
      <c r="B1805" s="2"/>
      <c r="C1805" s="2"/>
      <c r="D1805" s="2"/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</row>
    <row r="1806" spans="1:18" s="57" customFormat="1" x14ac:dyDescent="0.35">
      <c r="A1806" s="2"/>
      <c r="B1806" s="2"/>
      <c r="C1806" s="2"/>
      <c r="D1806" s="2"/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</row>
    <row r="1807" spans="1:18" s="57" customFormat="1" x14ac:dyDescent="0.35">
      <c r="A1807" s="2"/>
      <c r="B1807" s="2"/>
      <c r="C1807" s="2"/>
      <c r="D1807" s="2"/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</row>
    <row r="1808" spans="1:18" s="57" customFormat="1" x14ac:dyDescent="0.35">
      <c r="A1808" s="2"/>
      <c r="B1808" s="2"/>
      <c r="C1808" s="2"/>
      <c r="D1808" s="2"/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</row>
    <row r="1809" spans="1:18" s="57" customFormat="1" x14ac:dyDescent="0.35">
      <c r="A1809" s="2"/>
      <c r="B1809" s="2"/>
      <c r="C1809" s="2"/>
      <c r="D1809" s="2"/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</row>
    <row r="1810" spans="1:18" s="57" customFormat="1" x14ac:dyDescent="0.35">
      <c r="A1810" s="2"/>
      <c r="B1810" s="2"/>
      <c r="C1810" s="2"/>
      <c r="D1810" s="2"/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</row>
    <row r="1811" spans="1:18" s="57" customFormat="1" x14ac:dyDescent="0.35">
      <c r="A1811" s="2"/>
      <c r="B1811" s="2"/>
      <c r="C1811" s="2"/>
      <c r="D1811" s="2"/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</row>
    <row r="1812" spans="1:18" s="57" customFormat="1" x14ac:dyDescent="0.35">
      <c r="A1812" s="2"/>
      <c r="B1812" s="2"/>
      <c r="C1812" s="2"/>
      <c r="D1812" s="2"/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</row>
    <row r="1813" spans="1:18" s="57" customFormat="1" x14ac:dyDescent="0.35">
      <c r="A1813" s="2"/>
      <c r="B1813" s="2"/>
      <c r="C1813" s="2"/>
      <c r="D1813" s="2"/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</row>
    <row r="1814" spans="1:18" s="57" customFormat="1" x14ac:dyDescent="0.35">
      <c r="A1814" s="2"/>
      <c r="B1814" s="2"/>
      <c r="C1814" s="2"/>
      <c r="D1814" s="2"/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</row>
    <row r="1815" spans="1:18" s="57" customFormat="1" x14ac:dyDescent="0.35">
      <c r="A1815" s="2"/>
      <c r="B1815" s="2"/>
      <c r="C1815" s="2"/>
      <c r="D1815" s="2"/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</row>
    <row r="1816" spans="1:18" s="57" customFormat="1" x14ac:dyDescent="0.35">
      <c r="A1816" s="2"/>
      <c r="B1816" s="2"/>
      <c r="C1816" s="2"/>
      <c r="D1816" s="2"/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</row>
    <row r="1817" spans="1:18" s="57" customFormat="1" x14ac:dyDescent="0.35">
      <c r="A1817" s="2"/>
      <c r="B1817" s="2"/>
      <c r="C1817" s="2"/>
      <c r="D1817" s="2"/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</row>
    <row r="1818" spans="1:18" s="57" customFormat="1" x14ac:dyDescent="0.35">
      <c r="A1818" s="2"/>
      <c r="B1818" s="2"/>
      <c r="C1818" s="2"/>
      <c r="D1818" s="2"/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</row>
    <row r="1819" spans="1:18" s="57" customFormat="1" x14ac:dyDescent="0.35">
      <c r="A1819" s="2"/>
      <c r="B1819" s="2"/>
      <c r="C1819" s="2"/>
      <c r="D1819" s="2"/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</row>
    <row r="1820" spans="1:18" s="57" customFormat="1" x14ac:dyDescent="0.35">
      <c r="A1820" s="2"/>
      <c r="B1820" s="2"/>
      <c r="C1820" s="2"/>
      <c r="D1820" s="2"/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</row>
    <row r="1821" spans="1:18" s="57" customFormat="1" x14ac:dyDescent="0.35">
      <c r="A1821" s="2"/>
      <c r="B1821" s="2"/>
      <c r="C1821" s="2"/>
      <c r="D1821" s="2"/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</row>
    <row r="1822" spans="1:18" s="57" customFormat="1" x14ac:dyDescent="0.35">
      <c r="A1822" s="2"/>
      <c r="B1822" s="2"/>
      <c r="C1822" s="2"/>
      <c r="D1822" s="2"/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</row>
    <row r="1823" spans="1:18" s="57" customFormat="1" x14ac:dyDescent="0.35">
      <c r="A1823" s="2"/>
      <c r="B1823" s="2"/>
      <c r="C1823" s="2"/>
      <c r="D1823" s="2"/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</row>
    <row r="1824" spans="1:18" s="57" customFormat="1" x14ac:dyDescent="0.35">
      <c r="A1824" s="2"/>
      <c r="B1824" s="2"/>
      <c r="C1824" s="2"/>
      <c r="D1824" s="2"/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</row>
    <row r="1825" spans="1:18" s="57" customFormat="1" x14ac:dyDescent="0.35">
      <c r="A1825" s="2"/>
      <c r="B1825" s="2"/>
      <c r="C1825" s="2"/>
      <c r="D1825" s="2"/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</row>
    <row r="1826" spans="1:18" s="57" customFormat="1" x14ac:dyDescent="0.35">
      <c r="A1826" s="2"/>
      <c r="B1826" s="2"/>
      <c r="C1826" s="2"/>
      <c r="D1826" s="2"/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</row>
    <row r="1827" spans="1:18" s="57" customFormat="1" x14ac:dyDescent="0.35">
      <c r="A1827" s="2"/>
      <c r="B1827" s="2"/>
      <c r="C1827" s="2"/>
      <c r="D1827" s="2"/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</row>
    <row r="1828" spans="1:18" s="57" customFormat="1" x14ac:dyDescent="0.35">
      <c r="A1828" s="2"/>
      <c r="B1828" s="2"/>
      <c r="C1828" s="2"/>
      <c r="D1828" s="2"/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</row>
    <row r="1829" spans="1:18" s="57" customFormat="1" x14ac:dyDescent="0.35">
      <c r="A1829" s="2"/>
      <c r="B1829" s="2"/>
      <c r="C1829" s="2"/>
      <c r="D1829" s="2"/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</row>
    <row r="1830" spans="1:18" s="57" customFormat="1" x14ac:dyDescent="0.35">
      <c r="A1830" s="2"/>
      <c r="B1830" s="2"/>
      <c r="C1830" s="2"/>
      <c r="D1830" s="2"/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</row>
    <row r="1831" spans="1:18" s="57" customFormat="1" x14ac:dyDescent="0.35">
      <c r="A1831" s="2"/>
      <c r="B1831" s="2"/>
      <c r="C1831" s="2"/>
      <c r="D1831" s="2"/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</row>
    <row r="1832" spans="1:18" s="57" customFormat="1" x14ac:dyDescent="0.35">
      <c r="A1832" s="2"/>
      <c r="B1832" s="2"/>
      <c r="C1832" s="2"/>
      <c r="D1832" s="2"/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</row>
    <row r="1833" spans="1:18" s="57" customFormat="1" x14ac:dyDescent="0.35">
      <c r="A1833" s="2"/>
      <c r="B1833" s="2"/>
      <c r="C1833" s="2"/>
      <c r="D1833" s="2"/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</row>
    <row r="1834" spans="1:18" s="57" customFormat="1" x14ac:dyDescent="0.35">
      <c r="A1834" s="2"/>
      <c r="B1834" s="2"/>
      <c r="C1834" s="2"/>
      <c r="D1834" s="2"/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</row>
    <row r="1835" spans="1:18" s="57" customFormat="1" x14ac:dyDescent="0.35">
      <c r="A1835" s="2"/>
      <c r="B1835" s="2"/>
      <c r="C1835" s="2"/>
      <c r="D1835" s="2"/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</row>
    <row r="1836" spans="1:18" s="57" customFormat="1" x14ac:dyDescent="0.35">
      <c r="A1836" s="2"/>
      <c r="B1836" s="2"/>
      <c r="C1836" s="2"/>
      <c r="D1836" s="2"/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</row>
    <row r="1837" spans="1:18" s="57" customFormat="1" x14ac:dyDescent="0.35">
      <c r="A1837" s="2"/>
      <c r="B1837" s="2"/>
      <c r="C1837" s="2"/>
      <c r="D1837" s="2"/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</row>
    <row r="1838" spans="1:18" s="57" customFormat="1" x14ac:dyDescent="0.35">
      <c r="A1838" s="2"/>
      <c r="B1838" s="2"/>
      <c r="C1838" s="2"/>
      <c r="D1838" s="2"/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</row>
    <row r="1839" spans="1:18" s="57" customFormat="1" x14ac:dyDescent="0.35">
      <c r="A1839" s="2"/>
      <c r="B1839" s="2"/>
      <c r="C1839" s="2"/>
      <c r="D1839" s="2"/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</row>
    <row r="1840" spans="1:18" s="57" customFormat="1" x14ac:dyDescent="0.35">
      <c r="A1840" s="2"/>
      <c r="B1840" s="2"/>
      <c r="C1840" s="2"/>
      <c r="D1840" s="2"/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</row>
    <row r="1841" spans="1:18" s="57" customFormat="1" x14ac:dyDescent="0.35">
      <c r="A1841" s="2"/>
      <c r="B1841" s="2"/>
      <c r="C1841" s="2"/>
      <c r="D1841" s="2"/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</row>
    <row r="1842" spans="1:18" s="57" customFormat="1" x14ac:dyDescent="0.35">
      <c r="A1842" s="2"/>
      <c r="B1842" s="2"/>
      <c r="C1842" s="2"/>
      <c r="D1842" s="2"/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</row>
    <row r="1843" spans="1:18" s="57" customFormat="1" x14ac:dyDescent="0.35">
      <c r="A1843" s="2"/>
      <c r="B1843" s="2"/>
      <c r="C1843" s="2"/>
      <c r="D1843" s="2"/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</row>
    <row r="1844" spans="1:18" s="57" customFormat="1" x14ac:dyDescent="0.35">
      <c r="A1844" s="2"/>
      <c r="B1844" s="2"/>
      <c r="C1844" s="2"/>
      <c r="D1844" s="2"/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</row>
    <row r="1845" spans="1:18" s="57" customFormat="1" x14ac:dyDescent="0.35">
      <c r="A1845" s="2"/>
      <c r="B1845" s="2"/>
      <c r="C1845" s="2"/>
      <c r="D1845" s="2"/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</row>
    <row r="1846" spans="1:18" s="57" customFormat="1" x14ac:dyDescent="0.35">
      <c r="A1846" s="2"/>
      <c r="B1846" s="2"/>
      <c r="C1846" s="2"/>
      <c r="D1846" s="2"/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</row>
    <row r="1847" spans="1:18" s="57" customFormat="1" x14ac:dyDescent="0.35">
      <c r="A1847" s="2"/>
      <c r="B1847" s="2"/>
      <c r="C1847" s="2"/>
      <c r="D1847" s="2"/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</row>
    <row r="1848" spans="1:18" s="57" customFormat="1" x14ac:dyDescent="0.35">
      <c r="A1848" s="2"/>
      <c r="B1848" s="2"/>
      <c r="C1848" s="2"/>
      <c r="D1848" s="2"/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</row>
    <row r="1849" spans="1:18" s="57" customFormat="1" x14ac:dyDescent="0.35">
      <c r="A1849" s="2"/>
      <c r="B1849" s="2"/>
      <c r="C1849" s="2"/>
      <c r="D1849" s="2"/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</row>
    <row r="1850" spans="1:18" s="57" customFormat="1" x14ac:dyDescent="0.35">
      <c r="A1850" s="2"/>
      <c r="B1850" s="2"/>
      <c r="C1850" s="2"/>
      <c r="D1850" s="2"/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</row>
    <row r="1851" spans="1:18" s="57" customFormat="1" x14ac:dyDescent="0.35">
      <c r="A1851" s="2"/>
      <c r="B1851" s="2"/>
      <c r="C1851" s="2"/>
      <c r="D1851" s="2"/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</row>
    <row r="1852" spans="1:18" s="57" customFormat="1" x14ac:dyDescent="0.35">
      <c r="A1852" s="2"/>
      <c r="B1852" s="2"/>
      <c r="C1852" s="2"/>
      <c r="D1852" s="2"/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</row>
    <row r="1853" spans="1:18" s="57" customFormat="1" x14ac:dyDescent="0.35">
      <c r="A1853" s="2"/>
      <c r="B1853" s="2"/>
      <c r="C1853" s="2"/>
      <c r="D1853" s="2"/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</row>
    <row r="1854" spans="1:18" s="57" customFormat="1" x14ac:dyDescent="0.35">
      <c r="A1854" s="2"/>
      <c r="B1854" s="2"/>
      <c r="C1854" s="2"/>
      <c r="D1854" s="2"/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</row>
    <row r="1855" spans="1:18" s="57" customFormat="1" x14ac:dyDescent="0.35">
      <c r="A1855" s="2"/>
      <c r="B1855" s="2"/>
      <c r="C1855" s="2"/>
      <c r="D1855" s="2"/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</row>
    <row r="1856" spans="1:18" s="57" customFormat="1" x14ac:dyDescent="0.35">
      <c r="A1856" s="2"/>
      <c r="B1856" s="2"/>
      <c r="C1856" s="2"/>
      <c r="D1856" s="2"/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</row>
    <row r="1857" spans="1:18" s="57" customFormat="1" x14ac:dyDescent="0.35">
      <c r="A1857" s="2"/>
      <c r="B1857" s="2"/>
      <c r="C1857" s="2"/>
      <c r="D1857" s="2"/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</row>
    <row r="1858" spans="1:18" s="57" customFormat="1" x14ac:dyDescent="0.35">
      <c r="A1858" s="2"/>
      <c r="B1858" s="2"/>
      <c r="C1858" s="2"/>
      <c r="D1858" s="2"/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</row>
    <row r="1859" spans="1:18" s="57" customFormat="1" x14ac:dyDescent="0.35">
      <c r="A1859" s="2"/>
      <c r="B1859" s="2"/>
      <c r="C1859" s="2"/>
      <c r="D1859" s="2"/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</row>
    <row r="1860" spans="1:18" s="57" customFormat="1" x14ac:dyDescent="0.35">
      <c r="A1860" s="2"/>
      <c r="B1860" s="2"/>
      <c r="C1860" s="2"/>
      <c r="D1860" s="2"/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</row>
    <row r="1861" spans="1:18" s="57" customFormat="1" x14ac:dyDescent="0.35">
      <c r="A1861" s="2"/>
      <c r="B1861" s="2"/>
      <c r="C1861" s="2"/>
      <c r="D1861" s="2"/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</row>
    <row r="1862" spans="1:18" s="57" customFormat="1" x14ac:dyDescent="0.35">
      <c r="A1862" s="2"/>
      <c r="B1862" s="2"/>
      <c r="C1862" s="2"/>
      <c r="D1862" s="2"/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</row>
    <row r="1863" spans="1:18" s="57" customFormat="1" x14ac:dyDescent="0.35">
      <c r="A1863" s="2"/>
      <c r="B1863" s="2"/>
      <c r="C1863" s="2"/>
      <c r="D1863" s="2"/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</row>
    <row r="1864" spans="1:18" s="57" customFormat="1" x14ac:dyDescent="0.35">
      <c r="A1864" s="2"/>
      <c r="B1864" s="2"/>
      <c r="C1864" s="2"/>
      <c r="D1864" s="2"/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</row>
    <row r="1865" spans="1:18" s="57" customFormat="1" x14ac:dyDescent="0.35">
      <c r="A1865" s="2"/>
      <c r="B1865" s="2"/>
      <c r="C1865" s="2"/>
      <c r="D1865" s="2"/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</row>
    <row r="1866" spans="1:18" s="57" customFormat="1" x14ac:dyDescent="0.35">
      <c r="A1866" s="2"/>
      <c r="B1866" s="2"/>
      <c r="C1866" s="2"/>
      <c r="D1866" s="2"/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</row>
    <row r="1867" spans="1:18" s="57" customFormat="1" x14ac:dyDescent="0.35">
      <c r="A1867" s="2"/>
      <c r="B1867" s="2"/>
      <c r="C1867" s="2"/>
      <c r="D1867" s="2"/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</row>
    <row r="1868" spans="1:18" s="57" customFormat="1" x14ac:dyDescent="0.35">
      <c r="A1868" s="2"/>
      <c r="B1868" s="2"/>
      <c r="C1868" s="2"/>
      <c r="D1868" s="2"/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</row>
    <row r="1869" spans="1:18" s="57" customFormat="1" x14ac:dyDescent="0.35">
      <c r="A1869" s="2"/>
      <c r="B1869" s="2"/>
      <c r="C1869" s="2"/>
      <c r="D1869" s="2"/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</row>
    <row r="1870" spans="1:18" s="57" customFormat="1" x14ac:dyDescent="0.35">
      <c r="A1870" s="2"/>
      <c r="B1870" s="2"/>
      <c r="C1870" s="2"/>
      <c r="D1870" s="2"/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</row>
    <row r="1871" spans="1:18" s="57" customFormat="1" x14ac:dyDescent="0.35">
      <c r="A1871" s="2"/>
      <c r="B1871" s="2"/>
      <c r="C1871" s="2"/>
      <c r="D1871" s="2"/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</row>
    <row r="1872" spans="1:18" s="57" customFormat="1" x14ac:dyDescent="0.35">
      <c r="A1872" s="2"/>
      <c r="B1872" s="2"/>
      <c r="C1872" s="2"/>
      <c r="D1872" s="2"/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</row>
    <row r="1873" spans="1:18" s="57" customFormat="1" x14ac:dyDescent="0.35">
      <c r="A1873" s="2"/>
      <c r="B1873" s="2"/>
      <c r="C1873" s="2"/>
      <c r="D1873" s="2"/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</row>
    <row r="1874" spans="1:18" s="57" customFormat="1" x14ac:dyDescent="0.35">
      <c r="A1874" s="2"/>
      <c r="B1874" s="2"/>
      <c r="C1874" s="2"/>
      <c r="D1874" s="2"/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</row>
    <row r="1875" spans="1:18" s="57" customFormat="1" x14ac:dyDescent="0.35">
      <c r="A1875" s="2"/>
      <c r="B1875" s="2"/>
      <c r="C1875" s="2"/>
      <c r="D1875" s="2"/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</row>
    <row r="1876" spans="1:18" s="57" customFormat="1" x14ac:dyDescent="0.35">
      <c r="A1876" s="2"/>
      <c r="B1876" s="2"/>
      <c r="C1876" s="2"/>
      <c r="D1876" s="2"/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</row>
    <row r="1877" spans="1:18" s="57" customFormat="1" x14ac:dyDescent="0.35">
      <c r="A1877" s="2"/>
      <c r="B1877" s="2"/>
      <c r="C1877" s="2"/>
      <c r="D1877" s="2"/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</row>
    <row r="1878" spans="1:18" s="57" customFormat="1" x14ac:dyDescent="0.35">
      <c r="A1878" s="2"/>
      <c r="B1878" s="2"/>
      <c r="C1878" s="2"/>
      <c r="D1878" s="2"/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</row>
    <row r="1879" spans="1:18" s="57" customFormat="1" x14ac:dyDescent="0.35">
      <c r="A1879" s="2"/>
      <c r="B1879" s="2"/>
      <c r="C1879" s="2"/>
      <c r="D1879" s="2"/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</row>
    <row r="1880" spans="1:18" s="57" customFormat="1" x14ac:dyDescent="0.35">
      <c r="A1880" s="2"/>
      <c r="B1880" s="2"/>
      <c r="C1880" s="2"/>
      <c r="D1880" s="2"/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</row>
    <row r="1881" spans="1:18" s="57" customFormat="1" x14ac:dyDescent="0.35">
      <c r="A1881" s="2"/>
      <c r="B1881" s="2"/>
      <c r="C1881" s="2"/>
      <c r="D1881" s="2"/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</row>
    <row r="1882" spans="1:18" s="57" customFormat="1" x14ac:dyDescent="0.35">
      <c r="A1882" s="2"/>
      <c r="B1882" s="2"/>
      <c r="C1882" s="2"/>
      <c r="D1882" s="2"/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</row>
    <row r="1883" spans="1:18" s="57" customFormat="1" x14ac:dyDescent="0.35">
      <c r="A1883" s="2"/>
      <c r="B1883" s="2"/>
      <c r="C1883" s="2"/>
      <c r="D1883" s="2"/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</row>
    <row r="1884" spans="1:18" s="57" customFormat="1" x14ac:dyDescent="0.35">
      <c r="A1884" s="2"/>
      <c r="B1884" s="2"/>
      <c r="C1884" s="2"/>
      <c r="D1884" s="2"/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</row>
    <row r="1885" spans="1:18" s="57" customFormat="1" x14ac:dyDescent="0.35">
      <c r="A1885" s="2"/>
      <c r="B1885" s="2"/>
      <c r="C1885" s="2"/>
      <c r="D1885" s="2"/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</row>
    <row r="1886" spans="1:18" s="57" customFormat="1" x14ac:dyDescent="0.35">
      <c r="A1886" s="2"/>
      <c r="B1886" s="2"/>
      <c r="C1886" s="2"/>
      <c r="D1886" s="2"/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</row>
    <row r="1887" spans="1:18" s="57" customFormat="1" x14ac:dyDescent="0.35">
      <c r="A1887" s="2"/>
      <c r="B1887" s="2"/>
      <c r="C1887" s="2"/>
      <c r="D1887" s="2"/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</row>
    <row r="1888" spans="1:18" s="57" customFormat="1" x14ac:dyDescent="0.35">
      <c r="A1888" s="2"/>
      <c r="B1888" s="2"/>
      <c r="C1888" s="2"/>
      <c r="D1888" s="2"/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</row>
    <row r="1889" spans="1:18" s="57" customFormat="1" x14ac:dyDescent="0.35">
      <c r="A1889" s="2"/>
      <c r="B1889" s="2"/>
      <c r="C1889" s="2"/>
      <c r="D1889" s="2"/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</row>
    <row r="1890" spans="1:18" s="57" customFormat="1" x14ac:dyDescent="0.35">
      <c r="A1890" s="2"/>
      <c r="B1890" s="2"/>
      <c r="C1890" s="2"/>
      <c r="D1890" s="2"/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</row>
    <row r="1891" spans="1:18" s="57" customFormat="1" x14ac:dyDescent="0.35">
      <c r="A1891" s="2"/>
      <c r="B1891" s="2"/>
      <c r="C1891" s="2"/>
      <c r="D1891" s="2"/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</row>
    <row r="1892" spans="1:18" s="57" customFormat="1" x14ac:dyDescent="0.35">
      <c r="A1892" s="2"/>
      <c r="B1892" s="2"/>
      <c r="C1892" s="2"/>
      <c r="D1892" s="2"/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</row>
    <row r="1893" spans="1:18" s="57" customFormat="1" x14ac:dyDescent="0.35">
      <c r="A1893" s="2"/>
      <c r="B1893" s="2"/>
      <c r="C1893" s="2"/>
      <c r="D1893" s="2"/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</row>
    <row r="1894" spans="1:18" s="57" customFormat="1" x14ac:dyDescent="0.35">
      <c r="A1894" s="2"/>
      <c r="B1894" s="2"/>
      <c r="C1894" s="2"/>
      <c r="D1894" s="2"/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</row>
    <row r="1895" spans="1:18" s="57" customFormat="1" x14ac:dyDescent="0.35">
      <c r="A1895" s="2"/>
      <c r="B1895" s="2"/>
      <c r="C1895" s="2"/>
      <c r="D1895" s="2"/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</row>
    <row r="1896" spans="1:18" s="57" customFormat="1" x14ac:dyDescent="0.35">
      <c r="A1896" s="2"/>
      <c r="B1896" s="2"/>
      <c r="C1896" s="2"/>
      <c r="D1896" s="2"/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</row>
    <row r="1897" spans="1:18" s="57" customFormat="1" x14ac:dyDescent="0.35">
      <c r="A1897" s="2"/>
      <c r="B1897" s="2"/>
      <c r="C1897" s="2"/>
      <c r="D1897" s="2"/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</row>
    <row r="1898" spans="1:18" s="57" customFormat="1" x14ac:dyDescent="0.35">
      <c r="A1898" s="2"/>
      <c r="B1898" s="2"/>
      <c r="C1898" s="2"/>
      <c r="D1898" s="2"/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</row>
    <row r="1899" spans="1:18" s="57" customFormat="1" x14ac:dyDescent="0.35">
      <c r="A1899" s="2"/>
      <c r="B1899" s="2"/>
      <c r="C1899" s="2"/>
      <c r="D1899" s="2"/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</row>
    <row r="1900" spans="1:18" s="57" customFormat="1" x14ac:dyDescent="0.35">
      <c r="A1900" s="2"/>
      <c r="B1900" s="2"/>
      <c r="C1900" s="2"/>
      <c r="D1900" s="2"/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</row>
    <row r="1901" spans="1:18" s="57" customFormat="1" x14ac:dyDescent="0.35">
      <c r="A1901" s="2"/>
      <c r="B1901" s="2"/>
      <c r="C1901" s="2"/>
      <c r="D1901" s="2"/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</row>
    <row r="1902" spans="1:18" s="57" customFormat="1" x14ac:dyDescent="0.35">
      <c r="A1902" s="2"/>
      <c r="B1902" s="2"/>
      <c r="C1902" s="2"/>
      <c r="D1902" s="2"/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</row>
    <row r="1903" spans="1:18" s="57" customFormat="1" x14ac:dyDescent="0.35">
      <c r="A1903" s="2"/>
      <c r="B1903" s="2"/>
      <c r="C1903" s="2"/>
      <c r="D1903" s="2"/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</row>
    <row r="1904" spans="1:18" s="57" customFormat="1" x14ac:dyDescent="0.35">
      <c r="A1904" s="2"/>
      <c r="B1904" s="2"/>
      <c r="C1904" s="2"/>
      <c r="D1904" s="2"/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</row>
    <row r="1905" spans="1:18" s="57" customFormat="1" x14ac:dyDescent="0.35">
      <c r="A1905" s="2"/>
      <c r="B1905" s="2"/>
      <c r="C1905" s="2"/>
      <c r="D1905" s="2"/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</row>
    <row r="1906" spans="1:18" s="57" customFormat="1" x14ac:dyDescent="0.35">
      <c r="A1906" s="2"/>
      <c r="B1906" s="2"/>
      <c r="C1906" s="2"/>
      <c r="D1906" s="2"/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</row>
    <row r="1907" spans="1:18" s="57" customFormat="1" x14ac:dyDescent="0.35">
      <c r="A1907" s="2"/>
      <c r="B1907" s="2"/>
      <c r="C1907" s="2"/>
      <c r="D1907" s="2"/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</row>
    <row r="1908" spans="1:18" s="57" customFormat="1" x14ac:dyDescent="0.35">
      <c r="A1908" s="2"/>
      <c r="B1908" s="2"/>
      <c r="C1908" s="2"/>
      <c r="D1908" s="2"/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</row>
    <row r="1909" spans="1:18" s="57" customFormat="1" x14ac:dyDescent="0.35">
      <c r="A1909" s="2"/>
      <c r="B1909" s="2"/>
      <c r="C1909" s="2"/>
      <c r="D1909" s="2"/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</row>
    <row r="1910" spans="1:18" s="57" customFormat="1" x14ac:dyDescent="0.35">
      <c r="A1910" s="2"/>
      <c r="B1910" s="2"/>
      <c r="C1910" s="2"/>
      <c r="D1910" s="2"/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</row>
    <row r="1911" spans="1:18" s="57" customFormat="1" x14ac:dyDescent="0.35">
      <c r="A1911" s="2"/>
      <c r="B1911" s="2"/>
      <c r="C1911" s="2"/>
      <c r="D1911" s="2"/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</row>
    <row r="1912" spans="1:18" s="57" customFormat="1" x14ac:dyDescent="0.35">
      <c r="A1912" s="2"/>
      <c r="B1912" s="2"/>
      <c r="C1912" s="2"/>
      <c r="D1912" s="2"/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</row>
    <row r="1913" spans="1:18" s="57" customFormat="1" x14ac:dyDescent="0.35">
      <c r="A1913" s="2"/>
      <c r="B1913" s="2"/>
      <c r="C1913" s="2"/>
      <c r="D1913" s="2"/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</row>
    <row r="1914" spans="1:18" s="57" customFormat="1" x14ac:dyDescent="0.35">
      <c r="A1914" s="2"/>
      <c r="B1914" s="2"/>
      <c r="C1914" s="2"/>
      <c r="D1914" s="2"/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</row>
    <row r="1915" spans="1:18" s="57" customFormat="1" x14ac:dyDescent="0.35">
      <c r="A1915" s="2"/>
      <c r="B1915" s="2"/>
      <c r="C1915" s="2"/>
      <c r="D1915" s="2"/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</row>
    <row r="1916" spans="1:18" s="57" customFormat="1" x14ac:dyDescent="0.35">
      <c r="A1916" s="2"/>
      <c r="B1916" s="2"/>
      <c r="C1916" s="2"/>
      <c r="D1916" s="2"/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</row>
    <row r="1917" spans="1:18" s="57" customFormat="1" x14ac:dyDescent="0.35">
      <c r="A1917" s="2"/>
      <c r="B1917" s="2"/>
      <c r="C1917" s="2"/>
      <c r="D1917" s="2"/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</row>
    <row r="1918" spans="1:18" s="57" customFormat="1" x14ac:dyDescent="0.35">
      <c r="A1918" s="2"/>
      <c r="B1918" s="2"/>
      <c r="C1918" s="2"/>
      <c r="D1918" s="2"/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</row>
    <row r="1919" spans="1:18" s="57" customFormat="1" x14ac:dyDescent="0.35">
      <c r="A1919" s="2"/>
      <c r="B1919" s="2"/>
      <c r="C1919" s="2"/>
      <c r="D1919" s="2"/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</row>
    <row r="1920" spans="1:18" s="57" customFormat="1" x14ac:dyDescent="0.35">
      <c r="A1920" s="2"/>
      <c r="B1920" s="2"/>
      <c r="C1920" s="2"/>
      <c r="D1920" s="2"/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</row>
    <row r="1921" spans="1:18" s="57" customFormat="1" x14ac:dyDescent="0.35">
      <c r="A1921" s="2"/>
      <c r="B1921" s="2"/>
      <c r="C1921" s="2"/>
      <c r="D1921" s="2"/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</row>
    <row r="1922" spans="1:18" s="57" customFormat="1" x14ac:dyDescent="0.35">
      <c r="A1922" s="2"/>
      <c r="B1922" s="2"/>
      <c r="C1922" s="2"/>
      <c r="D1922" s="2"/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</row>
    <row r="1923" spans="1:18" s="57" customFormat="1" x14ac:dyDescent="0.35">
      <c r="A1923" s="2"/>
      <c r="B1923" s="2"/>
      <c r="C1923" s="2"/>
      <c r="D1923" s="2"/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</row>
    <row r="1924" spans="1:18" s="57" customFormat="1" x14ac:dyDescent="0.35">
      <c r="A1924" s="2"/>
      <c r="B1924" s="2"/>
      <c r="C1924" s="2"/>
      <c r="D1924" s="2"/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</row>
    <row r="1925" spans="1:18" s="57" customFormat="1" x14ac:dyDescent="0.35">
      <c r="A1925" s="2"/>
      <c r="B1925" s="2"/>
      <c r="C1925" s="2"/>
      <c r="D1925" s="2"/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</row>
    <row r="1926" spans="1:18" s="57" customFormat="1" x14ac:dyDescent="0.35">
      <c r="A1926" s="2"/>
      <c r="B1926" s="2"/>
      <c r="C1926" s="2"/>
      <c r="D1926" s="2"/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</row>
    <row r="1927" spans="1:18" s="57" customFormat="1" x14ac:dyDescent="0.35">
      <c r="A1927" s="2"/>
      <c r="B1927" s="2"/>
      <c r="C1927" s="2"/>
      <c r="D1927" s="2"/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</row>
    <row r="1928" spans="1:18" s="57" customFormat="1" x14ac:dyDescent="0.35">
      <c r="A1928" s="2"/>
      <c r="B1928" s="2"/>
      <c r="C1928" s="2"/>
      <c r="D1928" s="2"/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</row>
    <row r="1929" spans="1:18" s="57" customFormat="1" x14ac:dyDescent="0.35">
      <c r="A1929" s="2"/>
      <c r="B1929" s="2"/>
      <c r="C1929" s="2"/>
      <c r="D1929" s="2"/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</row>
    <row r="1930" spans="1:18" s="57" customFormat="1" x14ac:dyDescent="0.35">
      <c r="A1930" s="2"/>
      <c r="B1930" s="2"/>
      <c r="C1930" s="2"/>
      <c r="D1930" s="2"/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</row>
    <row r="1931" spans="1:18" s="57" customFormat="1" x14ac:dyDescent="0.35">
      <c r="A1931" s="2"/>
      <c r="B1931" s="2"/>
      <c r="C1931" s="2"/>
      <c r="D1931" s="2"/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</row>
    <row r="1932" spans="1:18" s="57" customFormat="1" x14ac:dyDescent="0.35">
      <c r="A1932" s="2"/>
      <c r="B1932" s="2"/>
      <c r="C1932" s="2"/>
      <c r="D1932" s="2"/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</row>
    <row r="1933" spans="1:18" s="57" customFormat="1" x14ac:dyDescent="0.35">
      <c r="A1933" s="2"/>
      <c r="B1933" s="2"/>
      <c r="C1933" s="2"/>
      <c r="D1933" s="2"/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</row>
    <row r="1934" spans="1:18" s="57" customFormat="1" x14ac:dyDescent="0.35">
      <c r="A1934" s="2"/>
      <c r="B1934" s="2"/>
      <c r="C1934" s="2"/>
      <c r="D1934" s="2"/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</row>
    <row r="1935" spans="1:18" s="57" customFormat="1" x14ac:dyDescent="0.35">
      <c r="A1935" s="2"/>
      <c r="B1935" s="2"/>
      <c r="C1935" s="2"/>
      <c r="D1935" s="2"/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</row>
    <row r="1936" spans="1:18" s="57" customFormat="1" x14ac:dyDescent="0.35">
      <c r="A1936" s="2"/>
      <c r="B1936" s="2"/>
      <c r="C1936" s="2"/>
      <c r="D1936" s="2"/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</row>
    <row r="1937" spans="1:18" s="57" customFormat="1" x14ac:dyDescent="0.35">
      <c r="A1937" s="2"/>
      <c r="B1937" s="2"/>
      <c r="C1937" s="2"/>
      <c r="D1937" s="2"/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</row>
    <row r="1938" spans="1:18" s="57" customFormat="1" x14ac:dyDescent="0.35">
      <c r="A1938" s="2"/>
      <c r="B1938" s="2"/>
      <c r="C1938" s="2"/>
      <c r="D1938" s="2"/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</row>
    <row r="1939" spans="1:18" s="57" customFormat="1" x14ac:dyDescent="0.35">
      <c r="A1939" s="2"/>
      <c r="B1939" s="2"/>
      <c r="C1939" s="2"/>
      <c r="D1939" s="2"/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</row>
    <row r="1940" spans="1:18" s="57" customFormat="1" x14ac:dyDescent="0.35">
      <c r="A1940" s="2"/>
      <c r="B1940" s="2"/>
      <c r="C1940" s="2"/>
      <c r="D1940" s="2"/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</row>
    <row r="1941" spans="1:18" s="57" customFormat="1" x14ac:dyDescent="0.35">
      <c r="A1941" s="2"/>
      <c r="B1941" s="2"/>
      <c r="C1941" s="2"/>
      <c r="D1941" s="2"/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</row>
    <row r="1942" spans="1:18" s="57" customFormat="1" x14ac:dyDescent="0.35">
      <c r="A1942" s="2"/>
      <c r="B1942" s="2"/>
      <c r="C1942" s="2"/>
      <c r="D1942" s="2"/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</row>
    <row r="1943" spans="1:18" s="57" customFormat="1" x14ac:dyDescent="0.35">
      <c r="A1943" s="2"/>
      <c r="B1943" s="2"/>
      <c r="C1943" s="2"/>
      <c r="D1943" s="2"/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</row>
    <row r="1944" spans="1:18" s="57" customFormat="1" x14ac:dyDescent="0.35">
      <c r="A1944" s="2"/>
      <c r="B1944" s="2"/>
      <c r="C1944" s="2"/>
      <c r="D1944" s="2"/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</row>
    <row r="1945" spans="1:18" s="57" customFormat="1" x14ac:dyDescent="0.35">
      <c r="A1945" s="2"/>
      <c r="B1945" s="2"/>
      <c r="C1945" s="2"/>
      <c r="D1945" s="2"/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</row>
    <row r="1946" spans="1:18" s="57" customFormat="1" x14ac:dyDescent="0.35">
      <c r="A1946" s="2"/>
      <c r="B1946" s="2"/>
      <c r="C1946" s="2"/>
      <c r="D1946" s="2"/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</row>
    <row r="1947" spans="1:18" s="57" customFormat="1" x14ac:dyDescent="0.35">
      <c r="A1947" s="2"/>
      <c r="B1947" s="2"/>
      <c r="C1947" s="2"/>
      <c r="D1947" s="2"/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</row>
    <row r="1948" spans="1:18" s="57" customFormat="1" x14ac:dyDescent="0.35">
      <c r="A1948" s="2"/>
      <c r="B1948" s="2"/>
      <c r="C1948" s="2"/>
      <c r="D1948" s="2"/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</row>
    <row r="1949" spans="1:18" s="57" customFormat="1" x14ac:dyDescent="0.35">
      <c r="A1949" s="2"/>
      <c r="B1949" s="2"/>
      <c r="C1949" s="2"/>
      <c r="D1949" s="2"/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</row>
    <row r="1950" spans="1:18" s="57" customFormat="1" x14ac:dyDescent="0.35">
      <c r="A1950" s="2"/>
      <c r="B1950" s="2"/>
      <c r="C1950" s="2"/>
      <c r="D1950" s="2"/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</row>
    <row r="1951" spans="1:18" s="57" customFormat="1" x14ac:dyDescent="0.35">
      <c r="A1951" s="2"/>
      <c r="B1951" s="2"/>
      <c r="C1951" s="2"/>
      <c r="D1951" s="2"/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</row>
    <row r="1952" spans="1:18" s="57" customFormat="1" x14ac:dyDescent="0.35">
      <c r="A1952" s="2"/>
      <c r="B1952" s="2"/>
      <c r="C1952" s="2"/>
      <c r="D1952" s="2"/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</row>
    <row r="1953" spans="1:18" s="57" customFormat="1" x14ac:dyDescent="0.35">
      <c r="A1953" s="2"/>
      <c r="B1953" s="2"/>
      <c r="C1953" s="2"/>
      <c r="D1953" s="2"/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</row>
    <row r="1954" spans="1:18" s="57" customFormat="1" x14ac:dyDescent="0.35">
      <c r="A1954" s="2"/>
      <c r="B1954" s="2"/>
      <c r="C1954" s="2"/>
      <c r="D1954" s="2"/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</row>
    <row r="1955" spans="1:18" s="57" customFormat="1" x14ac:dyDescent="0.35">
      <c r="A1955" s="2"/>
      <c r="B1955" s="2"/>
      <c r="C1955" s="2"/>
      <c r="D1955" s="2"/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</row>
    <row r="1956" spans="1:18" s="57" customFormat="1" x14ac:dyDescent="0.35">
      <c r="A1956" s="2"/>
      <c r="B1956" s="2"/>
      <c r="C1956" s="2"/>
      <c r="D1956" s="2"/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</row>
    <row r="1957" spans="1:18" s="57" customFormat="1" x14ac:dyDescent="0.35">
      <c r="A1957" s="2"/>
      <c r="B1957" s="2"/>
      <c r="C1957" s="2"/>
      <c r="D1957" s="2"/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</row>
    <row r="1958" spans="1:18" s="57" customFormat="1" x14ac:dyDescent="0.35">
      <c r="A1958" s="2"/>
      <c r="B1958" s="2"/>
      <c r="C1958" s="2"/>
      <c r="D1958" s="2"/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</row>
    <row r="1959" spans="1:18" s="57" customFormat="1" x14ac:dyDescent="0.35">
      <c r="A1959" s="2"/>
      <c r="B1959" s="2"/>
      <c r="C1959" s="2"/>
      <c r="D1959" s="2"/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</row>
    <row r="1960" spans="1:18" s="57" customFormat="1" x14ac:dyDescent="0.35">
      <c r="A1960" s="2"/>
      <c r="B1960" s="2"/>
      <c r="C1960" s="2"/>
      <c r="D1960" s="2"/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</row>
    <row r="1961" spans="1:18" s="57" customFormat="1" x14ac:dyDescent="0.35">
      <c r="A1961" s="2"/>
      <c r="B1961" s="2"/>
      <c r="C1961" s="2"/>
      <c r="D1961" s="2"/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</row>
    <row r="1962" spans="1:18" s="57" customFormat="1" x14ac:dyDescent="0.35">
      <c r="A1962" s="2"/>
      <c r="B1962" s="2"/>
      <c r="C1962" s="2"/>
      <c r="D1962" s="2"/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</row>
    <row r="1963" spans="1:18" s="57" customFormat="1" x14ac:dyDescent="0.35">
      <c r="A1963" s="2"/>
      <c r="B1963" s="2"/>
      <c r="C1963" s="2"/>
      <c r="D1963" s="2"/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</row>
    <row r="1964" spans="1:18" s="57" customFormat="1" x14ac:dyDescent="0.35">
      <c r="A1964" s="2"/>
      <c r="B1964" s="2"/>
      <c r="C1964" s="2"/>
      <c r="D1964" s="2"/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</row>
    <row r="1965" spans="1:18" s="57" customFormat="1" x14ac:dyDescent="0.35">
      <c r="A1965" s="2"/>
      <c r="B1965" s="2"/>
      <c r="C1965" s="2"/>
      <c r="D1965" s="2"/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</row>
    <row r="1966" spans="1:18" s="57" customFormat="1" x14ac:dyDescent="0.35">
      <c r="A1966" s="2"/>
      <c r="B1966" s="2"/>
      <c r="C1966" s="2"/>
      <c r="D1966" s="2"/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</row>
    <row r="1967" spans="1:18" s="57" customFormat="1" x14ac:dyDescent="0.35">
      <c r="A1967" s="2"/>
      <c r="B1967" s="2"/>
      <c r="C1967" s="2"/>
      <c r="D1967" s="2"/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</row>
    <row r="1968" spans="1:18" s="57" customFormat="1" x14ac:dyDescent="0.35">
      <c r="A1968" s="2"/>
      <c r="B1968" s="2"/>
      <c r="C1968" s="2"/>
      <c r="D1968" s="2"/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</row>
    <row r="1969" spans="1:18" s="57" customFormat="1" x14ac:dyDescent="0.35">
      <c r="A1969" s="2"/>
      <c r="B1969" s="2"/>
      <c r="C1969" s="2"/>
      <c r="D1969" s="2"/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</row>
    <row r="1970" spans="1:18" s="57" customFormat="1" x14ac:dyDescent="0.35">
      <c r="A1970" s="2"/>
      <c r="B1970" s="2"/>
      <c r="C1970" s="2"/>
      <c r="D1970" s="2"/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</row>
    <row r="1971" spans="1:18" s="57" customFormat="1" x14ac:dyDescent="0.35">
      <c r="A1971" s="2"/>
      <c r="B1971" s="2"/>
      <c r="C1971" s="2"/>
      <c r="D1971" s="2"/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</row>
    <row r="1972" spans="1:18" s="57" customFormat="1" x14ac:dyDescent="0.35">
      <c r="A1972" s="2"/>
      <c r="B1972" s="2"/>
      <c r="C1972" s="2"/>
      <c r="D1972" s="2"/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</row>
    <row r="1973" spans="1:18" s="57" customFormat="1" x14ac:dyDescent="0.35">
      <c r="A1973" s="2"/>
      <c r="B1973" s="2"/>
      <c r="C1973" s="2"/>
      <c r="D1973" s="2"/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</row>
    <row r="1974" spans="1:18" s="57" customFormat="1" x14ac:dyDescent="0.35">
      <c r="A1974" s="2"/>
      <c r="B1974" s="2"/>
      <c r="C1974" s="2"/>
      <c r="D1974" s="2"/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</row>
    <row r="1975" spans="1:18" s="57" customFormat="1" x14ac:dyDescent="0.35">
      <c r="A1975" s="2"/>
      <c r="B1975" s="2"/>
      <c r="C1975" s="2"/>
      <c r="D1975" s="2"/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</row>
    <row r="1976" spans="1:18" s="57" customFormat="1" x14ac:dyDescent="0.35">
      <c r="A1976" s="2"/>
      <c r="B1976" s="2"/>
      <c r="C1976" s="2"/>
      <c r="D1976" s="2"/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</row>
    <row r="1977" spans="1:18" s="57" customFormat="1" x14ac:dyDescent="0.35">
      <c r="A1977" s="2"/>
      <c r="B1977" s="2"/>
      <c r="C1977" s="2"/>
      <c r="D1977" s="2"/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</row>
    <row r="1978" spans="1:18" s="57" customFormat="1" x14ac:dyDescent="0.35">
      <c r="A1978" s="2"/>
      <c r="B1978" s="2"/>
      <c r="C1978" s="2"/>
      <c r="D1978" s="2"/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</row>
    <row r="1979" spans="1:18" s="57" customFormat="1" x14ac:dyDescent="0.35">
      <c r="A1979" s="2"/>
      <c r="B1979" s="2"/>
      <c r="C1979" s="2"/>
      <c r="D1979" s="2"/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</row>
    <row r="1980" spans="1:18" s="57" customFormat="1" x14ac:dyDescent="0.35">
      <c r="A1980" s="2"/>
      <c r="B1980" s="2"/>
      <c r="C1980" s="2"/>
      <c r="D1980" s="2"/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</row>
    <row r="1981" spans="1:18" s="57" customFormat="1" x14ac:dyDescent="0.35">
      <c r="A1981" s="2"/>
      <c r="B1981" s="2"/>
      <c r="C1981" s="2"/>
      <c r="D1981" s="2"/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</row>
    <row r="1982" spans="1:18" s="57" customFormat="1" x14ac:dyDescent="0.35">
      <c r="A1982" s="2"/>
      <c r="B1982" s="2"/>
      <c r="C1982" s="2"/>
      <c r="D1982" s="2"/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</row>
    <row r="1983" spans="1:18" s="57" customFormat="1" x14ac:dyDescent="0.35">
      <c r="A1983" s="2"/>
      <c r="B1983" s="2"/>
      <c r="C1983" s="2"/>
      <c r="D1983" s="2"/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</row>
    <row r="1984" spans="1:18" s="57" customFormat="1" x14ac:dyDescent="0.35">
      <c r="A1984" s="2"/>
      <c r="B1984" s="2"/>
      <c r="C1984" s="2"/>
      <c r="D1984" s="2"/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</row>
    <row r="1985" spans="1:18" s="57" customFormat="1" x14ac:dyDescent="0.35">
      <c r="A1985" s="2"/>
      <c r="B1985" s="2"/>
      <c r="C1985" s="2"/>
      <c r="D1985" s="2"/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</row>
    <row r="1986" spans="1:18" s="57" customFormat="1" x14ac:dyDescent="0.35">
      <c r="A1986" s="2"/>
      <c r="B1986" s="2"/>
      <c r="C1986" s="2"/>
      <c r="D1986" s="2"/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</row>
    <row r="1987" spans="1:18" s="57" customFormat="1" x14ac:dyDescent="0.35">
      <c r="A1987" s="2"/>
      <c r="B1987" s="2"/>
      <c r="C1987" s="2"/>
      <c r="D1987" s="2"/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</row>
    <row r="1988" spans="1:18" s="57" customFormat="1" x14ac:dyDescent="0.35">
      <c r="A1988" s="2"/>
      <c r="B1988" s="2"/>
      <c r="C1988" s="2"/>
      <c r="D1988" s="2"/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</row>
    <row r="1989" spans="1:18" s="57" customFormat="1" x14ac:dyDescent="0.35">
      <c r="A1989" s="2"/>
      <c r="B1989" s="2"/>
      <c r="C1989" s="2"/>
      <c r="D1989" s="2"/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</row>
    <row r="1990" spans="1:18" s="57" customFormat="1" x14ac:dyDescent="0.35">
      <c r="A1990" s="2"/>
      <c r="B1990" s="2"/>
      <c r="C1990" s="2"/>
      <c r="D1990" s="2"/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</row>
    <row r="1991" spans="1:18" s="57" customFormat="1" x14ac:dyDescent="0.35">
      <c r="A1991" s="2"/>
      <c r="B1991" s="2"/>
      <c r="C1991" s="2"/>
      <c r="D1991" s="2"/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</row>
    <row r="1992" spans="1:18" s="57" customFormat="1" x14ac:dyDescent="0.35">
      <c r="A1992" s="2"/>
      <c r="B1992" s="2"/>
      <c r="C1992" s="2"/>
      <c r="D1992" s="2"/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</row>
    <row r="1993" spans="1:18" s="57" customFormat="1" x14ac:dyDescent="0.35">
      <c r="A1993" s="2"/>
      <c r="B1993" s="2"/>
      <c r="C1993" s="2"/>
      <c r="D1993" s="2"/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</row>
    <row r="1994" spans="1:18" s="57" customFormat="1" x14ac:dyDescent="0.35">
      <c r="A1994" s="2"/>
      <c r="B1994" s="2"/>
      <c r="C1994" s="2"/>
      <c r="D1994" s="2"/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</row>
    <row r="1995" spans="1:18" s="57" customFormat="1" x14ac:dyDescent="0.35">
      <c r="A1995" s="2"/>
      <c r="B1995" s="2"/>
      <c r="C1995" s="2"/>
      <c r="D1995" s="2"/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</row>
    <row r="1996" spans="1:18" s="57" customFormat="1" x14ac:dyDescent="0.35">
      <c r="A1996" s="2"/>
      <c r="B1996" s="2"/>
      <c r="C1996" s="2"/>
      <c r="D1996" s="2"/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</row>
    <row r="1997" spans="1:18" s="57" customFormat="1" x14ac:dyDescent="0.35">
      <c r="A1997" s="2"/>
      <c r="B1997" s="2"/>
      <c r="C1997" s="2"/>
      <c r="D1997" s="2"/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</row>
    <row r="1998" spans="1:18" s="57" customFormat="1" x14ac:dyDescent="0.35">
      <c r="A1998" s="2"/>
      <c r="B1998" s="2"/>
      <c r="C1998" s="2"/>
      <c r="D1998" s="2"/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</row>
    <row r="1999" spans="1:18" s="57" customFormat="1" x14ac:dyDescent="0.35">
      <c r="A1999" s="2"/>
      <c r="B1999" s="2"/>
      <c r="C1999" s="2"/>
      <c r="D1999" s="2"/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</row>
    <row r="2000" spans="1:18" s="57" customFormat="1" x14ac:dyDescent="0.35">
      <c r="A2000" s="2"/>
      <c r="B2000" s="2"/>
      <c r="C2000" s="2"/>
      <c r="D2000" s="2"/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</row>
    <row r="2001" spans="1:18" s="57" customFormat="1" x14ac:dyDescent="0.35">
      <c r="A2001" s="2"/>
      <c r="B2001" s="2"/>
      <c r="C2001" s="2"/>
      <c r="D2001" s="2"/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</row>
    <row r="2002" spans="1:18" s="57" customFormat="1" x14ac:dyDescent="0.35">
      <c r="A2002" s="2"/>
      <c r="B2002" s="2"/>
      <c r="C2002" s="2"/>
      <c r="D2002" s="2"/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</row>
    <row r="2003" spans="1:18" s="57" customFormat="1" x14ac:dyDescent="0.35">
      <c r="A2003" s="2"/>
      <c r="B2003" s="2"/>
      <c r="C2003" s="2"/>
      <c r="D2003" s="2"/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</row>
    <row r="2004" spans="1:18" s="57" customFormat="1" x14ac:dyDescent="0.35">
      <c r="A2004" s="2"/>
      <c r="B2004" s="2"/>
      <c r="C2004" s="2"/>
      <c r="D2004" s="2"/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</row>
    <row r="2005" spans="1:18" s="57" customFormat="1" x14ac:dyDescent="0.35">
      <c r="A2005" s="2"/>
      <c r="B2005" s="2"/>
      <c r="C2005" s="2"/>
      <c r="D2005" s="2"/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</row>
    <row r="2006" spans="1:18" s="57" customFormat="1" x14ac:dyDescent="0.35">
      <c r="A2006" s="2"/>
      <c r="B2006" s="2"/>
      <c r="C2006" s="2"/>
      <c r="D2006" s="2"/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</row>
    <row r="2007" spans="1:18" s="57" customFormat="1" x14ac:dyDescent="0.35">
      <c r="A2007" s="2"/>
      <c r="B2007" s="2"/>
      <c r="C2007" s="2"/>
      <c r="D2007" s="2"/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</row>
    <row r="2008" spans="1:18" s="57" customFormat="1" x14ac:dyDescent="0.35">
      <c r="A2008" s="2"/>
      <c r="B2008" s="2"/>
      <c r="C2008" s="2"/>
      <c r="D2008" s="2"/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</row>
    <row r="2009" spans="1:18" s="57" customFormat="1" x14ac:dyDescent="0.35">
      <c r="A2009" s="2"/>
      <c r="B2009" s="2"/>
      <c r="C2009" s="2"/>
      <c r="D2009" s="2"/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</row>
    <row r="2010" spans="1:18" s="57" customFormat="1" x14ac:dyDescent="0.35">
      <c r="A2010" s="2"/>
      <c r="B2010" s="2"/>
      <c r="C2010" s="2"/>
      <c r="D2010" s="2"/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</row>
    <row r="2011" spans="1:18" s="57" customFormat="1" x14ac:dyDescent="0.35">
      <c r="A2011" s="2"/>
      <c r="B2011" s="2"/>
      <c r="C2011" s="2"/>
      <c r="D2011" s="2"/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</row>
    <row r="2012" spans="1:18" s="57" customFormat="1" x14ac:dyDescent="0.35">
      <c r="A2012" s="2"/>
      <c r="B2012" s="2"/>
      <c r="C2012" s="2"/>
      <c r="D2012" s="2"/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</row>
    <row r="2013" spans="1:18" s="57" customFormat="1" x14ac:dyDescent="0.35">
      <c r="A2013" s="2"/>
      <c r="B2013" s="2"/>
      <c r="C2013" s="2"/>
      <c r="D2013" s="2"/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</row>
    <row r="2014" spans="1:18" s="57" customFormat="1" x14ac:dyDescent="0.35">
      <c r="A2014" s="2"/>
      <c r="B2014" s="2"/>
      <c r="C2014" s="2"/>
      <c r="D2014" s="2"/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</row>
    <row r="2015" spans="1:18" s="57" customFormat="1" x14ac:dyDescent="0.35">
      <c r="A2015" s="2"/>
      <c r="B2015" s="2"/>
      <c r="C2015" s="2"/>
      <c r="D2015" s="2"/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</row>
    <row r="2016" spans="1:18" s="57" customFormat="1" x14ac:dyDescent="0.35">
      <c r="A2016" s="2"/>
      <c r="B2016" s="2"/>
      <c r="C2016" s="2"/>
      <c r="D2016" s="2"/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</row>
    <row r="2017" spans="1:18" s="57" customFormat="1" x14ac:dyDescent="0.35">
      <c r="A2017" s="2"/>
      <c r="B2017" s="2"/>
      <c r="C2017" s="2"/>
      <c r="D2017" s="2"/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</row>
    <row r="2018" spans="1:18" s="57" customFormat="1" x14ac:dyDescent="0.35">
      <c r="A2018" s="2"/>
      <c r="B2018" s="2"/>
      <c r="C2018" s="2"/>
      <c r="D2018" s="2"/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</row>
    <row r="2019" spans="1:18" s="57" customFormat="1" x14ac:dyDescent="0.35">
      <c r="A2019" s="2"/>
      <c r="B2019" s="2"/>
      <c r="C2019" s="2"/>
      <c r="D2019" s="2"/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</row>
    <row r="2020" spans="1:18" s="57" customFormat="1" x14ac:dyDescent="0.35">
      <c r="A2020" s="2"/>
      <c r="B2020" s="2"/>
      <c r="C2020" s="2"/>
      <c r="D2020" s="2"/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</row>
    <row r="2021" spans="1:18" s="57" customFormat="1" x14ac:dyDescent="0.35">
      <c r="A2021" s="2"/>
      <c r="B2021" s="2"/>
      <c r="C2021" s="2"/>
      <c r="D2021" s="2"/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</row>
    <row r="2022" spans="1:18" s="57" customFormat="1" x14ac:dyDescent="0.35">
      <c r="A2022" s="2"/>
      <c r="B2022" s="2"/>
      <c r="C2022" s="2"/>
      <c r="D2022" s="2"/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</row>
    <row r="2023" spans="1:18" s="57" customFormat="1" x14ac:dyDescent="0.35">
      <c r="A2023" s="2"/>
      <c r="B2023" s="2"/>
      <c r="C2023" s="2"/>
      <c r="D2023" s="2"/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</row>
    <row r="2024" spans="1:18" s="57" customFormat="1" x14ac:dyDescent="0.35">
      <c r="A2024" s="2"/>
      <c r="B2024" s="2"/>
      <c r="C2024" s="2"/>
      <c r="D2024" s="2"/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</row>
    <row r="2025" spans="1:18" s="57" customFormat="1" x14ac:dyDescent="0.35">
      <c r="A2025" s="2"/>
      <c r="B2025" s="2"/>
      <c r="C2025" s="2"/>
      <c r="D2025" s="2"/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</row>
    <row r="2026" spans="1:18" s="57" customFormat="1" x14ac:dyDescent="0.35">
      <c r="A2026" s="2"/>
      <c r="B2026" s="2"/>
      <c r="C2026" s="2"/>
      <c r="D2026" s="2"/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</row>
    <row r="2027" spans="1:18" s="57" customFormat="1" x14ac:dyDescent="0.35">
      <c r="A2027" s="2"/>
      <c r="B2027" s="2"/>
      <c r="C2027" s="2"/>
      <c r="D2027" s="2"/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</row>
    <row r="2028" spans="1:18" s="57" customFormat="1" x14ac:dyDescent="0.35">
      <c r="A2028" s="2"/>
      <c r="B2028" s="2"/>
      <c r="C2028" s="2"/>
      <c r="D2028" s="2"/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</row>
    <row r="2029" spans="1:18" s="57" customFormat="1" x14ac:dyDescent="0.35">
      <c r="A2029" s="2"/>
      <c r="B2029" s="2"/>
      <c r="C2029" s="2"/>
      <c r="D2029" s="2"/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</row>
    <row r="2030" spans="1:18" s="57" customFormat="1" x14ac:dyDescent="0.35">
      <c r="A2030" s="2"/>
      <c r="B2030" s="2"/>
      <c r="C2030" s="2"/>
      <c r="D2030" s="2"/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</row>
    <row r="2031" spans="1:18" s="57" customFormat="1" x14ac:dyDescent="0.35">
      <c r="A2031" s="2"/>
      <c r="B2031" s="2"/>
      <c r="C2031" s="2"/>
      <c r="D2031" s="2"/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</row>
    <row r="2032" spans="1:18" s="57" customFormat="1" x14ac:dyDescent="0.35">
      <c r="A2032" s="2"/>
      <c r="B2032" s="2"/>
      <c r="C2032" s="2"/>
      <c r="D2032" s="2"/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</row>
    <row r="2033" spans="1:18" s="57" customFormat="1" x14ac:dyDescent="0.35">
      <c r="A2033" s="2"/>
      <c r="B2033" s="2"/>
      <c r="C2033" s="2"/>
      <c r="D2033" s="2"/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</row>
    <row r="2034" spans="1:18" s="57" customFormat="1" x14ac:dyDescent="0.35">
      <c r="A2034" s="2"/>
      <c r="B2034" s="2"/>
      <c r="C2034" s="2"/>
      <c r="D2034" s="2"/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</row>
    <row r="2035" spans="1:18" s="57" customFormat="1" x14ac:dyDescent="0.35">
      <c r="A2035" s="2"/>
      <c r="B2035" s="2"/>
      <c r="C2035" s="2"/>
      <c r="D2035" s="2"/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</row>
    <row r="2036" spans="1:18" s="57" customFormat="1" x14ac:dyDescent="0.35">
      <c r="A2036" s="2"/>
      <c r="B2036" s="2"/>
      <c r="C2036" s="2"/>
      <c r="D2036" s="2"/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</row>
    <row r="2037" spans="1:18" s="57" customFormat="1" x14ac:dyDescent="0.35">
      <c r="A2037" s="2"/>
      <c r="B2037" s="2"/>
      <c r="C2037" s="2"/>
      <c r="D2037" s="2"/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</row>
    <row r="2038" spans="1:18" s="57" customFormat="1" x14ac:dyDescent="0.35">
      <c r="A2038" s="2"/>
      <c r="B2038" s="2"/>
      <c r="C2038" s="2"/>
      <c r="D2038" s="2"/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</row>
    <row r="2039" spans="1:18" s="57" customFormat="1" x14ac:dyDescent="0.35">
      <c r="A2039" s="2"/>
      <c r="B2039" s="2"/>
      <c r="C2039" s="2"/>
      <c r="D2039" s="2"/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</row>
    <row r="2040" spans="1:18" s="57" customFormat="1" x14ac:dyDescent="0.35">
      <c r="A2040" s="2"/>
      <c r="B2040" s="2"/>
      <c r="C2040" s="2"/>
      <c r="D2040" s="2"/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</row>
    <row r="2041" spans="1:18" s="57" customFormat="1" x14ac:dyDescent="0.35">
      <c r="A2041" s="2"/>
      <c r="B2041" s="2"/>
      <c r="C2041" s="2"/>
      <c r="D2041" s="2"/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</row>
    <row r="2042" spans="1:18" s="57" customFormat="1" x14ac:dyDescent="0.35">
      <c r="A2042" s="2"/>
      <c r="B2042" s="2"/>
      <c r="C2042" s="2"/>
      <c r="D2042" s="2"/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</row>
    <row r="2043" spans="1:18" s="57" customFormat="1" x14ac:dyDescent="0.35">
      <c r="A2043" s="2"/>
      <c r="B2043" s="2"/>
      <c r="C2043" s="2"/>
      <c r="D2043" s="2"/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</row>
    <row r="2044" spans="1:18" s="57" customFormat="1" x14ac:dyDescent="0.35">
      <c r="A2044" s="2"/>
      <c r="B2044" s="2"/>
      <c r="C2044" s="2"/>
      <c r="D2044" s="2"/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</row>
    <row r="2045" spans="1:18" s="57" customFormat="1" x14ac:dyDescent="0.35">
      <c r="A2045" s="2"/>
      <c r="B2045" s="2"/>
      <c r="C2045" s="2"/>
      <c r="D2045" s="2"/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</row>
    <row r="2046" spans="1:18" s="57" customFormat="1" x14ac:dyDescent="0.35">
      <c r="A2046" s="2"/>
      <c r="B2046" s="2"/>
      <c r="C2046" s="2"/>
      <c r="D2046" s="2"/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</row>
    <row r="2047" spans="1:18" s="57" customFormat="1" x14ac:dyDescent="0.35">
      <c r="A2047" s="2"/>
      <c r="B2047" s="2"/>
      <c r="C2047" s="2"/>
      <c r="D2047" s="2"/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</row>
    <row r="2048" spans="1:18" s="57" customFormat="1" x14ac:dyDescent="0.35">
      <c r="A2048" s="2"/>
      <c r="B2048" s="2"/>
      <c r="C2048" s="2"/>
      <c r="D2048" s="2"/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</row>
    <row r="2049" spans="1:18" s="57" customFormat="1" x14ac:dyDescent="0.35">
      <c r="A2049" s="2"/>
      <c r="B2049" s="2"/>
      <c r="C2049" s="2"/>
      <c r="D2049" s="2"/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</row>
    <row r="2050" spans="1:18" s="57" customFormat="1" x14ac:dyDescent="0.35">
      <c r="A2050" s="2"/>
      <c r="B2050" s="2"/>
      <c r="C2050" s="2"/>
      <c r="D2050" s="2"/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</row>
    <row r="2051" spans="1:18" s="57" customFormat="1" x14ac:dyDescent="0.35">
      <c r="A2051" s="2"/>
      <c r="B2051" s="2"/>
      <c r="C2051" s="2"/>
      <c r="D2051" s="2"/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</row>
    <row r="2052" spans="1:18" s="57" customFormat="1" x14ac:dyDescent="0.35">
      <c r="A2052" s="2"/>
      <c r="B2052" s="2"/>
      <c r="C2052" s="2"/>
      <c r="D2052" s="2"/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</row>
    <row r="2053" spans="1:18" s="57" customFormat="1" x14ac:dyDescent="0.35">
      <c r="A2053" s="2"/>
      <c r="B2053" s="2"/>
      <c r="C2053" s="2"/>
      <c r="D2053" s="2"/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</row>
    <row r="2054" spans="1:18" s="57" customFormat="1" x14ac:dyDescent="0.35">
      <c r="A2054" s="2"/>
      <c r="B2054" s="2"/>
      <c r="C2054" s="2"/>
      <c r="D2054" s="2"/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</row>
    <row r="2055" spans="1:18" s="57" customFormat="1" x14ac:dyDescent="0.35">
      <c r="A2055" s="2"/>
      <c r="B2055" s="2"/>
      <c r="C2055" s="2"/>
      <c r="D2055" s="2"/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</row>
    <row r="2056" spans="1:18" s="57" customFormat="1" x14ac:dyDescent="0.35">
      <c r="A2056" s="2"/>
      <c r="B2056" s="2"/>
      <c r="C2056" s="2"/>
      <c r="D2056" s="2"/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</row>
    <row r="2057" spans="1:18" s="57" customFormat="1" x14ac:dyDescent="0.35">
      <c r="A2057" s="2"/>
      <c r="B2057" s="2"/>
      <c r="C2057" s="2"/>
      <c r="D2057" s="2"/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</row>
    <row r="2058" spans="1:18" s="57" customFormat="1" x14ac:dyDescent="0.35">
      <c r="A2058" s="2"/>
      <c r="B2058" s="2"/>
      <c r="C2058" s="2"/>
      <c r="D2058" s="2"/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</row>
    <row r="2059" spans="1:18" s="57" customFormat="1" x14ac:dyDescent="0.35">
      <c r="A2059" s="2"/>
      <c r="B2059" s="2"/>
      <c r="C2059" s="2"/>
      <c r="D2059" s="2"/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</row>
    <row r="2060" spans="1:18" s="57" customFormat="1" x14ac:dyDescent="0.35">
      <c r="A2060" s="2"/>
      <c r="B2060" s="2"/>
      <c r="C2060" s="2"/>
      <c r="D2060" s="2"/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</row>
    <row r="2061" spans="1:18" s="57" customFormat="1" x14ac:dyDescent="0.35">
      <c r="A2061" s="2"/>
      <c r="B2061" s="2"/>
      <c r="C2061" s="2"/>
      <c r="D2061" s="2"/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</row>
    <row r="2062" spans="1:18" s="57" customFormat="1" x14ac:dyDescent="0.35">
      <c r="A2062" s="2"/>
      <c r="B2062" s="2"/>
      <c r="C2062" s="2"/>
      <c r="D2062" s="2"/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</row>
    <row r="2063" spans="1:18" s="57" customFormat="1" x14ac:dyDescent="0.35">
      <c r="A2063" s="2"/>
      <c r="B2063" s="2"/>
      <c r="C2063" s="2"/>
      <c r="D2063" s="2"/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</row>
    <row r="2064" spans="1:18" s="57" customFormat="1" x14ac:dyDescent="0.35">
      <c r="A2064" s="2"/>
      <c r="B2064" s="2"/>
      <c r="C2064" s="2"/>
      <c r="D2064" s="2"/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</row>
    <row r="2065" spans="1:18" s="57" customFormat="1" x14ac:dyDescent="0.35">
      <c r="A2065" s="2"/>
      <c r="B2065" s="2"/>
      <c r="C2065" s="2"/>
      <c r="D2065" s="2"/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</row>
    <row r="2066" spans="1:18" s="57" customFormat="1" x14ac:dyDescent="0.35">
      <c r="A2066" s="2"/>
      <c r="B2066" s="2"/>
      <c r="C2066" s="2"/>
      <c r="D2066" s="2"/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</row>
    <row r="2067" spans="1:18" s="57" customFormat="1" x14ac:dyDescent="0.35">
      <c r="A2067" s="2"/>
      <c r="B2067" s="2"/>
      <c r="C2067" s="2"/>
      <c r="D2067" s="2"/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</row>
    <row r="2068" spans="1:18" s="57" customFormat="1" x14ac:dyDescent="0.35">
      <c r="A2068" s="2"/>
      <c r="B2068" s="2"/>
      <c r="C2068" s="2"/>
      <c r="D2068" s="2"/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</row>
    <row r="2069" spans="1:18" s="57" customFormat="1" x14ac:dyDescent="0.35">
      <c r="A2069" s="2"/>
      <c r="B2069" s="2"/>
      <c r="C2069" s="2"/>
      <c r="D2069" s="2"/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</row>
    <row r="2070" spans="1:18" s="57" customFormat="1" x14ac:dyDescent="0.35">
      <c r="A2070" s="2"/>
      <c r="B2070" s="2"/>
      <c r="C2070" s="2"/>
      <c r="D2070" s="2"/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</row>
    <row r="2071" spans="1:18" s="57" customFormat="1" x14ac:dyDescent="0.35">
      <c r="A2071" s="2"/>
      <c r="B2071" s="2"/>
      <c r="C2071" s="2"/>
      <c r="D2071" s="2"/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</row>
    <row r="2072" spans="1:18" s="57" customFormat="1" x14ac:dyDescent="0.35">
      <c r="A2072" s="2"/>
      <c r="B2072" s="2"/>
      <c r="C2072" s="2"/>
      <c r="D2072" s="2"/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</row>
    <row r="2073" spans="1:18" s="57" customFormat="1" x14ac:dyDescent="0.35">
      <c r="A2073" s="2"/>
      <c r="B2073" s="2"/>
      <c r="C2073" s="2"/>
      <c r="D2073" s="2"/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</row>
    <row r="2074" spans="1:18" s="57" customFormat="1" x14ac:dyDescent="0.35">
      <c r="A2074" s="2"/>
      <c r="B2074" s="2"/>
      <c r="C2074" s="2"/>
      <c r="D2074" s="2"/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</row>
    <row r="2075" spans="1:18" s="57" customFormat="1" x14ac:dyDescent="0.35">
      <c r="A2075" s="2"/>
      <c r="B2075" s="2"/>
      <c r="C2075" s="2"/>
      <c r="D2075" s="2"/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</row>
    <row r="2076" spans="1:18" s="57" customFormat="1" x14ac:dyDescent="0.35">
      <c r="A2076" s="2"/>
      <c r="B2076" s="2"/>
      <c r="C2076" s="2"/>
      <c r="D2076" s="2"/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</row>
    <row r="2077" spans="1:18" s="57" customFormat="1" x14ac:dyDescent="0.35">
      <c r="A2077" s="2"/>
      <c r="B2077" s="2"/>
      <c r="C2077" s="2"/>
      <c r="D2077" s="2"/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</row>
    <row r="2078" spans="1:18" s="57" customFormat="1" x14ac:dyDescent="0.35">
      <c r="A2078" s="2"/>
      <c r="B2078" s="2"/>
      <c r="C2078" s="2"/>
      <c r="D2078" s="2"/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</row>
    <row r="2079" spans="1:18" s="57" customFormat="1" x14ac:dyDescent="0.35">
      <c r="A2079" s="2"/>
      <c r="B2079" s="2"/>
      <c r="C2079" s="2"/>
      <c r="D2079" s="2"/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</row>
    <row r="2080" spans="1:18" s="57" customFormat="1" x14ac:dyDescent="0.35">
      <c r="A2080" s="2"/>
      <c r="B2080" s="2"/>
      <c r="C2080" s="2"/>
      <c r="D2080" s="2"/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</row>
    <row r="2081" spans="1:18" s="57" customFormat="1" x14ac:dyDescent="0.35">
      <c r="A2081" s="2"/>
      <c r="B2081" s="2"/>
      <c r="C2081" s="2"/>
      <c r="D2081" s="2"/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</row>
    <row r="2082" spans="1:18" s="57" customFormat="1" x14ac:dyDescent="0.35">
      <c r="A2082" s="2"/>
      <c r="B2082" s="2"/>
      <c r="C2082" s="2"/>
      <c r="D2082" s="2"/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</row>
    <row r="2083" spans="1:18" s="57" customFormat="1" x14ac:dyDescent="0.35">
      <c r="A2083" s="2"/>
      <c r="B2083" s="2"/>
      <c r="C2083" s="2"/>
      <c r="D2083" s="2"/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</row>
    <row r="2084" spans="1:18" s="57" customFormat="1" x14ac:dyDescent="0.35">
      <c r="A2084" s="2"/>
      <c r="B2084" s="2"/>
      <c r="C2084" s="2"/>
      <c r="D2084" s="2"/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</row>
    <row r="2085" spans="1:18" s="57" customFormat="1" x14ac:dyDescent="0.35">
      <c r="A2085" s="2"/>
      <c r="B2085" s="2"/>
      <c r="C2085" s="2"/>
      <c r="D2085" s="2"/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</row>
    <row r="2086" spans="1:18" s="57" customFormat="1" x14ac:dyDescent="0.35">
      <c r="A2086" s="2"/>
      <c r="B2086" s="2"/>
      <c r="C2086" s="2"/>
      <c r="D2086" s="2"/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</row>
    <row r="2087" spans="1:18" s="57" customFormat="1" x14ac:dyDescent="0.35">
      <c r="A2087" s="2"/>
      <c r="B2087" s="2"/>
      <c r="C2087" s="2"/>
      <c r="D2087" s="2"/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</row>
    <row r="2088" spans="1:18" s="57" customFormat="1" x14ac:dyDescent="0.35">
      <c r="A2088" s="2"/>
      <c r="B2088" s="2"/>
      <c r="C2088" s="2"/>
      <c r="D2088" s="2"/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</row>
    <row r="2089" spans="1:18" s="57" customFormat="1" x14ac:dyDescent="0.35">
      <c r="A2089" s="2"/>
      <c r="B2089" s="2"/>
      <c r="C2089" s="2"/>
      <c r="D2089" s="2"/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</row>
    <row r="2090" spans="1:18" s="57" customFormat="1" x14ac:dyDescent="0.35">
      <c r="A2090" s="2"/>
      <c r="B2090" s="2"/>
      <c r="C2090" s="2"/>
      <c r="D2090" s="2"/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</row>
    <row r="2091" spans="1:18" s="57" customFormat="1" x14ac:dyDescent="0.35">
      <c r="A2091" s="2"/>
      <c r="B2091" s="2"/>
      <c r="C2091" s="2"/>
      <c r="D2091" s="2"/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</row>
    <row r="2092" spans="1:18" s="57" customFormat="1" x14ac:dyDescent="0.35">
      <c r="A2092" s="2"/>
      <c r="B2092" s="2"/>
      <c r="C2092" s="2"/>
      <c r="D2092" s="2"/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</row>
    <row r="2093" spans="1:18" s="57" customFormat="1" x14ac:dyDescent="0.35">
      <c r="A2093" s="2"/>
      <c r="B2093" s="2"/>
      <c r="C2093" s="2"/>
      <c r="D2093" s="2"/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</row>
    <row r="2094" spans="1:18" s="57" customFormat="1" x14ac:dyDescent="0.35">
      <c r="A2094" s="2"/>
      <c r="B2094" s="2"/>
      <c r="C2094" s="2"/>
      <c r="D2094" s="2"/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</row>
    <row r="2095" spans="1:18" s="57" customFormat="1" x14ac:dyDescent="0.35">
      <c r="A2095" s="2"/>
      <c r="B2095" s="2"/>
      <c r="C2095" s="2"/>
      <c r="D2095" s="2"/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</row>
    <row r="2096" spans="1:18" s="57" customFormat="1" x14ac:dyDescent="0.35">
      <c r="A2096" s="2"/>
      <c r="B2096" s="2"/>
      <c r="C2096" s="2"/>
      <c r="D2096" s="2"/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</row>
    <row r="2097" spans="1:18" s="57" customFormat="1" x14ac:dyDescent="0.35">
      <c r="A2097" s="2"/>
      <c r="B2097" s="2"/>
      <c r="C2097" s="2"/>
      <c r="D2097" s="2"/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</row>
    <row r="2098" spans="1:18" s="57" customFormat="1" x14ac:dyDescent="0.35">
      <c r="A2098" s="2"/>
      <c r="B2098" s="2"/>
      <c r="C2098" s="2"/>
      <c r="D2098" s="2"/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</row>
    <row r="2099" spans="1:18" s="57" customFormat="1" x14ac:dyDescent="0.35">
      <c r="A2099" s="2"/>
      <c r="B2099" s="2"/>
      <c r="C2099" s="2"/>
      <c r="D2099" s="2"/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</row>
    <row r="2100" spans="1:18" s="57" customFormat="1" x14ac:dyDescent="0.35">
      <c r="A2100" s="2"/>
      <c r="B2100" s="2"/>
      <c r="C2100" s="2"/>
      <c r="D2100" s="2"/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</row>
    <row r="2101" spans="1:18" s="57" customFormat="1" x14ac:dyDescent="0.35">
      <c r="A2101" s="2"/>
      <c r="B2101" s="2"/>
      <c r="C2101" s="2"/>
      <c r="D2101" s="2"/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</row>
    <row r="2102" spans="1:18" s="57" customFormat="1" x14ac:dyDescent="0.35">
      <c r="A2102" s="2"/>
      <c r="B2102" s="2"/>
      <c r="C2102" s="2"/>
      <c r="D2102" s="2"/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</row>
    <row r="2103" spans="1:18" s="57" customFormat="1" x14ac:dyDescent="0.35">
      <c r="A2103" s="2"/>
      <c r="B2103" s="2"/>
      <c r="C2103" s="2"/>
      <c r="D2103" s="2"/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</row>
    <row r="2104" spans="1:18" s="57" customFormat="1" x14ac:dyDescent="0.35">
      <c r="A2104" s="2"/>
      <c r="B2104" s="2"/>
      <c r="C2104" s="2"/>
      <c r="D2104" s="2"/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</row>
    <row r="2105" spans="1:18" s="57" customFormat="1" x14ac:dyDescent="0.35">
      <c r="A2105" s="2"/>
      <c r="B2105" s="2"/>
      <c r="C2105" s="2"/>
      <c r="D2105" s="2"/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</row>
    <row r="2106" spans="1:18" s="57" customFormat="1" x14ac:dyDescent="0.35">
      <c r="A2106" s="2"/>
      <c r="B2106" s="2"/>
      <c r="C2106" s="2"/>
      <c r="D2106" s="2"/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</row>
    <row r="2107" spans="1:18" s="57" customFormat="1" x14ac:dyDescent="0.35">
      <c r="A2107" s="2"/>
      <c r="B2107" s="2"/>
      <c r="C2107" s="2"/>
      <c r="D2107" s="2"/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</row>
    <row r="2108" spans="1:18" s="57" customFormat="1" x14ac:dyDescent="0.35">
      <c r="A2108" s="2"/>
      <c r="B2108" s="2"/>
      <c r="C2108" s="2"/>
      <c r="D2108" s="2"/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</row>
    <row r="2109" spans="1:18" s="57" customFormat="1" x14ac:dyDescent="0.35">
      <c r="A2109" s="2"/>
      <c r="B2109" s="2"/>
      <c r="C2109" s="2"/>
      <c r="D2109" s="2"/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</row>
    <row r="2110" spans="1:18" s="57" customFormat="1" x14ac:dyDescent="0.35">
      <c r="A2110" s="2"/>
      <c r="B2110" s="2"/>
      <c r="C2110" s="2"/>
      <c r="D2110" s="2"/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</row>
    <row r="2111" spans="1:18" s="57" customFormat="1" x14ac:dyDescent="0.35">
      <c r="A2111" s="2"/>
      <c r="B2111" s="2"/>
      <c r="C2111" s="2"/>
      <c r="D2111" s="2"/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</row>
    <row r="2112" spans="1:18" s="57" customFormat="1" x14ac:dyDescent="0.35">
      <c r="A2112" s="2"/>
      <c r="B2112" s="2"/>
      <c r="C2112" s="2"/>
      <c r="D2112" s="2"/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</row>
    <row r="2113" spans="1:18" s="57" customFormat="1" x14ac:dyDescent="0.35">
      <c r="A2113" s="2"/>
      <c r="B2113" s="2"/>
      <c r="C2113" s="2"/>
      <c r="D2113" s="2"/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</row>
    <row r="2114" spans="1:18" s="57" customFormat="1" x14ac:dyDescent="0.35">
      <c r="A2114" s="2"/>
      <c r="B2114" s="2"/>
      <c r="C2114" s="2"/>
      <c r="D2114" s="2"/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</row>
    <row r="2115" spans="1:18" s="57" customFormat="1" x14ac:dyDescent="0.35">
      <c r="A2115" s="2"/>
      <c r="B2115" s="2"/>
      <c r="C2115" s="2"/>
      <c r="D2115" s="2"/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</row>
    <row r="2116" spans="1:18" s="57" customFormat="1" x14ac:dyDescent="0.35">
      <c r="A2116" s="2"/>
      <c r="B2116" s="2"/>
      <c r="C2116" s="2"/>
      <c r="D2116" s="2"/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</row>
    <row r="2117" spans="1:18" s="57" customFormat="1" x14ac:dyDescent="0.35">
      <c r="A2117" s="2"/>
      <c r="B2117" s="2"/>
      <c r="C2117" s="2"/>
      <c r="D2117" s="2"/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</row>
    <row r="2118" spans="1:18" s="57" customFormat="1" x14ac:dyDescent="0.35">
      <c r="A2118" s="2"/>
      <c r="B2118" s="2"/>
      <c r="C2118" s="2"/>
      <c r="D2118" s="2"/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</row>
    <row r="2119" spans="1:18" s="57" customFormat="1" x14ac:dyDescent="0.35">
      <c r="A2119" s="2"/>
      <c r="B2119" s="2"/>
      <c r="C2119" s="2"/>
      <c r="D2119" s="2"/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</row>
    <row r="2120" spans="1:18" s="57" customFormat="1" x14ac:dyDescent="0.35">
      <c r="A2120" s="2"/>
      <c r="B2120" s="2"/>
      <c r="C2120" s="2"/>
      <c r="D2120" s="2"/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</row>
    <row r="2121" spans="1:18" s="57" customFormat="1" x14ac:dyDescent="0.35">
      <c r="A2121" s="2"/>
      <c r="B2121" s="2"/>
      <c r="C2121" s="2"/>
      <c r="D2121" s="2"/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</row>
    <row r="2122" spans="1:18" s="57" customFormat="1" x14ac:dyDescent="0.35">
      <c r="A2122" s="2"/>
      <c r="B2122" s="2"/>
      <c r="C2122" s="2"/>
      <c r="D2122" s="2"/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</row>
    <row r="2123" spans="1:18" s="57" customFormat="1" x14ac:dyDescent="0.35">
      <c r="A2123" s="2"/>
      <c r="B2123" s="2"/>
      <c r="C2123" s="2"/>
      <c r="D2123" s="2"/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</row>
    <row r="2124" spans="1:18" s="57" customFormat="1" x14ac:dyDescent="0.35">
      <c r="A2124" s="2"/>
      <c r="B2124" s="2"/>
      <c r="C2124" s="2"/>
      <c r="D2124" s="2"/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</row>
    <row r="2125" spans="1:18" s="57" customFormat="1" x14ac:dyDescent="0.35">
      <c r="A2125" s="2"/>
      <c r="B2125" s="2"/>
      <c r="C2125" s="2"/>
      <c r="D2125" s="2"/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</row>
    <row r="2126" spans="1:18" s="57" customFormat="1" x14ac:dyDescent="0.35">
      <c r="A2126" s="2"/>
      <c r="B2126" s="2"/>
      <c r="C2126" s="2"/>
      <c r="D2126" s="2"/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</row>
    <row r="2127" spans="1:18" s="57" customFormat="1" x14ac:dyDescent="0.35">
      <c r="A2127" s="2"/>
      <c r="B2127" s="2"/>
      <c r="C2127" s="2"/>
      <c r="D2127" s="2"/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</row>
    <row r="2128" spans="1:18" s="57" customFormat="1" x14ac:dyDescent="0.35">
      <c r="A2128" s="2"/>
      <c r="B2128" s="2"/>
      <c r="C2128" s="2"/>
      <c r="D2128" s="2"/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</row>
    <row r="2129" spans="1:18" s="57" customFormat="1" x14ac:dyDescent="0.35">
      <c r="A2129" s="2"/>
      <c r="B2129" s="2"/>
      <c r="C2129" s="2"/>
      <c r="D2129" s="2"/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</row>
    <row r="2130" spans="1:18" s="57" customFormat="1" x14ac:dyDescent="0.35">
      <c r="A2130" s="2"/>
      <c r="B2130" s="2"/>
      <c r="C2130" s="2"/>
      <c r="D2130" s="2"/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</row>
    <row r="2131" spans="1:18" s="57" customFormat="1" x14ac:dyDescent="0.35">
      <c r="A2131" s="2"/>
      <c r="B2131" s="2"/>
      <c r="C2131" s="2"/>
      <c r="D2131" s="2"/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</row>
    <row r="2132" spans="1:18" s="57" customFormat="1" x14ac:dyDescent="0.35">
      <c r="A2132" s="2"/>
      <c r="B2132" s="2"/>
      <c r="C2132" s="2"/>
      <c r="D2132" s="2"/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</row>
    <row r="2133" spans="1:18" s="57" customFormat="1" x14ac:dyDescent="0.35">
      <c r="A2133" s="2"/>
      <c r="B2133" s="2"/>
      <c r="C2133" s="2"/>
      <c r="D2133" s="2"/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</row>
    <row r="2134" spans="1:18" s="57" customFormat="1" x14ac:dyDescent="0.35">
      <c r="A2134" s="2"/>
      <c r="B2134" s="2"/>
      <c r="C2134" s="2"/>
      <c r="D2134" s="2"/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</row>
    <row r="2135" spans="1:18" s="57" customFormat="1" x14ac:dyDescent="0.35">
      <c r="A2135" s="2"/>
      <c r="B2135" s="2"/>
      <c r="C2135" s="2"/>
      <c r="D2135" s="2"/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</row>
    <row r="2136" spans="1:18" s="57" customFormat="1" x14ac:dyDescent="0.35">
      <c r="A2136" s="2"/>
      <c r="B2136" s="2"/>
      <c r="C2136" s="2"/>
      <c r="D2136" s="2"/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</row>
    <row r="2137" spans="1:18" s="57" customFormat="1" x14ac:dyDescent="0.35">
      <c r="A2137" s="2"/>
      <c r="B2137" s="2"/>
      <c r="C2137" s="2"/>
      <c r="D2137" s="2"/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</row>
    <row r="2138" spans="1:18" s="57" customFormat="1" x14ac:dyDescent="0.35">
      <c r="A2138" s="2"/>
      <c r="B2138" s="2"/>
      <c r="C2138" s="2"/>
      <c r="D2138" s="2"/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</row>
    <row r="2139" spans="1:18" s="57" customFormat="1" x14ac:dyDescent="0.35">
      <c r="A2139" s="2"/>
      <c r="B2139" s="2"/>
      <c r="C2139" s="2"/>
      <c r="D2139" s="2"/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</row>
    <row r="2140" spans="1:18" s="57" customFormat="1" x14ac:dyDescent="0.35">
      <c r="A2140" s="2"/>
      <c r="B2140" s="2"/>
      <c r="C2140" s="2"/>
      <c r="D2140" s="2"/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</row>
    <row r="2141" spans="1:18" s="57" customFormat="1" x14ac:dyDescent="0.35">
      <c r="A2141" s="2"/>
      <c r="B2141" s="2"/>
      <c r="C2141" s="2"/>
      <c r="D2141" s="2"/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</row>
    <row r="2142" spans="1:18" s="57" customFormat="1" x14ac:dyDescent="0.35">
      <c r="A2142" s="2"/>
      <c r="B2142" s="2"/>
      <c r="C2142" s="2"/>
      <c r="D2142" s="2"/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</row>
    <row r="2143" spans="1:18" s="57" customFormat="1" x14ac:dyDescent="0.35">
      <c r="A2143" s="2"/>
      <c r="B2143" s="2"/>
      <c r="C2143" s="2"/>
      <c r="D2143" s="2"/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</row>
    <row r="2144" spans="1:18" s="57" customFormat="1" x14ac:dyDescent="0.35">
      <c r="A2144" s="2"/>
      <c r="B2144" s="2"/>
      <c r="C2144" s="2"/>
      <c r="D2144" s="2"/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</row>
    <row r="2145" spans="1:18" s="57" customFormat="1" x14ac:dyDescent="0.35">
      <c r="A2145" s="2"/>
      <c r="B2145" s="2"/>
      <c r="C2145" s="2"/>
      <c r="D2145" s="2"/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</row>
    <row r="2146" spans="1:18" s="57" customFormat="1" x14ac:dyDescent="0.35">
      <c r="A2146" s="2"/>
      <c r="B2146" s="2"/>
      <c r="C2146" s="2"/>
      <c r="D2146" s="2"/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</row>
    <row r="2147" spans="1:18" s="57" customFormat="1" x14ac:dyDescent="0.35">
      <c r="A2147" s="2"/>
      <c r="B2147" s="2"/>
      <c r="C2147" s="2"/>
      <c r="D2147" s="2"/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</row>
    <row r="2148" spans="1:18" s="57" customFormat="1" x14ac:dyDescent="0.35">
      <c r="A2148" s="2"/>
      <c r="B2148" s="2"/>
      <c r="C2148" s="2"/>
      <c r="D2148" s="2"/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</row>
    <row r="2149" spans="1:18" s="57" customFormat="1" x14ac:dyDescent="0.35">
      <c r="A2149" s="2"/>
      <c r="B2149" s="2"/>
      <c r="C2149" s="2"/>
      <c r="D2149" s="2"/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</row>
    <row r="2150" spans="1:18" s="57" customFormat="1" x14ac:dyDescent="0.35">
      <c r="A2150" s="2"/>
      <c r="B2150" s="2"/>
      <c r="C2150" s="2"/>
      <c r="D2150" s="2"/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</row>
    <row r="2151" spans="1:18" s="57" customFormat="1" x14ac:dyDescent="0.35">
      <c r="A2151" s="2"/>
      <c r="B2151" s="2"/>
      <c r="C2151" s="2"/>
      <c r="D2151" s="2"/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</row>
    <row r="2152" spans="1:18" s="57" customFormat="1" x14ac:dyDescent="0.35">
      <c r="A2152" s="2"/>
      <c r="B2152" s="2"/>
      <c r="C2152" s="2"/>
      <c r="D2152" s="2"/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</row>
    <row r="2153" spans="1:18" s="57" customFormat="1" x14ac:dyDescent="0.35">
      <c r="A2153" s="2"/>
      <c r="B2153" s="2"/>
      <c r="C2153" s="2"/>
      <c r="D2153" s="2"/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</row>
    <row r="2154" spans="1:18" s="57" customFormat="1" x14ac:dyDescent="0.35">
      <c r="A2154" s="2"/>
      <c r="B2154" s="2"/>
      <c r="C2154" s="2"/>
      <c r="D2154" s="2"/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</row>
    <row r="2155" spans="1:18" s="57" customFormat="1" x14ac:dyDescent="0.35">
      <c r="A2155" s="2"/>
      <c r="B2155" s="2"/>
      <c r="C2155" s="2"/>
      <c r="D2155" s="2"/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</row>
    <row r="2156" spans="1:18" s="57" customFormat="1" x14ac:dyDescent="0.35">
      <c r="A2156" s="2"/>
      <c r="B2156" s="2"/>
      <c r="C2156" s="2"/>
      <c r="D2156" s="2"/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</row>
    <row r="2157" spans="1:18" s="57" customFormat="1" x14ac:dyDescent="0.35">
      <c r="A2157" s="2"/>
      <c r="B2157" s="2"/>
      <c r="C2157" s="2"/>
      <c r="D2157" s="2"/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</row>
    <row r="2158" spans="1:18" s="57" customFormat="1" x14ac:dyDescent="0.35">
      <c r="A2158" s="2"/>
      <c r="B2158" s="2"/>
      <c r="C2158" s="2"/>
      <c r="D2158" s="2"/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</row>
    <row r="2159" spans="1:18" s="57" customFormat="1" x14ac:dyDescent="0.35">
      <c r="A2159" s="2"/>
      <c r="B2159" s="2"/>
      <c r="C2159" s="2"/>
      <c r="D2159" s="2"/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</row>
    <row r="2160" spans="1:18" s="57" customFormat="1" x14ac:dyDescent="0.35">
      <c r="A2160" s="2"/>
      <c r="B2160" s="2"/>
      <c r="C2160" s="2"/>
      <c r="D2160" s="2"/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</row>
    <row r="2161" spans="1:18" s="57" customFormat="1" x14ac:dyDescent="0.35">
      <c r="A2161" s="2"/>
      <c r="B2161" s="2"/>
      <c r="C2161" s="2"/>
      <c r="D2161" s="2"/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</row>
    <row r="2162" spans="1:18" s="57" customFormat="1" x14ac:dyDescent="0.35">
      <c r="A2162" s="2"/>
      <c r="B2162" s="2"/>
      <c r="C2162" s="2"/>
      <c r="D2162" s="2"/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</row>
    <row r="2163" spans="1:18" s="57" customFormat="1" x14ac:dyDescent="0.35">
      <c r="A2163" s="2"/>
      <c r="B2163" s="2"/>
      <c r="C2163" s="2"/>
      <c r="D2163" s="2"/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</row>
    <row r="2164" spans="1:18" s="57" customFormat="1" x14ac:dyDescent="0.35">
      <c r="A2164" s="2"/>
      <c r="B2164" s="2"/>
      <c r="C2164" s="2"/>
      <c r="D2164" s="2"/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</row>
    <row r="2165" spans="1:18" s="57" customFormat="1" x14ac:dyDescent="0.35">
      <c r="A2165" s="2"/>
      <c r="B2165" s="2"/>
      <c r="C2165" s="2"/>
      <c r="D2165" s="2"/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</row>
    <row r="2166" spans="1:18" s="57" customFormat="1" x14ac:dyDescent="0.35">
      <c r="A2166" s="2"/>
      <c r="B2166" s="2"/>
      <c r="C2166" s="2"/>
      <c r="D2166" s="2"/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</row>
    <row r="2167" spans="1:18" s="57" customFormat="1" x14ac:dyDescent="0.35">
      <c r="A2167" s="2"/>
      <c r="B2167" s="2"/>
      <c r="C2167" s="2"/>
      <c r="D2167" s="2"/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</row>
    <row r="2168" spans="1:18" s="57" customFormat="1" x14ac:dyDescent="0.35">
      <c r="A2168" s="2"/>
      <c r="B2168" s="2"/>
      <c r="C2168" s="2"/>
      <c r="D2168" s="2"/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</row>
    <row r="2169" spans="1:18" s="57" customFormat="1" x14ac:dyDescent="0.35">
      <c r="A2169" s="2"/>
      <c r="B2169" s="2"/>
      <c r="C2169" s="2"/>
      <c r="D2169" s="2"/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</row>
    <row r="2170" spans="1:18" s="57" customFormat="1" x14ac:dyDescent="0.35">
      <c r="A2170" s="2"/>
      <c r="B2170" s="2"/>
      <c r="C2170" s="2"/>
      <c r="D2170" s="2"/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</row>
    <row r="2171" spans="1:18" s="57" customFormat="1" x14ac:dyDescent="0.35">
      <c r="A2171" s="2"/>
      <c r="B2171" s="2"/>
      <c r="C2171" s="2"/>
      <c r="D2171" s="2"/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</row>
    <row r="2172" spans="1:18" s="57" customFormat="1" x14ac:dyDescent="0.35">
      <c r="A2172" s="2"/>
      <c r="B2172" s="2"/>
      <c r="C2172" s="2"/>
      <c r="D2172" s="2"/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</row>
    <row r="2173" spans="1:18" s="57" customFormat="1" x14ac:dyDescent="0.35">
      <c r="A2173" s="2"/>
      <c r="B2173" s="2"/>
      <c r="C2173" s="2"/>
      <c r="D2173" s="2"/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</row>
    <row r="2174" spans="1:18" s="57" customFormat="1" x14ac:dyDescent="0.35">
      <c r="A2174" s="2"/>
      <c r="B2174" s="2"/>
      <c r="C2174" s="2"/>
      <c r="D2174" s="2"/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</row>
    <row r="2175" spans="1:18" s="57" customFormat="1" x14ac:dyDescent="0.35">
      <c r="A2175" s="2"/>
      <c r="B2175" s="2"/>
      <c r="C2175" s="2"/>
      <c r="D2175" s="2"/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</row>
    <row r="2176" spans="1:18" s="57" customFormat="1" x14ac:dyDescent="0.35">
      <c r="A2176" s="2"/>
      <c r="B2176" s="2"/>
      <c r="C2176" s="2"/>
      <c r="D2176" s="2"/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</row>
    <row r="2177" spans="1:18" s="57" customFormat="1" x14ac:dyDescent="0.35">
      <c r="A2177" s="2"/>
      <c r="B2177" s="2"/>
      <c r="C2177" s="2"/>
      <c r="D2177" s="2"/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</row>
    <row r="2178" spans="1:18" s="57" customFormat="1" x14ac:dyDescent="0.35">
      <c r="A2178" s="2"/>
      <c r="B2178" s="2"/>
      <c r="C2178" s="2"/>
      <c r="D2178" s="2"/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</row>
    <row r="2179" spans="1:18" s="57" customFormat="1" x14ac:dyDescent="0.35">
      <c r="A2179" s="2"/>
      <c r="B2179" s="2"/>
      <c r="C2179" s="2"/>
      <c r="D2179" s="2"/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</row>
    <row r="2180" spans="1:18" s="57" customFormat="1" x14ac:dyDescent="0.35">
      <c r="A2180" s="2"/>
      <c r="B2180" s="2"/>
      <c r="C2180" s="2"/>
      <c r="D2180" s="2"/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</row>
    <row r="2181" spans="1:18" s="57" customFormat="1" x14ac:dyDescent="0.35">
      <c r="A2181" s="2"/>
      <c r="B2181" s="2"/>
      <c r="C2181" s="2"/>
      <c r="D2181" s="2"/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</row>
    <row r="2182" spans="1:18" s="57" customFormat="1" x14ac:dyDescent="0.35">
      <c r="A2182" s="2"/>
      <c r="B2182" s="2"/>
      <c r="C2182" s="2"/>
      <c r="D2182" s="2"/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</row>
    <row r="2183" spans="1:18" s="57" customFormat="1" x14ac:dyDescent="0.35">
      <c r="A2183" s="2"/>
      <c r="B2183" s="2"/>
      <c r="C2183" s="2"/>
      <c r="D2183" s="2"/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</row>
    <row r="2184" spans="1:18" s="57" customFormat="1" x14ac:dyDescent="0.35">
      <c r="A2184" s="2"/>
      <c r="B2184" s="2"/>
      <c r="C2184" s="2"/>
      <c r="D2184" s="2"/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</row>
    <row r="2185" spans="1:18" s="57" customFormat="1" x14ac:dyDescent="0.35">
      <c r="A2185" s="2"/>
      <c r="B2185" s="2"/>
      <c r="C2185" s="2"/>
      <c r="D2185" s="2"/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</row>
    <row r="2186" spans="1:18" s="57" customFormat="1" x14ac:dyDescent="0.35">
      <c r="A2186" s="2"/>
      <c r="B2186" s="2"/>
      <c r="C2186" s="2"/>
      <c r="D2186" s="2"/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</row>
    <row r="2187" spans="1:18" s="57" customFormat="1" x14ac:dyDescent="0.35">
      <c r="A2187" s="2"/>
      <c r="B2187" s="2"/>
      <c r="C2187" s="2"/>
      <c r="D2187" s="2"/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  <c r="R2187" s="2"/>
    </row>
    <row r="2188" spans="1:18" s="57" customFormat="1" x14ac:dyDescent="0.35">
      <c r="A2188" s="2"/>
      <c r="B2188" s="2"/>
      <c r="C2188" s="2"/>
      <c r="D2188" s="2"/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  <c r="R2188" s="2"/>
    </row>
    <row r="2189" spans="1:18" s="57" customFormat="1" x14ac:dyDescent="0.35">
      <c r="A2189" s="2"/>
      <c r="B2189" s="2"/>
      <c r="C2189" s="2"/>
      <c r="D2189" s="2"/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</row>
    <row r="2190" spans="1:18" s="57" customFormat="1" x14ac:dyDescent="0.35">
      <c r="A2190" s="2"/>
      <c r="B2190" s="2"/>
      <c r="C2190" s="2"/>
      <c r="D2190" s="2"/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</row>
    <row r="2191" spans="1:18" s="57" customFormat="1" x14ac:dyDescent="0.35">
      <c r="A2191" s="2"/>
      <c r="B2191" s="2"/>
      <c r="C2191" s="2"/>
      <c r="D2191" s="2"/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  <c r="R2191" s="2"/>
    </row>
    <row r="2192" spans="1:18" s="57" customFormat="1" x14ac:dyDescent="0.35">
      <c r="A2192" s="2"/>
      <c r="B2192" s="2"/>
      <c r="C2192" s="2"/>
      <c r="D2192" s="2"/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  <c r="R2192" s="2"/>
    </row>
  </sheetData>
  <mergeCells count="1">
    <mergeCell ref="A1:R2"/>
  </mergeCells>
  <printOptions horizontalCentered="1" headings="1"/>
  <pageMargins left="0.2" right="0.2" top="0.5" bottom="0.5" header="0.3" footer="0.3"/>
  <pageSetup paperSize="9" scale="39" fitToWidth="2" orientation="landscape" r:id="rId1"/>
  <ignoredErrors>
    <ignoredError sqref="O81" formula="1"/>
    <ignoredError sqref="P71 P13 L57 P5:R5 O57 P55 P7 P19 P33 P9 P11 P25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Health Portfolio-DEC'19</vt:lpstr>
      <vt:lpstr>Miscellaneous portfolio-DEC'19</vt:lpstr>
      <vt:lpstr>Segmentwise Report DEC 2019</vt:lpstr>
      <vt:lpstr>'Miscellaneous portfolio-DEC''19'!Print_Area</vt:lpstr>
      <vt:lpstr>'Health Portfolio-DEC''19'!Print_Titles</vt:lpstr>
      <vt:lpstr>'Miscellaneous portfolio-DEC''19'!Print_Titles</vt:lpstr>
      <vt:lpstr>'Segmentwise Report DEC 2019'!Print_Titles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poonam</dc:creator>
  <cp:lastModifiedBy>poonam</cp:lastModifiedBy>
  <cp:lastPrinted>2020-01-15T09:43:45Z</cp:lastPrinted>
  <dcterms:created xsi:type="dcterms:W3CDTF">2017-03-30T08:47:18Z</dcterms:created>
  <dcterms:modified xsi:type="dcterms:W3CDTF">2020-01-15T10:35:07Z</dcterms:modified>
</cp:coreProperties>
</file>