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ncil Statistics\Segment\Report\Segment wise Report for FY 2019-20\"/>
    </mc:Choice>
  </mc:AlternateContent>
  <xr:revisionPtr revIDLastSave="0" documentId="8_{FF90911A-3C16-4C27-ABBA-47FDC7984769}" xr6:coauthVersionLast="45" xr6:coauthVersionMax="45" xr10:uidLastSave="{00000000-0000-0000-0000-000000000000}"/>
  <bookViews>
    <workbookView xWindow="-120" yWindow="-120" windowWidth="20730" windowHeight="11310" tabRatio="588" activeTab="2" xr2:uid="{00000000-000D-0000-FFFF-FFFF00000000}"/>
  </bookViews>
  <sheets>
    <sheet name="Health Portfolio-OCT'19" sheetId="9" r:id="rId1"/>
    <sheet name="Miscellaneous portfolio-OCT'19" sheetId="10" r:id="rId2"/>
    <sheet name="Segmentwise Report OCT 2019" sheetId="11" r:id="rId3"/>
  </sheets>
  <definedNames>
    <definedName name="_xlnm.Print_Area" localSheetId="1">'Miscellaneous portfolio-OCT''19'!$A$1:$H$70</definedName>
    <definedName name="_xlnm.Print_Titles" localSheetId="0">'Health Portfolio-OCT''19'!$3:$3</definedName>
    <definedName name="_xlnm.Print_Titles" localSheetId="1">'Miscellaneous portfolio-OCT''19'!$4:$4</definedName>
    <definedName name="_xlnm.Print_Titles" localSheetId="2">'Segmentwise Report OCT 2019'!$3:$3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0" i="11" l="1"/>
  <c r="P79" i="11" s="1"/>
  <c r="O79" i="11"/>
  <c r="O78" i="11"/>
  <c r="O77" i="11"/>
  <c r="F61" i="9" l="1"/>
  <c r="F62" i="9"/>
  <c r="F63" i="9"/>
  <c r="F64" i="9"/>
  <c r="F65" i="9"/>
  <c r="F66" i="9"/>
  <c r="F67" i="9"/>
  <c r="F68" i="9"/>
  <c r="F60" i="9"/>
  <c r="F59" i="9"/>
  <c r="F72" i="9"/>
  <c r="F71" i="9"/>
  <c r="C82" i="11" l="1"/>
  <c r="D82" i="11"/>
  <c r="E82" i="11"/>
  <c r="F82" i="11"/>
  <c r="G82" i="11"/>
  <c r="H82" i="11"/>
  <c r="I82" i="11"/>
  <c r="J82" i="11"/>
  <c r="K82" i="11"/>
  <c r="L82" i="11"/>
  <c r="M82" i="11"/>
  <c r="N82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B82" i="11"/>
  <c r="B81" i="11"/>
  <c r="F5" i="9" l="1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B55" i="11" l="1"/>
  <c r="C55" i="11"/>
  <c r="D55" i="11"/>
  <c r="E55" i="11"/>
  <c r="F55" i="11"/>
  <c r="G55" i="11"/>
  <c r="H55" i="11"/>
  <c r="I55" i="11"/>
  <c r="J55" i="11"/>
  <c r="K55" i="11"/>
  <c r="L55" i="11"/>
  <c r="M55" i="11"/>
  <c r="B56" i="11"/>
  <c r="C56" i="11"/>
  <c r="D56" i="11"/>
  <c r="E56" i="11"/>
  <c r="E57" i="11" s="1"/>
  <c r="F56" i="11"/>
  <c r="G56" i="11"/>
  <c r="H56" i="11"/>
  <c r="I56" i="11"/>
  <c r="J56" i="11"/>
  <c r="J57" i="11" s="1"/>
  <c r="K56" i="11"/>
  <c r="L56" i="11"/>
  <c r="M56" i="11"/>
  <c r="K57" i="11" l="1"/>
  <c r="C57" i="11"/>
  <c r="M57" i="11"/>
  <c r="L57" i="11"/>
  <c r="B57" i="11"/>
  <c r="D57" i="11"/>
  <c r="F57" i="11"/>
  <c r="G57" i="11"/>
  <c r="H57" i="11"/>
  <c r="I57" i="11"/>
  <c r="D56" i="10"/>
  <c r="D55" i="10"/>
  <c r="C56" i="10"/>
  <c r="C55" i="10"/>
  <c r="B56" i="10"/>
  <c r="B55" i="10"/>
  <c r="O16" i="11"/>
  <c r="O15" i="11"/>
  <c r="E16" i="10" l="1"/>
  <c r="E15" i="10"/>
  <c r="H15" i="10" l="1"/>
  <c r="F15" i="10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B73" i="11" l="1"/>
  <c r="N73" i="11"/>
  <c r="M73" i="11"/>
  <c r="L73" i="11"/>
  <c r="K73" i="11"/>
  <c r="J73" i="11"/>
  <c r="I73" i="11"/>
  <c r="H73" i="11"/>
  <c r="G73" i="11"/>
  <c r="F73" i="11"/>
  <c r="E73" i="11"/>
  <c r="D73" i="11"/>
  <c r="C73" i="11"/>
  <c r="O68" i="11" l="1"/>
  <c r="O67" i="11"/>
  <c r="E74" i="9"/>
  <c r="E73" i="9"/>
  <c r="D74" i="9"/>
  <c r="D73" i="9"/>
  <c r="C74" i="9"/>
  <c r="C73" i="9"/>
  <c r="B74" i="9"/>
  <c r="B73" i="9"/>
  <c r="E14" i="10"/>
  <c r="E13" i="10"/>
  <c r="R67" i="11" l="1"/>
  <c r="I67" i="9"/>
  <c r="H13" i="10"/>
  <c r="F13" i="10"/>
  <c r="G67" i="9"/>
  <c r="P67" i="11"/>
  <c r="E60" i="10" l="1"/>
  <c r="E61" i="10"/>
  <c r="E62" i="10"/>
  <c r="E59" i="10"/>
  <c r="E54" i="10" l="1"/>
  <c r="E43" i="10"/>
  <c r="E44" i="10"/>
  <c r="F43" i="10" l="1"/>
  <c r="O7" i="11"/>
  <c r="O8" i="11"/>
  <c r="E20" i="10" l="1"/>
  <c r="E19" i="10"/>
  <c r="H19" i="10" l="1"/>
  <c r="F19" i="10"/>
  <c r="C56" i="9"/>
  <c r="D56" i="9"/>
  <c r="E56" i="9"/>
  <c r="B56" i="9"/>
  <c r="C55" i="9"/>
  <c r="D55" i="9"/>
  <c r="E55" i="9"/>
  <c r="B55" i="9"/>
  <c r="B76" i="9" s="1"/>
  <c r="I5" i="9" l="1"/>
  <c r="G5" i="9"/>
  <c r="N56" i="11"/>
  <c r="N55" i="11"/>
  <c r="R15" i="11" l="1"/>
  <c r="P15" i="11"/>
  <c r="I15" i="9" l="1"/>
  <c r="G15" i="9"/>
  <c r="O6" i="11"/>
  <c r="O5" i="11"/>
  <c r="R5" i="11" l="1"/>
  <c r="P5" i="11"/>
  <c r="O11" i="11"/>
  <c r="O21" i="11"/>
  <c r="O25" i="11"/>
  <c r="O29" i="11"/>
  <c r="O41" i="11"/>
  <c r="O45" i="11"/>
  <c r="O49" i="11"/>
  <c r="O53" i="11"/>
  <c r="O9" i="11"/>
  <c r="O10" i="11"/>
  <c r="O12" i="11"/>
  <c r="O13" i="11"/>
  <c r="O14" i="11"/>
  <c r="O19" i="11"/>
  <c r="O20" i="11"/>
  <c r="O22" i="11"/>
  <c r="O23" i="11"/>
  <c r="O24" i="11"/>
  <c r="O26" i="11"/>
  <c r="O27" i="11"/>
  <c r="O28" i="11"/>
  <c r="O30" i="11"/>
  <c r="O31" i="11"/>
  <c r="O32" i="11"/>
  <c r="O35" i="11"/>
  <c r="O36" i="11"/>
  <c r="O38" i="11"/>
  <c r="O39" i="11"/>
  <c r="O40" i="11"/>
  <c r="O42" i="11"/>
  <c r="O43" i="11"/>
  <c r="O44" i="11"/>
  <c r="O46" i="11"/>
  <c r="O47" i="11"/>
  <c r="O48" i="11"/>
  <c r="O50" i="11"/>
  <c r="O51" i="11"/>
  <c r="O52" i="11"/>
  <c r="O54" i="11"/>
  <c r="O34" i="11" l="1"/>
  <c r="O33" i="11"/>
  <c r="O37" i="11"/>
  <c r="R43" i="11" l="1"/>
  <c r="D77" i="9"/>
  <c r="C76" i="9"/>
  <c r="E40" i="10"/>
  <c r="E41" i="10"/>
  <c r="E42" i="10"/>
  <c r="E45" i="10"/>
  <c r="E46" i="10"/>
  <c r="E47" i="10"/>
  <c r="E48" i="10"/>
  <c r="E49" i="10"/>
  <c r="E50" i="10"/>
  <c r="E51" i="10"/>
  <c r="E52" i="10"/>
  <c r="E53" i="10"/>
  <c r="G43" i="9" l="1"/>
  <c r="E77" i="9"/>
  <c r="D76" i="9"/>
  <c r="E76" i="9"/>
  <c r="G53" i="9"/>
  <c r="G45" i="9"/>
  <c r="R47" i="11"/>
  <c r="P53" i="11"/>
  <c r="H51" i="10"/>
  <c r="F51" i="10"/>
  <c r="F47" i="10"/>
  <c r="H47" i="10"/>
  <c r="H43" i="10"/>
  <c r="F53" i="10"/>
  <c r="H53" i="10"/>
  <c r="F49" i="10"/>
  <c r="H49" i="10"/>
  <c r="H45" i="10"/>
  <c r="F45" i="10"/>
  <c r="H41" i="10"/>
  <c r="F41" i="10"/>
  <c r="I51" i="9"/>
  <c r="G47" i="9"/>
  <c r="I43" i="9"/>
  <c r="I53" i="9"/>
  <c r="I45" i="9"/>
  <c r="P45" i="11"/>
  <c r="R49" i="11"/>
  <c r="R45" i="11"/>
  <c r="P51" i="11"/>
  <c r="P47" i="11"/>
  <c r="R53" i="11"/>
  <c r="P49" i="11"/>
  <c r="P43" i="11"/>
  <c r="C77" i="9"/>
  <c r="B77" i="9"/>
  <c r="G51" i="9"/>
  <c r="G49" i="9"/>
  <c r="I49" i="9"/>
  <c r="I47" i="9"/>
  <c r="R51" i="11"/>
  <c r="B57" i="10" l="1"/>
  <c r="B57" i="9"/>
  <c r="J85" i="11"/>
  <c r="J84" i="11"/>
  <c r="I84" i="11"/>
  <c r="F84" i="11"/>
  <c r="E84" i="11"/>
  <c r="D84" i="11"/>
  <c r="B84" i="11"/>
  <c r="O72" i="11"/>
  <c r="O71" i="11"/>
  <c r="O70" i="11"/>
  <c r="D64" i="10"/>
  <c r="D67" i="10" s="1"/>
  <c r="C64" i="10"/>
  <c r="C67" i="10" s="1"/>
  <c r="B64" i="10"/>
  <c r="B67" i="10" s="1"/>
  <c r="D63" i="10"/>
  <c r="D66" i="10" s="1"/>
  <c r="C63" i="10"/>
  <c r="C66" i="10" s="1"/>
  <c r="B63" i="10"/>
  <c r="B66" i="10" s="1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18" i="10"/>
  <c r="E17" i="10"/>
  <c r="E12" i="10"/>
  <c r="E11" i="10"/>
  <c r="E10" i="10"/>
  <c r="E9" i="10"/>
  <c r="E8" i="10"/>
  <c r="E7" i="10"/>
  <c r="E75" i="9"/>
  <c r="D75" i="9"/>
  <c r="F70" i="9"/>
  <c r="F69" i="9"/>
  <c r="F73" i="9" l="1"/>
  <c r="E55" i="10"/>
  <c r="E56" i="10"/>
  <c r="F74" i="9"/>
  <c r="L84" i="11"/>
  <c r="D85" i="11"/>
  <c r="H84" i="11"/>
  <c r="I85" i="11"/>
  <c r="M85" i="11"/>
  <c r="M84" i="11"/>
  <c r="E85" i="11"/>
  <c r="F85" i="11"/>
  <c r="K85" i="11"/>
  <c r="K84" i="11"/>
  <c r="B85" i="11"/>
  <c r="H85" i="11"/>
  <c r="L85" i="11"/>
  <c r="G71" i="9"/>
  <c r="F55" i="9"/>
  <c r="F56" i="9"/>
  <c r="F21" i="10"/>
  <c r="B75" i="9"/>
  <c r="I21" i="9"/>
  <c r="G21" i="9"/>
  <c r="I63" i="9"/>
  <c r="I69" i="9"/>
  <c r="H27" i="10"/>
  <c r="H31" i="10"/>
  <c r="O61" i="11"/>
  <c r="O63" i="11"/>
  <c r="I27" i="9"/>
  <c r="O66" i="11"/>
  <c r="O69" i="11"/>
  <c r="P69" i="11" s="1"/>
  <c r="O64" i="11"/>
  <c r="O59" i="11"/>
  <c r="O65" i="11"/>
  <c r="G85" i="11"/>
  <c r="O62" i="11"/>
  <c r="I33" i="9"/>
  <c r="G37" i="9"/>
  <c r="G61" i="9"/>
  <c r="I31" i="9"/>
  <c r="G39" i="9"/>
  <c r="G23" i="9"/>
  <c r="M75" i="11"/>
  <c r="H61" i="10"/>
  <c r="H9" i="10"/>
  <c r="G63" i="9"/>
  <c r="I9" i="9"/>
  <c r="I25" i="9"/>
  <c r="I11" i="9"/>
  <c r="D65" i="10"/>
  <c r="H33" i="10"/>
  <c r="H7" i="10"/>
  <c r="F11" i="10"/>
  <c r="C75" i="9"/>
  <c r="I35" i="9"/>
  <c r="E57" i="9"/>
  <c r="I17" i="9"/>
  <c r="N83" i="11"/>
  <c r="J75" i="11"/>
  <c r="E64" i="10"/>
  <c r="B65" i="10"/>
  <c r="H23" i="10"/>
  <c r="H37" i="10"/>
  <c r="H59" i="10"/>
  <c r="H25" i="10"/>
  <c r="H39" i="10"/>
  <c r="C65" i="10"/>
  <c r="H11" i="10"/>
  <c r="H29" i="10"/>
  <c r="F35" i="10"/>
  <c r="F37" i="10"/>
  <c r="H17" i="10"/>
  <c r="H21" i="10"/>
  <c r="F27" i="10"/>
  <c r="F29" i="10"/>
  <c r="H35" i="10"/>
  <c r="G59" i="9"/>
  <c r="G69" i="9"/>
  <c r="I59" i="9"/>
  <c r="I65" i="9"/>
  <c r="G31" i="9"/>
  <c r="I41" i="9"/>
  <c r="G29" i="9"/>
  <c r="I39" i="9"/>
  <c r="C57" i="9"/>
  <c r="I7" i="9"/>
  <c r="G13" i="9"/>
  <c r="I23" i="9"/>
  <c r="G17" i="9"/>
  <c r="G7" i="9"/>
  <c r="I19" i="9"/>
  <c r="D57" i="9"/>
  <c r="C84" i="11"/>
  <c r="O82" i="11"/>
  <c r="P71" i="11"/>
  <c r="R71" i="11"/>
  <c r="O60" i="11"/>
  <c r="F17" i="10"/>
  <c r="F23" i="10"/>
  <c r="F31" i="10"/>
  <c r="F39" i="10"/>
  <c r="F59" i="10"/>
  <c r="E63" i="10"/>
  <c r="F9" i="10"/>
  <c r="F25" i="10"/>
  <c r="F33" i="10"/>
  <c r="C57" i="10"/>
  <c r="F61" i="10"/>
  <c r="F7" i="10"/>
  <c r="D57" i="10"/>
  <c r="G9" i="9"/>
  <c r="I13" i="9"/>
  <c r="G19" i="9"/>
  <c r="G25" i="9"/>
  <c r="I29" i="9"/>
  <c r="G33" i="9"/>
  <c r="I37" i="9"/>
  <c r="G41" i="9"/>
  <c r="I61" i="9"/>
  <c r="G65" i="9"/>
  <c r="I71" i="9"/>
  <c r="G11" i="9"/>
  <c r="G27" i="9"/>
  <c r="G35" i="9"/>
  <c r="O73" i="11" l="1"/>
  <c r="O74" i="11"/>
  <c r="G84" i="11"/>
  <c r="F77" i="9"/>
  <c r="F80" i="9" s="1"/>
  <c r="C85" i="11"/>
  <c r="E65" i="10"/>
  <c r="E67" i="10"/>
  <c r="B70" i="10" s="1"/>
  <c r="E66" i="10"/>
  <c r="G15" i="10" s="1"/>
  <c r="F76" i="9"/>
  <c r="E57" i="10"/>
  <c r="P21" i="11"/>
  <c r="R37" i="11"/>
  <c r="H86" i="11"/>
  <c r="R63" i="11"/>
  <c r="R61" i="11"/>
  <c r="L86" i="11"/>
  <c r="R79" i="11"/>
  <c r="P61" i="11"/>
  <c r="F55" i="10"/>
  <c r="R69" i="11"/>
  <c r="P41" i="11"/>
  <c r="P63" i="11"/>
  <c r="R23" i="11"/>
  <c r="R41" i="11"/>
  <c r="O81" i="11"/>
  <c r="R81" i="11" s="1"/>
  <c r="P65" i="11"/>
  <c r="P35" i="11"/>
  <c r="R27" i="11"/>
  <c r="P13" i="11"/>
  <c r="P7" i="11"/>
  <c r="R65" i="11"/>
  <c r="R77" i="11"/>
  <c r="P39" i="11"/>
  <c r="I73" i="9"/>
  <c r="R21" i="11"/>
  <c r="D78" i="9"/>
  <c r="P23" i="11"/>
  <c r="I86" i="11"/>
  <c r="D86" i="11"/>
  <c r="K86" i="11"/>
  <c r="R35" i="11"/>
  <c r="P27" i="11"/>
  <c r="B68" i="10"/>
  <c r="F75" i="9"/>
  <c r="D68" i="10"/>
  <c r="C68" i="10"/>
  <c r="G73" i="9"/>
  <c r="M86" i="11"/>
  <c r="E86" i="11"/>
  <c r="P31" i="11"/>
  <c r="P37" i="11"/>
  <c r="P33" i="11"/>
  <c r="R31" i="11"/>
  <c r="R39" i="11"/>
  <c r="P29" i="11"/>
  <c r="P19" i="11"/>
  <c r="P11" i="11"/>
  <c r="R11" i="11"/>
  <c r="R9" i="11"/>
  <c r="R19" i="11"/>
  <c r="P9" i="11"/>
  <c r="R13" i="11"/>
  <c r="R33" i="11"/>
  <c r="R7" i="11"/>
  <c r="P59" i="11"/>
  <c r="J86" i="11"/>
  <c r="R59" i="11"/>
  <c r="P25" i="11"/>
  <c r="R25" i="11"/>
  <c r="P77" i="11"/>
  <c r="F86" i="11"/>
  <c r="R29" i="11"/>
  <c r="B86" i="11"/>
  <c r="H63" i="10"/>
  <c r="F63" i="10"/>
  <c r="H55" i="10"/>
  <c r="I55" i="9"/>
  <c r="F57" i="9"/>
  <c r="G55" i="9"/>
  <c r="C78" i="9"/>
  <c r="B78" i="9"/>
  <c r="E78" i="9"/>
  <c r="G43" i="10" l="1"/>
  <c r="G13" i="10"/>
  <c r="H5" i="9"/>
  <c r="H67" i="9"/>
  <c r="G19" i="10"/>
  <c r="H51" i="9"/>
  <c r="H15" i="9"/>
  <c r="P73" i="11"/>
  <c r="G41" i="10"/>
  <c r="G49" i="10"/>
  <c r="G47" i="10"/>
  <c r="G45" i="10"/>
  <c r="G53" i="10"/>
  <c r="G51" i="10"/>
  <c r="H45" i="9"/>
  <c r="H49" i="9"/>
  <c r="H43" i="9"/>
  <c r="H47" i="9"/>
  <c r="H53" i="9"/>
  <c r="P81" i="11"/>
  <c r="C79" i="9"/>
  <c r="H21" i="9"/>
  <c r="O83" i="11"/>
  <c r="C80" i="9"/>
  <c r="E70" i="10"/>
  <c r="E79" i="9"/>
  <c r="D80" i="9"/>
  <c r="B80" i="9"/>
  <c r="E80" i="9"/>
  <c r="B79" i="9"/>
  <c r="R73" i="11"/>
  <c r="C70" i="10"/>
  <c r="D70" i="10"/>
  <c r="O75" i="11"/>
  <c r="C86" i="11"/>
  <c r="G86" i="11"/>
  <c r="E69" i="10"/>
  <c r="E68" i="10"/>
  <c r="H66" i="10"/>
  <c r="G35" i="10"/>
  <c r="G27" i="10"/>
  <c r="G66" i="10"/>
  <c r="F66" i="10"/>
  <c r="G37" i="10"/>
  <c r="G29" i="10"/>
  <c r="G21" i="10"/>
  <c r="G11" i="10"/>
  <c r="G9" i="10"/>
  <c r="G59" i="10"/>
  <c r="G17" i="10"/>
  <c r="G31" i="10"/>
  <c r="C69" i="10"/>
  <c r="G33" i="10"/>
  <c r="G61" i="10"/>
  <c r="B69" i="10"/>
  <c r="D69" i="10"/>
  <c r="G25" i="10"/>
  <c r="G7" i="10"/>
  <c r="G23" i="10"/>
  <c r="G39" i="10"/>
  <c r="G55" i="10"/>
  <c r="G63" i="10"/>
  <c r="F79" i="9"/>
  <c r="H76" i="9"/>
  <c r="I76" i="9"/>
  <c r="H71" i="9"/>
  <c r="H61" i="9"/>
  <c r="F78" i="9"/>
  <c r="G76" i="9"/>
  <c r="H7" i="9"/>
  <c r="H37" i="9"/>
  <c r="H63" i="9"/>
  <c r="H39" i="9"/>
  <c r="H31" i="9"/>
  <c r="H23" i="9"/>
  <c r="H17" i="9"/>
  <c r="H29" i="9"/>
  <c r="H13" i="9"/>
  <c r="H11" i="9"/>
  <c r="H19" i="9"/>
  <c r="H33" i="9"/>
  <c r="H65" i="9"/>
  <c r="H27" i="9"/>
  <c r="H73" i="9"/>
  <c r="H35" i="9"/>
  <c r="H69" i="9"/>
  <c r="H9" i="9"/>
  <c r="H25" i="9"/>
  <c r="H41" i="9"/>
  <c r="H59" i="9"/>
  <c r="D79" i="9"/>
  <c r="H55" i="9"/>
  <c r="O17" i="11" l="1"/>
  <c r="O55" i="11" s="1"/>
  <c r="N85" i="11"/>
  <c r="O18" i="11"/>
  <c r="O56" i="11" l="1"/>
  <c r="O85" i="11" s="1"/>
  <c r="P17" i="11"/>
  <c r="R17" i="11"/>
  <c r="N57" i="11"/>
  <c r="N84" i="11"/>
  <c r="K88" i="11" l="1"/>
  <c r="C88" i="11"/>
  <c r="E88" i="11"/>
  <c r="N88" i="11"/>
  <c r="L88" i="11"/>
  <c r="H88" i="11"/>
  <c r="B88" i="11"/>
  <c r="F88" i="11"/>
  <c r="G88" i="11"/>
  <c r="I88" i="11"/>
  <c r="D88" i="11"/>
  <c r="M88" i="11"/>
  <c r="J88" i="11"/>
  <c r="R55" i="11"/>
  <c r="P55" i="11"/>
  <c r="O57" i="11"/>
  <c r="O84" i="11"/>
  <c r="Q67" i="11" s="1"/>
  <c r="N86" i="11"/>
  <c r="O88" i="11" l="1"/>
  <c r="Q55" i="11"/>
  <c r="Q15" i="11"/>
  <c r="N87" i="11"/>
  <c r="Q47" i="11"/>
  <c r="Q31" i="11"/>
  <c r="R84" i="11"/>
  <c r="Q13" i="11"/>
  <c r="Q81" i="11"/>
  <c r="Q5" i="11"/>
  <c r="K87" i="11"/>
  <c r="F87" i="11"/>
  <c r="Q59" i="11"/>
  <c r="Q29" i="11"/>
  <c r="Q49" i="11"/>
  <c r="I87" i="11"/>
  <c r="Q37" i="11"/>
  <c r="Q19" i="11"/>
  <c r="J87" i="11"/>
  <c r="C87" i="11"/>
  <c r="Q11" i="11"/>
  <c r="Q27" i="11"/>
  <c r="Q21" i="11"/>
  <c r="Q9" i="11"/>
  <c r="O87" i="11"/>
  <c r="Q65" i="11"/>
  <c r="Q33" i="11"/>
  <c r="Q73" i="11"/>
  <c r="Q41" i="11"/>
  <c r="Q45" i="11"/>
  <c r="Q51" i="11"/>
  <c r="Q39" i="11"/>
  <c r="Q43" i="11"/>
  <c r="Q61" i="11"/>
  <c r="D87" i="11"/>
  <c r="O86" i="11"/>
  <c r="L87" i="11"/>
  <c r="B87" i="11"/>
  <c r="E87" i="11"/>
  <c r="Q25" i="11"/>
  <c r="Q63" i="11"/>
  <c r="Q53" i="11"/>
  <c r="Q35" i="11"/>
  <c r="Q71" i="11"/>
  <c r="Q79" i="11"/>
  <c r="Q84" i="11"/>
  <c r="M87" i="11"/>
  <c r="G87" i="11"/>
  <c r="Q7" i="11"/>
  <c r="P84" i="11"/>
  <c r="Q69" i="11"/>
  <c r="Q23" i="11"/>
  <c r="H87" i="11"/>
  <c r="Q77" i="11"/>
  <c r="Q17" i="11"/>
</calcChain>
</file>

<file path=xl/sharedStrings.xml><?xml version="1.0" encoding="utf-8"?>
<sst xmlns="http://schemas.openxmlformats.org/spreadsheetml/2006/main" count="282" uniqueCount="85">
  <si>
    <t>Insurers</t>
  </si>
  <si>
    <t>Fire</t>
  </si>
  <si>
    <t>Marine Total</t>
  </si>
  <si>
    <t>Marine  Cargo</t>
  </si>
  <si>
    <t>Marine  Hull</t>
  </si>
  <si>
    <t>Engineering</t>
  </si>
  <si>
    <t>Motor Total</t>
  </si>
  <si>
    <t>Motor OD</t>
  </si>
  <si>
    <t>Motor TP</t>
  </si>
  <si>
    <t xml:space="preserve">Aviation </t>
  </si>
  <si>
    <t>Liability</t>
  </si>
  <si>
    <t>P.A.</t>
  </si>
  <si>
    <t>Grand Total</t>
  </si>
  <si>
    <t>Growth %</t>
  </si>
  <si>
    <t>Market %</t>
  </si>
  <si>
    <t>Accretion</t>
  </si>
  <si>
    <t>Previous year</t>
  </si>
  <si>
    <t>Tata-AIG</t>
  </si>
  <si>
    <t>Reliance General</t>
  </si>
  <si>
    <t>Bajaj Allianz</t>
  </si>
  <si>
    <t>Cholamandalam MS</t>
  </si>
  <si>
    <t xml:space="preserve">Future Generali </t>
  </si>
  <si>
    <t>Universal Sompo</t>
  </si>
  <si>
    <t xml:space="preserve">Bharti AXA </t>
  </si>
  <si>
    <t>SBI General</t>
  </si>
  <si>
    <t>Magma HDI</t>
  </si>
  <si>
    <t>Previous Year Sub Total</t>
  </si>
  <si>
    <t>% Growth</t>
  </si>
  <si>
    <t>New India</t>
  </si>
  <si>
    <t>United India</t>
  </si>
  <si>
    <t>Oriental</t>
  </si>
  <si>
    <t>Stand-alone Health Insurers</t>
  </si>
  <si>
    <t>Apollo Munich</t>
  </si>
  <si>
    <t>Max Bupa</t>
  </si>
  <si>
    <t>Religare</t>
  </si>
  <si>
    <t>Previous Year</t>
  </si>
  <si>
    <t>Stand-alone Health sub Total</t>
  </si>
  <si>
    <t>Specialised Insurers</t>
  </si>
  <si>
    <t>ECGC (Export &amp; Credit)</t>
  </si>
  <si>
    <t>AIC (Crop)</t>
  </si>
  <si>
    <t>Specialised sub Total</t>
  </si>
  <si>
    <t>Industry Total</t>
  </si>
  <si>
    <t>% Market Share</t>
  </si>
  <si>
    <t>Previous Year Market Share</t>
  </si>
  <si>
    <t xml:space="preserve">Note:  Compiled by GI Council on the basis of data submitted by the Insurance companies   </t>
  </si>
  <si>
    <t>Credit Guarantee</t>
  </si>
  <si>
    <t>Crop Insurance</t>
  </si>
  <si>
    <t xml:space="preserve">Health </t>
  </si>
  <si>
    <t>Health-Retail</t>
  </si>
  <si>
    <t>Health-Group</t>
  </si>
  <si>
    <t>Health-Government schemes</t>
  </si>
  <si>
    <t xml:space="preserve">Overseas Medical </t>
  </si>
  <si>
    <t>All Other miscellaneous</t>
  </si>
  <si>
    <t>All Other Misc (Crop Insurance + Credit Guarantee+All other misc)</t>
  </si>
  <si>
    <t>Kotak Mahindra</t>
  </si>
  <si>
    <t>HDFC ERGO ($)</t>
  </si>
  <si>
    <t>ICICI -Lombard</t>
  </si>
  <si>
    <t>IFFCO -Tokio</t>
  </si>
  <si>
    <t>National</t>
  </si>
  <si>
    <t>Raheja QBE</t>
  </si>
  <si>
    <t>Royal sundaram</t>
  </si>
  <si>
    <t>Shriram General</t>
  </si>
  <si>
    <t>General Insurers</t>
  </si>
  <si>
    <t>Star Health</t>
  </si>
  <si>
    <t>General Insurers  Sub Total</t>
  </si>
  <si>
    <t>General Insurers Sub Total</t>
  </si>
  <si>
    <t>* Commenced operations in November 2017</t>
  </si>
  <si>
    <t># Commenced operations in October 2017</t>
  </si>
  <si>
    <t xml:space="preserve">Aditya Birla </t>
  </si>
  <si>
    <t>DHFL General *</t>
  </si>
  <si>
    <t>Go Digit #</t>
  </si>
  <si>
    <t>Acko General $$</t>
  </si>
  <si>
    <t xml:space="preserve">  $$ Commenced operations in December 2017</t>
  </si>
  <si>
    <t>Royal Sundaram</t>
  </si>
  <si>
    <t>** Commenced operations in March 2018</t>
  </si>
  <si>
    <t>Edelweiss**</t>
  </si>
  <si>
    <t>Liberty General</t>
  </si>
  <si>
    <t>Reliance Health ##</t>
  </si>
  <si>
    <t>## Commenced operations in December 2018</t>
  </si>
  <si>
    <t>ManipalCigna</t>
  </si>
  <si>
    <t>Health Total</t>
  </si>
  <si>
    <t>Misc  Total</t>
  </si>
  <si>
    <t>GROSS DIRECT PREMIUM INCOME UNDERWRITTEN BY NON-LIFE INSURERS WITHIN INDIA  (SEGMENT WISE) : FOR THE PERIOD UP TO OCTOBER 2019 (PROVISIONAL &amp; UNAUDITED ) IN FY 2019-20  (Rs. In Crs.)</t>
  </si>
  <si>
    <t>GROSS DIRECT PREMIUM INCOME UNDERWRITTEN BY NON-LIFE INSURERS WITHIN INDIA  (SEGMENT WISE) : FOR THE PERIOD UP TO OCTOBER 2019 (PROVISIONAL &amp; UNAUDITED ) IN FY 2019-20 (Rs. In Crs.)</t>
  </si>
  <si>
    <t>GROSS DIRECT PREMIUM INCOME UNDERWRITTEN BY NON-LIFE INSURERS WITHIN INDIA  (SEGMENT WISE) : FOR THE PERIOD UP TO OCTOBER  2019 (PROVISIONAL &amp; UNAUDITED ) IN FY 2019-20 (Rs. In Crs.)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</si>
</sst>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6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66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0066FF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rgb="FFFF0000"/>
      <name val="Calibri"/>
      <family val="2"/>
      <scheme val="minor"/>
    </font>
    <font>
      <sz val="2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medium">
        <color indexed="64"/>
      </bottom>
      <diagonal/>
    </border>
    <border>
      <left style="thin">
        <color rgb="FF808080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3" applyNumberFormat="0" applyFill="0" applyAlignment="0" applyProtection="0"/>
    <xf numFmtId="0" fontId="12" fillId="0" borderId="44" applyNumberFormat="0" applyFill="0" applyAlignment="0" applyProtection="0"/>
    <xf numFmtId="0" fontId="13" fillId="0" borderId="45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46" applyNumberFormat="0" applyAlignment="0" applyProtection="0"/>
    <xf numFmtId="0" fontId="18" fillId="8" borderId="47" applyNumberFormat="0" applyAlignment="0" applyProtection="0"/>
    <xf numFmtId="0" fontId="19" fillId="8" borderId="46" applyNumberFormat="0" applyAlignment="0" applyProtection="0"/>
    <xf numFmtId="0" fontId="20" fillId="0" borderId="48" applyNumberFormat="0" applyFill="0" applyAlignment="0" applyProtection="0"/>
    <xf numFmtId="0" fontId="21" fillId="9" borderId="49" applyNumberFormat="0" applyAlignment="0" applyProtection="0"/>
    <xf numFmtId="0" fontId="8" fillId="0" borderId="0" applyNumberFormat="0" applyFill="0" applyBorder="0" applyAlignment="0" applyProtection="0"/>
    <xf numFmtId="0" fontId="1" fillId="10" borderId="50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5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2" fontId="0" fillId="2" borderId="0" xfId="0" applyNumberFormat="1" applyFill="1"/>
    <xf numFmtId="0" fontId="2" fillId="2" borderId="0" xfId="0" applyFont="1" applyFill="1"/>
    <xf numFmtId="0" fontId="5" fillId="3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/>
    <xf numFmtId="0" fontId="7" fillId="0" borderId="0" xfId="0" applyFont="1"/>
    <xf numFmtId="0" fontId="0" fillId="0" borderId="2" xfId="0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0" xfId="0" applyFont="1"/>
    <xf numFmtId="0" fontId="2" fillId="0" borderId="0" xfId="0" applyFont="1"/>
    <xf numFmtId="0" fontId="24" fillId="2" borderId="0" xfId="0" applyFont="1" applyFill="1"/>
    <xf numFmtId="0" fontId="9" fillId="2" borderId="0" xfId="0" applyFont="1" applyFill="1" applyAlignment="1">
      <alignment horizontal="left" vertical="center"/>
    </xf>
    <xf numFmtId="0" fontId="0" fillId="0" borderId="0" xfId="0" applyBorder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top" wrapText="1"/>
    </xf>
    <xf numFmtId="10" fontId="7" fillId="0" borderId="3" xfId="1" applyNumberFormat="1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25" fillId="0" borderId="2" xfId="0" applyFont="1" applyBorder="1"/>
    <xf numFmtId="0" fontId="25" fillId="0" borderId="4" xfId="0" applyFont="1" applyBorder="1"/>
    <xf numFmtId="0" fontId="25" fillId="0" borderId="41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56" xfId="0" applyFont="1" applyBorder="1" applyAlignment="1">
      <alignment wrapText="1"/>
    </xf>
    <xf numFmtId="0" fontId="25" fillId="0" borderId="56" xfId="0" applyFont="1" applyBorder="1"/>
    <xf numFmtId="0" fontId="25" fillId="0" borderId="41" xfId="0" applyFont="1" applyBorder="1"/>
    <xf numFmtId="0" fontId="25" fillId="0" borderId="5" xfId="0" applyFont="1" applyBorder="1"/>
    <xf numFmtId="10" fontId="25" fillId="0" borderId="56" xfId="0" applyNumberFormat="1" applyFont="1" applyBorder="1" applyAlignment="1">
      <alignment vertical="center" wrapText="1"/>
    </xf>
    <xf numFmtId="10" fontId="25" fillId="0" borderId="41" xfId="1" applyNumberFormat="1" applyFont="1" applyBorder="1" applyAlignment="1">
      <alignment vertical="center" wrapText="1"/>
    </xf>
    <xf numFmtId="2" fontId="25" fillId="0" borderId="2" xfId="0" applyNumberFormat="1" applyFont="1" applyBorder="1" applyAlignment="1">
      <alignment vertical="center" wrapText="1"/>
    </xf>
    <xf numFmtId="0" fontId="7" fillId="2" borderId="2" xfId="0" applyFont="1" applyFill="1" applyBorder="1"/>
    <xf numFmtId="0" fontId="26" fillId="3" borderId="2" xfId="0" applyFont="1" applyFill="1" applyBorder="1"/>
    <xf numFmtId="0" fontId="27" fillId="2" borderId="2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3" borderId="39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28" fillId="3" borderId="31" xfId="0" applyFont="1" applyFill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5" fillId="0" borderId="0" xfId="0" applyFont="1"/>
    <xf numFmtId="2" fontId="27" fillId="2" borderId="2" xfId="2" applyNumberFormat="1" applyFont="1" applyFill="1" applyBorder="1" applyAlignment="1">
      <alignment horizontal="left" vertical="center"/>
    </xf>
    <xf numFmtId="0" fontId="30" fillId="0" borderId="13" xfId="0" applyFont="1" applyBorder="1"/>
    <xf numFmtId="0" fontId="7" fillId="2" borderId="14" xfId="0" applyFont="1" applyFill="1" applyBorder="1"/>
    <xf numFmtId="0" fontId="28" fillId="3" borderId="13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left" vertical="center"/>
    </xf>
    <xf numFmtId="0" fontId="25" fillId="0" borderId="13" xfId="0" applyFont="1" applyBorder="1"/>
    <xf numFmtId="0" fontId="28" fillId="3" borderId="37" xfId="0" applyFont="1" applyFill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19" xfId="0" applyFont="1" applyBorder="1"/>
    <xf numFmtId="0" fontId="28" fillId="3" borderId="19" xfId="0" applyFont="1" applyFill="1" applyBorder="1" applyAlignment="1">
      <alignment horizontal="left" vertical="center"/>
    </xf>
    <xf numFmtId="0" fontId="26" fillId="0" borderId="0" xfId="0" applyFont="1"/>
    <xf numFmtId="0" fontId="7" fillId="0" borderId="26" xfId="0" applyFont="1" applyBorder="1" applyAlignment="1">
      <alignment horizontal="center" vertical="center" wrapText="1"/>
    </xf>
    <xf numFmtId="10" fontId="7" fillId="0" borderId="26" xfId="0" applyNumberFormat="1" applyFont="1" applyBorder="1" applyAlignment="1">
      <alignment horizontal="center" vertical="top" wrapText="1"/>
    </xf>
    <xf numFmtId="10" fontId="7" fillId="0" borderId="26" xfId="1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6" fillId="0" borderId="1" xfId="0" applyFont="1" applyBorder="1"/>
    <xf numFmtId="0" fontId="26" fillId="0" borderId="63" xfId="0" applyFont="1" applyBorder="1"/>
    <xf numFmtId="0" fontId="26" fillId="0" borderId="2" xfId="0" applyFont="1" applyBorder="1"/>
    <xf numFmtId="0" fontId="28" fillId="3" borderId="62" xfId="0" applyFont="1" applyFill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/>
    <xf numFmtId="0" fontId="29" fillId="0" borderId="2" xfId="0" applyFont="1" applyBorder="1"/>
    <xf numFmtId="0" fontId="25" fillId="0" borderId="2" xfId="0" applyFont="1" applyBorder="1" applyAlignment="1">
      <alignment horizontal="left" vertical="center"/>
    </xf>
    <xf numFmtId="0" fontId="31" fillId="0" borderId="0" xfId="0" applyFont="1"/>
    <xf numFmtId="0" fontId="7" fillId="0" borderId="32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center" wrapText="1"/>
    </xf>
    <xf numFmtId="2" fontId="31" fillId="2" borderId="33" xfId="0" applyNumberFormat="1" applyFont="1" applyFill="1" applyBorder="1"/>
    <xf numFmtId="2" fontId="31" fillId="2" borderId="33" xfId="0" applyNumberFormat="1" applyFont="1" applyFill="1" applyBorder="1" applyAlignment="1">
      <alignment wrapText="1"/>
    </xf>
    <xf numFmtId="2" fontId="31" fillId="2" borderId="6" xfId="0" applyNumberFormat="1" applyFont="1" applyFill="1" applyBorder="1" applyAlignment="1">
      <alignment wrapText="1"/>
    </xf>
    <xf numFmtId="2" fontId="31" fillId="2" borderId="34" xfId="0" applyNumberFormat="1" applyFont="1" applyFill="1" applyBorder="1" applyAlignment="1">
      <alignment wrapText="1"/>
    </xf>
    <xf numFmtId="2" fontId="31" fillId="2" borderId="6" xfId="0" applyNumberFormat="1" applyFont="1" applyFill="1" applyBorder="1"/>
    <xf numFmtId="2" fontId="31" fillId="2" borderId="34" xfId="0" applyNumberFormat="1" applyFont="1" applyFill="1" applyBorder="1"/>
    <xf numFmtId="10" fontId="32" fillId="2" borderId="6" xfId="0" applyNumberFormat="1" applyFont="1" applyFill="1" applyBorder="1" applyAlignment="1">
      <alignment horizontal="right" vertical="center" wrapText="1"/>
    </xf>
    <xf numFmtId="10" fontId="32" fillId="2" borderId="52" xfId="1" applyNumberFormat="1" applyFont="1" applyFill="1" applyBorder="1" applyAlignment="1">
      <alignment vertical="center" wrapText="1"/>
    </xf>
    <xf numFmtId="2" fontId="32" fillId="2" borderId="2" xfId="0" applyNumberFormat="1" applyFont="1" applyFill="1" applyBorder="1" applyAlignment="1">
      <alignment vertical="center" wrapText="1"/>
    </xf>
    <xf numFmtId="2" fontId="33" fillId="3" borderId="0" xfId="0" applyNumberFormat="1" applyFont="1" applyFill="1"/>
    <xf numFmtId="2" fontId="33" fillId="3" borderId="10" xfId="0" applyNumberFormat="1" applyFont="1" applyFill="1" applyBorder="1" applyAlignment="1">
      <alignment wrapText="1"/>
    </xf>
    <xf numFmtId="2" fontId="33" fillId="3" borderId="26" xfId="0" applyNumberFormat="1" applyFont="1" applyFill="1" applyBorder="1"/>
    <xf numFmtId="2" fontId="33" fillId="3" borderId="10" xfId="0" applyNumberFormat="1" applyFont="1" applyFill="1" applyBorder="1"/>
    <xf numFmtId="2" fontId="33" fillId="3" borderId="33" xfId="0" applyNumberFormat="1" applyFont="1" applyFill="1" applyBorder="1" applyAlignment="1">
      <alignment wrapText="1"/>
    </xf>
    <xf numFmtId="10" fontId="32" fillId="3" borderId="26" xfId="0" applyNumberFormat="1" applyFont="1" applyFill="1" applyBorder="1" applyAlignment="1">
      <alignment vertical="center" wrapText="1"/>
    </xf>
    <xf numFmtId="10" fontId="32" fillId="3" borderId="55" xfId="1" applyNumberFormat="1" applyFont="1" applyFill="1" applyBorder="1" applyAlignment="1">
      <alignment vertical="center" wrapText="1"/>
    </xf>
    <xf numFmtId="2" fontId="32" fillId="3" borderId="16" xfId="0" applyNumberFormat="1" applyFont="1" applyFill="1" applyBorder="1" applyAlignment="1">
      <alignment vertical="center" wrapText="1"/>
    </xf>
    <xf numFmtId="2" fontId="31" fillId="35" borderId="6" xfId="0" applyNumberFormat="1" applyFont="1" applyFill="1" applyBorder="1" applyAlignment="1">
      <alignment wrapText="1"/>
    </xf>
    <xf numFmtId="0" fontId="31" fillId="35" borderId="61" xfId="0" applyFont="1" applyFill="1" applyBorder="1" applyAlignment="1">
      <alignment wrapText="1"/>
    </xf>
    <xf numFmtId="0" fontId="31" fillId="35" borderId="58" xfId="0" applyFont="1" applyFill="1" applyBorder="1" applyAlignment="1">
      <alignment wrapText="1"/>
    </xf>
    <xf numFmtId="0" fontId="31" fillId="35" borderId="59" xfId="0" applyFont="1" applyFill="1" applyBorder="1" applyAlignment="1">
      <alignment wrapText="1"/>
    </xf>
    <xf numFmtId="2" fontId="31" fillId="35" borderId="58" xfId="0" applyNumberFormat="1" applyFont="1" applyFill="1" applyBorder="1" applyAlignment="1">
      <alignment wrapText="1"/>
    </xf>
    <xf numFmtId="10" fontId="32" fillId="2" borderId="8" xfId="1" applyNumberFormat="1" applyFont="1" applyFill="1" applyBorder="1"/>
    <xf numFmtId="10" fontId="32" fillId="2" borderId="9" xfId="1" applyNumberFormat="1" applyFont="1" applyFill="1" applyBorder="1"/>
    <xf numFmtId="2" fontId="32" fillId="2" borderId="2" xfId="0" applyNumberFormat="1" applyFont="1" applyFill="1" applyBorder="1"/>
    <xf numFmtId="0" fontId="33" fillId="3" borderId="26" xfId="0" applyFont="1" applyFill="1" applyBorder="1" applyAlignment="1">
      <alignment wrapText="1"/>
    </xf>
    <xf numFmtId="0" fontId="33" fillId="3" borderId="34" xfId="0" applyFont="1" applyFill="1" applyBorder="1" applyAlignment="1">
      <alignment wrapText="1"/>
    </xf>
    <xf numFmtId="0" fontId="33" fillId="3" borderId="10" xfId="0" applyFont="1" applyFill="1" applyBorder="1" applyAlignment="1">
      <alignment wrapText="1"/>
    </xf>
    <xf numFmtId="2" fontId="33" fillId="3" borderId="15" xfId="0" applyNumberFormat="1" applyFont="1" applyFill="1" applyBorder="1" applyAlignment="1">
      <alignment wrapText="1"/>
    </xf>
    <xf numFmtId="0" fontId="34" fillId="3" borderId="13" xfId="0" applyFont="1" applyFill="1" applyBorder="1" applyAlignment="1">
      <alignment vertical="center"/>
    </xf>
    <xf numFmtId="0" fontId="34" fillId="3" borderId="10" xfId="0" applyFont="1" applyFill="1" applyBorder="1" applyAlignment="1">
      <alignment vertical="center"/>
    </xf>
    <xf numFmtId="0" fontId="34" fillId="3" borderId="2" xfId="0" applyFont="1" applyFill="1" applyBorder="1" applyAlignment="1">
      <alignment vertical="center"/>
    </xf>
    <xf numFmtId="2" fontId="31" fillId="35" borderId="59" xfId="0" applyNumberFormat="1" applyFont="1" applyFill="1" applyBorder="1" applyAlignment="1">
      <alignment wrapText="1"/>
    </xf>
    <xf numFmtId="10" fontId="32" fillId="2" borderId="2" xfId="1" applyNumberFormat="1" applyFont="1" applyFill="1" applyBorder="1"/>
    <xf numFmtId="10" fontId="32" fillId="2" borderId="3" xfId="1" applyNumberFormat="1" applyFont="1" applyFill="1" applyBorder="1"/>
    <xf numFmtId="2" fontId="33" fillId="3" borderId="26" xfId="0" applyNumberFormat="1" applyFont="1" applyFill="1" applyBorder="1" applyAlignment="1">
      <alignment wrapText="1"/>
    </xf>
    <xf numFmtId="2" fontId="33" fillId="3" borderId="34" xfId="0" applyNumberFormat="1" applyFont="1" applyFill="1" applyBorder="1" applyAlignment="1">
      <alignment wrapText="1"/>
    </xf>
    <xf numFmtId="2" fontId="35" fillId="2" borderId="12" xfId="0" applyNumberFormat="1" applyFont="1" applyFill="1" applyBorder="1"/>
    <xf numFmtId="2" fontId="31" fillId="2" borderId="28" xfId="0" applyNumberFormat="1" applyFont="1" applyFill="1" applyBorder="1"/>
    <xf numFmtId="2" fontId="31" fillId="2" borderId="7" xfId="0" applyNumberFormat="1" applyFont="1" applyFill="1" applyBorder="1"/>
    <xf numFmtId="2" fontId="34" fillId="3" borderId="54" xfId="0" applyNumberFormat="1" applyFont="1" applyFill="1" applyBorder="1"/>
    <xf numFmtId="2" fontId="34" fillId="3" borderId="13" xfId="0" applyNumberFormat="1" applyFont="1" applyFill="1" applyBorder="1"/>
    <xf numFmtId="2" fontId="33" fillId="3" borderId="7" xfId="0" applyNumberFormat="1" applyFont="1" applyFill="1" applyBorder="1"/>
    <xf numFmtId="2" fontId="34" fillId="3" borderId="10" xfId="0" applyNumberFormat="1" applyFont="1" applyFill="1" applyBorder="1"/>
    <xf numFmtId="2" fontId="34" fillId="3" borderId="18" xfId="0" applyNumberFormat="1" applyFont="1" applyFill="1" applyBorder="1"/>
    <xf numFmtId="2" fontId="35" fillId="2" borderId="18" xfId="0" applyNumberFormat="1" applyFont="1" applyFill="1" applyBorder="1"/>
    <xf numFmtId="2" fontId="31" fillId="2" borderId="2" xfId="0" applyNumberFormat="1" applyFont="1" applyFill="1" applyBorder="1"/>
    <xf numFmtId="2" fontId="31" fillId="2" borderId="3" xfId="0" applyNumberFormat="1" applyFont="1" applyFill="1" applyBorder="1"/>
    <xf numFmtId="2" fontId="31" fillId="2" borderId="18" xfId="0" applyNumberFormat="1" applyFont="1" applyFill="1" applyBorder="1"/>
    <xf numFmtId="10" fontId="32" fillId="2" borderId="2" xfId="1" applyNumberFormat="1" applyFont="1" applyFill="1" applyBorder="1" applyAlignment="1">
      <alignment horizontal="right"/>
    </xf>
    <xf numFmtId="2" fontId="33" fillId="3" borderId="25" xfId="0" applyNumberFormat="1" applyFont="1" applyFill="1" applyBorder="1" applyAlignment="1">
      <alignment wrapText="1"/>
    </xf>
    <xf numFmtId="2" fontId="34" fillId="3" borderId="26" xfId="0" applyNumberFormat="1" applyFont="1" applyFill="1" applyBorder="1"/>
    <xf numFmtId="2" fontId="33" fillId="3" borderId="6" xfId="0" applyNumberFormat="1" applyFont="1" applyFill="1" applyBorder="1"/>
    <xf numFmtId="2" fontId="34" fillId="3" borderId="6" xfId="0" applyNumberFormat="1" applyFont="1" applyFill="1" applyBorder="1"/>
    <xf numFmtId="2" fontId="33" fillId="3" borderId="15" xfId="0" applyNumberFormat="1" applyFont="1" applyFill="1" applyBorder="1"/>
    <xf numFmtId="2" fontId="35" fillId="2" borderId="6" xfId="0" applyNumberFormat="1" applyFont="1" applyFill="1" applyBorder="1"/>
    <xf numFmtId="2" fontId="33" fillId="3" borderId="32" xfId="0" applyNumberFormat="1" applyFont="1" applyFill="1" applyBorder="1" applyAlignment="1">
      <alignment wrapText="1"/>
    </xf>
    <xf numFmtId="2" fontId="34" fillId="3" borderId="34" xfId="0" applyNumberFormat="1" applyFont="1" applyFill="1" applyBorder="1"/>
    <xf numFmtId="2" fontId="33" fillId="3" borderId="13" xfId="0" applyNumberFormat="1" applyFont="1" applyFill="1" applyBorder="1"/>
    <xf numFmtId="0" fontId="34" fillId="3" borderId="33" xfId="0" applyFont="1" applyFill="1" applyBorder="1" applyAlignment="1">
      <alignment vertical="center"/>
    </xf>
    <xf numFmtId="0" fontId="34" fillId="3" borderId="19" xfId="0" applyFont="1" applyFill="1" applyBorder="1" applyAlignment="1">
      <alignment vertical="center"/>
    </xf>
    <xf numFmtId="2" fontId="35" fillId="2" borderId="42" xfId="0" applyNumberFormat="1" applyFont="1" applyFill="1" applyBorder="1"/>
    <xf numFmtId="2" fontId="31" fillId="2" borderId="38" xfId="0" applyNumberFormat="1" applyFont="1" applyFill="1" applyBorder="1"/>
    <xf numFmtId="2" fontId="31" fillId="2" borderId="8" xfId="0" applyNumberFormat="1" applyFont="1" applyFill="1" applyBorder="1"/>
    <xf numFmtId="10" fontId="32" fillId="2" borderId="28" xfId="1" applyNumberFormat="1" applyFont="1" applyFill="1" applyBorder="1"/>
    <xf numFmtId="2" fontId="33" fillId="3" borderId="36" xfId="0" applyNumberFormat="1" applyFont="1" applyFill="1" applyBorder="1" applyAlignment="1">
      <alignment wrapText="1"/>
    </xf>
    <xf numFmtId="2" fontId="31" fillId="2" borderId="18" xfId="0" applyNumberFormat="1" applyFont="1" applyFill="1" applyBorder="1" applyAlignment="1">
      <alignment wrapText="1"/>
    </xf>
    <xf numFmtId="2" fontId="31" fillId="2" borderId="0" xfId="0" applyNumberFormat="1" applyFont="1" applyFill="1"/>
    <xf numFmtId="2" fontId="31" fillId="2" borderId="11" xfId="0" applyNumberFormat="1" applyFont="1" applyFill="1" applyBorder="1"/>
    <xf numFmtId="2" fontId="34" fillId="3" borderId="15" xfId="0" applyNumberFormat="1" applyFont="1" applyFill="1" applyBorder="1"/>
    <xf numFmtId="2" fontId="33" fillId="3" borderId="14" xfId="0" applyNumberFormat="1" applyFont="1" applyFill="1" applyBorder="1"/>
    <xf numFmtId="2" fontId="31" fillId="2" borderId="30" xfId="0" applyNumberFormat="1" applyFont="1" applyFill="1" applyBorder="1" applyAlignment="1">
      <alignment wrapText="1"/>
    </xf>
    <xf numFmtId="2" fontId="31" fillId="2" borderId="20" xfId="0" applyNumberFormat="1" applyFont="1" applyFill="1" applyBorder="1" applyAlignment="1">
      <alignment wrapText="1"/>
    </xf>
    <xf numFmtId="2" fontId="31" fillId="2" borderId="21" xfId="0" applyNumberFormat="1" applyFont="1" applyFill="1" applyBorder="1" applyAlignment="1">
      <alignment wrapText="1"/>
    </xf>
    <xf numFmtId="2" fontId="31" fillId="2" borderId="22" xfId="0" applyNumberFormat="1" applyFont="1" applyFill="1" applyBorder="1" applyAlignment="1">
      <alignment wrapText="1"/>
    </xf>
    <xf numFmtId="2" fontId="31" fillId="2" borderId="23" xfId="0" applyNumberFormat="1" applyFont="1" applyFill="1" applyBorder="1" applyAlignment="1">
      <alignment wrapText="1"/>
    </xf>
    <xf numFmtId="2" fontId="31" fillId="2" borderId="24" xfId="0" applyNumberFormat="1" applyFont="1" applyFill="1" applyBorder="1" applyAlignment="1">
      <alignment wrapText="1"/>
    </xf>
    <xf numFmtId="2" fontId="31" fillId="2" borderId="5" xfId="0" applyNumberFormat="1" applyFont="1" applyFill="1" applyBorder="1" applyAlignment="1">
      <alignment wrapText="1"/>
    </xf>
    <xf numFmtId="2" fontId="33" fillId="3" borderId="27" xfId="0" applyNumberFormat="1" applyFont="1" applyFill="1" applyBorder="1" applyAlignment="1">
      <alignment wrapText="1"/>
    </xf>
    <xf numFmtId="2" fontId="33" fillId="3" borderId="13" xfId="0" applyNumberFormat="1" applyFont="1" applyFill="1" applyBorder="1" applyAlignment="1">
      <alignment wrapText="1"/>
    </xf>
    <xf numFmtId="2" fontId="33" fillId="3" borderId="18" xfId="0" applyNumberFormat="1" applyFont="1" applyFill="1" applyBorder="1" applyAlignment="1">
      <alignment wrapText="1"/>
    </xf>
    <xf numFmtId="2" fontId="31" fillId="2" borderId="28" xfId="0" applyNumberFormat="1" applyFont="1" applyFill="1" applyBorder="1" applyAlignment="1">
      <alignment wrapText="1"/>
    </xf>
    <xf numFmtId="2" fontId="34" fillId="3" borderId="25" xfId="0" applyNumberFormat="1" applyFont="1" applyFill="1" applyBorder="1"/>
    <xf numFmtId="2" fontId="34" fillId="3" borderId="33" xfId="0" applyNumberFormat="1" applyFont="1" applyFill="1" applyBorder="1"/>
    <xf numFmtId="2" fontId="33" fillId="3" borderId="18" xfId="0" applyNumberFormat="1" applyFont="1" applyFill="1" applyBorder="1"/>
    <xf numFmtId="0" fontId="31" fillId="35" borderId="21" xfId="0" applyFont="1" applyFill="1" applyBorder="1" applyAlignment="1">
      <alignment wrapText="1"/>
    </xf>
    <xf numFmtId="0" fontId="33" fillId="36" borderId="25" xfId="0" applyFont="1" applyFill="1" applyBorder="1" applyAlignment="1">
      <alignment wrapText="1"/>
    </xf>
    <xf numFmtId="0" fontId="33" fillId="36" borderId="26" xfId="0" applyFont="1" applyFill="1" applyBorder="1" applyAlignment="1">
      <alignment wrapText="1"/>
    </xf>
    <xf numFmtId="0" fontId="33" fillId="36" borderId="34" xfId="0" applyFont="1" applyFill="1" applyBorder="1" applyAlignment="1">
      <alignment wrapText="1"/>
    </xf>
    <xf numFmtId="0" fontId="33" fillId="36" borderId="10" xfId="0" applyFont="1" applyFill="1" applyBorder="1" applyAlignment="1">
      <alignment wrapText="1"/>
    </xf>
    <xf numFmtId="2" fontId="33" fillId="36" borderId="15" xfId="0" applyNumberFormat="1" applyFont="1" applyFill="1" applyBorder="1" applyAlignment="1">
      <alignment wrapText="1"/>
    </xf>
    <xf numFmtId="0" fontId="33" fillId="36" borderId="15" xfId="0" applyFont="1" applyFill="1" applyBorder="1" applyAlignment="1">
      <alignment wrapText="1"/>
    </xf>
    <xf numFmtId="2" fontId="34" fillId="3" borderId="11" xfId="0" applyNumberFormat="1" applyFont="1" applyFill="1" applyBorder="1"/>
    <xf numFmtId="10" fontId="36" fillId="2" borderId="2" xfId="1" applyNumberFormat="1" applyFont="1" applyFill="1" applyBorder="1"/>
    <xf numFmtId="2" fontId="31" fillId="2" borderId="39" xfId="0" applyNumberFormat="1" applyFont="1" applyFill="1" applyBorder="1"/>
    <xf numFmtId="10" fontId="37" fillId="2" borderId="2" xfId="1" applyNumberFormat="1" applyFont="1" applyFill="1" applyBorder="1" applyAlignment="1">
      <alignment horizontal="right" vertical="center"/>
    </xf>
    <xf numFmtId="10" fontId="37" fillId="2" borderId="3" xfId="1" applyNumberFormat="1" applyFont="1" applyFill="1" applyBorder="1"/>
    <xf numFmtId="2" fontId="37" fillId="2" borderId="2" xfId="0" applyNumberFormat="1" applyFont="1" applyFill="1" applyBorder="1"/>
    <xf numFmtId="2" fontId="34" fillId="3" borderId="14" xfId="0" applyNumberFormat="1" applyFont="1" applyFill="1" applyBorder="1"/>
    <xf numFmtId="2" fontId="35" fillId="2" borderId="14" xfId="0" applyNumberFormat="1" applyFont="1" applyFill="1" applyBorder="1"/>
    <xf numFmtId="2" fontId="35" fillId="2" borderId="52" xfId="0" applyNumberFormat="1" applyFont="1" applyFill="1" applyBorder="1"/>
    <xf numFmtId="2" fontId="35" fillId="2" borderId="27" xfId="0" applyNumberFormat="1" applyFont="1" applyFill="1" applyBorder="1"/>
    <xf numFmtId="10" fontId="37" fillId="2" borderId="52" xfId="1" applyNumberFormat="1" applyFont="1" applyFill="1" applyBorder="1" applyAlignment="1">
      <alignment vertical="center"/>
    </xf>
    <xf numFmtId="10" fontId="37" fillId="2" borderId="27" xfId="1" applyNumberFormat="1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2" fontId="34" fillId="3" borderId="30" xfId="0" applyNumberFormat="1" applyFont="1" applyFill="1" applyBorder="1"/>
    <xf numFmtId="2" fontId="34" fillId="3" borderId="27" xfId="0" applyNumberFormat="1" applyFont="1" applyFill="1" applyBorder="1"/>
    <xf numFmtId="0" fontId="34" fillId="3" borderId="52" xfId="0" applyFont="1" applyFill="1" applyBorder="1" applyAlignment="1">
      <alignment vertical="center"/>
    </xf>
    <xf numFmtId="0" fontId="34" fillId="3" borderId="27" xfId="0" applyFont="1" applyFill="1" applyBorder="1" applyAlignment="1">
      <alignment vertical="center"/>
    </xf>
    <xf numFmtId="2" fontId="35" fillId="2" borderId="30" xfId="0" applyNumberFormat="1" applyFont="1" applyFill="1" applyBorder="1"/>
    <xf numFmtId="2" fontId="34" fillId="3" borderId="57" xfId="0" applyNumberFormat="1" applyFont="1" applyFill="1" applyBorder="1"/>
    <xf numFmtId="10" fontId="37" fillId="3" borderId="52" xfId="1" applyNumberFormat="1" applyFont="1" applyFill="1" applyBorder="1" applyAlignment="1">
      <alignment vertical="center"/>
    </xf>
    <xf numFmtId="10" fontId="37" fillId="3" borderId="27" xfId="1" applyNumberFormat="1" applyFont="1" applyFill="1" applyBorder="1" applyAlignment="1">
      <alignment vertical="center"/>
    </xf>
    <xf numFmtId="0" fontId="37" fillId="3" borderId="2" xfId="0" applyFont="1" applyFill="1" applyBorder="1" applyAlignment="1">
      <alignment vertical="center"/>
    </xf>
    <xf numFmtId="10" fontId="36" fillId="2" borderId="52" xfId="1" applyNumberFormat="1" applyFont="1" applyFill="1" applyBorder="1" applyAlignment="1">
      <alignment vertical="center"/>
    </xf>
    <xf numFmtId="0" fontId="31" fillId="35" borderId="6" xfId="0" applyFont="1" applyFill="1" applyBorder="1" applyAlignment="1">
      <alignment wrapText="1"/>
    </xf>
    <xf numFmtId="0" fontId="33" fillId="3" borderId="15" xfId="0" applyFont="1" applyFill="1" applyBorder="1" applyAlignment="1">
      <alignment wrapText="1"/>
    </xf>
    <xf numFmtId="2" fontId="35" fillId="2" borderId="8" xfId="0" applyNumberFormat="1" applyFont="1" applyFill="1" applyBorder="1"/>
    <xf numFmtId="2" fontId="35" fillId="2" borderId="11" xfId="0" applyNumberFormat="1" applyFont="1" applyFill="1" applyBorder="1"/>
    <xf numFmtId="2" fontId="33" fillId="3" borderId="34" xfId="0" applyNumberFormat="1" applyFont="1" applyFill="1" applyBorder="1"/>
    <xf numFmtId="0" fontId="37" fillId="3" borderId="52" xfId="0" applyFont="1" applyFill="1" applyBorder="1" applyAlignment="1">
      <alignment vertical="center"/>
    </xf>
    <xf numFmtId="0" fontId="37" fillId="3" borderId="27" xfId="0" applyFont="1" applyFill="1" applyBorder="1" applyAlignment="1">
      <alignment vertical="center"/>
    </xf>
    <xf numFmtId="2" fontId="38" fillId="0" borderId="8" xfId="0" applyNumberFormat="1" applyFont="1" applyBorder="1"/>
    <xf numFmtId="10" fontId="32" fillId="0" borderId="8" xfId="1" applyNumberFormat="1" applyFont="1" applyBorder="1"/>
    <xf numFmtId="10" fontId="32" fillId="0" borderId="30" xfId="1" applyNumberFormat="1" applyFont="1" applyBorder="1"/>
    <xf numFmtId="2" fontId="32" fillId="0" borderId="2" xfId="0" applyNumberFormat="1" applyFont="1" applyBorder="1"/>
    <xf numFmtId="2" fontId="33" fillId="3" borderId="8" xfId="0" applyNumberFormat="1" applyFont="1" applyFill="1" applyBorder="1"/>
    <xf numFmtId="10" fontId="34" fillId="3" borderId="11" xfId="1" applyNumberFormat="1" applyFont="1" applyFill="1" applyBorder="1"/>
    <xf numFmtId="10" fontId="34" fillId="3" borderId="32" xfId="1" applyNumberFormat="1" applyFont="1" applyFill="1" applyBorder="1"/>
    <xf numFmtId="2" fontId="34" fillId="3" borderId="2" xfId="0" applyNumberFormat="1" applyFont="1" applyFill="1" applyBorder="1"/>
    <xf numFmtId="164" fontId="38" fillId="0" borderId="6" xfId="1" applyNumberFormat="1" applyFont="1" applyBorder="1"/>
    <xf numFmtId="10" fontId="32" fillId="0" borderId="6" xfId="1" applyNumberFormat="1" applyFont="1" applyBorder="1"/>
    <xf numFmtId="10" fontId="32" fillId="0" borderId="33" xfId="1" applyNumberFormat="1" applyFont="1" applyBorder="1"/>
    <xf numFmtId="2" fontId="33" fillId="0" borderId="0" xfId="0" applyNumberFormat="1" applyFont="1"/>
    <xf numFmtId="10" fontId="32" fillId="0" borderId="0" xfId="1" applyNumberFormat="1" applyFont="1"/>
    <xf numFmtId="10" fontId="32" fillId="2" borderId="7" xfId="1" applyNumberFormat="1" applyFont="1" applyFill="1" applyBorder="1"/>
    <xf numFmtId="2" fontId="31" fillId="35" borderId="21" xfId="0" applyNumberFormat="1" applyFont="1" applyFill="1" applyBorder="1" applyAlignment="1">
      <alignment wrapText="1"/>
    </xf>
    <xf numFmtId="0" fontId="31" fillId="35" borderId="22" xfId="0" applyFont="1" applyFill="1" applyBorder="1" applyAlignment="1">
      <alignment wrapText="1"/>
    </xf>
    <xf numFmtId="2" fontId="33" fillId="36" borderId="67" xfId="0" applyNumberFormat="1" applyFont="1" applyFill="1" applyBorder="1" applyAlignment="1">
      <alignment wrapText="1"/>
    </xf>
    <xf numFmtId="2" fontId="33" fillId="36" borderId="59" xfId="0" applyNumberFormat="1" applyFont="1" applyFill="1" applyBorder="1" applyAlignment="1">
      <alignment wrapText="1"/>
    </xf>
    <xf numFmtId="2" fontId="33" fillId="36" borderId="21" xfId="0" applyNumberFormat="1" applyFont="1" applyFill="1" applyBorder="1" applyAlignment="1">
      <alignment wrapText="1"/>
    </xf>
    <xf numFmtId="0" fontId="33" fillId="36" borderId="66" xfId="0" applyFont="1" applyFill="1" applyBorder="1" applyAlignment="1">
      <alignment wrapText="1"/>
    </xf>
    <xf numFmtId="0" fontId="34" fillId="0" borderId="42" xfId="0" applyFont="1" applyBorder="1" applyAlignment="1">
      <alignment vertical="center"/>
    </xf>
    <xf numFmtId="0" fontId="34" fillId="3" borderId="14" xfId="0" applyFont="1" applyFill="1" applyBorder="1" applyAlignment="1">
      <alignment vertical="center"/>
    </xf>
    <xf numFmtId="0" fontId="34" fillId="3" borderId="34" xfId="0" applyFont="1" applyFill="1" applyBorder="1" applyAlignment="1">
      <alignment vertical="center"/>
    </xf>
    <xf numFmtId="0" fontId="34" fillId="3" borderId="25" xfId="0" applyFont="1" applyFill="1" applyBorder="1" applyAlignment="1">
      <alignment vertical="center"/>
    </xf>
    <xf numFmtId="2" fontId="35" fillId="2" borderId="28" xfId="0" applyNumberFormat="1" applyFont="1" applyFill="1" applyBorder="1"/>
    <xf numFmtId="2" fontId="35" fillId="2" borderId="38" xfId="0" applyNumberFormat="1" applyFont="1" applyFill="1" applyBorder="1"/>
    <xf numFmtId="10" fontId="37" fillId="2" borderId="38" xfId="0" applyNumberFormat="1" applyFont="1" applyFill="1" applyBorder="1" applyAlignment="1">
      <alignment vertical="center"/>
    </xf>
    <xf numFmtId="2" fontId="37" fillId="2" borderId="28" xfId="0" applyNumberFormat="1" applyFont="1" applyFill="1" applyBorder="1" applyAlignment="1">
      <alignment vertical="center"/>
    </xf>
    <xf numFmtId="2" fontId="35" fillId="2" borderId="34" xfId="0" applyNumberFormat="1" applyFont="1" applyFill="1" applyBorder="1"/>
    <xf numFmtId="10" fontId="37" fillId="2" borderId="14" xfId="1" applyNumberFormat="1" applyFont="1" applyFill="1" applyBorder="1" applyAlignment="1">
      <alignment horizontal="right" vertical="center"/>
    </xf>
    <xf numFmtId="10" fontId="36" fillId="2" borderId="34" xfId="0" applyNumberFormat="1" applyFont="1" applyFill="1" applyBorder="1" applyAlignment="1">
      <alignment vertical="center"/>
    </xf>
    <xf numFmtId="2" fontId="37" fillId="2" borderId="2" xfId="0" applyNumberFormat="1" applyFont="1" applyFill="1" applyBorder="1" applyAlignment="1">
      <alignment vertical="center"/>
    </xf>
    <xf numFmtId="2" fontId="38" fillId="0" borderId="6" xfId="0" applyNumberFormat="1" applyFont="1" applyBorder="1"/>
    <xf numFmtId="2" fontId="37" fillId="0" borderId="2" xfId="0" applyNumberFormat="1" applyFont="1" applyBorder="1"/>
    <xf numFmtId="10" fontId="39" fillId="3" borderId="11" xfId="1" applyNumberFormat="1" applyFont="1" applyFill="1" applyBorder="1"/>
    <xf numFmtId="10" fontId="39" fillId="3" borderId="32" xfId="1" applyNumberFormat="1" applyFont="1" applyFill="1" applyBorder="1"/>
    <xf numFmtId="2" fontId="39" fillId="3" borderId="2" xfId="0" applyNumberFormat="1" applyFont="1" applyFill="1" applyBorder="1"/>
    <xf numFmtId="10" fontId="38" fillId="0" borderId="6" xfId="0" applyNumberFormat="1" applyFont="1" applyBorder="1"/>
    <xf numFmtId="10" fontId="38" fillId="0" borderId="6" xfId="1" applyNumberFormat="1" applyFont="1" applyBorder="1"/>
    <xf numFmtId="2" fontId="34" fillId="3" borderId="40" xfId="0" applyNumberFormat="1" applyFont="1" applyFill="1" applyBorder="1"/>
    <xf numFmtId="2" fontId="31" fillId="3" borderId="6" xfId="0" applyNumberFormat="1" applyFont="1" applyFill="1" applyBorder="1"/>
    <xf numFmtId="0" fontId="34" fillId="2" borderId="13" xfId="0" applyFont="1" applyFill="1" applyBorder="1" applyAlignment="1">
      <alignment vertical="center"/>
    </xf>
    <xf numFmtId="0" fontId="34" fillId="2" borderId="10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2" fontId="31" fillId="35" borderId="20" xfId="0" applyNumberFormat="1" applyFont="1" applyFill="1" applyBorder="1" applyAlignment="1">
      <alignment wrapText="1"/>
    </xf>
    <xf numFmtId="2" fontId="31" fillId="35" borderId="22" xfId="0" applyNumberFormat="1" applyFont="1" applyFill="1" applyBorder="1" applyAlignment="1">
      <alignment wrapText="1"/>
    </xf>
    <xf numFmtId="2" fontId="33" fillId="35" borderId="65" xfId="0" applyNumberFormat="1" applyFont="1" applyFill="1" applyBorder="1" applyAlignment="1">
      <alignment wrapText="1"/>
    </xf>
    <xf numFmtId="2" fontId="33" fillId="35" borderId="21" xfId="0" applyNumberFormat="1" applyFont="1" applyFill="1" applyBorder="1" applyAlignment="1">
      <alignment wrapText="1"/>
    </xf>
    <xf numFmtId="2" fontId="32" fillId="0" borderId="6" xfId="0" applyNumberFormat="1" applyFont="1" applyBorder="1"/>
    <xf numFmtId="2" fontId="34" fillId="3" borderId="28" xfId="0" applyNumberFormat="1" applyFont="1" applyFill="1" applyBorder="1"/>
    <xf numFmtId="10" fontId="39" fillId="3" borderId="28" xfId="1" applyNumberFormat="1" applyFont="1" applyFill="1" applyBorder="1"/>
    <xf numFmtId="10" fontId="39" fillId="3" borderId="38" xfId="1" applyNumberFormat="1" applyFont="1" applyFill="1" applyBorder="1"/>
    <xf numFmtId="0" fontId="39" fillId="3" borderId="2" xfId="0" applyFont="1" applyFill="1" applyBorder="1"/>
    <xf numFmtId="164" fontId="32" fillId="0" borderId="2" xfId="1" applyNumberFormat="1" applyFont="1" applyBorder="1"/>
    <xf numFmtId="10" fontId="32" fillId="0" borderId="2" xfId="1" applyNumberFormat="1" applyFont="1" applyBorder="1"/>
    <xf numFmtId="0" fontId="32" fillId="0" borderId="2" xfId="0" applyFont="1" applyBorder="1"/>
    <xf numFmtId="10" fontId="32" fillId="0" borderId="3" xfId="1" applyNumberFormat="1" applyFont="1" applyBorder="1"/>
    <xf numFmtId="164" fontId="34" fillId="3" borderId="2" xfId="1" applyNumberFormat="1" applyFont="1" applyFill="1" applyBorder="1"/>
    <xf numFmtId="164" fontId="34" fillId="3" borderId="19" xfId="1" applyNumberFormat="1" applyFont="1" applyFill="1" applyBorder="1"/>
    <xf numFmtId="10" fontId="39" fillId="3" borderId="3" xfId="1" applyNumberFormat="1" applyFont="1" applyFill="1" applyBorder="1"/>
    <xf numFmtId="2" fontId="31" fillId="0" borderId="39" xfId="0" applyNumberFormat="1" applyFont="1" applyBorder="1"/>
    <xf numFmtId="2" fontId="31" fillId="0" borderId="41" xfId="0" applyNumberFormat="1" applyFont="1" applyBorder="1"/>
    <xf numFmtId="10" fontId="37" fillId="0" borderId="41" xfId="0" applyNumberFormat="1" applyFont="1" applyBorder="1"/>
    <xf numFmtId="10" fontId="37" fillId="0" borderId="39" xfId="0" applyNumberFormat="1" applyFont="1" applyBorder="1"/>
    <xf numFmtId="10" fontId="37" fillId="3" borderId="11" xfId="0" applyNumberFormat="1" applyFont="1" applyFill="1" applyBorder="1"/>
    <xf numFmtId="10" fontId="37" fillId="3" borderId="18" xfId="0" applyNumberFormat="1" applyFont="1" applyFill="1" applyBorder="1"/>
    <xf numFmtId="2" fontId="37" fillId="3" borderId="2" xfId="0" applyNumberFormat="1" applyFont="1" applyFill="1" applyBorder="1"/>
    <xf numFmtId="2" fontId="31" fillId="0" borderId="11" xfId="0" applyNumberFormat="1" applyFont="1" applyBorder="1"/>
    <xf numFmtId="2" fontId="31" fillId="0" borderId="6" xfId="0" applyNumberFormat="1" applyFont="1" applyBorder="1"/>
    <xf numFmtId="10" fontId="37" fillId="0" borderId="6" xfId="0" applyNumberFormat="1" applyFont="1" applyBorder="1"/>
    <xf numFmtId="2" fontId="33" fillId="3" borderId="42" xfId="0" applyNumberFormat="1" applyFont="1" applyFill="1" applyBorder="1"/>
    <xf numFmtId="2" fontId="31" fillId="0" borderId="18" xfId="0" applyNumberFormat="1" applyFont="1" applyBorder="1"/>
    <xf numFmtId="10" fontId="37" fillId="0" borderId="18" xfId="0" applyNumberFormat="1" applyFont="1" applyBorder="1"/>
    <xf numFmtId="2" fontId="37" fillId="0" borderId="41" xfId="0" applyNumberFormat="1" applyFont="1" applyBorder="1"/>
    <xf numFmtId="10" fontId="37" fillId="3" borderId="6" xfId="0" applyNumberFormat="1" applyFont="1" applyFill="1" applyBorder="1"/>
    <xf numFmtId="2" fontId="37" fillId="3" borderId="25" xfId="0" applyNumberFormat="1" applyFont="1" applyFill="1" applyBorder="1"/>
    <xf numFmtId="10" fontId="37" fillId="0" borderId="11" xfId="0" applyNumberFormat="1" applyFont="1" applyBorder="1"/>
    <xf numFmtId="2" fontId="37" fillId="0" borderId="11" xfId="0" applyNumberFormat="1" applyFont="1" applyBorder="1"/>
    <xf numFmtId="2" fontId="33" fillId="3" borderId="54" xfId="0" applyNumberFormat="1" applyFont="1" applyFill="1" applyBorder="1"/>
    <xf numFmtId="2" fontId="37" fillId="3" borderId="40" xfId="0" applyNumberFormat="1" applyFont="1" applyFill="1" applyBorder="1"/>
    <xf numFmtId="2" fontId="33" fillId="0" borderId="6" xfId="0" applyNumberFormat="1" applyFont="1" applyBorder="1"/>
    <xf numFmtId="2" fontId="37" fillId="0" borderId="39" xfId="0" applyNumberFormat="1" applyFont="1" applyBorder="1"/>
    <xf numFmtId="2" fontId="31" fillId="0" borderId="28" xfId="0" applyNumberFormat="1" applyFont="1" applyBorder="1"/>
    <xf numFmtId="10" fontId="37" fillId="0" borderId="28" xfId="0" applyNumberFormat="1" applyFont="1" applyBorder="1"/>
    <xf numFmtId="2" fontId="37" fillId="0" borderId="28" xfId="0" applyNumberFormat="1" applyFont="1" applyBorder="1"/>
    <xf numFmtId="2" fontId="33" fillId="3" borderId="53" xfId="0" applyNumberFormat="1" applyFont="1" applyFill="1" applyBorder="1"/>
    <xf numFmtId="10" fontId="37" fillId="3" borderId="41" xfId="0" applyNumberFormat="1" applyFont="1" applyFill="1" applyBorder="1"/>
    <xf numFmtId="2" fontId="37" fillId="3" borderId="41" xfId="0" applyNumberFormat="1" applyFont="1" applyFill="1" applyBorder="1"/>
    <xf numFmtId="2" fontId="33" fillId="2" borderId="18" xfId="0" applyNumberFormat="1" applyFont="1" applyFill="1" applyBorder="1"/>
    <xf numFmtId="2" fontId="33" fillId="2" borderId="52" xfId="0" applyNumberFormat="1" applyFont="1" applyFill="1" applyBorder="1"/>
    <xf numFmtId="10" fontId="37" fillId="2" borderId="8" xfId="0" applyNumberFormat="1" applyFont="1" applyFill="1" applyBorder="1"/>
    <xf numFmtId="2" fontId="37" fillId="2" borderId="8" xfId="0" applyNumberFormat="1" applyFont="1" applyFill="1" applyBorder="1"/>
    <xf numFmtId="2" fontId="33" fillId="3" borderId="25" xfId="0" applyNumberFormat="1" applyFont="1" applyFill="1" applyBorder="1"/>
    <xf numFmtId="2" fontId="33" fillId="3" borderId="52" xfId="0" applyNumberFormat="1" applyFont="1" applyFill="1" applyBorder="1"/>
    <xf numFmtId="10" fontId="37" fillId="3" borderId="8" xfId="0" applyNumberFormat="1" applyFont="1" applyFill="1" applyBorder="1"/>
    <xf numFmtId="2" fontId="37" fillId="3" borderId="8" xfId="0" applyNumberFormat="1" applyFont="1" applyFill="1" applyBorder="1"/>
    <xf numFmtId="2" fontId="37" fillId="0" borderId="6" xfId="0" applyNumberFormat="1" applyFont="1" applyBorder="1"/>
    <xf numFmtId="39" fontId="33" fillId="3" borderId="26" xfId="0" applyNumberFormat="1" applyFont="1" applyFill="1" applyBorder="1"/>
    <xf numFmtId="2" fontId="37" fillId="3" borderId="6" xfId="0" applyNumberFormat="1" applyFont="1" applyFill="1" applyBorder="1"/>
    <xf numFmtId="2" fontId="33" fillId="2" borderId="26" xfId="0" applyNumberFormat="1" applyFont="1" applyFill="1" applyBorder="1"/>
    <xf numFmtId="0" fontId="31" fillId="35" borderId="20" xfId="0" applyFont="1" applyFill="1" applyBorder="1" applyAlignment="1">
      <alignment wrapText="1"/>
    </xf>
    <xf numFmtId="0" fontId="33" fillId="36" borderId="68" xfId="0" applyFont="1" applyFill="1" applyBorder="1" applyAlignment="1">
      <alignment wrapText="1"/>
    </xf>
    <xf numFmtId="2" fontId="31" fillId="0" borderId="32" xfId="0" applyNumberFormat="1" applyFont="1" applyBorder="1"/>
    <xf numFmtId="2" fontId="31" fillId="0" borderId="13" xfId="0" applyNumberFormat="1" applyFont="1" applyBorder="1"/>
    <xf numFmtId="2" fontId="37" fillId="0" borderId="25" xfId="0" applyNumberFormat="1" applyFont="1" applyBorder="1"/>
    <xf numFmtId="2" fontId="37" fillId="3" borderId="11" xfId="0" applyNumberFormat="1" applyFont="1" applyFill="1" applyBorder="1"/>
    <xf numFmtId="0" fontId="31" fillId="35" borderId="6" xfId="0" applyFont="1" applyFill="1" applyBorder="1" applyAlignment="1">
      <alignment horizontal="right" wrapText="1"/>
    </xf>
    <xf numFmtId="2" fontId="31" fillId="35" borderId="34" xfId="0" applyNumberFormat="1" applyFont="1" applyFill="1" applyBorder="1" applyAlignment="1">
      <alignment horizontal="right" wrapText="1"/>
    </xf>
    <xf numFmtId="2" fontId="33" fillId="3" borderId="25" xfId="0" applyNumberFormat="1" applyFont="1" applyFill="1" applyBorder="1" applyAlignment="1">
      <alignment horizontal="right" wrapText="1"/>
    </xf>
    <xf numFmtId="2" fontId="33" fillId="3" borderId="15" xfId="0" applyNumberFormat="1" applyFont="1" applyFill="1" applyBorder="1" applyAlignment="1">
      <alignment horizontal="right" wrapText="1"/>
    </xf>
    <xf numFmtId="0" fontId="33" fillId="3" borderId="26" xfId="0" applyFont="1" applyFill="1" applyBorder="1" applyAlignment="1">
      <alignment horizontal="right" wrapText="1"/>
    </xf>
    <xf numFmtId="2" fontId="31" fillId="0" borderId="8" xfId="0" applyNumberFormat="1" applyFont="1" applyBorder="1"/>
    <xf numFmtId="2" fontId="33" fillId="3" borderId="35" xfId="0" applyNumberFormat="1" applyFont="1" applyFill="1" applyBorder="1"/>
    <xf numFmtId="2" fontId="37" fillId="3" borderId="18" xfId="0" applyNumberFormat="1" applyFont="1" applyFill="1" applyBorder="1"/>
    <xf numFmtId="2" fontId="37" fillId="0" borderId="18" xfId="0" applyNumberFormat="1" applyFont="1" applyBorder="1"/>
    <xf numFmtId="2" fontId="31" fillId="3" borderId="26" xfId="0" applyNumberFormat="1" applyFont="1" applyFill="1" applyBorder="1"/>
    <xf numFmtId="2" fontId="31" fillId="3" borderId="13" xfId="0" applyNumberFormat="1" applyFont="1" applyFill="1" applyBorder="1"/>
    <xf numFmtId="2" fontId="31" fillId="0" borderId="33" xfId="0" applyNumberFormat="1" applyFont="1" applyBorder="1"/>
    <xf numFmtId="2" fontId="31" fillId="0" borderId="34" xfId="0" applyNumberFormat="1" applyFont="1" applyBorder="1"/>
    <xf numFmtId="2" fontId="31" fillId="0" borderId="14" xfId="0" applyNumberFormat="1" applyFont="1" applyBorder="1"/>
    <xf numFmtId="10" fontId="40" fillId="3" borderId="6" xfId="0" applyNumberFormat="1" applyFont="1" applyFill="1" applyBorder="1"/>
    <xf numFmtId="2" fontId="40" fillId="3" borderId="25" xfId="0" applyNumberFormat="1" applyFont="1" applyFill="1" applyBorder="1"/>
    <xf numFmtId="2" fontId="31" fillId="0" borderId="42" xfId="0" applyNumberFormat="1" applyFont="1" applyBorder="1"/>
    <xf numFmtId="2" fontId="35" fillId="0" borderId="6" xfId="0" applyNumberFormat="1" applyFont="1" applyBorder="1"/>
    <xf numFmtId="2" fontId="35" fillId="0" borderId="14" xfId="0" applyNumberFormat="1" applyFont="1" applyBorder="1"/>
    <xf numFmtId="2" fontId="35" fillId="0" borderId="0" xfId="0" applyNumberFormat="1" applyFont="1"/>
    <xf numFmtId="2" fontId="31" fillId="0" borderId="0" xfId="0" applyNumberFormat="1" applyFont="1"/>
    <xf numFmtId="10" fontId="37" fillId="0" borderId="8" xfId="0" applyNumberFormat="1" applyFont="1" applyBorder="1"/>
    <xf numFmtId="2" fontId="37" fillId="0" borderId="8" xfId="0" applyNumberFormat="1" applyFont="1" applyBorder="1"/>
    <xf numFmtId="2" fontId="40" fillId="3" borderId="6" xfId="0" applyNumberFormat="1" applyFont="1" applyFill="1" applyBorder="1"/>
    <xf numFmtId="2" fontId="38" fillId="0" borderId="28" xfId="0" applyNumberFormat="1" applyFont="1" applyBorder="1"/>
    <xf numFmtId="2" fontId="41" fillId="3" borderId="2" xfId="0" applyNumberFormat="1" applyFont="1" applyFill="1" applyBorder="1"/>
    <xf numFmtId="10" fontId="33" fillId="0" borderId="2" xfId="0" applyNumberFormat="1" applyFont="1" applyBorder="1"/>
    <xf numFmtId="2" fontId="33" fillId="0" borderId="2" xfId="0" applyNumberFormat="1" applyFont="1" applyBorder="1"/>
    <xf numFmtId="10" fontId="38" fillId="0" borderId="2" xfId="0" applyNumberFormat="1" applyFont="1" applyBorder="1"/>
    <xf numFmtId="0" fontId="33" fillId="0" borderId="2" xfId="0" applyFont="1" applyBorder="1"/>
    <xf numFmtId="10" fontId="33" fillId="3" borderId="8" xfId="0" applyNumberFormat="1" applyFont="1" applyFill="1" applyBorder="1"/>
    <xf numFmtId="10" fontId="33" fillId="3" borderId="18" xfId="0" applyNumberFormat="1" applyFont="1" applyFill="1" applyBorder="1"/>
    <xf numFmtId="0" fontId="38" fillId="0" borderId="28" xfId="0" applyFont="1" applyBorder="1"/>
    <xf numFmtId="0" fontId="38" fillId="0" borderId="7" xfId="0" applyFont="1" applyBorder="1"/>
    <xf numFmtId="10" fontId="37" fillId="0" borderId="7" xfId="0" applyNumberFormat="1" applyFont="1" applyBorder="1"/>
    <xf numFmtId="0" fontId="38" fillId="3" borderId="2" xfId="0" applyFont="1" applyFill="1" applyBorder="1"/>
    <xf numFmtId="2" fontId="38" fillId="3" borderId="2" xfId="0" applyNumberFormat="1" applyFont="1" applyFill="1" applyBorder="1"/>
    <xf numFmtId="10" fontId="38" fillId="0" borderId="2" xfId="0" applyNumberFormat="1" applyFont="1" applyBorder="1" applyAlignment="1">
      <alignment horizontal="right"/>
    </xf>
    <xf numFmtId="10" fontId="37" fillId="0" borderId="2" xfId="0" applyNumberFormat="1" applyFont="1" applyBorder="1"/>
    <xf numFmtId="2" fontId="33" fillId="3" borderId="2" xfId="0" applyNumberFormat="1" applyFont="1" applyFill="1" applyBorder="1"/>
    <xf numFmtId="10" fontId="33" fillId="3" borderId="2" xfId="1" applyNumberFormat="1" applyFont="1" applyFill="1" applyBorder="1"/>
    <xf numFmtId="10" fontId="33" fillId="3" borderId="2" xfId="0" applyNumberFormat="1" applyFont="1" applyFill="1" applyBorder="1"/>
    <xf numFmtId="0" fontId="42" fillId="0" borderId="2" xfId="0" applyFont="1" applyBorder="1"/>
    <xf numFmtId="0" fontId="42" fillId="0" borderId="39" xfId="0" applyFont="1" applyBorder="1"/>
    <xf numFmtId="10" fontId="37" fillId="0" borderId="41" xfId="1" applyNumberFormat="1" applyFont="1" applyBorder="1"/>
    <xf numFmtId="0" fontId="37" fillId="0" borderId="2" xfId="0" applyFont="1" applyBorder="1"/>
    <xf numFmtId="0" fontId="33" fillId="3" borderId="8" xfId="0" applyFont="1" applyFill="1" applyBorder="1"/>
    <xf numFmtId="0" fontId="33" fillId="3" borderId="11" xfId="0" applyFont="1" applyFill="1" applyBorder="1"/>
    <xf numFmtId="0" fontId="33" fillId="3" borderId="2" xfId="0" applyFont="1" applyFill="1" applyBorder="1"/>
    <xf numFmtId="0" fontId="31" fillId="35" borderId="18" xfId="0" applyFont="1" applyFill="1" applyBorder="1" applyAlignment="1">
      <alignment wrapText="1"/>
    </xf>
    <xf numFmtId="0" fontId="33" fillId="36" borderId="6" xfId="0" applyFont="1" applyFill="1" applyBorder="1" applyAlignment="1">
      <alignment wrapText="1"/>
    </xf>
    <xf numFmtId="10" fontId="37" fillId="3" borderId="14" xfId="0" applyNumberFormat="1" applyFont="1" applyFill="1" applyBorder="1"/>
    <xf numFmtId="2" fontId="33" fillId="36" borderId="6" xfId="0" applyNumberFormat="1" applyFont="1" applyFill="1" applyBorder="1" applyAlignment="1">
      <alignment wrapText="1"/>
    </xf>
    <xf numFmtId="2" fontId="34" fillId="3" borderId="35" xfId="0" applyNumberFormat="1" applyFont="1" applyFill="1" applyBorder="1"/>
    <xf numFmtId="10" fontId="37" fillId="2" borderId="18" xfId="0" applyNumberFormat="1" applyFont="1" applyFill="1" applyBorder="1"/>
    <xf numFmtId="2" fontId="34" fillId="3" borderId="8" xfId="0" applyNumberFormat="1" applyFont="1" applyFill="1" applyBorder="1"/>
    <xf numFmtId="0" fontId="31" fillId="35" borderId="23" xfId="0" applyFont="1" applyFill="1" applyBorder="1" applyAlignment="1">
      <alignment wrapText="1"/>
    </xf>
    <xf numFmtId="0" fontId="31" fillId="35" borderId="66" xfId="0" applyFont="1" applyFill="1" applyBorder="1" applyAlignment="1">
      <alignment wrapText="1"/>
    </xf>
    <xf numFmtId="0" fontId="33" fillId="36" borderId="20" xfId="0" applyFont="1" applyFill="1" applyBorder="1" applyAlignment="1">
      <alignment wrapText="1"/>
    </xf>
    <xf numFmtId="0" fontId="33" fillId="36" borderId="21" xfId="0" applyFont="1" applyFill="1" applyBorder="1" applyAlignment="1">
      <alignment wrapText="1"/>
    </xf>
    <xf numFmtId="0" fontId="33" fillId="36" borderId="22" xfId="0" applyFont="1" applyFill="1" applyBorder="1" applyAlignment="1">
      <alignment wrapText="1"/>
    </xf>
    <xf numFmtId="2" fontId="33" fillId="36" borderId="6" xfId="0" applyNumberFormat="1" applyFont="1" applyFill="1" applyBorder="1"/>
    <xf numFmtId="39" fontId="33" fillId="3" borderId="26" xfId="0" applyNumberFormat="1" applyFont="1" applyFill="1" applyBorder="1" applyAlignment="1">
      <alignment wrapText="1"/>
    </xf>
    <xf numFmtId="0" fontId="33" fillId="35" borderId="13" xfId="0" applyFont="1" applyFill="1" applyBorder="1" applyAlignment="1">
      <alignment wrapText="1"/>
    </xf>
    <xf numFmtId="0" fontId="33" fillId="35" borderId="6" xfId="0" applyFont="1" applyFill="1" applyBorder="1" applyAlignment="1">
      <alignment wrapText="1"/>
    </xf>
    <xf numFmtId="0" fontId="33" fillId="35" borderId="25" xfId="0" applyFont="1" applyFill="1" applyBorder="1" applyAlignment="1">
      <alignment wrapText="1"/>
    </xf>
    <xf numFmtId="0" fontId="33" fillId="36" borderId="8" xfId="0" applyFont="1" applyFill="1" applyBorder="1" applyAlignment="1">
      <alignment wrapText="1"/>
    </xf>
    <xf numFmtId="2" fontId="33" fillId="35" borderId="11" xfId="0" applyNumberFormat="1" applyFont="1" applyFill="1" applyBorder="1" applyAlignment="1">
      <alignment wrapText="1"/>
    </xf>
    <xf numFmtId="2" fontId="33" fillId="36" borderId="13" xfId="0" applyNumberFormat="1" applyFont="1" applyFill="1" applyBorder="1" applyAlignment="1">
      <alignment wrapText="1"/>
    </xf>
    <xf numFmtId="2" fontId="33" fillId="36" borderId="25" xfId="0" applyNumberFormat="1" applyFont="1" applyFill="1" applyBorder="1" applyAlignment="1">
      <alignment wrapText="1"/>
    </xf>
    <xf numFmtId="2" fontId="33" fillId="35" borderId="58" xfId="0" applyNumberFormat="1" applyFont="1" applyFill="1" applyBorder="1" applyAlignment="1">
      <alignment wrapText="1"/>
    </xf>
    <xf numFmtId="2" fontId="33" fillId="36" borderId="33" xfId="0" applyNumberFormat="1" applyFont="1" applyFill="1" applyBorder="1" applyAlignment="1">
      <alignment wrapText="1"/>
    </xf>
    <xf numFmtId="2" fontId="33" fillId="36" borderId="26" xfId="0" applyNumberFormat="1" applyFont="1" applyFill="1" applyBorder="1" applyAlignment="1">
      <alignment wrapText="1"/>
    </xf>
    <xf numFmtId="0" fontId="31" fillId="35" borderId="20" xfId="0" applyFont="1" applyFill="1" applyBorder="1" applyAlignment="1">
      <alignment horizontal="right" wrapText="1"/>
    </xf>
    <xf numFmtId="2" fontId="31" fillId="35" borderId="21" xfId="0" applyNumberFormat="1" applyFont="1" applyFill="1" applyBorder="1" applyAlignment="1">
      <alignment horizontal="right" wrapText="1"/>
    </xf>
    <xf numFmtId="0" fontId="31" fillId="35" borderId="21" xfId="0" applyFont="1" applyFill="1" applyBorder="1" applyAlignment="1">
      <alignment horizontal="right" wrapText="1"/>
    </xf>
    <xf numFmtId="0" fontId="31" fillId="35" borderId="22" xfId="0" applyFont="1" applyFill="1" applyBorder="1" applyAlignment="1">
      <alignment horizontal="right" wrapText="1"/>
    </xf>
    <xf numFmtId="2" fontId="33" fillId="3" borderId="60" xfId="0" applyNumberFormat="1" applyFont="1" applyFill="1" applyBorder="1" applyAlignment="1">
      <alignment horizontal="right" wrapText="1"/>
    </xf>
    <xf numFmtId="2" fontId="33" fillId="3" borderId="26" xfId="0" applyNumberFormat="1" applyFont="1" applyFill="1" applyBorder="1" applyAlignment="1">
      <alignment horizontal="right" wrapText="1"/>
    </xf>
    <xf numFmtId="2" fontId="33" fillId="3" borderId="10" xfId="0" applyNumberFormat="1" applyFont="1" applyFill="1" applyBorder="1" applyAlignment="1">
      <alignment horizontal="right" wrapText="1"/>
    </xf>
    <xf numFmtId="2" fontId="31" fillId="2" borderId="36" xfId="0" applyNumberFormat="1" applyFont="1" applyFill="1" applyBorder="1"/>
    <xf numFmtId="10" fontId="37" fillId="2" borderId="6" xfId="0" applyNumberFormat="1" applyFont="1" applyFill="1" applyBorder="1"/>
    <xf numFmtId="10" fontId="37" fillId="2" borderId="25" xfId="0" applyNumberFormat="1" applyFont="1" applyFill="1" applyBorder="1"/>
    <xf numFmtId="2" fontId="37" fillId="2" borderId="16" xfId="0" applyNumberFormat="1" applyFont="1" applyFill="1" applyBorder="1"/>
    <xf numFmtId="10" fontId="37" fillId="2" borderId="11" xfId="0" applyNumberFormat="1" applyFont="1" applyFill="1" applyBorder="1"/>
    <xf numFmtId="2" fontId="31" fillId="35" borderId="23" xfId="0" applyNumberFormat="1" applyFont="1" applyFill="1" applyBorder="1" applyAlignment="1">
      <alignment wrapText="1"/>
    </xf>
    <xf numFmtId="2" fontId="31" fillId="35" borderId="66" xfId="0" applyNumberFormat="1" applyFont="1" applyFill="1" applyBorder="1" applyAlignment="1">
      <alignment wrapText="1"/>
    </xf>
    <xf numFmtId="2" fontId="33" fillId="36" borderId="69" xfId="0" applyNumberFormat="1" applyFont="1" applyFill="1" applyBorder="1" applyAlignment="1">
      <alignment wrapText="1"/>
    </xf>
    <xf numFmtId="2" fontId="33" fillId="36" borderId="70" xfId="0" applyNumberFormat="1" applyFont="1" applyFill="1" applyBorder="1" applyAlignment="1">
      <alignment wrapText="1"/>
    </xf>
    <xf numFmtId="2" fontId="33" fillId="36" borderId="71" xfId="0" applyNumberFormat="1" applyFont="1" applyFill="1" applyBorder="1" applyAlignment="1">
      <alignment wrapText="1"/>
    </xf>
    <xf numFmtId="2" fontId="31" fillId="35" borderId="69" xfId="0" applyNumberFormat="1" applyFont="1" applyFill="1" applyBorder="1" applyAlignment="1">
      <alignment wrapText="1"/>
    </xf>
    <xf numFmtId="2" fontId="31" fillId="35" borderId="70" xfId="0" applyNumberFormat="1" applyFont="1" applyFill="1" applyBorder="1" applyAlignment="1">
      <alignment wrapText="1"/>
    </xf>
    <xf numFmtId="2" fontId="31" fillId="35" borderId="71" xfId="0" applyNumberFormat="1" applyFont="1" applyFill="1" applyBorder="1" applyAlignment="1">
      <alignment wrapText="1"/>
    </xf>
    <xf numFmtId="2" fontId="33" fillId="36" borderId="22" xfId="0" applyNumberFormat="1" applyFont="1" applyFill="1" applyBorder="1" applyAlignment="1">
      <alignment wrapText="1"/>
    </xf>
    <xf numFmtId="10" fontId="37" fillId="2" borderId="28" xfId="0" applyNumberFormat="1" applyFont="1" applyFill="1" applyBorder="1"/>
    <xf numFmtId="2" fontId="33" fillId="36" borderId="23" xfId="0" applyNumberFormat="1" applyFont="1" applyFill="1" applyBorder="1" applyAlignment="1">
      <alignment wrapText="1"/>
    </xf>
    <xf numFmtId="2" fontId="33" fillId="36" borderId="66" xfId="0" applyNumberFormat="1" applyFont="1" applyFill="1" applyBorder="1" applyAlignment="1">
      <alignment wrapText="1"/>
    </xf>
    <xf numFmtId="2" fontId="37" fillId="3" borderId="39" xfId="0" applyNumberFormat="1" applyFont="1" applyFill="1" applyBorder="1"/>
    <xf numFmtId="2" fontId="33" fillId="36" borderId="20" xfId="0" applyNumberFormat="1" applyFont="1" applyFill="1" applyBorder="1" applyAlignment="1">
      <alignment wrapText="1"/>
    </xf>
    <xf numFmtId="2" fontId="37" fillId="3" borderId="28" xfId="0" applyNumberFormat="1" applyFont="1" applyFill="1" applyBorder="1"/>
    <xf numFmtId="10" fontId="37" fillId="3" borderId="7" xfId="0" applyNumberFormat="1" applyFont="1" applyFill="1" applyBorder="1"/>
    <xf numFmtId="10" fontId="37" fillId="2" borderId="41" xfId="0" applyNumberFormat="1" applyFont="1" applyFill="1" applyBorder="1"/>
    <xf numFmtId="2" fontId="33" fillId="36" borderId="65" xfId="0" applyNumberFormat="1" applyFont="1" applyFill="1" applyBorder="1" applyAlignment="1">
      <alignment wrapText="1"/>
    </xf>
    <xf numFmtId="2" fontId="33" fillId="3" borderId="20" xfId="0" applyNumberFormat="1" applyFont="1" applyFill="1" applyBorder="1" applyAlignment="1">
      <alignment wrapText="1"/>
    </xf>
    <xf numFmtId="2" fontId="33" fillId="3" borderId="21" xfId="0" applyNumberFormat="1" applyFont="1" applyFill="1" applyBorder="1" applyAlignment="1">
      <alignment wrapText="1"/>
    </xf>
    <xf numFmtId="2" fontId="33" fillId="3" borderId="22" xfId="0" applyNumberFormat="1" applyFont="1" applyFill="1" applyBorder="1" applyAlignment="1">
      <alignment wrapText="1"/>
    </xf>
    <xf numFmtId="2" fontId="38" fillId="0" borderId="7" xfId="0" applyNumberFormat="1" applyFont="1" applyBorder="1"/>
    <xf numFmtId="2" fontId="33" fillId="0" borderId="13" xfId="0" applyNumberFormat="1" applyFont="1" applyBorder="1"/>
    <xf numFmtId="0" fontId="31" fillId="2" borderId="2" xfId="0" applyFont="1" applyFill="1" applyBorder="1"/>
    <xf numFmtId="0" fontId="35" fillId="2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0" fontId="34" fillId="3" borderId="3" xfId="0" applyFont="1" applyFill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2" fontId="35" fillId="2" borderId="2" xfId="2" applyNumberFormat="1" applyFont="1" applyFill="1" applyBorder="1" applyAlignment="1">
      <alignment horizontal="left" vertical="center"/>
    </xf>
    <xf numFmtId="0" fontId="35" fillId="2" borderId="28" xfId="0" applyFont="1" applyFill="1" applyBorder="1" applyAlignment="1">
      <alignment horizontal="left" vertical="center"/>
    </xf>
    <xf numFmtId="0" fontId="38" fillId="0" borderId="2" xfId="0" applyFont="1" applyBorder="1"/>
    <xf numFmtId="0" fontId="32" fillId="0" borderId="2" xfId="0" applyFont="1" applyBorder="1" applyAlignment="1">
      <alignment horizontal="left"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_April06 - March 07 ex ECGC;" xfId="2" xr:uid="{00000000-0005-0000-0000-00001B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1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workbookViewId="0">
      <pane ySplit="3" topLeftCell="A76" activePane="bottomLeft" state="frozen"/>
      <selection pane="bottomLeft" activeCell="E83" sqref="E83"/>
    </sheetView>
  </sheetViews>
  <sheetFormatPr defaultRowHeight="15" x14ac:dyDescent="0.25"/>
  <cols>
    <col min="1" max="1" width="37.42578125" customWidth="1"/>
    <col min="2" max="2" width="15.7109375" bestFit="1" customWidth="1"/>
    <col min="3" max="3" width="18" bestFit="1" customWidth="1"/>
    <col min="4" max="4" width="16.5703125" bestFit="1" customWidth="1"/>
    <col min="5" max="5" width="15.7109375" customWidth="1"/>
    <col min="6" max="6" width="18" bestFit="1" customWidth="1"/>
    <col min="7" max="8" width="16.5703125" bestFit="1" customWidth="1"/>
    <col min="9" max="9" width="15.7109375" bestFit="1" customWidth="1"/>
  </cols>
  <sheetData>
    <row r="1" spans="1:18" ht="15" customHeight="1" x14ac:dyDescent="0.25">
      <c r="A1" s="424" t="s">
        <v>82</v>
      </c>
      <c r="B1" s="425"/>
      <c r="C1" s="425"/>
      <c r="D1" s="425"/>
      <c r="E1" s="425"/>
      <c r="F1" s="425"/>
      <c r="G1" s="425"/>
      <c r="H1" s="425"/>
      <c r="I1" s="426"/>
      <c r="J1" s="17"/>
      <c r="K1" s="17"/>
      <c r="L1" s="17"/>
      <c r="M1" s="17"/>
      <c r="N1" s="17"/>
      <c r="O1" s="17"/>
      <c r="P1" s="17"/>
      <c r="Q1" s="17"/>
      <c r="R1" s="17"/>
    </row>
    <row r="2" spans="1:18" ht="19.5" customHeight="1" x14ac:dyDescent="0.25">
      <c r="A2" s="427"/>
      <c r="B2" s="428"/>
      <c r="C2" s="428"/>
      <c r="D2" s="428"/>
      <c r="E2" s="428"/>
      <c r="F2" s="428"/>
      <c r="G2" s="428"/>
      <c r="H2" s="428"/>
      <c r="I2" s="429"/>
      <c r="J2" s="18"/>
      <c r="K2" s="18"/>
      <c r="L2" s="18"/>
      <c r="M2" s="18"/>
      <c r="N2" s="18"/>
      <c r="O2" s="18"/>
      <c r="P2" s="18"/>
      <c r="Q2" s="18"/>
      <c r="R2" s="18"/>
    </row>
    <row r="3" spans="1:18" ht="56.25" x14ac:dyDescent="0.25">
      <c r="A3" s="76"/>
      <c r="B3" s="25" t="s">
        <v>48</v>
      </c>
      <c r="C3" s="25" t="s">
        <v>49</v>
      </c>
      <c r="D3" s="25" t="s">
        <v>50</v>
      </c>
      <c r="E3" s="25" t="s">
        <v>51</v>
      </c>
      <c r="F3" s="77" t="s">
        <v>80</v>
      </c>
      <c r="G3" s="26" t="s">
        <v>13</v>
      </c>
      <c r="H3" s="27" t="s">
        <v>14</v>
      </c>
      <c r="I3" s="28" t="s">
        <v>15</v>
      </c>
    </row>
    <row r="4" spans="1:18" ht="28.5" x14ac:dyDescent="0.45">
      <c r="A4" s="255" t="s">
        <v>62</v>
      </c>
      <c r="B4" s="348"/>
      <c r="C4" s="348"/>
      <c r="D4" s="348"/>
      <c r="E4" s="348"/>
      <c r="F4" s="348"/>
      <c r="G4" s="349"/>
      <c r="H4" s="349"/>
      <c r="I4" s="348"/>
    </row>
    <row r="5" spans="1:18" ht="21.75" thickBot="1" x14ac:dyDescent="0.4">
      <c r="A5" s="414" t="s">
        <v>71</v>
      </c>
      <c r="B5" s="260">
        <v>0</v>
      </c>
      <c r="C5" s="261">
        <v>48.23</v>
      </c>
      <c r="D5" s="261">
        <v>0</v>
      </c>
      <c r="E5" s="261">
        <v>0</v>
      </c>
      <c r="F5" s="260">
        <f>B5+C5+D5+E5</f>
        <v>48.23</v>
      </c>
      <c r="G5" s="262">
        <f>(F5-F6)/F6</f>
        <v>2.7533073929961085</v>
      </c>
      <c r="H5" s="350">
        <f>F5/$F$76</f>
        <v>1.6802161601748009E-3</v>
      </c>
      <c r="I5" s="351">
        <f>F5-F6</f>
        <v>35.379999999999995</v>
      </c>
    </row>
    <row r="6" spans="1:18" ht="21.75" thickBot="1" x14ac:dyDescent="0.4">
      <c r="A6" s="354" t="s">
        <v>35</v>
      </c>
      <c r="B6" s="162">
        <v>0</v>
      </c>
      <c r="C6" s="130">
        <v>12.85</v>
      </c>
      <c r="D6" s="204">
        <v>0</v>
      </c>
      <c r="E6" s="130">
        <v>0</v>
      </c>
      <c r="F6" s="162">
        <f t="shared" ref="F6:F40" si="0">B6+C6+D6+E6</f>
        <v>12.85</v>
      </c>
      <c r="G6" s="352"/>
      <c r="H6" s="353"/>
      <c r="I6" s="354"/>
    </row>
    <row r="7" spans="1:18" ht="21.75" thickBot="1" x14ac:dyDescent="0.4">
      <c r="A7" s="415" t="s">
        <v>19</v>
      </c>
      <c r="B7" s="193">
        <v>352</v>
      </c>
      <c r="C7" s="193">
        <v>776.71</v>
      </c>
      <c r="D7" s="193">
        <v>204.83</v>
      </c>
      <c r="E7" s="355">
        <v>82.18</v>
      </c>
      <c r="F7" s="271">
        <f>B7+C7+D7+E7</f>
        <v>1415.72</v>
      </c>
      <c r="G7" s="269">
        <f>(F7-F8)/F8</f>
        <v>-8.4675131845272956E-3</v>
      </c>
      <c r="H7" s="269">
        <f>F7/$F$76</f>
        <v>4.9320249269804467E-2</v>
      </c>
      <c r="I7" s="233">
        <f>F7-F8</f>
        <v>-12.089999999999918</v>
      </c>
    </row>
    <row r="8" spans="1:18" ht="21.75" thickBot="1" x14ac:dyDescent="0.4">
      <c r="A8" s="416" t="s">
        <v>16</v>
      </c>
      <c r="B8" s="356">
        <v>308.88</v>
      </c>
      <c r="C8" s="356">
        <v>759.42</v>
      </c>
      <c r="D8" s="164">
        <v>266.02</v>
      </c>
      <c r="E8" s="165">
        <v>93.49</v>
      </c>
      <c r="F8" s="132">
        <f t="shared" si="0"/>
        <v>1427.81</v>
      </c>
      <c r="G8" s="357"/>
      <c r="H8" s="274"/>
      <c r="I8" s="266"/>
    </row>
    <row r="9" spans="1:18" ht="21.75" thickBot="1" x14ac:dyDescent="0.4">
      <c r="A9" s="415" t="s">
        <v>23</v>
      </c>
      <c r="B9" s="193">
        <v>9.99</v>
      </c>
      <c r="C9" s="193">
        <v>150.94</v>
      </c>
      <c r="D9" s="95">
        <v>0</v>
      </c>
      <c r="E9" s="193">
        <v>70.239999999999995</v>
      </c>
      <c r="F9" s="268">
        <f t="shared" si="0"/>
        <v>231.17000000000002</v>
      </c>
      <c r="G9" s="269">
        <f t="shared" ref="G9:G41" si="1">(F9-F10)/F10</f>
        <v>0.20677594487366871</v>
      </c>
      <c r="H9" s="269">
        <f>F9/$F$76</f>
        <v>8.0534018193574291E-3</v>
      </c>
      <c r="I9" s="233">
        <f>F9-F10</f>
        <v>39.609999999999985</v>
      </c>
    </row>
    <row r="10" spans="1:18" ht="21.75" thickBot="1" x14ac:dyDescent="0.4">
      <c r="A10" s="416" t="s">
        <v>16</v>
      </c>
      <c r="B10" s="356">
        <v>6.08</v>
      </c>
      <c r="C10" s="356">
        <v>138.96</v>
      </c>
      <c r="D10" s="358">
        <v>0</v>
      </c>
      <c r="E10" s="356">
        <v>46.52</v>
      </c>
      <c r="F10" s="130">
        <f t="shared" si="0"/>
        <v>191.56000000000003</v>
      </c>
      <c r="G10" s="274"/>
      <c r="H10" s="274"/>
      <c r="I10" s="266"/>
    </row>
    <row r="11" spans="1:18" ht="21.75" thickBot="1" x14ac:dyDescent="0.4">
      <c r="A11" s="415" t="s">
        <v>20</v>
      </c>
      <c r="B11" s="141">
        <v>146.63999999999999</v>
      </c>
      <c r="C11" s="116">
        <v>52.6</v>
      </c>
      <c r="D11" s="116">
        <v>-5.6</v>
      </c>
      <c r="E11" s="116">
        <v>1.25</v>
      </c>
      <c r="F11" s="311">
        <f t="shared" si="0"/>
        <v>194.89</v>
      </c>
      <c r="G11" s="269">
        <f t="shared" si="1"/>
        <v>0.25963029989658731</v>
      </c>
      <c r="H11" s="269">
        <f>F11/$F$76</f>
        <v>6.7894946600967647E-3</v>
      </c>
      <c r="I11" s="233">
        <f>F11-F12</f>
        <v>40.169999999999987</v>
      </c>
    </row>
    <row r="12" spans="1:18" ht="21.75" thickBot="1" x14ac:dyDescent="0.4">
      <c r="A12" s="416" t="s">
        <v>16</v>
      </c>
      <c r="B12" s="119">
        <v>125.42</v>
      </c>
      <c r="C12" s="119">
        <v>27.57</v>
      </c>
      <c r="D12" s="119">
        <v>0</v>
      </c>
      <c r="E12" s="119">
        <v>1.73</v>
      </c>
      <c r="F12" s="130">
        <f t="shared" si="0"/>
        <v>154.72</v>
      </c>
      <c r="G12" s="264"/>
      <c r="H12" s="264"/>
      <c r="I12" s="266"/>
    </row>
    <row r="13" spans="1:18" ht="21.75" thickBot="1" x14ac:dyDescent="0.4">
      <c r="A13" s="414" t="s">
        <v>69</v>
      </c>
      <c r="B13" s="124">
        <v>0.03</v>
      </c>
      <c r="C13" s="124">
        <v>20.94</v>
      </c>
      <c r="D13" s="124">
        <v>0</v>
      </c>
      <c r="E13" s="124">
        <v>0</v>
      </c>
      <c r="F13" s="268">
        <f t="shared" si="0"/>
        <v>20.970000000000002</v>
      </c>
      <c r="G13" s="272">
        <f t="shared" si="1"/>
        <v>-0.76841524019878515</v>
      </c>
      <c r="H13" s="272">
        <f>F13/$F$76</f>
        <v>7.3054391206439108E-4</v>
      </c>
      <c r="I13" s="233">
        <f>F13-F14</f>
        <v>-69.58</v>
      </c>
    </row>
    <row r="14" spans="1:18" ht="21.75" thickBot="1" x14ac:dyDescent="0.4">
      <c r="A14" s="416" t="s">
        <v>16</v>
      </c>
      <c r="B14" s="359">
        <v>0</v>
      </c>
      <c r="C14" s="129">
        <v>90.55</v>
      </c>
      <c r="D14" s="359">
        <v>0</v>
      </c>
      <c r="E14" s="119">
        <v>0</v>
      </c>
      <c r="F14" s="130">
        <f t="shared" si="0"/>
        <v>90.55</v>
      </c>
      <c r="G14" s="265"/>
      <c r="H14" s="265"/>
      <c r="I14" s="266"/>
    </row>
    <row r="15" spans="1:18" s="1" customFormat="1" ht="21.75" thickBot="1" x14ac:dyDescent="0.4">
      <c r="A15" s="415" t="s">
        <v>75</v>
      </c>
      <c r="B15" s="123">
        <v>3.13</v>
      </c>
      <c r="C15" s="133">
        <v>38.83</v>
      </c>
      <c r="D15" s="133">
        <v>0</v>
      </c>
      <c r="E15" s="133">
        <v>0</v>
      </c>
      <c r="F15" s="82">
        <f>B15+C15+D15+E15</f>
        <v>41.96</v>
      </c>
      <c r="G15" s="360">
        <f t="shared" ref="G15" si="2">(F15-F16)/F16</f>
        <v>0.1944207230287503</v>
      </c>
      <c r="H15" s="360">
        <f>F15/$F$76</f>
        <v>1.461784575594747E-3</v>
      </c>
      <c r="I15" s="175">
        <f>F15-F16</f>
        <v>6.8299999999999983</v>
      </c>
    </row>
    <row r="16" spans="1:18" ht="21.75" thickBot="1" x14ac:dyDescent="0.4">
      <c r="A16" s="416" t="s">
        <v>16</v>
      </c>
      <c r="B16" s="122">
        <v>0.45</v>
      </c>
      <c r="C16" s="361">
        <v>34.68</v>
      </c>
      <c r="D16" s="131">
        <v>0</v>
      </c>
      <c r="E16" s="131">
        <v>0</v>
      </c>
      <c r="F16" s="130">
        <f>B16+C16+D16+E16</f>
        <v>35.130000000000003</v>
      </c>
      <c r="G16" s="265"/>
      <c r="H16" s="265"/>
      <c r="I16" s="266"/>
    </row>
    <row r="17" spans="1:9" ht="21.75" thickBot="1" x14ac:dyDescent="0.4">
      <c r="A17" s="417" t="s">
        <v>21</v>
      </c>
      <c r="B17" s="362">
        <v>40.69</v>
      </c>
      <c r="C17" s="163">
        <v>133.38</v>
      </c>
      <c r="D17" s="163">
        <v>0.04</v>
      </c>
      <c r="E17" s="363">
        <v>10.19</v>
      </c>
      <c r="F17" s="319">
        <f t="shared" si="0"/>
        <v>184.29999999999998</v>
      </c>
      <c r="G17" s="272">
        <f t="shared" si="1"/>
        <v>0.28485778025655339</v>
      </c>
      <c r="H17" s="269">
        <f>F17/$F$76</f>
        <v>6.4205647588682522E-3</v>
      </c>
      <c r="I17" s="233">
        <f>F17-F18</f>
        <v>40.860000000000014</v>
      </c>
    </row>
    <row r="18" spans="1:9" ht="21.75" thickBot="1" x14ac:dyDescent="0.4">
      <c r="A18" s="416" t="s">
        <v>16</v>
      </c>
      <c r="B18" s="364">
        <v>27.34</v>
      </c>
      <c r="C18" s="365">
        <v>101.24</v>
      </c>
      <c r="D18" s="365">
        <v>4.54</v>
      </c>
      <c r="E18" s="366">
        <v>10.32</v>
      </c>
      <c r="F18" s="367">
        <f t="shared" si="0"/>
        <v>143.43999999999997</v>
      </c>
      <c r="G18" s="274"/>
      <c r="H18" s="264"/>
      <c r="I18" s="266"/>
    </row>
    <row r="19" spans="1:9" ht="21.75" thickBot="1" x14ac:dyDescent="0.4">
      <c r="A19" s="415" t="s">
        <v>70</v>
      </c>
      <c r="B19" s="116">
        <v>0.15</v>
      </c>
      <c r="C19" s="116">
        <v>9.57</v>
      </c>
      <c r="D19" s="116">
        <v>0</v>
      </c>
      <c r="E19" s="116">
        <v>6.49</v>
      </c>
      <c r="F19" s="268">
        <f t="shared" si="0"/>
        <v>16.21</v>
      </c>
      <c r="G19" s="269">
        <f t="shared" si="1"/>
        <v>0.67631851085832484</v>
      </c>
      <c r="H19" s="269">
        <f>F19/$F$76</f>
        <v>5.6471706316470096E-4</v>
      </c>
      <c r="I19" s="233">
        <f>F19-F20</f>
        <v>6.5400000000000009</v>
      </c>
    </row>
    <row r="20" spans="1:9" ht="21.75" thickBot="1" x14ac:dyDescent="0.4">
      <c r="A20" s="416" t="s">
        <v>16</v>
      </c>
      <c r="B20" s="119">
        <v>7.15</v>
      </c>
      <c r="C20" s="119">
        <v>0.01</v>
      </c>
      <c r="D20" s="119">
        <v>0</v>
      </c>
      <c r="E20" s="119">
        <v>2.5099999999999998</v>
      </c>
      <c r="F20" s="130">
        <f t="shared" si="0"/>
        <v>9.67</v>
      </c>
      <c r="G20" s="274"/>
      <c r="H20" s="274"/>
      <c r="I20" s="266"/>
    </row>
    <row r="21" spans="1:9" ht="21.75" thickBot="1" x14ac:dyDescent="0.4">
      <c r="A21" s="415" t="s">
        <v>55</v>
      </c>
      <c r="B21" s="151">
        <v>344.76</v>
      </c>
      <c r="C21" s="151">
        <v>339.61</v>
      </c>
      <c r="D21" s="154">
        <v>0</v>
      </c>
      <c r="E21" s="80">
        <v>20.27</v>
      </c>
      <c r="F21" s="268">
        <f>B21+C21+D21+E21</f>
        <v>704.64</v>
      </c>
      <c r="G21" s="269">
        <f t="shared" si="1"/>
        <v>5.7224306076518926E-2</v>
      </c>
      <c r="H21" s="269">
        <f>F21/$F$76</f>
        <v>2.4547947648881852E-2</v>
      </c>
      <c r="I21" s="233">
        <f>F21-F22</f>
        <v>38.139999999999873</v>
      </c>
    </row>
    <row r="22" spans="1:9" ht="21.75" thickBot="1" x14ac:dyDescent="0.4">
      <c r="A22" s="416" t="s">
        <v>16</v>
      </c>
      <c r="B22" s="113">
        <v>290.35000000000002</v>
      </c>
      <c r="C22" s="113">
        <v>359.57</v>
      </c>
      <c r="D22" s="368">
        <v>0</v>
      </c>
      <c r="E22" s="113">
        <v>16.579999999999998</v>
      </c>
      <c r="F22" s="130">
        <f>B22+C22+D22+E22</f>
        <v>666.50000000000011</v>
      </c>
      <c r="G22" s="274"/>
      <c r="H22" s="274"/>
      <c r="I22" s="266"/>
    </row>
    <row r="23" spans="1:9" ht="21.75" thickBot="1" x14ac:dyDescent="0.4">
      <c r="A23" s="417" t="s">
        <v>56</v>
      </c>
      <c r="B23" s="369">
        <v>304.77</v>
      </c>
      <c r="C23" s="370">
        <v>1254.01</v>
      </c>
      <c r="D23" s="370">
        <v>-0.06</v>
      </c>
      <c r="E23" s="371">
        <v>94.38</v>
      </c>
      <c r="F23" s="319">
        <f t="shared" si="0"/>
        <v>1653.1</v>
      </c>
      <c r="G23" s="269">
        <f t="shared" si="1"/>
        <v>0.16830157742975077</v>
      </c>
      <c r="H23" s="269">
        <f>F23/$F$76</f>
        <v>5.7589992419344045E-2</v>
      </c>
      <c r="I23" s="233">
        <f>F23-F24</f>
        <v>238.1400000000001</v>
      </c>
    </row>
    <row r="24" spans="1:9" ht="21.75" thickBot="1" x14ac:dyDescent="0.4">
      <c r="A24" s="416" t="s">
        <v>16</v>
      </c>
      <c r="B24" s="372">
        <v>596.91999999999996</v>
      </c>
      <c r="C24" s="372">
        <v>689.03</v>
      </c>
      <c r="D24" s="372">
        <v>19.11</v>
      </c>
      <c r="E24" s="372">
        <v>109.9</v>
      </c>
      <c r="F24" s="130">
        <f t="shared" si="0"/>
        <v>1414.9599999999998</v>
      </c>
      <c r="G24" s="274"/>
      <c r="H24" s="274"/>
      <c r="I24" s="266"/>
    </row>
    <row r="25" spans="1:9" ht="21.75" thickBot="1" x14ac:dyDescent="0.4">
      <c r="A25" s="415" t="s">
        <v>57</v>
      </c>
      <c r="B25" s="370">
        <v>85.43</v>
      </c>
      <c r="C25" s="370">
        <v>589.52</v>
      </c>
      <c r="D25" s="370">
        <v>127.03</v>
      </c>
      <c r="E25" s="370">
        <v>2.31</v>
      </c>
      <c r="F25" s="268">
        <f t="shared" si="0"/>
        <v>804.29</v>
      </c>
      <c r="G25" s="269">
        <f t="shared" si="1"/>
        <v>0.85997409925535373</v>
      </c>
      <c r="H25" s="269">
        <f>F25/$F$76</f>
        <v>2.8019511828052887E-2</v>
      </c>
      <c r="I25" s="233">
        <f>F25-F26</f>
        <v>371.87</v>
      </c>
    </row>
    <row r="26" spans="1:9" ht="21.75" thickBot="1" x14ac:dyDescent="0.4">
      <c r="A26" s="416" t="s">
        <v>16</v>
      </c>
      <c r="B26" s="356">
        <v>73.77</v>
      </c>
      <c r="C26" s="356">
        <v>296.64</v>
      </c>
      <c r="D26" s="356">
        <v>59.56</v>
      </c>
      <c r="E26" s="356">
        <v>2.4500000000000002</v>
      </c>
      <c r="F26" s="130">
        <f t="shared" si="0"/>
        <v>432.41999999999996</v>
      </c>
      <c r="G26" s="274"/>
      <c r="H26" s="274"/>
      <c r="I26" s="266"/>
    </row>
    <row r="27" spans="1:9" ht="21.75" thickBot="1" x14ac:dyDescent="0.4">
      <c r="A27" s="415" t="s">
        <v>54</v>
      </c>
      <c r="B27" s="373">
        <v>21.06</v>
      </c>
      <c r="C27" s="373">
        <v>30.77</v>
      </c>
      <c r="D27" s="373">
        <v>0</v>
      </c>
      <c r="E27" s="373">
        <v>0</v>
      </c>
      <c r="F27" s="268">
        <f t="shared" si="0"/>
        <v>51.83</v>
      </c>
      <c r="G27" s="269">
        <f t="shared" si="1"/>
        <v>0.77865477007549755</v>
      </c>
      <c r="H27" s="269">
        <f>F27/$F$76</f>
        <v>1.8056314240485162E-3</v>
      </c>
      <c r="I27" s="233">
        <f>F27-F28</f>
        <v>22.689999999999998</v>
      </c>
    </row>
    <row r="28" spans="1:9" ht="21.75" thickBot="1" x14ac:dyDescent="0.4">
      <c r="A28" s="418" t="s">
        <v>16</v>
      </c>
      <c r="B28" s="374">
        <v>19.09</v>
      </c>
      <c r="C28" s="358">
        <v>10.050000000000001</v>
      </c>
      <c r="D28" s="358">
        <v>0</v>
      </c>
      <c r="E28" s="375">
        <v>0</v>
      </c>
      <c r="F28" s="148">
        <f t="shared" si="0"/>
        <v>29.14</v>
      </c>
      <c r="G28" s="274"/>
      <c r="H28" s="274"/>
      <c r="I28" s="266"/>
    </row>
    <row r="29" spans="1:9" ht="21.75" thickBot="1" x14ac:dyDescent="0.4">
      <c r="A29" s="415" t="s">
        <v>76</v>
      </c>
      <c r="B29" s="116">
        <v>14.67</v>
      </c>
      <c r="C29" s="116">
        <v>135.91999999999999</v>
      </c>
      <c r="D29" s="116">
        <v>0</v>
      </c>
      <c r="E29" s="116">
        <v>7.16</v>
      </c>
      <c r="F29" s="268">
        <f t="shared" si="0"/>
        <v>157.74999999999997</v>
      </c>
      <c r="G29" s="269">
        <f t="shared" si="1"/>
        <v>0.32329502558510159</v>
      </c>
      <c r="H29" s="269">
        <f>F29/$F$76</f>
        <v>5.4956271877996026E-3</v>
      </c>
      <c r="I29" s="233">
        <f>F29-F30</f>
        <v>38.539999999999964</v>
      </c>
    </row>
    <row r="30" spans="1:9" ht="21.75" thickBot="1" x14ac:dyDescent="0.4">
      <c r="A30" s="416" t="s">
        <v>16</v>
      </c>
      <c r="B30" s="119">
        <v>10.46</v>
      </c>
      <c r="C30" s="119">
        <v>108.75</v>
      </c>
      <c r="D30" s="119">
        <v>0</v>
      </c>
      <c r="E30" s="119">
        <v>0</v>
      </c>
      <c r="F30" s="130">
        <f t="shared" si="0"/>
        <v>119.21000000000001</v>
      </c>
      <c r="G30" s="274"/>
      <c r="H30" s="274"/>
      <c r="I30" s="266"/>
    </row>
    <row r="31" spans="1:9" ht="21.75" thickBot="1" x14ac:dyDescent="0.4">
      <c r="A31" s="415" t="s">
        <v>25</v>
      </c>
      <c r="B31" s="376">
        <v>3.3</v>
      </c>
      <c r="C31" s="376">
        <v>21.18</v>
      </c>
      <c r="D31" s="376">
        <v>0</v>
      </c>
      <c r="E31" s="376">
        <v>0</v>
      </c>
      <c r="F31" s="268">
        <f t="shared" si="0"/>
        <v>24.48</v>
      </c>
      <c r="G31" s="269">
        <f t="shared" si="1"/>
        <v>1.0658227848101267</v>
      </c>
      <c r="H31" s="269">
        <f>F31/$F$76</f>
        <v>8.5282379434126329E-4</v>
      </c>
      <c r="I31" s="233">
        <f>F31-F32</f>
        <v>12.63</v>
      </c>
    </row>
    <row r="32" spans="1:9" ht="21.75" thickBot="1" x14ac:dyDescent="0.4">
      <c r="A32" s="416" t="s">
        <v>16</v>
      </c>
      <c r="B32" s="377">
        <v>1.01</v>
      </c>
      <c r="C32" s="378">
        <v>10.84</v>
      </c>
      <c r="D32" s="378">
        <v>0</v>
      </c>
      <c r="E32" s="168">
        <v>0</v>
      </c>
      <c r="F32" s="148">
        <f t="shared" si="0"/>
        <v>11.85</v>
      </c>
      <c r="G32" s="264"/>
      <c r="H32" s="264"/>
      <c r="I32" s="266"/>
    </row>
    <row r="33" spans="1:35" ht="21.75" thickBot="1" x14ac:dyDescent="0.4">
      <c r="A33" s="415" t="s">
        <v>58</v>
      </c>
      <c r="B33" s="379">
        <v>933.29</v>
      </c>
      <c r="C33" s="380">
        <v>1273.76</v>
      </c>
      <c r="D33" s="381">
        <v>865.79</v>
      </c>
      <c r="E33" s="382">
        <v>2.93</v>
      </c>
      <c r="F33" s="268">
        <f t="shared" si="0"/>
        <v>3075.77</v>
      </c>
      <c r="G33" s="269">
        <f t="shared" si="1"/>
        <v>-0.10595878266430246</v>
      </c>
      <c r="H33" s="272">
        <f>F33/$F$76</f>
        <v>0.10715236282357138</v>
      </c>
      <c r="I33" s="233">
        <f>F33-F34</f>
        <v>-364.52999999999975</v>
      </c>
    </row>
    <row r="34" spans="1:35" ht="21.75" thickBot="1" x14ac:dyDescent="0.4">
      <c r="A34" s="416" t="s">
        <v>16</v>
      </c>
      <c r="B34" s="383">
        <v>858.69</v>
      </c>
      <c r="C34" s="384">
        <v>1860.77</v>
      </c>
      <c r="D34" s="385">
        <v>717.53</v>
      </c>
      <c r="E34" s="385">
        <v>3.31</v>
      </c>
      <c r="F34" s="136">
        <f t="shared" si="0"/>
        <v>3440.2999999999997</v>
      </c>
      <c r="G34" s="274"/>
      <c r="H34" s="274"/>
      <c r="I34" s="266"/>
    </row>
    <row r="35" spans="1:35" s="1" customFormat="1" ht="21.75" thickBot="1" x14ac:dyDescent="0.4">
      <c r="A35" s="415" t="s">
        <v>28</v>
      </c>
      <c r="B35" s="126">
        <v>1268.28</v>
      </c>
      <c r="C35" s="126">
        <v>3760.87</v>
      </c>
      <c r="D35" s="126">
        <v>660.2</v>
      </c>
      <c r="E35" s="386">
        <v>8.25</v>
      </c>
      <c r="F35" s="268">
        <f t="shared" si="0"/>
        <v>5697.5999999999995</v>
      </c>
      <c r="G35" s="387">
        <f t="shared" si="1"/>
        <v>0.22621063981353728</v>
      </c>
      <c r="H35" s="388">
        <f>F35/$F$76</f>
        <v>0.19849055762413323</v>
      </c>
      <c r="I35" s="389">
        <f>F35-F36</f>
        <v>1051.0899999999992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s="1" customFormat="1" ht="21.75" thickBot="1" x14ac:dyDescent="0.4">
      <c r="A36" s="416" t="s">
        <v>16</v>
      </c>
      <c r="B36" s="129">
        <v>1257.5</v>
      </c>
      <c r="C36" s="129">
        <v>2736.2</v>
      </c>
      <c r="D36" s="129">
        <v>643.73</v>
      </c>
      <c r="E36" s="129">
        <v>9.08</v>
      </c>
      <c r="F36" s="130">
        <f t="shared" si="0"/>
        <v>4646.51</v>
      </c>
      <c r="G36" s="274"/>
      <c r="H36" s="274"/>
      <c r="I36" s="26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s="1" customFormat="1" ht="21.75" thickBot="1" x14ac:dyDescent="0.4">
      <c r="A37" s="415" t="s">
        <v>30</v>
      </c>
      <c r="B37" s="146">
        <v>849.62</v>
      </c>
      <c r="C37" s="146">
        <v>1465.16</v>
      </c>
      <c r="D37" s="146">
        <v>81.03</v>
      </c>
      <c r="E37" s="146">
        <v>3.65</v>
      </c>
      <c r="F37" s="268">
        <f t="shared" si="0"/>
        <v>2399.4600000000005</v>
      </c>
      <c r="G37" s="387">
        <f t="shared" si="1"/>
        <v>7.2432287476535656E-2</v>
      </c>
      <c r="H37" s="390">
        <f>F37/$F$76</f>
        <v>8.3591363626229084E-2</v>
      </c>
      <c r="I37" s="175">
        <f>F37-F38</f>
        <v>162.06000000000085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1" customFormat="1" ht="21.75" thickBot="1" x14ac:dyDescent="0.4">
      <c r="A38" s="416" t="s">
        <v>16</v>
      </c>
      <c r="B38" s="129">
        <v>829.4</v>
      </c>
      <c r="C38" s="129">
        <v>1356.11</v>
      </c>
      <c r="D38" s="129">
        <v>48.02</v>
      </c>
      <c r="E38" s="129">
        <v>3.87</v>
      </c>
      <c r="F38" s="130">
        <f t="shared" si="0"/>
        <v>2237.3999999999996</v>
      </c>
      <c r="G38" s="264"/>
      <c r="H38" s="274"/>
      <c r="I38" s="26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21.75" thickBot="1" x14ac:dyDescent="0.4">
      <c r="A39" s="417" t="s">
        <v>59</v>
      </c>
      <c r="B39" s="391">
        <v>0.14000000000000001</v>
      </c>
      <c r="C39" s="214">
        <v>0</v>
      </c>
      <c r="D39" s="214">
        <v>0</v>
      </c>
      <c r="E39" s="392">
        <v>0</v>
      </c>
      <c r="F39" s="319">
        <f t="shared" si="0"/>
        <v>0.14000000000000001</v>
      </c>
      <c r="G39" s="269">
        <f t="shared" si="1"/>
        <v>1.8</v>
      </c>
      <c r="H39" s="269">
        <f>F39/$F$76</f>
        <v>4.8772602617555911E-6</v>
      </c>
      <c r="I39" s="233">
        <f>F39-F40</f>
        <v>9.0000000000000011E-2</v>
      </c>
    </row>
    <row r="40" spans="1:35" ht="21.75" thickBot="1" x14ac:dyDescent="0.4">
      <c r="A40" s="416" t="s">
        <v>16</v>
      </c>
      <c r="B40" s="393">
        <v>0.05</v>
      </c>
      <c r="C40" s="394">
        <v>0</v>
      </c>
      <c r="D40" s="394">
        <v>0</v>
      </c>
      <c r="E40" s="395">
        <v>0</v>
      </c>
      <c r="F40" s="130">
        <f t="shared" si="0"/>
        <v>0.05</v>
      </c>
      <c r="G40" s="264"/>
      <c r="H40" s="274"/>
      <c r="I40" s="266"/>
    </row>
    <row r="41" spans="1:35" ht="21.75" thickBot="1" x14ac:dyDescent="0.4">
      <c r="A41" s="415" t="s">
        <v>18</v>
      </c>
      <c r="B41" s="396">
        <v>46.76</v>
      </c>
      <c r="C41" s="397">
        <v>436</v>
      </c>
      <c r="D41" s="397">
        <v>522.34</v>
      </c>
      <c r="E41" s="398">
        <v>37.08</v>
      </c>
      <c r="F41" s="268">
        <f>B41+C41+D41+E41</f>
        <v>1042.18</v>
      </c>
      <c r="G41" s="269">
        <f t="shared" si="1"/>
        <v>0.33317129955355435</v>
      </c>
      <c r="H41" s="269">
        <f>F41/$F$76</f>
        <v>3.6307022139974589E-2</v>
      </c>
      <c r="I41" s="233">
        <f>F41-F42</f>
        <v>260.45000000000005</v>
      </c>
    </row>
    <row r="42" spans="1:35" ht="21.75" thickBot="1" x14ac:dyDescent="0.4">
      <c r="A42" s="416" t="s">
        <v>16</v>
      </c>
      <c r="B42" s="393">
        <v>42.95</v>
      </c>
      <c r="C42" s="394">
        <v>392.26</v>
      </c>
      <c r="D42" s="394">
        <v>310.07</v>
      </c>
      <c r="E42" s="399">
        <v>36.450000000000003</v>
      </c>
      <c r="F42" s="162">
        <f>B42+C42+D42+E42</f>
        <v>781.73</v>
      </c>
      <c r="G42" s="265"/>
      <c r="H42" s="274"/>
      <c r="I42" s="266"/>
    </row>
    <row r="43" spans="1:35" ht="21.75" thickBot="1" x14ac:dyDescent="0.4">
      <c r="A43" s="415" t="s">
        <v>60</v>
      </c>
      <c r="B43" s="396">
        <v>122.11</v>
      </c>
      <c r="C43" s="397">
        <v>109.48</v>
      </c>
      <c r="D43" s="397">
        <v>0</v>
      </c>
      <c r="E43" s="398">
        <v>2.39</v>
      </c>
      <c r="F43" s="271">
        <f>B43+C43+D43+E43</f>
        <v>233.98</v>
      </c>
      <c r="G43" s="387">
        <f t="shared" ref="G43" si="3">(F43-F44)/F44</f>
        <v>0.12560735074806362</v>
      </c>
      <c r="H43" s="400">
        <f>F43/$F$76</f>
        <v>8.1512954003255221E-3</v>
      </c>
      <c r="I43" s="175">
        <f>F43-F44</f>
        <v>26.109999999999985</v>
      </c>
    </row>
    <row r="44" spans="1:35" ht="21.75" thickBot="1" x14ac:dyDescent="0.4">
      <c r="A44" s="418" t="s">
        <v>16</v>
      </c>
      <c r="B44" s="401">
        <v>109.92</v>
      </c>
      <c r="C44" s="218">
        <v>96.39</v>
      </c>
      <c r="D44" s="218">
        <v>0</v>
      </c>
      <c r="E44" s="402">
        <v>1.56</v>
      </c>
      <c r="F44" s="121">
        <f>B44+C44+D44+E44</f>
        <v>207.87</v>
      </c>
      <c r="G44" s="274"/>
      <c r="H44" s="286"/>
      <c r="I44" s="403"/>
    </row>
    <row r="45" spans="1:35" ht="21.75" thickBot="1" x14ac:dyDescent="0.4">
      <c r="A45" s="417" t="s">
        <v>24</v>
      </c>
      <c r="B45" s="110">
        <v>154.80000000000001</v>
      </c>
      <c r="C45" s="397">
        <v>238.05</v>
      </c>
      <c r="D45" s="397">
        <v>0</v>
      </c>
      <c r="E45" s="398">
        <v>0.82</v>
      </c>
      <c r="F45" s="268">
        <f t="shared" ref="F45:F54" si="4">B45+C45+D45+E45</f>
        <v>393.67</v>
      </c>
      <c r="G45" s="387">
        <f t="shared" ref="G45" si="5">(F45-F46)/F46</f>
        <v>0.44270165280170048</v>
      </c>
      <c r="H45" s="387">
        <f>F45/$F$76</f>
        <v>1.371450748032374E-2</v>
      </c>
      <c r="I45" s="175">
        <f>F45-F46</f>
        <v>120.80000000000001</v>
      </c>
      <c r="J45" s="23"/>
    </row>
    <row r="46" spans="1:35" ht="21.75" thickBot="1" x14ac:dyDescent="0.4">
      <c r="A46" s="416" t="s">
        <v>16</v>
      </c>
      <c r="B46" s="404">
        <v>69.42</v>
      </c>
      <c r="C46" s="218">
        <v>202.88</v>
      </c>
      <c r="D46" s="218">
        <v>0</v>
      </c>
      <c r="E46" s="399">
        <v>0.56999999999999995</v>
      </c>
      <c r="F46" s="130">
        <f t="shared" si="4"/>
        <v>272.87</v>
      </c>
      <c r="G46" s="264"/>
      <c r="H46" s="264"/>
      <c r="I46" s="405"/>
    </row>
    <row r="47" spans="1:35" ht="21.75" thickBot="1" x14ac:dyDescent="0.4">
      <c r="A47" s="415" t="s">
        <v>61</v>
      </c>
      <c r="B47" s="110">
        <v>0.42</v>
      </c>
      <c r="C47" s="397">
        <v>0.01</v>
      </c>
      <c r="D47" s="397">
        <v>0</v>
      </c>
      <c r="E47" s="110">
        <v>0.4</v>
      </c>
      <c r="F47" s="267">
        <f t="shared" si="4"/>
        <v>0.83000000000000007</v>
      </c>
      <c r="G47" s="387">
        <f t="shared" ref="G47" si="6">(F47-F48)/F48</f>
        <v>0.72916666666666685</v>
      </c>
      <c r="H47" s="387">
        <f>F47/$F$76</f>
        <v>2.8915185837551006E-5</v>
      </c>
      <c r="I47" s="175">
        <f>F47-F48</f>
        <v>0.35000000000000009</v>
      </c>
    </row>
    <row r="48" spans="1:35" ht="21.75" thickBot="1" x14ac:dyDescent="0.4">
      <c r="A48" s="416" t="s">
        <v>16</v>
      </c>
      <c r="B48" s="404">
        <v>0.06</v>
      </c>
      <c r="C48" s="394">
        <v>0</v>
      </c>
      <c r="D48" s="394">
        <v>0</v>
      </c>
      <c r="E48" s="399">
        <v>0.42</v>
      </c>
      <c r="F48" s="162">
        <f t="shared" si="4"/>
        <v>0.48</v>
      </c>
      <c r="G48" s="406"/>
      <c r="H48" s="406"/>
      <c r="I48" s="266"/>
    </row>
    <row r="49" spans="1:9" ht="21.75" thickBot="1" x14ac:dyDescent="0.4">
      <c r="A49" s="415" t="s">
        <v>17</v>
      </c>
      <c r="B49" s="396">
        <v>88.5</v>
      </c>
      <c r="C49" s="397">
        <v>385.36</v>
      </c>
      <c r="D49" s="397">
        <v>0</v>
      </c>
      <c r="E49" s="245">
        <v>128.49</v>
      </c>
      <c r="F49" s="271">
        <f t="shared" si="4"/>
        <v>602.35</v>
      </c>
      <c r="G49" s="407">
        <f t="shared" ref="G49" si="7">(F49-F50)/F50</f>
        <v>0.25557593696585651</v>
      </c>
      <c r="H49" s="390">
        <f>F49/$F$76</f>
        <v>2.0984412276203429E-2</v>
      </c>
      <c r="I49" s="175">
        <f>F49-F50</f>
        <v>122.61000000000001</v>
      </c>
    </row>
    <row r="50" spans="1:9" ht="21.75" thickBot="1" x14ac:dyDescent="0.4">
      <c r="A50" s="416" t="s">
        <v>16</v>
      </c>
      <c r="B50" s="408">
        <v>259.27</v>
      </c>
      <c r="C50" s="408">
        <v>107.68</v>
      </c>
      <c r="D50" s="408">
        <v>0</v>
      </c>
      <c r="E50" s="408">
        <v>112.79</v>
      </c>
      <c r="F50" s="162">
        <f t="shared" si="4"/>
        <v>479.74</v>
      </c>
      <c r="G50" s="274"/>
      <c r="H50" s="274"/>
      <c r="I50" s="266"/>
    </row>
    <row r="51" spans="1:9" ht="21.75" thickBot="1" x14ac:dyDescent="0.4">
      <c r="A51" s="415" t="s">
        <v>29</v>
      </c>
      <c r="B51" s="244">
        <v>643.36</v>
      </c>
      <c r="C51" s="214">
        <v>1959.41</v>
      </c>
      <c r="D51" s="214">
        <v>186.69</v>
      </c>
      <c r="E51" s="245">
        <v>5.45</v>
      </c>
      <c r="F51" s="271">
        <f t="shared" si="4"/>
        <v>2794.91</v>
      </c>
      <c r="G51" s="387">
        <f t="shared" ref="G51" si="8">(F51-F52)/F52</f>
        <v>-2.8428506373644625E-2</v>
      </c>
      <c r="H51" s="390">
        <f>F51/$F$76</f>
        <v>9.7367881987023702E-2</v>
      </c>
      <c r="I51" s="175">
        <f>F51-F52</f>
        <v>-81.779999999999745</v>
      </c>
    </row>
    <row r="52" spans="1:9" ht="21.75" thickBot="1" x14ac:dyDescent="0.4">
      <c r="A52" s="416" t="s">
        <v>16</v>
      </c>
      <c r="B52" s="409">
        <v>568.39</v>
      </c>
      <c r="C52" s="410">
        <v>1984.42</v>
      </c>
      <c r="D52" s="410">
        <v>318.14</v>
      </c>
      <c r="E52" s="411">
        <v>5.74</v>
      </c>
      <c r="F52" s="162">
        <f t="shared" si="4"/>
        <v>2876.6899999999996</v>
      </c>
      <c r="G52" s="274"/>
      <c r="H52" s="274"/>
      <c r="I52" s="266"/>
    </row>
    <row r="53" spans="1:9" ht="21.75" thickBot="1" x14ac:dyDescent="0.4">
      <c r="A53" s="415" t="s">
        <v>22</v>
      </c>
      <c r="B53" s="244">
        <v>57.49</v>
      </c>
      <c r="C53" s="99">
        <v>38.82</v>
      </c>
      <c r="D53" s="214">
        <v>0</v>
      </c>
      <c r="E53" s="245">
        <v>0.23</v>
      </c>
      <c r="F53" s="271">
        <f t="shared" si="4"/>
        <v>96.54</v>
      </c>
      <c r="G53" s="387">
        <f t="shared" ref="G53" si="9">(F53-F54)/F54</f>
        <v>0.31186302486750922</v>
      </c>
      <c r="H53" s="390">
        <f>F53/$F$76</f>
        <v>3.3632193262134627E-3</v>
      </c>
      <c r="I53" s="175">
        <f>F53-F54</f>
        <v>22.950000000000003</v>
      </c>
    </row>
    <row r="54" spans="1:9" ht="21.75" thickBot="1" x14ac:dyDescent="0.4">
      <c r="A54" s="416" t="s">
        <v>16</v>
      </c>
      <c r="B54" s="408">
        <v>46.54</v>
      </c>
      <c r="C54" s="218">
        <v>26.93</v>
      </c>
      <c r="D54" s="408">
        <v>0</v>
      </c>
      <c r="E54" s="408">
        <v>0.12</v>
      </c>
      <c r="F54" s="162">
        <f t="shared" si="4"/>
        <v>73.59</v>
      </c>
      <c r="G54" s="264"/>
      <c r="H54" s="274"/>
      <c r="I54" s="266"/>
    </row>
    <row r="55" spans="1:9" ht="21" x14ac:dyDescent="0.35">
      <c r="A55" s="419" t="s">
        <v>65</v>
      </c>
      <c r="B55" s="412">
        <f>SUM(B5,B7,B9,B11,B13,B15,B17,B19,B21,B23,B25,B27,B29,B31,B33,B35,B37,B39,B41,B43,B45,B47,B49,B51,B53)</f>
        <v>5491.3899999999994</v>
      </c>
      <c r="C55" s="412">
        <f t="shared" ref="C55:F55" si="10">SUM(C5,C7,C9,C11,C13,C15,C17,C19,C21,C23,C25,C27,C29,C31,C33,C35,C37,C39,C41,C43,C45,C47,C49,C51,C53)</f>
        <v>13269.13</v>
      </c>
      <c r="D55" s="412">
        <f t="shared" si="10"/>
        <v>2642.29</v>
      </c>
      <c r="E55" s="412">
        <f t="shared" si="10"/>
        <v>484.15999999999997</v>
      </c>
      <c r="F55" s="412">
        <f t="shared" si="10"/>
        <v>21886.969999999998</v>
      </c>
      <c r="G55" s="340">
        <f>(F55-F56)/F56</f>
        <v>0.10780612885330984</v>
      </c>
      <c r="H55" s="283">
        <f>F55/$F$76</f>
        <v>0.76248892165169113</v>
      </c>
      <c r="I55" s="233">
        <f>F55-F56</f>
        <v>2129.9299999999967</v>
      </c>
    </row>
    <row r="56" spans="1:9" ht="21" x14ac:dyDescent="0.35">
      <c r="A56" s="416" t="s">
        <v>26</v>
      </c>
      <c r="B56" s="342">
        <f>SUM(B6,B8,B10,B12,B14,B16,B18,B20,B22,B24,B26,B28,B30,B32,B34,B36,B38,B40,B42,B44,B46,B48,B50,B52,B54)</f>
        <v>5509.1100000000006</v>
      </c>
      <c r="C56" s="342">
        <f t="shared" ref="C56:F56" si="11">SUM(C6,C8,C10,C12,C14,C16,C18,C20,C22,C24,C26,C28,C30,C32,C34,C36,C38,C40,C42,C44,C46,C48,C50,C52,C54)</f>
        <v>11403.8</v>
      </c>
      <c r="D56" s="342">
        <f t="shared" si="11"/>
        <v>2386.7199999999998</v>
      </c>
      <c r="E56" s="342">
        <f t="shared" si="11"/>
        <v>457.40999999999997</v>
      </c>
      <c r="F56" s="342">
        <f t="shared" si="11"/>
        <v>19757.04</v>
      </c>
      <c r="G56" s="332"/>
      <c r="H56" s="332"/>
      <c r="I56" s="333"/>
    </row>
    <row r="57" spans="1:9" ht="21" x14ac:dyDescent="0.35">
      <c r="A57" s="419" t="s">
        <v>27</v>
      </c>
      <c r="B57" s="334">
        <f>(B55-B56)/B56</f>
        <v>-3.216490503911006E-3</v>
      </c>
      <c r="C57" s="334">
        <f t="shared" ref="C57:F57" si="12">(C55-C56)/C56</f>
        <v>0.16357091495817183</v>
      </c>
      <c r="D57" s="334">
        <f t="shared" si="12"/>
        <v>0.10708000938526521</v>
      </c>
      <c r="E57" s="334">
        <f t="shared" si="12"/>
        <v>5.8481449902713104E-2</v>
      </c>
      <c r="F57" s="334">
        <f t="shared" si="12"/>
        <v>0.10780612885330984</v>
      </c>
      <c r="G57" s="332"/>
      <c r="H57" s="332"/>
      <c r="I57" s="333"/>
    </row>
    <row r="58" spans="1:9" ht="21" x14ac:dyDescent="0.35">
      <c r="A58" s="255" t="s">
        <v>31</v>
      </c>
      <c r="B58" s="335"/>
      <c r="C58" s="335"/>
      <c r="D58" s="335"/>
      <c r="E58" s="335"/>
      <c r="F58" s="335"/>
      <c r="G58" s="332"/>
      <c r="H58" s="332"/>
      <c r="I58" s="333"/>
    </row>
    <row r="59" spans="1:9" ht="21.75" thickBot="1" x14ac:dyDescent="0.4">
      <c r="A59" s="420" t="s">
        <v>68</v>
      </c>
      <c r="B59" s="260">
        <v>136.75</v>
      </c>
      <c r="C59" s="260">
        <v>187.18</v>
      </c>
      <c r="D59" s="260">
        <v>0</v>
      </c>
      <c r="E59" s="260">
        <v>0</v>
      </c>
      <c r="F59" s="261">
        <f t="shared" ref="F59:F68" si="13">B59+C59+D59+E59</f>
        <v>323.93</v>
      </c>
      <c r="G59" s="262">
        <f t="shared" ref="G59" si="14">(F59-F60)/F60</f>
        <v>0.76192548273048688</v>
      </c>
      <c r="H59" s="262">
        <f>F59/$F$76</f>
        <v>1.1284935118503489E-2</v>
      </c>
      <c r="I59" s="233">
        <f>F59-F60</f>
        <v>140.08000000000001</v>
      </c>
    </row>
    <row r="60" spans="1:9" ht="21.75" thickBot="1" x14ac:dyDescent="0.4">
      <c r="A60" s="418" t="s">
        <v>16</v>
      </c>
      <c r="B60" s="89">
        <v>85.78</v>
      </c>
      <c r="C60" s="89">
        <v>98.07</v>
      </c>
      <c r="D60" s="89">
        <v>0</v>
      </c>
      <c r="E60" s="89">
        <v>0</v>
      </c>
      <c r="F60" s="261">
        <f t="shared" si="13"/>
        <v>183.85</v>
      </c>
      <c r="G60" s="274"/>
      <c r="H60" s="274"/>
      <c r="I60" s="266"/>
    </row>
    <row r="61" spans="1:9" ht="21.75" thickBot="1" x14ac:dyDescent="0.4">
      <c r="A61" s="420" t="s">
        <v>32</v>
      </c>
      <c r="B61" s="267">
        <v>823.67</v>
      </c>
      <c r="C61" s="267">
        <v>284.77999999999997</v>
      </c>
      <c r="D61" s="267">
        <v>2.59</v>
      </c>
      <c r="E61" s="267">
        <v>21.73</v>
      </c>
      <c r="F61" s="261">
        <f t="shared" si="13"/>
        <v>1132.7699999999998</v>
      </c>
      <c r="G61" s="269">
        <f t="shared" ref="G61:G73" si="15">(F61-F62)/F62</f>
        <v>0.33099510028552276</v>
      </c>
      <c r="H61" s="269">
        <f>F61/$F$76</f>
        <v>3.9462957905063427E-2</v>
      </c>
      <c r="I61" s="233">
        <f>F61-F62</f>
        <v>281.69999999999982</v>
      </c>
    </row>
    <row r="62" spans="1:9" ht="21.75" thickBot="1" x14ac:dyDescent="0.4">
      <c r="A62" s="418" t="s">
        <v>16</v>
      </c>
      <c r="B62" s="89">
        <v>625.41</v>
      </c>
      <c r="C62" s="89">
        <v>198.43</v>
      </c>
      <c r="D62" s="89">
        <v>10.36</v>
      </c>
      <c r="E62" s="89">
        <v>16.87</v>
      </c>
      <c r="F62" s="261">
        <f t="shared" si="13"/>
        <v>851.06999999999994</v>
      </c>
      <c r="G62" s="274"/>
      <c r="H62" s="274"/>
      <c r="I62" s="266"/>
    </row>
    <row r="63" spans="1:9" ht="21.75" thickBot="1" x14ac:dyDescent="0.4">
      <c r="A63" s="415" t="s">
        <v>79</v>
      </c>
      <c r="B63" s="267">
        <v>164.8</v>
      </c>
      <c r="C63" s="267">
        <v>147.82</v>
      </c>
      <c r="D63" s="267">
        <v>0</v>
      </c>
      <c r="E63" s="267">
        <v>0.49</v>
      </c>
      <c r="F63" s="261">
        <f t="shared" si="13"/>
        <v>313.11</v>
      </c>
      <c r="G63" s="269">
        <f t="shared" si="15"/>
        <v>0.12370801033591741</v>
      </c>
      <c r="H63" s="269">
        <f>F63/$F$76</f>
        <v>1.090799257541638E-2</v>
      </c>
      <c r="I63" s="233">
        <f>F63-F64</f>
        <v>34.470000000000027</v>
      </c>
    </row>
    <row r="64" spans="1:9" ht="21.75" thickBot="1" x14ac:dyDescent="0.4">
      <c r="A64" s="418" t="s">
        <v>16</v>
      </c>
      <c r="B64" s="89">
        <v>144.66</v>
      </c>
      <c r="C64" s="89">
        <v>133.65</v>
      </c>
      <c r="D64" s="89">
        <v>0</v>
      </c>
      <c r="E64" s="89">
        <v>0.33</v>
      </c>
      <c r="F64" s="261">
        <f t="shared" si="13"/>
        <v>278.64</v>
      </c>
      <c r="G64" s="274"/>
      <c r="H64" s="274"/>
      <c r="I64" s="266"/>
    </row>
    <row r="65" spans="1:9" ht="21.75" thickBot="1" x14ac:dyDescent="0.4">
      <c r="A65" s="415" t="s">
        <v>33</v>
      </c>
      <c r="B65" s="267">
        <v>447.26</v>
      </c>
      <c r="C65" s="267">
        <v>144.75</v>
      </c>
      <c r="D65" s="267">
        <v>0</v>
      </c>
      <c r="E65" s="267">
        <v>0.05</v>
      </c>
      <c r="F65" s="261">
        <f t="shared" si="13"/>
        <v>592.05999999999995</v>
      </c>
      <c r="G65" s="269">
        <f t="shared" si="15"/>
        <v>0.29934600359917479</v>
      </c>
      <c r="H65" s="269">
        <f>F65/$F$76</f>
        <v>2.0625933646964391E-2</v>
      </c>
      <c r="I65" s="233">
        <f>F65-F66</f>
        <v>136.39999999999998</v>
      </c>
    </row>
    <row r="66" spans="1:9" ht="21.75" thickBot="1" x14ac:dyDescent="0.4">
      <c r="A66" s="418" t="s">
        <v>16</v>
      </c>
      <c r="B66" s="278">
        <v>376.21</v>
      </c>
      <c r="C66" s="278">
        <v>76.97</v>
      </c>
      <c r="D66" s="278">
        <v>2.48</v>
      </c>
      <c r="E66" s="278">
        <v>0</v>
      </c>
      <c r="F66" s="261">
        <f t="shared" si="13"/>
        <v>455.65999999999997</v>
      </c>
      <c r="G66" s="265"/>
      <c r="H66" s="265"/>
      <c r="I66" s="266"/>
    </row>
    <row r="67" spans="1:9" ht="21.75" thickBot="1" x14ac:dyDescent="0.4">
      <c r="A67" s="415" t="s">
        <v>77</v>
      </c>
      <c r="B67" s="413">
        <v>6.18</v>
      </c>
      <c r="C67" s="280">
        <v>0.03</v>
      </c>
      <c r="D67" s="280">
        <v>0</v>
      </c>
      <c r="E67" s="280">
        <v>0</v>
      </c>
      <c r="F67" s="261">
        <f t="shared" si="13"/>
        <v>6.21</v>
      </c>
      <c r="G67" s="269" t="e">
        <f>(F67-F68)/F68</f>
        <v>#DIV/0!</v>
      </c>
      <c r="H67" s="269">
        <f>F67/F76</f>
        <v>2.1634133018215871E-4</v>
      </c>
      <c r="I67" s="233">
        <f>F67-F68</f>
        <v>6.21</v>
      </c>
    </row>
    <row r="68" spans="1:9" ht="21.75" thickBot="1" x14ac:dyDescent="0.4">
      <c r="A68" s="418" t="s">
        <v>16</v>
      </c>
      <c r="B68" s="89">
        <v>0</v>
      </c>
      <c r="C68" s="89">
        <v>0</v>
      </c>
      <c r="D68" s="197">
        <v>0</v>
      </c>
      <c r="E68" s="89">
        <v>0</v>
      </c>
      <c r="F68" s="261">
        <f t="shared" si="13"/>
        <v>0</v>
      </c>
      <c r="G68" s="274"/>
      <c r="H68" s="274"/>
      <c r="I68" s="266"/>
    </row>
    <row r="69" spans="1:9" ht="21.75" thickBot="1" x14ac:dyDescent="0.4">
      <c r="A69" s="421" t="s">
        <v>34</v>
      </c>
      <c r="B69" s="267">
        <v>554.20000000000005</v>
      </c>
      <c r="C69" s="267">
        <v>329.89</v>
      </c>
      <c r="D69" s="267">
        <v>293.94</v>
      </c>
      <c r="E69" s="267">
        <v>54.88</v>
      </c>
      <c r="F69" s="311">
        <f t="shared" ref="F69:F72" si="16">B69+C69+D69+E69</f>
        <v>1232.9100000000001</v>
      </c>
      <c r="G69" s="327">
        <f t="shared" si="15"/>
        <v>0.43240040430797122</v>
      </c>
      <c r="H69" s="327">
        <f>F69/$F$76</f>
        <v>4.2951592495150612E-2</v>
      </c>
      <c r="I69" s="284">
        <f>F69-F70</f>
        <v>372.18000000000006</v>
      </c>
    </row>
    <row r="70" spans="1:9" ht="21.75" thickBot="1" x14ac:dyDescent="0.4">
      <c r="A70" s="418" t="s">
        <v>35</v>
      </c>
      <c r="B70" s="89">
        <v>423.27</v>
      </c>
      <c r="C70" s="89">
        <v>302.22000000000003</v>
      </c>
      <c r="D70" s="89">
        <v>85.11</v>
      </c>
      <c r="E70" s="89">
        <v>50.13</v>
      </c>
      <c r="F70" s="136">
        <f t="shared" si="16"/>
        <v>860.73</v>
      </c>
      <c r="G70" s="274"/>
      <c r="H70" s="274"/>
      <c r="I70" s="266"/>
    </row>
    <row r="71" spans="1:9" ht="21.75" thickBot="1" x14ac:dyDescent="0.4">
      <c r="A71" s="415" t="s">
        <v>63</v>
      </c>
      <c r="B71" s="267">
        <v>2784.23</v>
      </c>
      <c r="C71" s="267">
        <v>421.77</v>
      </c>
      <c r="D71" s="267">
        <v>2.0099999999999998</v>
      </c>
      <c r="E71" s="267">
        <v>8.67</v>
      </c>
      <c r="F71" s="268">
        <f t="shared" si="16"/>
        <v>3216.6800000000003</v>
      </c>
      <c r="G71" s="269">
        <f t="shared" si="15"/>
        <v>0.3423191840958788</v>
      </c>
      <c r="H71" s="269">
        <f>F71/$F$76</f>
        <v>0.11206132527702839</v>
      </c>
      <c r="I71" s="233">
        <f>F71-F72</f>
        <v>820.32000000000016</v>
      </c>
    </row>
    <row r="72" spans="1:9" ht="21.75" thickBot="1" x14ac:dyDescent="0.4">
      <c r="A72" s="418" t="s">
        <v>35</v>
      </c>
      <c r="B72" s="89">
        <v>2216.42</v>
      </c>
      <c r="C72" s="89">
        <v>170.27</v>
      </c>
      <c r="D72" s="89">
        <v>0</v>
      </c>
      <c r="E72" s="89">
        <v>9.67</v>
      </c>
      <c r="F72" s="136">
        <f t="shared" si="16"/>
        <v>2396.36</v>
      </c>
      <c r="G72" s="274"/>
      <c r="H72" s="274"/>
      <c r="I72" s="266"/>
    </row>
    <row r="73" spans="1:9" ht="21" x14ac:dyDescent="0.35">
      <c r="A73" s="422" t="s">
        <v>36</v>
      </c>
      <c r="B73" s="330">
        <f t="shared" ref="B73:F74" si="17">SUM(B59,B61,B63,B65,B67,B69,B71)</f>
        <v>4917.09</v>
      </c>
      <c r="C73" s="330">
        <f t="shared" si="17"/>
        <v>1516.2199999999998</v>
      </c>
      <c r="D73" s="330">
        <f t="shared" si="17"/>
        <v>298.53999999999996</v>
      </c>
      <c r="E73" s="330">
        <f t="shared" si="17"/>
        <v>85.820000000000007</v>
      </c>
      <c r="F73" s="330">
        <f t="shared" si="17"/>
        <v>6817.67</v>
      </c>
      <c r="G73" s="283">
        <f t="shared" si="15"/>
        <v>0.35639664087571216</v>
      </c>
      <c r="H73" s="283">
        <f>F73/$F$76</f>
        <v>0.23751107834830884</v>
      </c>
      <c r="I73" s="233">
        <f>F73-F74</f>
        <v>1791.3600000000006</v>
      </c>
    </row>
    <row r="74" spans="1:9" ht="21" x14ac:dyDescent="0.35">
      <c r="A74" s="416" t="s">
        <v>26</v>
      </c>
      <c r="B74" s="342">
        <f t="shared" si="17"/>
        <v>3871.75</v>
      </c>
      <c r="C74" s="342">
        <f t="shared" si="17"/>
        <v>979.61</v>
      </c>
      <c r="D74" s="342">
        <f t="shared" si="17"/>
        <v>97.95</v>
      </c>
      <c r="E74" s="342">
        <f t="shared" si="17"/>
        <v>77</v>
      </c>
      <c r="F74" s="342">
        <f t="shared" si="17"/>
        <v>5026.3099999999995</v>
      </c>
      <c r="G74" s="347"/>
      <c r="H74" s="347"/>
      <c r="I74" s="345"/>
    </row>
    <row r="75" spans="1:9" ht="21" x14ac:dyDescent="0.35">
      <c r="A75" s="419" t="s">
        <v>27</v>
      </c>
      <c r="B75" s="334">
        <f t="shared" ref="B75:F75" si="18">(B73-B74)/B74</f>
        <v>0.26999160586298188</v>
      </c>
      <c r="C75" s="334">
        <f t="shared" si="18"/>
        <v>0.54777921826032783</v>
      </c>
      <c r="D75" s="334">
        <f t="shared" si="18"/>
        <v>2.0478815722307298</v>
      </c>
      <c r="E75" s="334">
        <f t="shared" si="18"/>
        <v>0.11454545454545464</v>
      </c>
      <c r="F75" s="334">
        <f t="shared" si="18"/>
        <v>0.35639664087571216</v>
      </c>
      <c r="G75" s="332"/>
      <c r="H75" s="332"/>
      <c r="I75" s="333"/>
    </row>
    <row r="76" spans="1:9" ht="21" x14ac:dyDescent="0.35">
      <c r="A76" s="351" t="s">
        <v>41</v>
      </c>
      <c r="B76" s="233">
        <f>B73+B55</f>
        <v>10408.48</v>
      </c>
      <c r="C76" s="233">
        <f t="shared" ref="C76:F76" si="19">C73+C55</f>
        <v>14785.349999999999</v>
      </c>
      <c r="D76" s="233">
        <f t="shared" si="19"/>
        <v>2940.83</v>
      </c>
      <c r="E76" s="233">
        <f t="shared" si="19"/>
        <v>569.98</v>
      </c>
      <c r="F76" s="233">
        <f t="shared" si="19"/>
        <v>28704.639999999999</v>
      </c>
      <c r="G76" s="344">
        <f t="shared" ref="G76" si="20">(F76-F77)/F77</f>
        <v>0.15822275842450681</v>
      </c>
      <c r="H76" s="344">
        <f>F76/$F$76</f>
        <v>1</v>
      </c>
      <c r="I76" s="233">
        <f>F76-F77</f>
        <v>3921.2900000000009</v>
      </c>
    </row>
    <row r="77" spans="1:9" ht="21" x14ac:dyDescent="0.35">
      <c r="A77" s="416" t="s">
        <v>26</v>
      </c>
      <c r="B77" s="345">
        <f>B56+B74</f>
        <v>9380.86</v>
      </c>
      <c r="C77" s="345">
        <f t="shared" ref="C77:F77" si="21">C56+C74</f>
        <v>12383.41</v>
      </c>
      <c r="D77" s="345">
        <f t="shared" si="21"/>
        <v>2484.6699999999996</v>
      </c>
      <c r="E77" s="345">
        <f t="shared" si="21"/>
        <v>534.41</v>
      </c>
      <c r="F77" s="345">
        <f t="shared" si="21"/>
        <v>24783.35</v>
      </c>
      <c r="G77" s="332"/>
      <c r="H77" s="332"/>
      <c r="I77" s="333"/>
    </row>
    <row r="78" spans="1:9" ht="21" x14ac:dyDescent="0.35">
      <c r="A78" s="423" t="s">
        <v>27</v>
      </c>
      <c r="B78" s="344">
        <f>(B76-B77)/B77</f>
        <v>0.109544327492362</v>
      </c>
      <c r="C78" s="344">
        <f t="shared" ref="C78:E78" si="22">(C76-C77)/C77</f>
        <v>0.19396434423151609</v>
      </c>
      <c r="D78" s="344">
        <f t="shared" si="22"/>
        <v>0.18358977248487743</v>
      </c>
      <c r="E78" s="344">
        <f t="shared" si="22"/>
        <v>6.65593832450741E-2</v>
      </c>
      <c r="F78" s="344">
        <f>(F76-F77)/F77</f>
        <v>0.15822275842450681</v>
      </c>
      <c r="G78" s="332"/>
      <c r="H78" s="332"/>
      <c r="I78" s="333"/>
    </row>
    <row r="79" spans="1:9" ht="21" x14ac:dyDescent="0.35">
      <c r="A79" s="255" t="s">
        <v>42</v>
      </c>
      <c r="B79" s="344">
        <f>B76/$F$76</f>
        <v>0.36260618492341307</v>
      </c>
      <c r="C79" s="344">
        <f t="shared" ref="C79:F79" si="23">C76/$F$76</f>
        <v>0.51508571436534301</v>
      </c>
      <c r="D79" s="344">
        <f t="shared" si="23"/>
        <v>0.10245138068270496</v>
      </c>
      <c r="E79" s="344">
        <f t="shared" si="23"/>
        <v>1.985672002853894E-2</v>
      </c>
      <c r="F79" s="344">
        <f t="shared" si="23"/>
        <v>1</v>
      </c>
      <c r="G79" s="332"/>
      <c r="H79" s="332"/>
      <c r="I79" s="333"/>
    </row>
    <row r="80" spans="1:9" ht="21" x14ac:dyDescent="0.35">
      <c r="A80" s="416" t="s">
        <v>43</v>
      </c>
      <c r="B80" s="347">
        <f>B77/$F$77</f>
        <v>0.3785146075893695</v>
      </c>
      <c r="C80" s="347">
        <f>C77/$F$77</f>
        <v>0.49966650997544726</v>
      </c>
      <c r="D80" s="347">
        <f>D77/$F$77</f>
        <v>0.10025561516098509</v>
      </c>
      <c r="E80" s="347">
        <f>E77/$F$77</f>
        <v>2.1563267274198203E-2</v>
      </c>
      <c r="F80" s="347">
        <f>F77/$F$77</f>
        <v>1</v>
      </c>
      <c r="G80" s="332"/>
      <c r="H80" s="332"/>
      <c r="I80" s="333"/>
    </row>
    <row r="81" spans="1:9" ht="18.75" x14ac:dyDescent="0.3">
      <c r="A81" s="61"/>
      <c r="B81" s="61"/>
      <c r="C81" s="61"/>
      <c r="D81" s="61"/>
      <c r="E81" s="61"/>
      <c r="F81" s="61"/>
      <c r="G81" s="61"/>
      <c r="H81" s="61"/>
      <c r="I81" s="61"/>
    </row>
    <row r="82" spans="1:9" ht="21" x14ac:dyDescent="0.35">
      <c r="A82" s="75" t="s">
        <v>44</v>
      </c>
      <c r="B82" s="61"/>
      <c r="C82" s="61"/>
      <c r="D82" s="61"/>
      <c r="E82" s="61"/>
      <c r="F82" s="61"/>
      <c r="G82" s="61"/>
      <c r="H82" s="61"/>
      <c r="I82" s="61"/>
    </row>
    <row r="83" spans="1:9" s="20" customFormat="1" ht="18.75" x14ac:dyDescent="0.3">
      <c r="A83" s="15" t="s">
        <v>66</v>
      </c>
      <c r="B83" s="15"/>
      <c r="C83" s="15"/>
      <c r="D83" s="15"/>
      <c r="E83" s="15"/>
      <c r="F83" s="15"/>
      <c r="G83" s="15"/>
      <c r="H83" s="15"/>
      <c r="I83" s="15"/>
    </row>
    <row r="84" spans="1:9" s="20" customFormat="1" ht="18.75" x14ac:dyDescent="0.3">
      <c r="A84" s="15" t="s">
        <v>67</v>
      </c>
      <c r="B84" s="15"/>
      <c r="C84" s="15"/>
      <c r="D84" s="15"/>
      <c r="E84" s="15"/>
      <c r="F84" s="15"/>
      <c r="G84" s="15"/>
      <c r="H84" s="15"/>
      <c r="I84" s="15"/>
    </row>
    <row r="85" spans="1:9" ht="18.75" x14ac:dyDescent="0.3">
      <c r="A85" s="15" t="s">
        <v>74</v>
      </c>
      <c r="B85" s="61"/>
      <c r="C85" s="61"/>
      <c r="D85" s="61"/>
      <c r="E85" s="61"/>
      <c r="F85" s="61"/>
      <c r="G85" s="61"/>
      <c r="H85" s="61"/>
      <c r="I85" s="61"/>
    </row>
    <row r="86" spans="1:9" ht="18.75" x14ac:dyDescent="0.3">
      <c r="A86" s="15" t="s">
        <v>72</v>
      </c>
      <c r="B86" s="61"/>
      <c r="C86" s="61"/>
      <c r="D86" s="61"/>
      <c r="E86" s="61"/>
      <c r="F86" s="61"/>
      <c r="G86" s="61"/>
      <c r="H86" s="61"/>
      <c r="I86" s="61"/>
    </row>
    <row r="87" spans="1:9" ht="18.75" x14ac:dyDescent="0.3">
      <c r="A87" s="15" t="s">
        <v>78</v>
      </c>
      <c r="B87" s="61"/>
      <c r="C87" s="61"/>
      <c r="D87" s="61"/>
      <c r="E87" s="61"/>
      <c r="F87" s="61"/>
      <c r="G87" s="61"/>
      <c r="H87" s="61"/>
      <c r="I87" s="61"/>
    </row>
  </sheetData>
  <mergeCells count="1">
    <mergeCell ref="A1:I2"/>
  </mergeCells>
  <pageMargins left="0.7" right="0.7" top="0.75" bottom="0.75" header="0.3" footer="0.3"/>
  <pageSetup paperSize="9" scale="45" orientation="portrait" r:id="rId1"/>
  <ignoredErrors>
    <ignoredError sqref="G71 G37 G29 G55 G13 G19 G31 G47 G49 G5:I5 G15 G39 G33 G59 G67 G5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workbookViewId="0">
      <pane ySplit="4" topLeftCell="A20" activePane="bottomLeft" state="frozen"/>
      <selection pane="bottomLeft" activeCell="E26" sqref="E26"/>
    </sheetView>
  </sheetViews>
  <sheetFormatPr defaultRowHeight="15" x14ac:dyDescent="0.25"/>
  <cols>
    <col min="1" max="1" width="32.7109375" style="19" customWidth="1"/>
    <col min="2" max="2" width="18" style="19" bestFit="1" customWidth="1"/>
    <col min="3" max="3" width="14.140625" style="19" customWidth="1"/>
    <col min="4" max="4" width="17.140625" style="19" customWidth="1"/>
    <col min="5" max="5" width="18" style="19" bestFit="1" customWidth="1"/>
    <col min="6" max="7" width="16.5703125" style="19" bestFit="1" customWidth="1"/>
    <col min="8" max="8" width="16.140625" style="19" customWidth="1"/>
    <col min="9" max="16384" width="9.140625" style="19"/>
  </cols>
  <sheetData>
    <row r="1" spans="1:8" x14ac:dyDescent="0.25">
      <c r="A1" s="430" t="s">
        <v>83</v>
      </c>
      <c r="B1" s="430"/>
      <c r="C1" s="430"/>
      <c r="D1" s="430"/>
      <c r="E1" s="430"/>
      <c r="F1" s="430"/>
      <c r="G1" s="430"/>
      <c r="H1" s="430"/>
    </row>
    <row r="2" spans="1:8" ht="18" customHeight="1" x14ac:dyDescent="0.25">
      <c r="A2" s="431"/>
      <c r="B2" s="431"/>
      <c r="C2" s="431"/>
      <c r="D2" s="431"/>
      <c r="E2" s="431"/>
      <c r="F2" s="431"/>
      <c r="G2" s="431"/>
      <c r="H2" s="431"/>
    </row>
    <row r="3" spans="1:8" ht="19.5" thickBot="1" x14ac:dyDescent="0.35">
      <c r="A3" s="432"/>
      <c r="B3" s="432"/>
      <c r="C3" s="432"/>
      <c r="D3" s="432"/>
      <c r="E3" s="432"/>
      <c r="F3" s="432"/>
      <c r="G3" s="432"/>
      <c r="H3" s="432"/>
    </row>
    <row r="4" spans="1:8" ht="57" thickBot="1" x14ac:dyDescent="0.3">
      <c r="A4" s="24" t="s">
        <v>0</v>
      </c>
      <c r="B4" s="62" t="s">
        <v>46</v>
      </c>
      <c r="C4" s="62" t="s">
        <v>45</v>
      </c>
      <c r="D4" s="62" t="s">
        <v>52</v>
      </c>
      <c r="E4" s="62" t="s">
        <v>81</v>
      </c>
      <c r="F4" s="63" t="s">
        <v>13</v>
      </c>
      <c r="G4" s="64" t="s">
        <v>14</v>
      </c>
      <c r="H4" s="65" t="s">
        <v>15</v>
      </c>
    </row>
    <row r="5" spans="1:8" ht="18.75" x14ac:dyDescent="0.3">
      <c r="A5" s="66"/>
      <c r="B5" s="67"/>
      <c r="C5" s="67"/>
      <c r="D5" s="67"/>
      <c r="E5" s="67"/>
      <c r="F5" s="67"/>
      <c r="G5" s="67"/>
      <c r="H5" s="68"/>
    </row>
    <row r="6" spans="1:8" ht="18.75" x14ac:dyDescent="0.3">
      <c r="A6" s="29" t="s">
        <v>62</v>
      </c>
      <c r="B6" s="69"/>
      <c r="C6" s="69"/>
      <c r="D6" s="69"/>
      <c r="E6" s="69"/>
      <c r="F6" s="69"/>
      <c r="G6" s="69"/>
      <c r="H6" s="69"/>
    </row>
    <row r="7" spans="1:8" ht="21.75" thickBot="1" x14ac:dyDescent="0.4">
      <c r="A7" s="42" t="s">
        <v>19</v>
      </c>
      <c r="B7" s="260">
        <v>1850.37</v>
      </c>
      <c r="C7" s="260">
        <v>6.95</v>
      </c>
      <c r="D7" s="260">
        <v>397</v>
      </c>
      <c r="E7" s="261">
        <f>B7+C7+D7</f>
        <v>2254.3199999999997</v>
      </c>
      <c r="F7" s="262">
        <f>(E7-E8)/E8</f>
        <v>1.8648840992273277</v>
      </c>
      <c r="G7" s="263">
        <f>E7/$E$66</f>
        <v>9.101685389629266E-2</v>
      </c>
      <c r="H7" s="233">
        <f>E7-E8</f>
        <v>1467.4399999999996</v>
      </c>
    </row>
    <row r="8" spans="1:8" ht="21.75" thickBot="1" x14ac:dyDescent="0.4">
      <c r="A8" s="44" t="s">
        <v>16</v>
      </c>
      <c r="B8" s="89">
        <v>485.16</v>
      </c>
      <c r="C8" s="89">
        <v>6.33</v>
      </c>
      <c r="D8" s="89">
        <v>295.39</v>
      </c>
      <c r="E8" s="136">
        <f t="shared" ref="E8:E53" si="0">B8+C8+D8</f>
        <v>786.88</v>
      </c>
      <c r="F8" s="264"/>
      <c r="G8" s="265"/>
      <c r="H8" s="266"/>
    </row>
    <row r="9" spans="1:8" ht="21.75" thickBot="1" x14ac:dyDescent="0.4">
      <c r="A9" s="42" t="s">
        <v>23</v>
      </c>
      <c r="B9" s="267">
        <v>602.99</v>
      </c>
      <c r="C9" s="267">
        <v>1.69</v>
      </c>
      <c r="D9" s="267">
        <v>13.26</v>
      </c>
      <c r="E9" s="268">
        <f t="shared" si="0"/>
        <v>617.94000000000005</v>
      </c>
      <c r="F9" s="269">
        <f t="shared" ref="F9:F39" si="1">(E9-E10)/E10</f>
        <v>0.50449200204513922</v>
      </c>
      <c r="G9" s="269">
        <f>E9/$E$66</f>
        <v>2.4948966737940975E-2</v>
      </c>
      <c r="H9" s="175">
        <f>E9-E10</f>
        <v>207.21000000000004</v>
      </c>
    </row>
    <row r="10" spans="1:8" ht="21.75" thickBot="1" x14ac:dyDescent="0.4">
      <c r="A10" s="44" t="s">
        <v>16</v>
      </c>
      <c r="B10" s="89">
        <v>402.17</v>
      </c>
      <c r="C10" s="89">
        <v>1.54</v>
      </c>
      <c r="D10" s="89">
        <v>7.02</v>
      </c>
      <c r="E10" s="270">
        <f t="shared" si="0"/>
        <v>410.73</v>
      </c>
      <c r="F10" s="264"/>
      <c r="G10" s="264"/>
      <c r="H10" s="266"/>
    </row>
    <row r="11" spans="1:8" ht="21.75" thickBot="1" x14ac:dyDescent="0.4">
      <c r="A11" s="42" t="s">
        <v>20</v>
      </c>
      <c r="B11" s="267">
        <v>5.23</v>
      </c>
      <c r="C11" s="267">
        <v>0</v>
      </c>
      <c r="D11" s="267">
        <v>18.43</v>
      </c>
      <c r="E11" s="271">
        <f t="shared" si="0"/>
        <v>23.66</v>
      </c>
      <c r="F11" s="272">
        <f>(E11-E12)/E12</f>
        <v>-0.91578572699768634</v>
      </c>
      <c r="G11" s="269">
        <f>E11/$E$66</f>
        <v>9.5525868695938668E-4</v>
      </c>
      <c r="H11" s="273">
        <f>E11-E12</f>
        <v>-257.28999999999996</v>
      </c>
    </row>
    <row r="12" spans="1:8" ht="26.25" customHeight="1" thickBot="1" x14ac:dyDescent="0.4">
      <c r="A12" s="44" t="s">
        <v>16</v>
      </c>
      <c r="B12" s="89">
        <v>257.87</v>
      </c>
      <c r="C12" s="89">
        <v>0</v>
      </c>
      <c r="D12" s="89">
        <v>23.08</v>
      </c>
      <c r="E12" s="136">
        <f t="shared" si="0"/>
        <v>280.95</v>
      </c>
      <c r="F12" s="274"/>
      <c r="G12" s="274"/>
      <c r="H12" s="275"/>
    </row>
    <row r="13" spans="1:8" ht="21.75" thickBot="1" x14ac:dyDescent="0.4">
      <c r="A13" s="40" t="s">
        <v>69</v>
      </c>
      <c r="B13" s="267">
        <v>0</v>
      </c>
      <c r="C13" s="267">
        <v>0</v>
      </c>
      <c r="D13" s="267">
        <v>2.99</v>
      </c>
      <c r="E13" s="267">
        <f t="shared" si="0"/>
        <v>2.99</v>
      </c>
      <c r="F13" s="276" t="e">
        <f>(E13-E14)/E14</f>
        <v>#DIV/0!</v>
      </c>
      <c r="G13" s="276">
        <f>E13/E66</f>
        <v>1.2071950439596646E-4</v>
      </c>
      <c r="H13" s="277">
        <f>E13-E14</f>
        <v>2.99</v>
      </c>
    </row>
    <row r="14" spans="1:8" ht="21.75" thickBot="1" x14ac:dyDescent="0.4">
      <c r="A14" s="70" t="s">
        <v>16</v>
      </c>
      <c r="B14" s="278">
        <v>0</v>
      </c>
      <c r="C14" s="278">
        <v>0</v>
      </c>
      <c r="D14" s="278">
        <v>0</v>
      </c>
      <c r="E14" s="278">
        <f t="shared" si="0"/>
        <v>0</v>
      </c>
      <c r="F14" s="265"/>
      <c r="G14" s="265"/>
      <c r="H14" s="279"/>
    </row>
    <row r="15" spans="1:8" ht="21.75" thickBot="1" x14ac:dyDescent="0.4">
      <c r="A15" s="42" t="s">
        <v>75</v>
      </c>
      <c r="B15" s="280">
        <v>0</v>
      </c>
      <c r="C15" s="280">
        <v>0</v>
      </c>
      <c r="D15" s="280">
        <v>0.05</v>
      </c>
      <c r="E15" s="280">
        <f>B15+C15+D15</f>
        <v>0.05</v>
      </c>
      <c r="F15" s="263" t="e">
        <f>(E15-E16)/E16</f>
        <v>#DIV/0!</v>
      </c>
      <c r="G15" s="263">
        <f>E15/E66</f>
        <v>2.0187208092970979E-6</v>
      </c>
      <c r="H15" s="281">
        <f>E15-E16</f>
        <v>0.05</v>
      </c>
    </row>
    <row r="16" spans="1:8" ht="21.75" thickBot="1" x14ac:dyDescent="0.4">
      <c r="A16" s="45" t="s">
        <v>16</v>
      </c>
      <c r="B16" s="136">
        <v>0</v>
      </c>
      <c r="C16" s="130">
        <v>0</v>
      </c>
      <c r="D16" s="130">
        <v>0</v>
      </c>
      <c r="E16" s="130">
        <f>B16+C16+D16</f>
        <v>0</v>
      </c>
      <c r="F16" s="274"/>
      <c r="G16" s="274"/>
      <c r="H16" s="275"/>
    </row>
    <row r="17" spans="1:8" ht="21.75" thickBot="1" x14ac:dyDescent="0.4">
      <c r="A17" s="46" t="s">
        <v>21</v>
      </c>
      <c r="B17" s="267">
        <v>417.68</v>
      </c>
      <c r="C17" s="267">
        <v>0</v>
      </c>
      <c r="D17" s="267">
        <v>98.42</v>
      </c>
      <c r="E17" s="282">
        <f t="shared" si="0"/>
        <v>516.1</v>
      </c>
      <c r="F17" s="283">
        <f t="shared" si="1"/>
        <v>0.54156336808148386</v>
      </c>
      <c r="G17" s="283">
        <f>E17/$E$66</f>
        <v>2.0837236193564646E-2</v>
      </c>
      <c r="H17" s="284">
        <f>E17-E18</f>
        <v>181.31</v>
      </c>
    </row>
    <row r="18" spans="1:8" ht="21.75" thickBot="1" x14ac:dyDescent="0.4">
      <c r="A18" s="44" t="s">
        <v>16</v>
      </c>
      <c r="B18" s="278">
        <v>250</v>
      </c>
      <c r="C18" s="278">
        <v>0</v>
      </c>
      <c r="D18" s="278">
        <v>84.79</v>
      </c>
      <c r="E18" s="285">
        <f t="shared" si="0"/>
        <v>334.79</v>
      </c>
      <c r="F18" s="286"/>
      <c r="G18" s="286"/>
      <c r="H18" s="287"/>
    </row>
    <row r="19" spans="1:8" ht="21.75" thickBot="1" x14ac:dyDescent="0.4">
      <c r="A19" s="42" t="s">
        <v>70</v>
      </c>
      <c r="B19" s="288">
        <v>0</v>
      </c>
      <c r="C19" s="288">
        <v>0</v>
      </c>
      <c r="D19" s="288">
        <v>3.67</v>
      </c>
      <c r="E19" s="289">
        <f t="shared" si="0"/>
        <v>3.67</v>
      </c>
      <c r="F19" s="290">
        <f t="shared" ref="F19" si="2">(E19-E20)/E20</f>
        <v>1.9126984126984128</v>
      </c>
      <c r="G19" s="290">
        <f>E19/$E$66</f>
        <v>1.4817410740240698E-4</v>
      </c>
      <c r="H19" s="291">
        <f>E19-E20</f>
        <v>2.41</v>
      </c>
    </row>
    <row r="20" spans="1:8" ht="21.75" thickBot="1" x14ac:dyDescent="0.4">
      <c r="A20" s="44" t="s">
        <v>16</v>
      </c>
      <c r="B20" s="292">
        <v>0</v>
      </c>
      <c r="C20" s="89">
        <v>0</v>
      </c>
      <c r="D20" s="89">
        <v>1.26</v>
      </c>
      <c r="E20" s="293">
        <f t="shared" si="0"/>
        <v>1.26</v>
      </c>
      <c r="F20" s="294"/>
      <c r="G20" s="294"/>
      <c r="H20" s="295"/>
    </row>
    <row r="21" spans="1:8" ht="21.75" thickBot="1" x14ac:dyDescent="0.4">
      <c r="A21" s="42" t="s">
        <v>55</v>
      </c>
      <c r="B21" s="268">
        <v>1550.84</v>
      </c>
      <c r="C21" s="268">
        <v>25.79</v>
      </c>
      <c r="D21" s="267">
        <v>91.06</v>
      </c>
      <c r="E21" s="268">
        <f t="shared" si="0"/>
        <v>1667.6899999999998</v>
      </c>
      <c r="F21" s="269">
        <f t="shared" si="1"/>
        <v>7.6616677749013776E-2</v>
      </c>
      <c r="G21" s="269">
        <f>E21/$E$66</f>
        <v>6.7332010129133535E-2</v>
      </c>
      <c r="H21" s="296">
        <f>E21-E22</f>
        <v>118.67999999999984</v>
      </c>
    </row>
    <row r="22" spans="1:8" ht="21.75" thickBot="1" x14ac:dyDescent="0.4">
      <c r="A22" s="44" t="s">
        <v>16</v>
      </c>
      <c r="B22" s="89">
        <v>1435.29</v>
      </c>
      <c r="C22" s="89">
        <v>19.5</v>
      </c>
      <c r="D22" s="297">
        <v>94.22</v>
      </c>
      <c r="E22" s="136">
        <f t="shared" si="0"/>
        <v>1549.01</v>
      </c>
      <c r="F22" s="274"/>
      <c r="G22" s="274"/>
      <c r="H22" s="298"/>
    </row>
    <row r="23" spans="1:8" ht="21.75" thickBot="1" x14ac:dyDescent="0.4">
      <c r="A23" s="42" t="s">
        <v>56</v>
      </c>
      <c r="B23" s="146">
        <v>68.989999999999995</v>
      </c>
      <c r="C23" s="267">
        <v>32.229999999999997</v>
      </c>
      <c r="D23" s="267">
        <v>190.6</v>
      </c>
      <c r="E23" s="268">
        <f t="shared" si="0"/>
        <v>291.82</v>
      </c>
      <c r="F23" s="269">
        <f t="shared" si="1"/>
        <v>-0.86764212302361232</v>
      </c>
      <c r="G23" s="269">
        <f>E23/$E$66</f>
        <v>1.1782062131381582E-2</v>
      </c>
      <c r="H23" s="296">
        <f>E23-E24</f>
        <v>-1912.9599999999998</v>
      </c>
    </row>
    <row r="24" spans="1:8" ht="21.75" thickBot="1" x14ac:dyDescent="0.4">
      <c r="A24" s="44" t="s">
        <v>16</v>
      </c>
      <c r="B24" s="299">
        <v>1941.82</v>
      </c>
      <c r="C24" s="89">
        <v>27.98</v>
      </c>
      <c r="D24" s="89">
        <v>234.98</v>
      </c>
      <c r="E24" s="136">
        <f t="shared" si="0"/>
        <v>2204.7799999999997</v>
      </c>
      <c r="F24" s="274"/>
      <c r="G24" s="274"/>
      <c r="H24" s="298"/>
    </row>
    <row r="25" spans="1:8" ht="21.75" thickBot="1" x14ac:dyDescent="0.4">
      <c r="A25" s="42" t="s">
        <v>57</v>
      </c>
      <c r="B25" s="300">
        <v>1287.05</v>
      </c>
      <c r="C25" s="97">
        <v>47.27</v>
      </c>
      <c r="D25" s="97">
        <v>92.12</v>
      </c>
      <c r="E25" s="268">
        <f t="shared" si="0"/>
        <v>1426.44</v>
      </c>
      <c r="F25" s="269">
        <f t="shared" si="1"/>
        <v>0.17159471712990348</v>
      </c>
      <c r="G25" s="269">
        <f>E25/$E$66</f>
        <v>5.7591682224275048E-2</v>
      </c>
      <c r="H25" s="296">
        <f>E25-E26</f>
        <v>208.92000000000007</v>
      </c>
    </row>
    <row r="26" spans="1:8" ht="21.75" thickBot="1" x14ac:dyDescent="0.4">
      <c r="A26" s="44" t="s">
        <v>16</v>
      </c>
      <c r="B26" s="301">
        <v>1082.52</v>
      </c>
      <c r="C26" s="165">
        <v>53.65</v>
      </c>
      <c r="D26" s="165">
        <v>81.349999999999994</v>
      </c>
      <c r="E26" s="136">
        <f t="shared" si="0"/>
        <v>1217.52</v>
      </c>
      <c r="F26" s="274"/>
      <c r="G26" s="274"/>
      <c r="H26" s="298"/>
    </row>
    <row r="27" spans="1:8" ht="21.75" thickBot="1" x14ac:dyDescent="0.4">
      <c r="A27" s="42" t="s">
        <v>54</v>
      </c>
      <c r="B27" s="268">
        <v>0</v>
      </c>
      <c r="C27" s="268">
        <v>0</v>
      </c>
      <c r="D27" s="267">
        <v>7.67</v>
      </c>
      <c r="E27" s="268">
        <f t="shared" si="0"/>
        <v>7.67</v>
      </c>
      <c r="F27" s="269">
        <f t="shared" si="1"/>
        <v>0.18</v>
      </c>
      <c r="G27" s="269">
        <f>E27/$E$66</f>
        <v>3.0967177214617482E-4</v>
      </c>
      <c r="H27" s="296">
        <f>E27-E28</f>
        <v>1.17</v>
      </c>
    </row>
    <row r="28" spans="1:8" ht="21.75" thickBot="1" x14ac:dyDescent="0.4">
      <c r="A28" s="44" t="s">
        <v>16</v>
      </c>
      <c r="B28" s="89">
        <v>0</v>
      </c>
      <c r="C28" s="89">
        <v>0</v>
      </c>
      <c r="D28" s="89">
        <v>6.5</v>
      </c>
      <c r="E28" s="136">
        <f t="shared" si="0"/>
        <v>6.5</v>
      </c>
      <c r="F28" s="274"/>
      <c r="G28" s="274"/>
      <c r="H28" s="298"/>
    </row>
    <row r="29" spans="1:8" ht="21.75" thickBot="1" x14ac:dyDescent="0.4">
      <c r="A29" s="42" t="s">
        <v>76</v>
      </c>
      <c r="B29" s="267">
        <v>0</v>
      </c>
      <c r="C29" s="267">
        <v>0</v>
      </c>
      <c r="D29" s="302">
        <v>37.94</v>
      </c>
      <c r="E29" s="303">
        <f t="shared" si="0"/>
        <v>37.94</v>
      </c>
      <c r="F29" s="269">
        <f t="shared" si="1"/>
        <v>0.55428103236378523</v>
      </c>
      <c r="G29" s="269">
        <f>E29/$E$66</f>
        <v>1.5318053500946378E-3</v>
      </c>
      <c r="H29" s="304">
        <f>E29-E30</f>
        <v>13.529999999999998</v>
      </c>
    </row>
    <row r="30" spans="1:8" ht="21.75" thickBot="1" x14ac:dyDescent="0.4">
      <c r="A30" s="44" t="s">
        <v>16</v>
      </c>
      <c r="B30" s="89">
        <v>0</v>
      </c>
      <c r="C30" s="89">
        <v>0</v>
      </c>
      <c r="D30" s="89">
        <v>24.41</v>
      </c>
      <c r="E30" s="270">
        <f t="shared" si="0"/>
        <v>24.41</v>
      </c>
      <c r="F30" s="264"/>
      <c r="G30" s="274"/>
      <c r="H30" s="305"/>
    </row>
    <row r="31" spans="1:8" ht="21.75" thickBot="1" x14ac:dyDescent="0.4">
      <c r="A31" s="42" t="s">
        <v>25</v>
      </c>
      <c r="B31" s="267">
        <v>0</v>
      </c>
      <c r="C31" s="267">
        <v>0</v>
      </c>
      <c r="D31" s="267">
        <v>1.42</v>
      </c>
      <c r="E31" s="268">
        <f t="shared" si="0"/>
        <v>1.42</v>
      </c>
      <c r="F31" s="269">
        <f t="shared" si="1"/>
        <v>-0.52027027027027029</v>
      </c>
      <c r="G31" s="269">
        <f>E31/$E$66</f>
        <v>5.7331670984037575E-5</v>
      </c>
      <c r="H31" s="296">
        <f>E31-E32</f>
        <v>-1.54</v>
      </c>
    </row>
    <row r="32" spans="1:8" ht="21.75" thickBot="1" x14ac:dyDescent="0.4">
      <c r="A32" s="44" t="s">
        <v>16</v>
      </c>
      <c r="B32" s="89">
        <v>0</v>
      </c>
      <c r="C32" s="89">
        <v>0</v>
      </c>
      <c r="D32" s="89">
        <v>2.96</v>
      </c>
      <c r="E32" s="270">
        <f t="shared" si="0"/>
        <v>2.96</v>
      </c>
      <c r="F32" s="274"/>
      <c r="G32" s="264"/>
      <c r="H32" s="298"/>
    </row>
    <row r="33" spans="1:8" ht="21.75" thickBot="1" x14ac:dyDescent="0.4">
      <c r="A33" s="42" t="s">
        <v>58</v>
      </c>
      <c r="B33" s="306">
        <v>1038.81</v>
      </c>
      <c r="C33" s="307">
        <v>0</v>
      </c>
      <c r="D33" s="306">
        <v>222.89</v>
      </c>
      <c r="E33" s="268">
        <f t="shared" si="0"/>
        <v>1261.6999999999998</v>
      </c>
      <c r="F33" s="276">
        <f t="shared" si="1"/>
        <v>5.4685977954370664</v>
      </c>
      <c r="G33" s="272">
        <f>E33/$E$66</f>
        <v>5.0940400901802962E-2</v>
      </c>
      <c r="H33" s="277">
        <f>E33-E34</f>
        <v>1066.6499999999999</v>
      </c>
    </row>
    <row r="34" spans="1:8" ht="21.75" thickBot="1" x14ac:dyDescent="0.4">
      <c r="A34" s="44" t="s">
        <v>16</v>
      </c>
      <c r="B34" s="308">
        <v>-67.430000000000007</v>
      </c>
      <c r="C34" s="309">
        <v>-4.58</v>
      </c>
      <c r="D34" s="310">
        <v>267.06</v>
      </c>
      <c r="E34" s="148">
        <f t="shared" si="0"/>
        <v>195.05</v>
      </c>
      <c r="F34" s="274"/>
      <c r="G34" s="265"/>
      <c r="H34" s="298"/>
    </row>
    <row r="35" spans="1:8" ht="21.75" thickBot="1" x14ac:dyDescent="0.4">
      <c r="A35" s="42" t="s">
        <v>28</v>
      </c>
      <c r="B35" s="311">
        <v>1450</v>
      </c>
      <c r="C35" s="268">
        <v>32.35</v>
      </c>
      <c r="D35" s="268">
        <v>634.44000000000005</v>
      </c>
      <c r="E35" s="267">
        <f t="shared" si="0"/>
        <v>2116.79</v>
      </c>
      <c r="F35" s="272">
        <f t="shared" si="1"/>
        <v>0.22615792766282802</v>
      </c>
      <c r="G35" s="269">
        <f>E35/$E$66</f>
        <v>8.546416043824008E-2</v>
      </c>
      <c r="H35" s="277">
        <f>E35-E36</f>
        <v>390.42999999999984</v>
      </c>
    </row>
    <row r="36" spans="1:8" ht="21.75" thickBot="1" x14ac:dyDescent="0.4">
      <c r="A36" s="44" t="s">
        <v>16</v>
      </c>
      <c r="B36" s="89">
        <v>1141.42</v>
      </c>
      <c r="C36" s="89">
        <v>20.9</v>
      </c>
      <c r="D36" s="89">
        <v>564.04</v>
      </c>
      <c r="E36" s="312">
        <f t="shared" si="0"/>
        <v>1726.3600000000001</v>
      </c>
      <c r="F36" s="274"/>
      <c r="G36" s="294"/>
      <c r="H36" s="313"/>
    </row>
    <row r="37" spans="1:8" ht="21.75" thickBot="1" x14ac:dyDescent="0.4">
      <c r="A37" s="42" t="s">
        <v>30</v>
      </c>
      <c r="B37" s="267">
        <v>1466.31</v>
      </c>
      <c r="C37" s="267">
        <v>0</v>
      </c>
      <c r="D37" s="267">
        <v>255.07</v>
      </c>
      <c r="E37" s="271">
        <f t="shared" si="0"/>
        <v>1721.3799999999999</v>
      </c>
      <c r="F37" s="276">
        <f t="shared" si="1"/>
        <v>0.22541698404675622</v>
      </c>
      <c r="G37" s="276">
        <f>E37/$E$66</f>
        <v>6.9499712534156766E-2</v>
      </c>
      <c r="H37" s="314">
        <f>E37-E38</f>
        <v>316.64999999999986</v>
      </c>
    </row>
    <row r="38" spans="1:8" ht="21.75" thickBot="1" x14ac:dyDescent="0.4">
      <c r="A38" s="44" t="s">
        <v>16</v>
      </c>
      <c r="B38" s="89">
        <v>1096.83</v>
      </c>
      <c r="C38" s="89">
        <v>0</v>
      </c>
      <c r="D38" s="89">
        <v>307.89999999999998</v>
      </c>
      <c r="E38" s="136">
        <f t="shared" si="0"/>
        <v>1404.73</v>
      </c>
      <c r="F38" s="274"/>
      <c r="G38" s="274"/>
      <c r="H38" s="275"/>
    </row>
    <row r="39" spans="1:8" ht="21.75" thickBot="1" x14ac:dyDescent="0.4">
      <c r="A39" s="42" t="s">
        <v>59</v>
      </c>
      <c r="B39" s="267">
        <v>0</v>
      </c>
      <c r="C39" s="267">
        <v>1.28</v>
      </c>
      <c r="D39" s="267">
        <v>1.03</v>
      </c>
      <c r="E39" s="268">
        <f t="shared" si="0"/>
        <v>2.31</v>
      </c>
      <c r="F39" s="276">
        <f t="shared" si="1"/>
        <v>0.11057692307692306</v>
      </c>
      <c r="G39" s="276">
        <f>E39/$E$66</f>
        <v>9.3264901389525921E-5</v>
      </c>
      <c r="H39" s="277">
        <f>E39-E40</f>
        <v>0.22999999999999998</v>
      </c>
    </row>
    <row r="40" spans="1:8" ht="21.75" thickBot="1" x14ac:dyDescent="0.4">
      <c r="A40" s="44" t="s">
        <v>16</v>
      </c>
      <c r="B40" s="315">
        <v>0</v>
      </c>
      <c r="C40" s="315">
        <v>1.29</v>
      </c>
      <c r="D40" s="315">
        <v>0.79</v>
      </c>
      <c r="E40" s="316">
        <f t="shared" si="0"/>
        <v>2.08</v>
      </c>
      <c r="F40" s="274"/>
      <c r="G40" s="274"/>
      <c r="H40" s="275"/>
    </row>
    <row r="41" spans="1:8" s="20" customFormat="1" ht="21.75" thickBot="1" x14ac:dyDescent="0.4">
      <c r="A41" s="42" t="s">
        <v>18</v>
      </c>
      <c r="B41" s="268">
        <v>1233.6099999999999</v>
      </c>
      <c r="C41" s="317">
        <v>0</v>
      </c>
      <c r="D41" s="318">
        <v>36.840000000000003</v>
      </c>
      <c r="E41" s="268">
        <f t="shared" si="0"/>
        <v>1270.4499999999998</v>
      </c>
      <c r="F41" s="276">
        <f t="shared" ref="F41" si="3">(E41-E42)/E42</f>
        <v>0.20936497510732865</v>
      </c>
      <c r="G41" s="276">
        <f>E41/$E$66</f>
        <v>5.129367704342995E-2</v>
      </c>
      <c r="H41" s="277">
        <f>E41-E42</f>
        <v>219.93999999999983</v>
      </c>
    </row>
    <row r="42" spans="1:8" ht="21.75" thickBot="1" x14ac:dyDescent="0.4">
      <c r="A42" s="44" t="s">
        <v>16</v>
      </c>
      <c r="B42" s="89">
        <v>1025.49</v>
      </c>
      <c r="C42" s="89">
        <v>0</v>
      </c>
      <c r="D42" s="89">
        <v>25.02</v>
      </c>
      <c r="E42" s="136">
        <f t="shared" si="0"/>
        <v>1050.51</v>
      </c>
      <c r="F42" s="274"/>
      <c r="G42" s="274"/>
      <c r="H42" s="275"/>
    </row>
    <row r="43" spans="1:8" s="20" customFormat="1" ht="21.75" thickBot="1" x14ac:dyDescent="0.4">
      <c r="A43" s="42" t="s">
        <v>60</v>
      </c>
      <c r="B43" s="268">
        <v>464.38</v>
      </c>
      <c r="C43" s="319">
        <v>0</v>
      </c>
      <c r="D43" s="319">
        <v>10.8</v>
      </c>
      <c r="E43" s="268">
        <f t="shared" si="0"/>
        <v>475.18</v>
      </c>
      <c r="F43" s="276">
        <f t="shared" ref="F43" si="4">(E43-E44)/E44</f>
        <v>0.48791332665330656</v>
      </c>
      <c r="G43" s="276">
        <f>E43/$E$66</f>
        <v>1.91851150832359E-2</v>
      </c>
      <c r="H43" s="277">
        <f>E43-E44</f>
        <v>155.82</v>
      </c>
    </row>
    <row r="44" spans="1:8" ht="21.75" thickBot="1" x14ac:dyDescent="0.4">
      <c r="A44" s="44" t="s">
        <v>16</v>
      </c>
      <c r="B44" s="89">
        <v>308.88</v>
      </c>
      <c r="C44" s="89">
        <v>0</v>
      </c>
      <c r="D44" s="89">
        <v>10.48</v>
      </c>
      <c r="E44" s="136">
        <f t="shared" si="0"/>
        <v>319.36</v>
      </c>
      <c r="F44" s="320"/>
      <c r="G44" s="320"/>
      <c r="H44" s="321"/>
    </row>
    <row r="45" spans="1:8" s="20" customFormat="1" ht="21.75" thickBot="1" x14ac:dyDescent="0.4">
      <c r="A45" s="42" t="s">
        <v>24</v>
      </c>
      <c r="B45" s="268">
        <v>1531.93</v>
      </c>
      <c r="C45" s="268">
        <v>14.22</v>
      </c>
      <c r="D45" s="318">
        <v>69.47</v>
      </c>
      <c r="E45" s="268">
        <f t="shared" si="0"/>
        <v>1615.6200000000001</v>
      </c>
      <c r="F45" s="276">
        <f t="shared" ref="F45" si="5">(E45-E46)/E46</f>
        <v>0.64738151562117652</v>
      </c>
      <c r="G45" s="276">
        <f>E45/$E$66</f>
        <v>6.5229714278331546E-2</v>
      </c>
      <c r="H45" s="277">
        <f>E45-E46</f>
        <v>634.9000000000002</v>
      </c>
    </row>
    <row r="46" spans="1:8" ht="21.75" thickBot="1" x14ac:dyDescent="0.4">
      <c r="A46" s="44" t="s">
        <v>16</v>
      </c>
      <c r="B46" s="89">
        <v>921.81</v>
      </c>
      <c r="C46" s="89">
        <v>8.48</v>
      </c>
      <c r="D46" s="89">
        <v>50.43</v>
      </c>
      <c r="E46" s="136">
        <f t="shared" si="0"/>
        <v>980.71999999999991</v>
      </c>
      <c r="F46" s="320"/>
      <c r="G46" s="320"/>
      <c r="H46" s="321"/>
    </row>
    <row r="47" spans="1:8" s="20" customFormat="1" ht="21.75" thickBot="1" x14ac:dyDescent="0.4">
      <c r="A47" s="42" t="s">
        <v>61</v>
      </c>
      <c r="B47" s="268">
        <v>0</v>
      </c>
      <c r="C47" s="268">
        <v>0</v>
      </c>
      <c r="D47" s="319">
        <v>6.32</v>
      </c>
      <c r="E47" s="322">
        <f t="shared" si="0"/>
        <v>6.32</v>
      </c>
      <c r="F47" s="276">
        <f t="shared" ref="F47" si="6">(E47-E48)/E48</f>
        <v>-0.16732542819499335</v>
      </c>
      <c r="G47" s="276">
        <f>E47/$E$66</f>
        <v>2.5516631029515321E-4</v>
      </c>
      <c r="H47" s="277">
        <f>E47-E48</f>
        <v>-1.2699999999999996</v>
      </c>
    </row>
    <row r="48" spans="1:8" ht="21.75" thickBot="1" x14ac:dyDescent="0.4">
      <c r="A48" s="44" t="s">
        <v>16</v>
      </c>
      <c r="B48" s="89">
        <v>0</v>
      </c>
      <c r="C48" s="89">
        <v>0</v>
      </c>
      <c r="D48" s="89">
        <v>7.59</v>
      </c>
      <c r="E48" s="136">
        <f t="shared" si="0"/>
        <v>7.59</v>
      </c>
      <c r="F48" s="320"/>
      <c r="G48" s="320"/>
      <c r="H48" s="321"/>
    </row>
    <row r="49" spans="1:8" s="20" customFormat="1" ht="21.75" thickBot="1" x14ac:dyDescent="0.4">
      <c r="A49" s="42" t="s">
        <v>17</v>
      </c>
      <c r="B49" s="323">
        <v>385.25</v>
      </c>
      <c r="C49" s="324">
        <v>24.74</v>
      </c>
      <c r="D49" s="325">
        <v>24.61</v>
      </c>
      <c r="E49" s="267">
        <f t="shared" si="0"/>
        <v>434.6</v>
      </c>
      <c r="F49" s="276">
        <f t="shared" ref="F49" si="7">(E49-E50)/E50</f>
        <v>0.25129563514914227</v>
      </c>
      <c r="G49" s="276">
        <f>E49/$E$66</f>
        <v>1.7546721274410374E-2</v>
      </c>
      <c r="H49" s="277">
        <f>E49-E50</f>
        <v>87.280000000000086</v>
      </c>
    </row>
    <row r="50" spans="1:8" ht="21.75" thickBot="1" x14ac:dyDescent="0.4">
      <c r="A50" s="44" t="s">
        <v>16</v>
      </c>
      <c r="B50" s="129">
        <v>273.45999999999998</v>
      </c>
      <c r="C50" s="129">
        <v>22.27</v>
      </c>
      <c r="D50" s="129">
        <v>51.59</v>
      </c>
      <c r="E50" s="136">
        <f t="shared" si="0"/>
        <v>347.31999999999994</v>
      </c>
      <c r="F50" s="320"/>
      <c r="G50" s="320"/>
      <c r="H50" s="321"/>
    </row>
    <row r="51" spans="1:8" s="20" customFormat="1" ht="21.75" thickBot="1" x14ac:dyDescent="0.4">
      <c r="A51" s="42" t="s">
        <v>29</v>
      </c>
      <c r="B51" s="268">
        <v>767.36</v>
      </c>
      <c r="C51" s="319">
        <v>0</v>
      </c>
      <c r="D51" s="326">
        <v>308.27999999999997</v>
      </c>
      <c r="E51" s="267">
        <f t="shared" si="0"/>
        <v>1075.6399999999999</v>
      </c>
      <c r="F51" s="276">
        <f t="shared" ref="F51" si="8">(E51-E52)/E52</f>
        <v>0.70131595596608864</v>
      </c>
      <c r="G51" s="276">
        <f>E51/$E$66</f>
        <v>4.34283370262466E-2</v>
      </c>
      <c r="H51" s="277">
        <f>E51-E52</f>
        <v>443.39999999999986</v>
      </c>
    </row>
    <row r="52" spans="1:8" s="21" customFormat="1" ht="28.5" customHeight="1" thickBot="1" x14ac:dyDescent="0.4">
      <c r="A52" s="44" t="s">
        <v>16</v>
      </c>
      <c r="B52" s="89">
        <v>268.86</v>
      </c>
      <c r="C52" s="89">
        <v>0</v>
      </c>
      <c r="D52" s="89">
        <v>363.38</v>
      </c>
      <c r="E52" s="136">
        <f t="shared" si="0"/>
        <v>632.24</v>
      </c>
      <c r="F52" s="274"/>
      <c r="G52" s="274"/>
      <c r="H52" s="275"/>
    </row>
    <row r="53" spans="1:8" s="20" customFormat="1" ht="21.75" thickBot="1" x14ac:dyDescent="0.4">
      <c r="A53" s="42" t="s">
        <v>22</v>
      </c>
      <c r="B53" s="326">
        <v>718.52</v>
      </c>
      <c r="C53" s="326">
        <v>0.04</v>
      </c>
      <c r="D53" s="326">
        <v>34.31</v>
      </c>
      <c r="E53" s="311">
        <f t="shared" si="0"/>
        <v>752.86999999999989</v>
      </c>
      <c r="F53" s="327">
        <f t="shared" ref="F53" si="9">(E53-E54)/E54</f>
        <v>0.6142498767126221</v>
      </c>
      <c r="G53" s="327">
        <f>E53/$E$66</f>
        <v>3.0396686713910118E-2</v>
      </c>
      <c r="H53" s="328">
        <f>E53-E54</f>
        <v>286.47999999999985</v>
      </c>
    </row>
    <row r="54" spans="1:8" customFormat="1" ht="21.75" thickBot="1" x14ac:dyDescent="0.4">
      <c r="A54" s="44" t="s">
        <v>16</v>
      </c>
      <c r="B54" s="89">
        <v>428.54</v>
      </c>
      <c r="C54" s="89">
        <v>0</v>
      </c>
      <c r="D54" s="89">
        <v>37.85</v>
      </c>
      <c r="E54" s="136">
        <f>B54+C54+D54</f>
        <v>466.39000000000004</v>
      </c>
      <c r="F54" s="320"/>
      <c r="G54" s="320"/>
      <c r="H54" s="329"/>
    </row>
    <row r="55" spans="1:8" ht="21" x14ac:dyDescent="0.35">
      <c r="A55" s="71" t="s">
        <v>64</v>
      </c>
      <c r="B55" s="330">
        <f t="shared" ref="B55:E56" si="10">SUM(B7+B9+B11+B13+B15+B17+B19+B21+B23+B25+B27+B29+B31+B33+B35+B37+B39+B41+B43+B45+B47+B49+B51+B53)</f>
        <v>14839.32</v>
      </c>
      <c r="C55" s="330">
        <f t="shared" si="10"/>
        <v>186.56</v>
      </c>
      <c r="D55" s="330">
        <f t="shared" si="10"/>
        <v>2558.69</v>
      </c>
      <c r="E55" s="330">
        <f t="shared" si="10"/>
        <v>17584.569999999996</v>
      </c>
      <c r="F55" s="283">
        <f>(E55-E56)/E56</f>
        <v>0.26034930842150356</v>
      </c>
      <c r="G55" s="283">
        <f>E55/$E$66</f>
        <v>0.70996674763082923</v>
      </c>
      <c r="H55" s="284">
        <f>E55-E56</f>
        <v>3632.4299999999967</v>
      </c>
    </row>
    <row r="56" spans="1:8" ht="21" x14ac:dyDescent="0.35">
      <c r="A56" s="44" t="s">
        <v>26</v>
      </c>
      <c r="B56" s="331">
        <f t="shared" si="10"/>
        <v>11252.689999999999</v>
      </c>
      <c r="C56" s="331">
        <f t="shared" si="10"/>
        <v>157.36000000000001</v>
      </c>
      <c r="D56" s="331">
        <f t="shared" si="10"/>
        <v>2542.09</v>
      </c>
      <c r="E56" s="331">
        <f t="shared" si="10"/>
        <v>13952.14</v>
      </c>
      <c r="F56" s="332"/>
      <c r="G56" s="332"/>
      <c r="H56" s="333"/>
    </row>
    <row r="57" spans="1:8" ht="21" x14ac:dyDescent="0.35">
      <c r="A57" s="71" t="s">
        <v>27</v>
      </c>
      <c r="B57" s="334">
        <f>(B55-B56)/B56</f>
        <v>0.31873534239368556</v>
      </c>
      <c r="C57" s="334">
        <f t="shared" ref="C57:D57" si="11">(C55-C56)/C56</f>
        <v>0.18556176919166234</v>
      </c>
      <c r="D57" s="334">
        <f t="shared" si="11"/>
        <v>6.5300599113327648E-3</v>
      </c>
      <c r="E57" s="334">
        <f>(E55-E56)/E56</f>
        <v>0.26034930842150356</v>
      </c>
      <c r="F57" s="332"/>
      <c r="G57" s="332"/>
      <c r="H57" s="333"/>
    </row>
    <row r="58" spans="1:8" ht="21" x14ac:dyDescent="0.35">
      <c r="A58" s="29" t="s">
        <v>37</v>
      </c>
      <c r="B58" s="335"/>
      <c r="C58" s="335"/>
      <c r="D58" s="335"/>
      <c r="E58" s="335"/>
      <c r="F58" s="332"/>
      <c r="G58" s="332"/>
      <c r="H58" s="333"/>
    </row>
    <row r="59" spans="1:8" ht="21.75" thickBot="1" x14ac:dyDescent="0.4">
      <c r="A59" s="15" t="s">
        <v>39</v>
      </c>
      <c r="B59" s="260">
        <v>6578.38</v>
      </c>
      <c r="C59" s="326"/>
      <c r="D59" s="260"/>
      <c r="E59" s="261">
        <f>B59+C59+D59</f>
        <v>6578.38</v>
      </c>
      <c r="F59" s="262">
        <f t="shared" ref="F59" si="12">(E59-E60)/E60</f>
        <v>0.10092698119428108</v>
      </c>
      <c r="G59" s="262">
        <f>E59/$E$66</f>
        <v>0.26559825194927683</v>
      </c>
      <c r="H59" s="273">
        <f>E59-E60</f>
        <v>603.06999999999971</v>
      </c>
    </row>
    <row r="60" spans="1:8" ht="21.75" thickBot="1" x14ac:dyDescent="0.4">
      <c r="A60" s="43" t="s">
        <v>16</v>
      </c>
      <c r="B60" s="89">
        <v>5975.31</v>
      </c>
      <c r="C60" s="89"/>
      <c r="D60" s="89"/>
      <c r="E60" s="89">
        <f t="shared" ref="E60:E62" si="13">B60+C60+D60</f>
        <v>5975.31</v>
      </c>
      <c r="F60" s="264"/>
      <c r="G60" s="274"/>
      <c r="H60" s="305"/>
    </row>
    <row r="61" spans="1:8" ht="21.75" thickBot="1" x14ac:dyDescent="0.4">
      <c r="A61" s="42" t="s">
        <v>38</v>
      </c>
      <c r="B61" s="326"/>
      <c r="C61" s="267">
        <v>605.21</v>
      </c>
      <c r="D61" s="267"/>
      <c r="E61" s="261">
        <f t="shared" si="13"/>
        <v>605.21</v>
      </c>
      <c r="F61" s="269">
        <f t="shared" ref="F61:F63" si="14">(E61-E62)/E62</f>
        <v>-8.2208607564222991E-2</v>
      </c>
      <c r="G61" s="276">
        <f>E61/$E$66</f>
        <v>2.4435000419893934E-2</v>
      </c>
      <c r="H61" s="296">
        <f>E61-E62</f>
        <v>-54.209999999999923</v>
      </c>
    </row>
    <row r="62" spans="1:8" ht="21.75" thickBot="1" x14ac:dyDescent="0.4">
      <c r="A62" s="43" t="s">
        <v>16</v>
      </c>
      <c r="B62" s="89"/>
      <c r="C62" s="89">
        <v>659.42</v>
      </c>
      <c r="D62" s="89"/>
      <c r="E62" s="89">
        <f t="shared" si="13"/>
        <v>659.42</v>
      </c>
      <c r="F62" s="336"/>
      <c r="G62" s="337"/>
      <c r="H62" s="204"/>
    </row>
    <row r="63" spans="1:8" ht="21" x14ac:dyDescent="0.35">
      <c r="A63" s="72" t="s">
        <v>40</v>
      </c>
      <c r="B63" s="338">
        <f>SUM(B59,B61)</f>
        <v>6578.38</v>
      </c>
      <c r="C63" s="338">
        <f>SUM(C59,C61)</f>
        <v>605.21</v>
      </c>
      <c r="D63" s="330">
        <f>SUM(D59,D61)</f>
        <v>0</v>
      </c>
      <c r="E63" s="339">
        <f t="shared" ref="B63:E64" si="15">SUM(E59,E61)</f>
        <v>7183.59</v>
      </c>
      <c r="F63" s="283">
        <f t="shared" si="14"/>
        <v>8.2725295528227924E-2</v>
      </c>
      <c r="G63" s="340">
        <f>E63/$E$66</f>
        <v>0.29003325236917077</v>
      </c>
      <c r="H63" s="284">
        <f>E63-E64</f>
        <v>548.85999999999967</v>
      </c>
    </row>
    <row r="64" spans="1:8" ht="21" x14ac:dyDescent="0.35">
      <c r="A64" s="44" t="s">
        <v>26</v>
      </c>
      <c r="B64" s="341">
        <f t="shared" si="15"/>
        <v>5975.31</v>
      </c>
      <c r="C64" s="341">
        <f t="shared" si="15"/>
        <v>659.42</v>
      </c>
      <c r="D64" s="342">
        <f t="shared" si="15"/>
        <v>0</v>
      </c>
      <c r="E64" s="342">
        <f t="shared" si="15"/>
        <v>6634.7300000000005</v>
      </c>
      <c r="F64" s="332"/>
      <c r="G64" s="332"/>
      <c r="H64" s="333"/>
    </row>
    <row r="65" spans="1:8" ht="21" x14ac:dyDescent="0.35">
      <c r="A65" s="71" t="s">
        <v>27</v>
      </c>
      <c r="B65" s="334">
        <f t="shared" ref="B65:D65" si="16">(B63-B64)/B64</f>
        <v>0.10092698119428108</v>
      </c>
      <c r="C65" s="334">
        <f t="shared" si="16"/>
        <v>-8.2208607564222991E-2</v>
      </c>
      <c r="D65" s="343" t="e">
        <f t="shared" si="16"/>
        <v>#DIV/0!</v>
      </c>
      <c r="E65" s="334">
        <f>(E63-E64)/E64</f>
        <v>8.2725295528227924E-2</v>
      </c>
      <c r="F65" s="332"/>
      <c r="G65" s="332"/>
      <c r="H65" s="333"/>
    </row>
    <row r="66" spans="1:8" ht="21" x14ac:dyDescent="0.35">
      <c r="A66" s="73" t="s">
        <v>41</v>
      </c>
      <c r="B66" s="233">
        <f>B55+B63</f>
        <v>21417.7</v>
      </c>
      <c r="C66" s="233">
        <f t="shared" ref="C66:E66" si="17">C55+C63</f>
        <v>791.77</v>
      </c>
      <c r="D66" s="233">
        <f t="shared" si="17"/>
        <v>2558.69</v>
      </c>
      <c r="E66" s="233">
        <f t="shared" si="17"/>
        <v>24768.159999999996</v>
      </c>
      <c r="F66" s="344">
        <f>(E66-E67)/E67</f>
        <v>0.20310469731435607</v>
      </c>
      <c r="G66" s="344">
        <f>E66/$E$66</f>
        <v>1</v>
      </c>
      <c r="H66" s="233">
        <f>E66-E67</f>
        <v>4181.2899999999972</v>
      </c>
    </row>
    <row r="67" spans="1:8" ht="21" x14ac:dyDescent="0.35">
      <c r="A67" s="44" t="s">
        <v>26</v>
      </c>
      <c r="B67" s="345">
        <f>B64+B56</f>
        <v>17228</v>
      </c>
      <c r="C67" s="345">
        <f t="shared" ref="C67:E67" si="18">C64+C56</f>
        <v>816.78</v>
      </c>
      <c r="D67" s="345">
        <f t="shared" si="18"/>
        <v>2542.09</v>
      </c>
      <c r="E67" s="345">
        <f t="shared" si="18"/>
        <v>20586.87</v>
      </c>
      <c r="F67" s="332"/>
      <c r="G67" s="332"/>
      <c r="H67" s="333"/>
    </row>
    <row r="68" spans="1:8" ht="21" x14ac:dyDescent="0.35">
      <c r="A68" s="74" t="s">
        <v>27</v>
      </c>
      <c r="B68" s="344">
        <f>(B66-B67)/B67</f>
        <v>0.24319131646157421</v>
      </c>
      <c r="C68" s="344">
        <f t="shared" ref="C68:E68" si="19">(C66-C67)/C67</f>
        <v>-3.0620240456426445E-2</v>
      </c>
      <c r="D68" s="344">
        <f t="shared" si="19"/>
        <v>6.5300599113327648E-3</v>
      </c>
      <c r="E68" s="344">
        <f t="shared" si="19"/>
        <v>0.20310469731435607</v>
      </c>
      <c r="F68" s="344"/>
      <c r="G68" s="344"/>
      <c r="H68" s="233"/>
    </row>
    <row r="69" spans="1:8" ht="21" x14ac:dyDescent="0.35">
      <c r="A69" s="29" t="s">
        <v>42</v>
      </c>
      <c r="B69" s="344">
        <f>B66/$E$66</f>
        <v>0.86472713354564912</v>
      </c>
      <c r="C69" s="344">
        <f t="shared" ref="C69:E69" si="20">C66/$E$66</f>
        <v>3.1967251503543265E-2</v>
      </c>
      <c r="D69" s="344">
        <f t="shared" si="20"/>
        <v>0.10330561495080783</v>
      </c>
      <c r="E69" s="344">
        <f t="shared" si="20"/>
        <v>1</v>
      </c>
      <c r="F69" s="344"/>
      <c r="G69" s="344"/>
      <c r="H69" s="233"/>
    </row>
    <row r="70" spans="1:8" ht="21" x14ac:dyDescent="0.35">
      <c r="A70" s="44" t="s">
        <v>43</v>
      </c>
      <c r="B70" s="346">
        <f>B67/$E$67</f>
        <v>0.83684406614507212</v>
      </c>
      <c r="C70" s="346">
        <f t="shared" ref="C70:E70" si="21">C67/$E$67</f>
        <v>3.9674802434755747E-2</v>
      </c>
      <c r="D70" s="346">
        <f t="shared" si="21"/>
        <v>0.1234811314201722</v>
      </c>
      <c r="E70" s="347">
        <f t="shared" si="21"/>
        <v>1</v>
      </c>
      <c r="F70" s="332"/>
      <c r="G70" s="332"/>
      <c r="H70" s="333"/>
    </row>
    <row r="71" spans="1:8" ht="18.75" x14ac:dyDescent="0.3">
      <c r="A71" s="61"/>
      <c r="B71" s="61"/>
      <c r="C71" s="61"/>
      <c r="D71" s="61"/>
      <c r="E71" s="61"/>
      <c r="F71" s="61"/>
      <c r="G71" s="61"/>
      <c r="H71" s="61"/>
    </row>
    <row r="72" spans="1:8" customFormat="1" ht="21" x14ac:dyDescent="0.35">
      <c r="A72" s="75" t="s">
        <v>44</v>
      </c>
      <c r="B72" s="61"/>
      <c r="C72" s="61"/>
      <c r="D72" s="61"/>
      <c r="E72" s="61"/>
      <c r="F72" s="61"/>
      <c r="G72" s="61"/>
      <c r="H72" s="61"/>
    </row>
    <row r="73" spans="1:8" s="20" customFormat="1" ht="18.75" x14ac:dyDescent="0.3">
      <c r="A73" s="15" t="s">
        <v>66</v>
      </c>
      <c r="B73" s="15"/>
      <c r="C73" s="15"/>
      <c r="D73" s="15"/>
      <c r="E73" s="15"/>
      <c r="F73" s="15"/>
      <c r="G73" s="15"/>
      <c r="H73" s="15"/>
    </row>
    <row r="74" spans="1:8" s="20" customFormat="1" ht="18.75" x14ac:dyDescent="0.3">
      <c r="A74" s="15" t="s">
        <v>67</v>
      </c>
      <c r="B74" s="15"/>
      <c r="C74" s="15"/>
      <c r="D74" s="15"/>
      <c r="E74" s="15"/>
      <c r="F74" s="15"/>
      <c r="G74" s="15"/>
      <c r="H74" s="15"/>
    </row>
    <row r="75" spans="1:8" customFormat="1" ht="18.75" x14ac:dyDescent="0.3">
      <c r="A75" s="15" t="s">
        <v>74</v>
      </c>
      <c r="B75" s="61"/>
      <c r="C75" s="61"/>
      <c r="D75" s="61"/>
      <c r="E75" s="61"/>
      <c r="F75" s="61"/>
      <c r="G75" s="61"/>
      <c r="H75" s="61"/>
    </row>
    <row r="76" spans="1:8" customFormat="1" ht="18.75" x14ac:dyDescent="0.3">
      <c r="A76" s="15" t="s">
        <v>72</v>
      </c>
      <c r="B76" s="61"/>
      <c r="C76" s="61"/>
      <c r="D76" s="61"/>
      <c r="E76" s="61"/>
      <c r="F76" s="61"/>
      <c r="G76" s="61"/>
      <c r="H76" s="61"/>
    </row>
    <row r="77" spans="1:8" ht="18.75" x14ac:dyDescent="0.3">
      <c r="A77" s="15" t="s">
        <v>78</v>
      </c>
      <c r="B77" s="61"/>
      <c r="C77" s="61"/>
      <c r="D77" s="61"/>
      <c r="E77" s="61"/>
      <c r="F77" s="61"/>
      <c r="G77" s="61"/>
      <c r="H77" s="61"/>
    </row>
  </sheetData>
  <mergeCells count="2">
    <mergeCell ref="A1:H2"/>
    <mergeCell ref="A3:H3"/>
  </mergeCells>
  <pageMargins left="0.7" right="0.7" top="0.75" bottom="0.75" header="0.3" footer="0.3"/>
  <pageSetup paperSize="9" scale="45" fitToHeight="0" orientation="portrait" r:id="rId1"/>
  <ignoredErrors>
    <ignoredError sqref="D65 F55 B57:D57 F39 F21 D68 G7 G9 G21:G29 F27 G17:G18 F19 G11:G12 F13 F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O2192"/>
  <sheetViews>
    <sheetView tabSelected="1" workbookViewId="0">
      <pane ySplit="3" topLeftCell="A4" activePane="bottomLeft" state="frozen"/>
      <selection pane="bottomLeft" activeCell="N25" sqref="N25"/>
    </sheetView>
  </sheetViews>
  <sheetFormatPr defaultRowHeight="15" x14ac:dyDescent="0.25"/>
  <cols>
    <col min="1" max="1" width="35.140625" customWidth="1"/>
    <col min="2" max="4" width="15.7109375" bestFit="1" customWidth="1"/>
    <col min="5" max="5" width="13.42578125" bestFit="1" customWidth="1"/>
    <col min="6" max="6" width="15.7109375" bestFit="1" customWidth="1"/>
    <col min="7" max="10" width="18" bestFit="1" customWidth="1"/>
    <col min="11" max="11" width="13.42578125" bestFit="1" customWidth="1"/>
    <col min="12" max="13" width="15.7109375" bestFit="1" customWidth="1"/>
    <col min="14" max="15" width="18" bestFit="1" customWidth="1"/>
    <col min="16" max="17" width="16.5703125" bestFit="1" customWidth="1"/>
    <col min="18" max="18" width="18" style="16" bestFit="1" customWidth="1"/>
    <col min="19" max="197" width="9.140625" style="1"/>
  </cols>
  <sheetData>
    <row r="1" spans="1:112" x14ac:dyDescent="0.25">
      <c r="A1" s="433" t="s">
        <v>84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</row>
    <row r="2" spans="1:112" ht="24.75" customHeight="1" x14ac:dyDescent="0.25">
      <c r="A2" s="428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</row>
    <row r="3" spans="1:112" ht="73.5" customHeight="1" x14ac:dyDescent="0.25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47</v>
      </c>
      <c r="K3" s="25" t="s">
        <v>9</v>
      </c>
      <c r="L3" s="25" t="s">
        <v>10</v>
      </c>
      <c r="M3" s="25" t="s">
        <v>11</v>
      </c>
      <c r="N3" s="25" t="s">
        <v>53</v>
      </c>
      <c r="O3" s="25" t="s">
        <v>12</v>
      </c>
      <c r="P3" s="26" t="s">
        <v>13</v>
      </c>
      <c r="Q3" s="27" t="s">
        <v>14</v>
      </c>
      <c r="R3" s="28" t="s">
        <v>15</v>
      </c>
    </row>
    <row r="4" spans="1:112" ht="19.5" thickBot="1" x14ac:dyDescent="0.35">
      <c r="A4" s="29" t="s">
        <v>62</v>
      </c>
      <c r="B4" s="30"/>
      <c r="C4" s="31"/>
      <c r="D4" s="31"/>
      <c r="E4" s="31"/>
      <c r="F4" s="32"/>
      <c r="G4" s="31"/>
      <c r="H4" s="32"/>
      <c r="I4" s="33"/>
      <c r="J4" s="33"/>
      <c r="K4" s="34"/>
      <c r="L4" s="35"/>
      <c r="M4" s="35"/>
      <c r="N4" s="36"/>
      <c r="O4" s="33"/>
      <c r="P4" s="37"/>
      <c r="Q4" s="38"/>
      <c r="R4" s="39"/>
    </row>
    <row r="5" spans="1:112" s="1" customFormat="1" ht="21.75" thickBot="1" x14ac:dyDescent="0.4">
      <c r="A5" s="40" t="s">
        <v>71</v>
      </c>
      <c r="B5" s="78">
        <v>0</v>
      </c>
      <c r="C5" s="79">
        <v>0</v>
      </c>
      <c r="D5" s="79">
        <v>0</v>
      </c>
      <c r="E5" s="79">
        <v>0</v>
      </c>
      <c r="F5" s="79">
        <v>0</v>
      </c>
      <c r="G5" s="80">
        <v>122.75</v>
      </c>
      <c r="H5" s="81">
        <v>37.15</v>
      </c>
      <c r="I5" s="79">
        <v>85.6</v>
      </c>
      <c r="J5" s="79">
        <v>48.23</v>
      </c>
      <c r="K5" s="78">
        <v>0</v>
      </c>
      <c r="L5" s="78">
        <v>44.69</v>
      </c>
      <c r="M5" s="82">
        <v>0.48</v>
      </c>
      <c r="N5" s="83">
        <v>0</v>
      </c>
      <c r="O5" s="79">
        <f>B5+D5+E5+F5+H5+I5+J5+K5+L5+M5+N5</f>
        <v>216.14999999999998</v>
      </c>
      <c r="P5" s="84">
        <f>(O5-O6)/O6</f>
        <v>2.7887817703768616</v>
      </c>
      <c r="Q5" s="85">
        <f>O5/$O$84</f>
        <v>1.9394317657837573E-3</v>
      </c>
      <c r="R5" s="86">
        <f>O5-O6</f>
        <v>159.09999999999997</v>
      </c>
    </row>
    <row r="6" spans="1:112" ht="21.75" thickBot="1" x14ac:dyDescent="0.4">
      <c r="A6" s="41" t="s">
        <v>35</v>
      </c>
      <c r="B6" s="87">
        <v>0</v>
      </c>
      <c r="C6" s="88">
        <v>0</v>
      </c>
      <c r="D6" s="88">
        <v>0</v>
      </c>
      <c r="E6" s="88">
        <v>0</v>
      </c>
      <c r="F6" s="88">
        <v>0</v>
      </c>
      <c r="G6" s="88">
        <v>17.46</v>
      </c>
      <c r="H6" s="88">
        <v>6.04</v>
      </c>
      <c r="I6" s="88">
        <v>11.42</v>
      </c>
      <c r="J6" s="88">
        <v>12.85</v>
      </c>
      <c r="K6" s="89">
        <v>0</v>
      </c>
      <c r="L6" s="89">
        <v>26.67</v>
      </c>
      <c r="M6" s="90">
        <v>7.0000000000000007E-2</v>
      </c>
      <c r="N6" s="89">
        <v>0</v>
      </c>
      <c r="O6" s="91">
        <f>B6+D6+E6+F6+H6+I6+J6+K6+L6+M6+N6</f>
        <v>57.050000000000004</v>
      </c>
      <c r="P6" s="92"/>
      <c r="Q6" s="93"/>
      <c r="R6" s="94"/>
    </row>
    <row r="7" spans="1:112" s="1" customFormat="1" ht="21.75" thickBot="1" x14ac:dyDescent="0.4">
      <c r="A7" s="42" t="s">
        <v>19</v>
      </c>
      <c r="B7" s="95">
        <v>731.27</v>
      </c>
      <c r="C7" s="96">
        <v>110.48</v>
      </c>
      <c r="D7" s="97">
        <v>102.43</v>
      </c>
      <c r="E7" s="97">
        <v>8.0500000000000007</v>
      </c>
      <c r="F7" s="97">
        <v>90.95</v>
      </c>
      <c r="G7" s="97">
        <v>3098.2</v>
      </c>
      <c r="H7" s="97">
        <v>1243.76</v>
      </c>
      <c r="I7" s="97">
        <v>1854.44</v>
      </c>
      <c r="J7" s="97">
        <v>1415.72</v>
      </c>
      <c r="K7" s="97">
        <v>4.6900000000000004</v>
      </c>
      <c r="L7" s="98">
        <v>220.67</v>
      </c>
      <c r="M7" s="97">
        <v>162.18</v>
      </c>
      <c r="N7" s="99">
        <v>2254.3199999999997</v>
      </c>
      <c r="O7" s="82">
        <f>B7+C7+F7+G7+J7+K7+L7+M7+N7</f>
        <v>8088.48</v>
      </c>
      <c r="P7" s="100">
        <f>(O7-O8)/O8</f>
        <v>0.36542314970652229</v>
      </c>
      <c r="Q7" s="101">
        <f>O7/$O$84</f>
        <v>7.2574855650736084E-2</v>
      </c>
      <c r="R7" s="102">
        <f>O7-O8</f>
        <v>2164.6899999999996</v>
      </c>
      <c r="S7" s="2"/>
    </row>
    <row r="8" spans="1:112" s="5" customFormat="1" ht="21.75" thickBot="1" x14ac:dyDescent="0.4">
      <c r="A8" s="43" t="s">
        <v>16</v>
      </c>
      <c r="B8" s="103">
        <v>513.96</v>
      </c>
      <c r="C8" s="103">
        <v>95.28</v>
      </c>
      <c r="D8" s="103">
        <v>86.46</v>
      </c>
      <c r="E8" s="104">
        <v>8.82</v>
      </c>
      <c r="F8" s="88">
        <v>81</v>
      </c>
      <c r="G8" s="105">
        <v>2673.11</v>
      </c>
      <c r="H8" s="105">
        <v>1183.22</v>
      </c>
      <c r="I8" s="105">
        <v>1489.89</v>
      </c>
      <c r="J8" s="105">
        <v>1427.81</v>
      </c>
      <c r="K8" s="103">
        <v>3.06</v>
      </c>
      <c r="L8" s="103">
        <v>205.24</v>
      </c>
      <c r="M8" s="103">
        <v>137.44999999999999</v>
      </c>
      <c r="N8" s="106">
        <v>786.88</v>
      </c>
      <c r="O8" s="89">
        <f t="shared" ref="O8:O54" si="0">B8+C8+F8+G8+J8+K8+L8+M8+N8</f>
        <v>5923.79</v>
      </c>
      <c r="P8" s="107"/>
      <c r="Q8" s="108"/>
      <c r="R8" s="10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4"/>
    </row>
    <row r="9" spans="1:112" s="1" customFormat="1" ht="21.75" thickBot="1" x14ac:dyDescent="0.4">
      <c r="A9" s="42" t="s">
        <v>23</v>
      </c>
      <c r="B9" s="98">
        <v>130.4</v>
      </c>
      <c r="C9" s="98">
        <v>53.22</v>
      </c>
      <c r="D9" s="98">
        <v>53.22</v>
      </c>
      <c r="E9" s="110">
        <v>0</v>
      </c>
      <c r="F9" s="98">
        <v>20.99</v>
      </c>
      <c r="G9" s="110">
        <v>831.53</v>
      </c>
      <c r="H9" s="98">
        <v>477.46</v>
      </c>
      <c r="I9" s="98">
        <v>354.07</v>
      </c>
      <c r="J9" s="98">
        <v>231.17</v>
      </c>
      <c r="K9" s="110">
        <v>0</v>
      </c>
      <c r="L9" s="98">
        <v>27.32</v>
      </c>
      <c r="M9" s="98">
        <v>23.16</v>
      </c>
      <c r="N9" s="98">
        <v>617.94000000000005</v>
      </c>
      <c r="O9" s="82">
        <f t="shared" si="0"/>
        <v>1935.73</v>
      </c>
      <c r="P9" s="111">
        <f>(O9-O10)/O10</f>
        <v>0.45156162123654914</v>
      </c>
      <c r="Q9" s="112">
        <f>O9/$O$84</f>
        <v>1.7368569289755231E-2</v>
      </c>
      <c r="R9" s="102">
        <f>O9-O10</f>
        <v>602.18000000000006</v>
      </c>
      <c r="S9" s="2"/>
      <c r="T9" s="6"/>
    </row>
    <row r="10" spans="1:112" s="5" customFormat="1" ht="21.75" thickBot="1" x14ac:dyDescent="0.4">
      <c r="A10" s="43" t="s">
        <v>16</v>
      </c>
      <c r="B10" s="105">
        <v>59.76</v>
      </c>
      <c r="C10" s="105">
        <v>26.46</v>
      </c>
      <c r="D10" s="105">
        <v>26.46</v>
      </c>
      <c r="E10" s="113">
        <v>0</v>
      </c>
      <c r="F10" s="103">
        <v>14.87</v>
      </c>
      <c r="G10" s="104">
        <v>595.66</v>
      </c>
      <c r="H10" s="103">
        <v>366.6</v>
      </c>
      <c r="I10" s="114">
        <v>229.06</v>
      </c>
      <c r="J10" s="103">
        <v>191.56</v>
      </c>
      <c r="K10" s="88">
        <v>0</v>
      </c>
      <c r="L10" s="105">
        <v>20.48</v>
      </c>
      <c r="M10" s="105">
        <v>14.03</v>
      </c>
      <c r="N10" s="103">
        <v>410.73</v>
      </c>
      <c r="O10" s="89">
        <f t="shared" si="0"/>
        <v>1333.55</v>
      </c>
      <c r="P10" s="107"/>
      <c r="Q10" s="108"/>
      <c r="R10" s="10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4"/>
    </row>
    <row r="11" spans="1:112" s="1" customFormat="1" ht="21.75" thickBot="1" x14ac:dyDescent="0.4">
      <c r="A11" s="42" t="s">
        <v>20</v>
      </c>
      <c r="B11" s="80">
        <v>195.07</v>
      </c>
      <c r="C11" s="115">
        <v>49.81</v>
      </c>
      <c r="D11" s="116">
        <v>49.81</v>
      </c>
      <c r="E11" s="82">
        <v>0</v>
      </c>
      <c r="F11" s="82">
        <v>16.97</v>
      </c>
      <c r="G11" s="117">
        <v>1909.85</v>
      </c>
      <c r="H11" s="82">
        <v>649.46</v>
      </c>
      <c r="I11" s="82">
        <v>1260.3900000000001</v>
      </c>
      <c r="J11" s="82">
        <v>194.89</v>
      </c>
      <c r="K11" s="82">
        <v>0</v>
      </c>
      <c r="L11" s="116">
        <v>8.2799999999999994</v>
      </c>
      <c r="M11" s="116">
        <v>181.92</v>
      </c>
      <c r="N11" s="116">
        <v>23.66</v>
      </c>
      <c r="O11" s="82">
        <f t="shared" si="0"/>
        <v>2580.4499999999998</v>
      </c>
      <c r="P11" s="111">
        <f>(O11-O12)/O12</f>
        <v>6.1472392133310877E-2</v>
      </c>
      <c r="Q11" s="112">
        <f>O11/$O$84</f>
        <v>2.3153396715321288E-2</v>
      </c>
      <c r="R11" s="102">
        <f>O11-O12</f>
        <v>149.44000000000005</v>
      </c>
      <c r="S11" s="2"/>
      <c r="T11" s="6"/>
    </row>
    <row r="12" spans="1:112" s="5" customFormat="1" ht="21.75" thickBot="1" x14ac:dyDescent="0.4">
      <c r="A12" s="44" t="s">
        <v>16</v>
      </c>
      <c r="B12" s="106">
        <v>159.1</v>
      </c>
      <c r="C12" s="118">
        <v>41.97</v>
      </c>
      <c r="D12" s="119">
        <v>41.97</v>
      </c>
      <c r="E12" s="119">
        <v>0</v>
      </c>
      <c r="F12" s="119">
        <v>16.829999999999998</v>
      </c>
      <c r="G12" s="120">
        <v>1595.59</v>
      </c>
      <c r="H12" s="119">
        <v>561.15</v>
      </c>
      <c r="I12" s="121">
        <v>1034.44</v>
      </c>
      <c r="J12" s="122">
        <v>154.72</v>
      </c>
      <c r="K12" s="119">
        <v>0</v>
      </c>
      <c r="L12" s="119">
        <v>10.06</v>
      </c>
      <c r="M12" s="119">
        <v>171.79</v>
      </c>
      <c r="N12" s="121">
        <v>280.95</v>
      </c>
      <c r="O12" s="89">
        <f t="shared" si="0"/>
        <v>2431.0099999999998</v>
      </c>
      <c r="P12" s="107"/>
      <c r="Q12" s="108"/>
      <c r="R12" s="10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4"/>
    </row>
    <row r="13" spans="1:112" s="1" customFormat="1" ht="21.75" thickBot="1" x14ac:dyDescent="0.4">
      <c r="A13" s="40" t="s">
        <v>69</v>
      </c>
      <c r="B13" s="80">
        <v>11.95</v>
      </c>
      <c r="C13" s="123">
        <v>0</v>
      </c>
      <c r="D13" s="124">
        <v>0</v>
      </c>
      <c r="E13" s="124">
        <v>0</v>
      </c>
      <c r="F13" s="124">
        <v>0</v>
      </c>
      <c r="G13" s="117">
        <v>76.239999999999995</v>
      </c>
      <c r="H13" s="124">
        <v>13.17</v>
      </c>
      <c r="I13" s="125">
        <v>63.07</v>
      </c>
      <c r="J13" s="126">
        <v>20.97</v>
      </c>
      <c r="K13" s="124">
        <v>0</v>
      </c>
      <c r="L13" s="124">
        <v>0</v>
      </c>
      <c r="M13" s="124">
        <v>2.5299999999999998</v>
      </c>
      <c r="N13" s="124">
        <v>2.99</v>
      </c>
      <c r="O13" s="82">
        <f t="shared" si="0"/>
        <v>114.67999999999999</v>
      </c>
      <c r="P13" s="127">
        <f>(O13-O14)/O14</f>
        <v>-0.43429360694554059</v>
      </c>
      <c r="Q13" s="112">
        <f>O13/$O$84</f>
        <v>1.0289800365490692E-3</v>
      </c>
      <c r="R13" s="102">
        <f>O13-O14</f>
        <v>-88.039999999999978</v>
      </c>
      <c r="S13" s="2"/>
      <c r="T13" s="6"/>
      <c r="AA13" s="6"/>
    </row>
    <row r="14" spans="1:112" s="5" customFormat="1" ht="21.75" thickBot="1" x14ac:dyDescent="0.4">
      <c r="A14" s="45" t="s">
        <v>16</v>
      </c>
      <c r="B14" s="128">
        <v>89.62</v>
      </c>
      <c r="C14" s="129">
        <v>0</v>
      </c>
      <c r="D14" s="119">
        <v>0</v>
      </c>
      <c r="E14" s="119">
        <v>0</v>
      </c>
      <c r="F14" s="119">
        <v>0.89</v>
      </c>
      <c r="G14" s="130">
        <v>0.96</v>
      </c>
      <c r="H14" s="119">
        <v>0.09</v>
      </c>
      <c r="I14" s="121">
        <v>0.87</v>
      </c>
      <c r="J14" s="131">
        <v>90.55</v>
      </c>
      <c r="K14" s="119">
        <v>0</v>
      </c>
      <c r="L14" s="119">
        <v>0</v>
      </c>
      <c r="M14" s="119">
        <v>20.7</v>
      </c>
      <c r="N14" s="129">
        <v>0</v>
      </c>
      <c r="O14" s="132">
        <f t="shared" si="0"/>
        <v>202.71999999999997</v>
      </c>
      <c r="P14" s="107"/>
      <c r="Q14" s="108"/>
      <c r="R14" s="10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4"/>
    </row>
    <row r="15" spans="1:112" s="3" customFormat="1" ht="21.75" thickBot="1" x14ac:dyDescent="0.4">
      <c r="A15" s="42" t="s">
        <v>75</v>
      </c>
      <c r="B15" s="80">
        <v>1.5</v>
      </c>
      <c r="C15" s="133">
        <v>0.5</v>
      </c>
      <c r="D15" s="133">
        <v>0.5</v>
      </c>
      <c r="E15" s="133">
        <v>0</v>
      </c>
      <c r="F15" s="133">
        <v>0</v>
      </c>
      <c r="G15" s="82">
        <v>21.71</v>
      </c>
      <c r="H15" s="133">
        <v>14.06</v>
      </c>
      <c r="I15" s="133">
        <v>7.65</v>
      </c>
      <c r="J15" s="133">
        <v>41.96</v>
      </c>
      <c r="K15" s="133">
        <v>0</v>
      </c>
      <c r="L15" s="133">
        <v>0</v>
      </c>
      <c r="M15" s="133">
        <v>0.24</v>
      </c>
      <c r="N15" s="133">
        <v>0.05</v>
      </c>
      <c r="O15" s="82">
        <f t="shared" si="0"/>
        <v>65.959999999999994</v>
      </c>
      <c r="P15" s="127">
        <f>(O15-O16)/O16</f>
        <v>0.76175213675213638</v>
      </c>
      <c r="Q15" s="112">
        <f>O15/$O$84</f>
        <v>5.9183400079156436E-4</v>
      </c>
      <c r="R15" s="102">
        <f>O15-O16</f>
        <v>28.519999999999989</v>
      </c>
    </row>
    <row r="16" spans="1:112" s="3" customFormat="1" ht="21.75" thickBot="1" x14ac:dyDescent="0.4">
      <c r="A16" s="45" t="s">
        <v>16</v>
      </c>
      <c r="B16" s="134">
        <v>0.72</v>
      </c>
      <c r="C16" s="121">
        <v>0.09</v>
      </c>
      <c r="D16" s="121">
        <v>0.09</v>
      </c>
      <c r="E16" s="129">
        <v>0</v>
      </c>
      <c r="F16" s="135">
        <v>0</v>
      </c>
      <c r="G16" s="90">
        <v>1.22</v>
      </c>
      <c r="H16" s="121">
        <v>0.04</v>
      </c>
      <c r="I16" s="121">
        <v>1.18</v>
      </c>
      <c r="J16" s="121">
        <v>35.130000000000003</v>
      </c>
      <c r="K16" s="129">
        <v>0</v>
      </c>
      <c r="L16" s="135">
        <v>0</v>
      </c>
      <c r="M16" s="129">
        <v>0.28000000000000003</v>
      </c>
      <c r="N16" s="135">
        <v>0</v>
      </c>
      <c r="O16" s="136">
        <f t="shared" si="0"/>
        <v>37.440000000000005</v>
      </c>
      <c r="P16" s="137"/>
      <c r="Q16" s="138"/>
      <c r="R16" s="109"/>
    </row>
    <row r="17" spans="1:112" s="1" customFormat="1" ht="21.75" thickBot="1" x14ac:dyDescent="0.4">
      <c r="A17" s="46" t="s">
        <v>21</v>
      </c>
      <c r="B17" s="80">
        <v>205.06</v>
      </c>
      <c r="C17" s="139">
        <v>40.72</v>
      </c>
      <c r="D17" s="116">
        <v>40.72</v>
      </c>
      <c r="E17" s="116">
        <v>0</v>
      </c>
      <c r="F17" s="116">
        <v>28.8</v>
      </c>
      <c r="G17" s="116">
        <v>745.37</v>
      </c>
      <c r="H17" s="116">
        <v>305.83</v>
      </c>
      <c r="I17" s="140">
        <v>439.54</v>
      </c>
      <c r="J17" s="141">
        <v>184.3</v>
      </c>
      <c r="K17" s="116">
        <v>0</v>
      </c>
      <c r="L17" s="116">
        <v>29.3</v>
      </c>
      <c r="M17" s="116">
        <v>40.54</v>
      </c>
      <c r="N17" s="116">
        <v>516.1</v>
      </c>
      <c r="O17" s="141">
        <f t="shared" si="0"/>
        <v>1790.19</v>
      </c>
      <c r="P17" s="142">
        <f>(O17-O18)/O18</f>
        <v>0.29347119261282356</v>
      </c>
      <c r="Q17" s="112">
        <f>O17/$O$84</f>
        <v>1.6062694206747281E-2</v>
      </c>
      <c r="R17" s="102">
        <f>O17-O18</f>
        <v>406.17000000000007</v>
      </c>
      <c r="S17" s="2"/>
      <c r="T17" s="6"/>
    </row>
    <row r="18" spans="1:112" s="5" customFormat="1" ht="21.75" thickBot="1" x14ac:dyDescent="0.4">
      <c r="A18" s="44" t="s">
        <v>16</v>
      </c>
      <c r="B18" s="143">
        <v>139.69999999999999</v>
      </c>
      <c r="C18" s="129">
        <v>42.26</v>
      </c>
      <c r="D18" s="119">
        <v>42.26</v>
      </c>
      <c r="E18" s="119">
        <v>0</v>
      </c>
      <c r="F18" s="119">
        <v>25.34</v>
      </c>
      <c r="G18" s="120">
        <v>635.97</v>
      </c>
      <c r="H18" s="119">
        <v>278.93</v>
      </c>
      <c r="I18" s="121">
        <v>357.04</v>
      </c>
      <c r="J18" s="131">
        <v>143.44</v>
      </c>
      <c r="K18" s="119">
        <v>0</v>
      </c>
      <c r="L18" s="119">
        <v>27.21</v>
      </c>
      <c r="M18" s="119">
        <v>35.31</v>
      </c>
      <c r="N18" s="121">
        <v>334.79</v>
      </c>
      <c r="O18" s="89">
        <f t="shared" si="0"/>
        <v>1384.02</v>
      </c>
      <c r="P18" s="107"/>
      <c r="Q18" s="108"/>
      <c r="R18" s="10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4"/>
    </row>
    <row r="19" spans="1:112" s="1" customFormat="1" ht="21.75" thickBot="1" x14ac:dyDescent="0.4">
      <c r="A19" s="42" t="s">
        <v>70</v>
      </c>
      <c r="B19" s="144">
        <v>132.72</v>
      </c>
      <c r="C19" s="139">
        <v>1.2</v>
      </c>
      <c r="D19" s="145">
        <v>1.2</v>
      </c>
      <c r="E19" s="124">
        <v>0</v>
      </c>
      <c r="F19" s="124">
        <v>3.54</v>
      </c>
      <c r="G19" s="117">
        <v>1045.06</v>
      </c>
      <c r="H19" s="124">
        <v>267.73</v>
      </c>
      <c r="I19" s="125">
        <v>777.33</v>
      </c>
      <c r="J19" s="146">
        <v>16.21</v>
      </c>
      <c r="K19" s="124">
        <v>0</v>
      </c>
      <c r="L19" s="124">
        <v>7.82</v>
      </c>
      <c r="M19" s="124">
        <v>5.85</v>
      </c>
      <c r="N19" s="124">
        <v>3.67</v>
      </c>
      <c r="O19" s="82">
        <f t="shared" si="0"/>
        <v>1216.07</v>
      </c>
      <c r="P19" s="127">
        <f>(O19-O20)/O20</f>
        <v>2.4130507998877353</v>
      </c>
      <c r="Q19" s="112">
        <f>O19/$O$84</f>
        <v>1.0911333737759212E-2</v>
      </c>
      <c r="R19" s="102">
        <f>O19-O20</f>
        <v>859.77</v>
      </c>
      <c r="S19" s="2"/>
      <c r="T19" s="6"/>
    </row>
    <row r="20" spans="1:112" s="5" customFormat="1" ht="21.75" thickBot="1" x14ac:dyDescent="0.4">
      <c r="A20" s="44" t="s">
        <v>16</v>
      </c>
      <c r="B20" s="128">
        <v>2.15</v>
      </c>
      <c r="C20" s="147">
        <v>0</v>
      </c>
      <c r="D20" s="119">
        <v>0</v>
      </c>
      <c r="E20" s="119">
        <v>0</v>
      </c>
      <c r="F20" s="119">
        <v>0</v>
      </c>
      <c r="G20" s="120">
        <v>341.01</v>
      </c>
      <c r="H20" s="119">
        <v>107.49</v>
      </c>
      <c r="I20" s="121">
        <v>233.52</v>
      </c>
      <c r="J20" s="131">
        <v>9.67</v>
      </c>
      <c r="K20" s="119">
        <v>0</v>
      </c>
      <c r="L20" s="119">
        <v>2.21</v>
      </c>
      <c r="M20" s="119">
        <v>0</v>
      </c>
      <c r="N20" s="129">
        <v>1.26</v>
      </c>
      <c r="O20" s="148">
        <f t="shared" si="0"/>
        <v>356.29999999999995</v>
      </c>
      <c r="P20" s="107"/>
      <c r="Q20" s="108"/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4"/>
    </row>
    <row r="21" spans="1:112" s="1" customFormat="1" ht="21.75" thickBot="1" x14ac:dyDescent="0.4">
      <c r="A21" s="42" t="s">
        <v>55</v>
      </c>
      <c r="B21" s="149">
        <v>652.04999999999995</v>
      </c>
      <c r="C21" s="133">
        <v>124.28</v>
      </c>
      <c r="D21" s="150">
        <v>112.37</v>
      </c>
      <c r="E21" s="151">
        <v>11.91</v>
      </c>
      <c r="F21" s="152">
        <v>99.55</v>
      </c>
      <c r="G21" s="117">
        <v>1882.71</v>
      </c>
      <c r="H21" s="153">
        <v>940.1</v>
      </c>
      <c r="I21" s="154">
        <v>942.61</v>
      </c>
      <c r="J21" s="144">
        <v>704.64</v>
      </c>
      <c r="K21" s="80">
        <v>8.6300000000000008</v>
      </c>
      <c r="L21" s="155">
        <v>180.78</v>
      </c>
      <c r="M21" s="79">
        <v>397.36</v>
      </c>
      <c r="N21" s="79">
        <v>1667.6899999999998</v>
      </c>
      <c r="O21" s="82">
        <f t="shared" si="0"/>
        <v>5717.6900000000005</v>
      </c>
      <c r="P21" s="111">
        <f>(O21-O22)/O22</f>
        <v>0.14277462654946502</v>
      </c>
      <c r="Q21" s="112">
        <f>O21/$O$84</f>
        <v>5.1302658398816252E-2</v>
      </c>
      <c r="R21" s="102">
        <f>O21-O22</f>
        <v>714.35000000000036</v>
      </c>
      <c r="S21" s="2"/>
      <c r="T21" s="6"/>
    </row>
    <row r="22" spans="1:112" s="5" customFormat="1" ht="21.75" thickBot="1" x14ac:dyDescent="0.4">
      <c r="A22" s="44" t="s">
        <v>16</v>
      </c>
      <c r="B22" s="128">
        <v>413.88</v>
      </c>
      <c r="C22" s="118">
        <v>103.97</v>
      </c>
      <c r="D22" s="113">
        <v>90.35</v>
      </c>
      <c r="E22" s="156">
        <v>13.62</v>
      </c>
      <c r="F22" s="113">
        <v>89.79</v>
      </c>
      <c r="G22" s="120">
        <v>1584.72</v>
      </c>
      <c r="H22" s="106">
        <v>901.68</v>
      </c>
      <c r="I22" s="157">
        <v>683.04</v>
      </c>
      <c r="J22" s="158">
        <v>666.5</v>
      </c>
      <c r="K22" s="113">
        <v>15.66</v>
      </c>
      <c r="L22" s="106">
        <v>162.33000000000001</v>
      </c>
      <c r="M22" s="88">
        <v>417.48</v>
      </c>
      <c r="N22" s="113">
        <v>1549.01</v>
      </c>
      <c r="O22" s="89">
        <f t="shared" si="0"/>
        <v>5003.34</v>
      </c>
      <c r="P22" s="107"/>
      <c r="Q22" s="108"/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4"/>
    </row>
    <row r="23" spans="1:112" s="7" customFormat="1" ht="21.75" thickBot="1" x14ac:dyDescent="0.4">
      <c r="A23" s="42" t="s">
        <v>56</v>
      </c>
      <c r="B23" s="116">
        <v>992.02</v>
      </c>
      <c r="C23" s="123">
        <v>298.31</v>
      </c>
      <c r="D23" s="116">
        <v>256.14999999999998</v>
      </c>
      <c r="E23" s="116">
        <v>42.16</v>
      </c>
      <c r="F23" s="159">
        <v>185.79</v>
      </c>
      <c r="G23" s="117">
        <v>3745.6</v>
      </c>
      <c r="H23" s="116">
        <v>2028.7</v>
      </c>
      <c r="I23" s="140">
        <v>1716.9</v>
      </c>
      <c r="J23" s="126">
        <v>1653.1</v>
      </c>
      <c r="K23" s="116">
        <v>50.66</v>
      </c>
      <c r="L23" s="116">
        <v>281</v>
      </c>
      <c r="M23" s="116">
        <v>305.42</v>
      </c>
      <c r="N23" s="116">
        <v>291.82</v>
      </c>
      <c r="O23" s="82">
        <f t="shared" si="0"/>
        <v>7803.7199999999993</v>
      </c>
      <c r="P23" s="111">
        <f>(O23-O24)/O24</f>
        <v>-8.8259932353095649E-2</v>
      </c>
      <c r="Q23" s="112">
        <f>O23/$O$84</f>
        <v>7.0019812441739632E-2</v>
      </c>
      <c r="R23" s="102">
        <f>O23-O24</f>
        <v>-755.42999999999847</v>
      </c>
      <c r="S23" s="9"/>
      <c r="T23" s="6"/>
    </row>
    <row r="24" spans="1:112" s="5" customFormat="1" ht="21.75" thickBot="1" x14ac:dyDescent="0.4">
      <c r="A24" s="44" t="s">
        <v>16</v>
      </c>
      <c r="B24" s="160">
        <v>617.45000000000005</v>
      </c>
      <c r="C24" s="129">
        <v>258.83999999999997</v>
      </c>
      <c r="D24" s="119">
        <v>219.54</v>
      </c>
      <c r="E24" s="119">
        <v>39.299999999999997</v>
      </c>
      <c r="F24" s="119">
        <v>172.42</v>
      </c>
      <c r="G24" s="120">
        <v>3280.35</v>
      </c>
      <c r="H24" s="119">
        <v>1830.48</v>
      </c>
      <c r="I24" s="121">
        <v>1449.87</v>
      </c>
      <c r="J24" s="122">
        <v>1414.96</v>
      </c>
      <c r="K24" s="119">
        <v>45.96</v>
      </c>
      <c r="L24" s="119">
        <v>244.16</v>
      </c>
      <c r="M24" s="119">
        <v>320.23</v>
      </c>
      <c r="N24" s="119">
        <v>2204.7799999999997</v>
      </c>
      <c r="O24" s="130">
        <f t="shared" si="0"/>
        <v>8559.1499999999978</v>
      </c>
      <c r="P24" s="107"/>
      <c r="Q24" s="108"/>
      <c r="R24" s="10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4"/>
    </row>
    <row r="25" spans="1:112" s="1" customFormat="1" ht="21.75" thickBot="1" x14ac:dyDescent="0.4">
      <c r="A25" s="42" t="s">
        <v>57</v>
      </c>
      <c r="B25" s="124">
        <v>361.72</v>
      </c>
      <c r="C25" s="133">
        <v>109.54</v>
      </c>
      <c r="D25" s="124">
        <v>106.34</v>
      </c>
      <c r="E25" s="124">
        <v>3.2</v>
      </c>
      <c r="F25" s="124">
        <v>52.65</v>
      </c>
      <c r="G25" s="117">
        <v>2013.94</v>
      </c>
      <c r="H25" s="124">
        <v>967.9</v>
      </c>
      <c r="I25" s="125">
        <v>1046.04</v>
      </c>
      <c r="J25" s="82">
        <v>804.29</v>
      </c>
      <c r="K25" s="124">
        <v>0.23</v>
      </c>
      <c r="L25" s="124">
        <v>71.010000000000005</v>
      </c>
      <c r="M25" s="124">
        <v>57.95</v>
      </c>
      <c r="N25" s="124">
        <v>1426.44</v>
      </c>
      <c r="O25" s="82">
        <f t="shared" si="0"/>
        <v>4897.7700000000004</v>
      </c>
      <c r="P25" s="111">
        <f>(O25-O26)/O26</f>
        <v>0.25289896780630083</v>
      </c>
      <c r="Q25" s="112">
        <f>O25/$O$84</f>
        <v>4.3945827987521231E-2</v>
      </c>
      <c r="R25" s="102">
        <f>O25-O26</f>
        <v>988.6200000000008</v>
      </c>
      <c r="S25" s="2"/>
      <c r="T25" s="6"/>
    </row>
    <row r="26" spans="1:112" s="5" customFormat="1" ht="21.75" thickBot="1" x14ac:dyDescent="0.4">
      <c r="A26" s="44" t="s">
        <v>16</v>
      </c>
      <c r="B26" s="160">
        <v>213.71</v>
      </c>
      <c r="C26" s="129">
        <v>94.7</v>
      </c>
      <c r="D26" s="119">
        <v>91.27</v>
      </c>
      <c r="E26" s="119">
        <v>3.43</v>
      </c>
      <c r="F26" s="119">
        <v>43.36</v>
      </c>
      <c r="G26" s="120">
        <v>1757.02</v>
      </c>
      <c r="H26" s="119">
        <v>879.49</v>
      </c>
      <c r="I26" s="121">
        <v>877.53</v>
      </c>
      <c r="J26" s="122">
        <v>432.42</v>
      </c>
      <c r="K26" s="119">
        <v>0.12</v>
      </c>
      <c r="L26" s="119">
        <v>50.24</v>
      </c>
      <c r="M26" s="119">
        <v>100.06</v>
      </c>
      <c r="N26" s="119">
        <v>1217.52</v>
      </c>
      <c r="O26" s="130">
        <f t="shared" si="0"/>
        <v>3909.1499999999996</v>
      </c>
      <c r="P26" s="107"/>
      <c r="Q26" s="108"/>
      <c r="R26" s="10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4"/>
    </row>
    <row r="27" spans="1:112" s="11" customFormat="1" ht="21.75" thickBot="1" x14ac:dyDescent="0.4">
      <c r="A27" s="42" t="s">
        <v>54</v>
      </c>
      <c r="B27" s="145">
        <v>18.559999999999999</v>
      </c>
      <c r="C27" s="133">
        <v>0</v>
      </c>
      <c r="D27" s="124">
        <v>0</v>
      </c>
      <c r="E27" s="124">
        <v>0</v>
      </c>
      <c r="F27" s="124">
        <v>1.05</v>
      </c>
      <c r="G27" s="117">
        <v>131.54</v>
      </c>
      <c r="H27" s="124">
        <v>69.37</v>
      </c>
      <c r="I27" s="125">
        <v>62.17</v>
      </c>
      <c r="J27" s="126">
        <v>51.83</v>
      </c>
      <c r="K27" s="124">
        <v>0</v>
      </c>
      <c r="L27" s="124">
        <v>0</v>
      </c>
      <c r="M27" s="124">
        <v>14.89</v>
      </c>
      <c r="N27" s="124">
        <v>7.67</v>
      </c>
      <c r="O27" s="82">
        <f t="shared" si="0"/>
        <v>225.53999999999994</v>
      </c>
      <c r="P27" s="111">
        <f>(O27-O28)/O28</f>
        <v>0.50410136712237386</v>
      </c>
      <c r="Q27" s="112">
        <f>O27/$O$84</f>
        <v>2.0236846655325861E-3</v>
      </c>
      <c r="R27" s="102">
        <f>O27-O28</f>
        <v>75.589999999999947</v>
      </c>
      <c r="S27" s="10"/>
      <c r="T27" s="6"/>
    </row>
    <row r="28" spans="1:112" s="5" customFormat="1" ht="21.75" thickBot="1" x14ac:dyDescent="0.4">
      <c r="A28" s="44" t="s">
        <v>16</v>
      </c>
      <c r="B28" s="135">
        <v>8.2100000000000009</v>
      </c>
      <c r="C28" s="129">
        <v>0</v>
      </c>
      <c r="D28" s="119">
        <v>0</v>
      </c>
      <c r="E28" s="119">
        <v>0</v>
      </c>
      <c r="F28" s="119">
        <v>0.12</v>
      </c>
      <c r="G28" s="120">
        <v>101.44</v>
      </c>
      <c r="H28" s="119">
        <v>53.29</v>
      </c>
      <c r="I28" s="121">
        <v>48.15</v>
      </c>
      <c r="J28" s="122">
        <v>29.14</v>
      </c>
      <c r="K28" s="119">
        <v>0</v>
      </c>
      <c r="L28" s="119">
        <v>0</v>
      </c>
      <c r="M28" s="119">
        <v>4.54</v>
      </c>
      <c r="N28" s="119">
        <v>6.5</v>
      </c>
      <c r="O28" s="130">
        <f t="shared" si="0"/>
        <v>149.94999999999999</v>
      </c>
      <c r="P28" s="107"/>
      <c r="Q28" s="108"/>
      <c r="R28" s="109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4"/>
    </row>
    <row r="29" spans="1:112" s="1" customFormat="1" ht="21.75" thickBot="1" x14ac:dyDescent="0.4">
      <c r="A29" s="42" t="s">
        <v>76</v>
      </c>
      <c r="B29" s="124">
        <v>50.83</v>
      </c>
      <c r="C29" s="133">
        <v>18.32</v>
      </c>
      <c r="D29" s="124">
        <v>18.32</v>
      </c>
      <c r="E29" s="124">
        <v>0</v>
      </c>
      <c r="F29" s="124">
        <v>16.78</v>
      </c>
      <c r="G29" s="117">
        <v>574.15</v>
      </c>
      <c r="H29" s="124">
        <v>330.19</v>
      </c>
      <c r="I29" s="125">
        <v>243.96</v>
      </c>
      <c r="J29" s="126">
        <v>157.75</v>
      </c>
      <c r="K29" s="124">
        <v>0</v>
      </c>
      <c r="L29" s="124">
        <v>10.06</v>
      </c>
      <c r="M29" s="124">
        <v>12.96</v>
      </c>
      <c r="N29" s="124">
        <v>37.94</v>
      </c>
      <c r="O29" s="82">
        <f t="shared" si="0"/>
        <v>878.79</v>
      </c>
      <c r="P29" s="111">
        <f>(O29-O30)/O30</f>
        <v>0.39441782234775169</v>
      </c>
      <c r="Q29" s="112">
        <f>O29/$O$84</f>
        <v>7.8850485378353374E-3</v>
      </c>
      <c r="R29" s="102">
        <f>O29-O30</f>
        <v>248.57000000000005</v>
      </c>
      <c r="S29" s="2"/>
      <c r="T29" s="6"/>
    </row>
    <row r="30" spans="1:112" s="5" customFormat="1" ht="21.75" thickBot="1" x14ac:dyDescent="0.4">
      <c r="A30" s="44" t="s">
        <v>16</v>
      </c>
      <c r="B30" s="161">
        <v>27.1</v>
      </c>
      <c r="C30" s="160">
        <v>15.74</v>
      </c>
      <c r="D30" s="119">
        <v>15.74</v>
      </c>
      <c r="E30" s="119">
        <v>0</v>
      </c>
      <c r="F30" s="119">
        <v>16.41</v>
      </c>
      <c r="G30" s="120">
        <v>405.4</v>
      </c>
      <c r="H30" s="119">
        <v>242.26</v>
      </c>
      <c r="I30" s="121">
        <v>163.13999999999999</v>
      </c>
      <c r="J30" s="122">
        <v>119.21</v>
      </c>
      <c r="K30" s="119">
        <v>0</v>
      </c>
      <c r="L30" s="119">
        <v>11.05</v>
      </c>
      <c r="M30" s="119">
        <v>10.9</v>
      </c>
      <c r="N30" s="119">
        <v>24.41</v>
      </c>
      <c r="O30" s="130">
        <f t="shared" si="0"/>
        <v>630.21999999999991</v>
      </c>
      <c r="P30" s="107"/>
      <c r="Q30" s="108"/>
      <c r="R30" s="109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4"/>
    </row>
    <row r="31" spans="1:112" s="1" customFormat="1" ht="21.75" thickBot="1" x14ac:dyDescent="0.4">
      <c r="A31" s="42" t="s">
        <v>25</v>
      </c>
      <c r="B31" s="124">
        <v>43.2</v>
      </c>
      <c r="C31" s="123">
        <v>10.29</v>
      </c>
      <c r="D31" s="124">
        <v>10.29</v>
      </c>
      <c r="E31" s="124">
        <v>0</v>
      </c>
      <c r="F31" s="124">
        <v>2.79</v>
      </c>
      <c r="G31" s="117">
        <v>579.9</v>
      </c>
      <c r="H31" s="124">
        <v>166.15</v>
      </c>
      <c r="I31" s="125">
        <v>413.75</v>
      </c>
      <c r="J31" s="126">
        <v>24.48</v>
      </c>
      <c r="K31" s="124">
        <v>0</v>
      </c>
      <c r="L31" s="124">
        <v>14.22</v>
      </c>
      <c r="M31" s="124">
        <v>2.99</v>
      </c>
      <c r="N31" s="124">
        <v>1.42</v>
      </c>
      <c r="O31" s="82">
        <f t="shared" si="0"/>
        <v>679.29</v>
      </c>
      <c r="P31" s="111">
        <f>(O31-O32)/O32</f>
        <v>0.4810962846677132</v>
      </c>
      <c r="Q31" s="112">
        <f>O31/$O$84</f>
        <v>6.09501089141452E-3</v>
      </c>
      <c r="R31" s="102">
        <f>O31-O32</f>
        <v>220.64999999999998</v>
      </c>
      <c r="S31" s="2"/>
      <c r="T31" s="6"/>
    </row>
    <row r="32" spans="1:112" s="5" customFormat="1" ht="21.75" thickBot="1" x14ac:dyDescent="0.4">
      <c r="A32" s="44" t="s">
        <v>16</v>
      </c>
      <c r="B32" s="160">
        <v>32.03</v>
      </c>
      <c r="C32" s="129">
        <v>10.63</v>
      </c>
      <c r="D32" s="119">
        <v>10.63</v>
      </c>
      <c r="E32" s="119">
        <v>0</v>
      </c>
      <c r="F32" s="119">
        <v>3.78</v>
      </c>
      <c r="G32" s="162">
        <v>383.46</v>
      </c>
      <c r="H32" s="119">
        <v>110.21</v>
      </c>
      <c r="I32" s="121">
        <v>273.25</v>
      </c>
      <c r="J32" s="160">
        <v>11.85</v>
      </c>
      <c r="K32" s="119">
        <v>0</v>
      </c>
      <c r="L32" s="119">
        <v>11.74</v>
      </c>
      <c r="M32" s="119">
        <v>2.19</v>
      </c>
      <c r="N32" s="119">
        <v>2.96</v>
      </c>
      <c r="O32" s="130">
        <f t="shared" si="0"/>
        <v>458.64</v>
      </c>
      <c r="P32" s="107"/>
      <c r="Q32" s="108"/>
      <c r="R32" s="109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4"/>
    </row>
    <row r="33" spans="1:112" s="1" customFormat="1" ht="21.75" thickBot="1" x14ac:dyDescent="0.4">
      <c r="A33" s="42" t="s">
        <v>58</v>
      </c>
      <c r="B33" s="97">
        <v>675.87</v>
      </c>
      <c r="C33" s="98">
        <v>129.51</v>
      </c>
      <c r="D33" s="97">
        <v>81.23</v>
      </c>
      <c r="E33" s="97">
        <v>48.28</v>
      </c>
      <c r="F33" s="97">
        <v>138.69999999999999</v>
      </c>
      <c r="G33" s="163">
        <v>3349.25</v>
      </c>
      <c r="H33" s="97">
        <v>1136.9000000000001</v>
      </c>
      <c r="I33" s="97">
        <v>2212.35</v>
      </c>
      <c r="J33" s="97">
        <v>3075.77</v>
      </c>
      <c r="K33" s="97">
        <v>50.73</v>
      </c>
      <c r="L33" s="97">
        <v>68.27</v>
      </c>
      <c r="M33" s="97">
        <v>126.29</v>
      </c>
      <c r="N33" s="97">
        <v>1261.6999999999998</v>
      </c>
      <c r="O33" s="82">
        <f t="shared" si="0"/>
        <v>8876.09</v>
      </c>
      <c r="P33" s="111">
        <f>(O33-O34)/O34</f>
        <v>4.6189332890157253E-2</v>
      </c>
      <c r="Q33" s="112">
        <f>O33/$O$84</f>
        <v>7.9641780716888974E-2</v>
      </c>
      <c r="R33" s="102">
        <f>O33-O34</f>
        <v>391.88000000000102</v>
      </c>
      <c r="S33" s="2"/>
      <c r="T33" s="6"/>
    </row>
    <row r="34" spans="1:112" s="5" customFormat="1" ht="21.75" thickBot="1" x14ac:dyDescent="0.4">
      <c r="A34" s="44" t="s">
        <v>16</v>
      </c>
      <c r="B34" s="164">
        <v>540.84</v>
      </c>
      <c r="C34" s="165">
        <v>126.9</v>
      </c>
      <c r="D34" s="165">
        <v>93.61</v>
      </c>
      <c r="E34" s="165">
        <v>33.29</v>
      </c>
      <c r="F34" s="166">
        <v>127.22</v>
      </c>
      <c r="G34" s="167">
        <v>3824.62</v>
      </c>
      <c r="H34" s="165">
        <v>1662.54</v>
      </c>
      <c r="I34" s="166">
        <v>2162.08</v>
      </c>
      <c r="J34" s="165">
        <v>3440.3</v>
      </c>
      <c r="K34" s="168">
        <v>69.16</v>
      </c>
      <c r="L34" s="169">
        <v>53.42</v>
      </c>
      <c r="M34" s="169">
        <v>106.7</v>
      </c>
      <c r="N34" s="169">
        <v>195.05</v>
      </c>
      <c r="O34" s="148">
        <f t="shared" si="0"/>
        <v>8484.2099999999991</v>
      </c>
      <c r="P34" s="107"/>
      <c r="Q34" s="108"/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4"/>
    </row>
    <row r="35" spans="1:112" s="1" customFormat="1" ht="21.75" thickBot="1" x14ac:dyDescent="0.4">
      <c r="A35" s="42" t="s">
        <v>28</v>
      </c>
      <c r="B35" s="82">
        <v>1796.82</v>
      </c>
      <c r="C35" s="115">
        <v>433.49</v>
      </c>
      <c r="D35" s="82">
        <v>265.33999999999997</v>
      </c>
      <c r="E35" s="82">
        <v>168.15</v>
      </c>
      <c r="F35" s="82">
        <v>314.48</v>
      </c>
      <c r="G35" s="117">
        <v>5035.8</v>
      </c>
      <c r="H35" s="116">
        <v>1613.63</v>
      </c>
      <c r="I35" s="82">
        <v>3422.17</v>
      </c>
      <c r="J35" s="126">
        <v>5697.6</v>
      </c>
      <c r="K35" s="82">
        <v>152.19</v>
      </c>
      <c r="L35" s="82">
        <v>282.35000000000002</v>
      </c>
      <c r="M35" s="82">
        <v>224.83</v>
      </c>
      <c r="N35" s="82">
        <v>2116.79</v>
      </c>
      <c r="O35" s="82">
        <f t="shared" si="0"/>
        <v>16054.350000000002</v>
      </c>
      <c r="P35" s="111">
        <f>(O35-O36)/O36</f>
        <v>0.14528722512528758</v>
      </c>
      <c r="Q35" s="112">
        <f>O35/$O$84</f>
        <v>0.14404957839005539</v>
      </c>
      <c r="R35" s="102">
        <f>O35-O36</f>
        <v>2036.6000000000004</v>
      </c>
      <c r="S35" s="2"/>
      <c r="T35" s="6"/>
    </row>
    <row r="36" spans="1:112" s="5" customFormat="1" ht="21.75" thickBot="1" x14ac:dyDescent="0.4">
      <c r="A36" s="44" t="s">
        <v>16</v>
      </c>
      <c r="B36" s="160">
        <v>1205.57</v>
      </c>
      <c r="C36" s="129">
        <v>373.14</v>
      </c>
      <c r="D36" s="119">
        <v>244.7</v>
      </c>
      <c r="E36" s="119">
        <v>128.44</v>
      </c>
      <c r="F36" s="119">
        <v>263.88</v>
      </c>
      <c r="G36" s="120">
        <v>5123.6899999999996</v>
      </c>
      <c r="H36" s="119">
        <v>1824.52</v>
      </c>
      <c r="I36" s="121">
        <v>3299.17</v>
      </c>
      <c r="J36" s="122">
        <v>4646.51</v>
      </c>
      <c r="K36" s="119">
        <v>96.87</v>
      </c>
      <c r="L36" s="119">
        <v>261.95999999999998</v>
      </c>
      <c r="M36" s="119">
        <v>319.77</v>
      </c>
      <c r="N36" s="119">
        <v>1726.3600000000001</v>
      </c>
      <c r="O36" s="130">
        <f t="shared" si="0"/>
        <v>14017.750000000002</v>
      </c>
      <c r="P36" s="107"/>
      <c r="Q36" s="108"/>
      <c r="R36" s="109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4"/>
    </row>
    <row r="37" spans="1:112" s="1" customFormat="1" ht="21.75" thickBot="1" x14ac:dyDescent="0.4">
      <c r="A37" s="42" t="s">
        <v>30</v>
      </c>
      <c r="B37" s="124">
        <v>867.06</v>
      </c>
      <c r="C37" s="139">
        <v>209.39</v>
      </c>
      <c r="D37" s="124">
        <v>119.24</v>
      </c>
      <c r="E37" s="124">
        <v>90.15</v>
      </c>
      <c r="F37" s="124">
        <v>130.49</v>
      </c>
      <c r="G37" s="117">
        <v>2423.21</v>
      </c>
      <c r="H37" s="124">
        <v>719.5</v>
      </c>
      <c r="I37" s="125">
        <v>1703.71</v>
      </c>
      <c r="J37" s="82">
        <v>2399.46</v>
      </c>
      <c r="K37" s="124">
        <v>57.47</v>
      </c>
      <c r="L37" s="124">
        <v>70.16</v>
      </c>
      <c r="M37" s="124">
        <v>121.5</v>
      </c>
      <c r="N37" s="124">
        <v>1721.3799999999999</v>
      </c>
      <c r="O37" s="82">
        <f t="shared" si="0"/>
        <v>8000.12</v>
      </c>
      <c r="P37" s="111">
        <f>(O37-O38)/O38</f>
        <v>4.8903060522109736E-2</v>
      </c>
      <c r="Q37" s="112">
        <f>O37/$O$84</f>
        <v>7.1782034966837632E-2</v>
      </c>
      <c r="R37" s="102">
        <f>O37-O38</f>
        <v>372.98999999999887</v>
      </c>
      <c r="S37" s="2"/>
      <c r="T37" s="6"/>
    </row>
    <row r="38" spans="1:112" s="5" customFormat="1" ht="21.75" thickBot="1" x14ac:dyDescent="0.4">
      <c r="A38" s="44" t="s">
        <v>16</v>
      </c>
      <c r="B38" s="160">
        <v>619.88</v>
      </c>
      <c r="C38" s="129">
        <v>177.83</v>
      </c>
      <c r="D38" s="119">
        <v>116.93</v>
      </c>
      <c r="E38" s="119">
        <v>60.9</v>
      </c>
      <c r="F38" s="119">
        <v>136.94</v>
      </c>
      <c r="G38" s="120">
        <v>2627.13</v>
      </c>
      <c r="H38" s="119">
        <v>886.29</v>
      </c>
      <c r="I38" s="121">
        <v>1740.84</v>
      </c>
      <c r="J38" s="170">
        <v>2237.4</v>
      </c>
      <c r="K38" s="119">
        <v>65.67</v>
      </c>
      <c r="L38" s="119">
        <v>70.83</v>
      </c>
      <c r="M38" s="119">
        <v>286.72000000000003</v>
      </c>
      <c r="N38" s="119">
        <v>1404.73</v>
      </c>
      <c r="O38" s="130">
        <f t="shared" si="0"/>
        <v>7627.130000000001</v>
      </c>
      <c r="P38" s="107"/>
      <c r="Q38" s="108"/>
      <c r="R38" s="109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4"/>
    </row>
    <row r="39" spans="1:112" s="1" customFormat="1" ht="21.75" thickBot="1" x14ac:dyDescent="0.4">
      <c r="A39" s="42" t="s">
        <v>59</v>
      </c>
      <c r="B39" s="124">
        <v>1.1000000000000001</v>
      </c>
      <c r="C39" s="139">
        <v>0.01</v>
      </c>
      <c r="D39" s="124">
        <v>0.01</v>
      </c>
      <c r="E39" s="124">
        <v>0</v>
      </c>
      <c r="F39" s="124">
        <v>0.28999999999999998</v>
      </c>
      <c r="G39" s="117">
        <v>39.619999999999997</v>
      </c>
      <c r="H39" s="124">
        <v>0.16</v>
      </c>
      <c r="I39" s="125">
        <v>39.46</v>
      </c>
      <c r="J39" s="126">
        <v>0.14000000000000001</v>
      </c>
      <c r="K39" s="124">
        <v>0</v>
      </c>
      <c r="L39" s="124">
        <v>28.15</v>
      </c>
      <c r="M39" s="124">
        <v>7.0000000000000007E-2</v>
      </c>
      <c r="N39" s="124">
        <v>2.31</v>
      </c>
      <c r="O39" s="82">
        <f t="shared" si="0"/>
        <v>71.69</v>
      </c>
      <c r="P39" s="171">
        <f>(O39-O40)/O40</f>
        <v>0.24289181692094311</v>
      </c>
      <c r="Q39" s="112">
        <f>O39/$O$84</f>
        <v>6.4324711213989156E-4</v>
      </c>
      <c r="R39" s="102">
        <f>O39-O40</f>
        <v>14.009999999999998</v>
      </c>
      <c r="S39" s="2"/>
      <c r="T39" s="6"/>
    </row>
    <row r="40" spans="1:112" s="5" customFormat="1" ht="21.75" thickBot="1" x14ac:dyDescent="0.4">
      <c r="A40" s="44" t="s">
        <v>16</v>
      </c>
      <c r="B40" s="135">
        <v>0.62</v>
      </c>
      <c r="C40" s="129">
        <v>0.06</v>
      </c>
      <c r="D40" s="119">
        <v>0.06</v>
      </c>
      <c r="E40" s="119">
        <v>0</v>
      </c>
      <c r="F40" s="119">
        <v>0.28000000000000003</v>
      </c>
      <c r="G40" s="120">
        <v>35.57</v>
      </c>
      <c r="H40" s="119">
        <v>0.19</v>
      </c>
      <c r="I40" s="121">
        <v>35.380000000000003</v>
      </c>
      <c r="J40" s="131">
        <v>0.05</v>
      </c>
      <c r="K40" s="119">
        <v>0</v>
      </c>
      <c r="L40" s="119">
        <v>18.84</v>
      </c>
      <c r="M40" s="119">
        <v>0.18</v>
      </c>
      <c r="N40" s="119">
        <v>2.08</v>
      </c>
      <c r="O40" s="130">
        <f t="shared" si="0"/>
        <v>57.68</v>
      </c>
      <c r="P40" s="107"/>
      <c r="Q40" s="108"/>
      <c r="R40" s="109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4"/>
    </row>
    <row r="41" spans="1:112" s="1" customFormat="1" ht="21.75" thickBot="1" x14ac:dyDescent="0.4">
      <c r="A41" s="42" t="s">
        <v>18</v>
      </c>
      <c r="B41" s="172">
        <v>493.41</v>
      </c>
      <c r="C41" s="139">
        <v>87.64</v>
      </c>
      <c r="D41" s="124">
        <v>69.02</v>
      </c>
      <c r="E41" s="124">
        <v>18.62</v>
      </c>
      <c r="F41" s="124">
        <v>66.66</v>
      </c>
      <c r="G41" s="117">
        <v>1956.62</v>
      </c>
      <c r="H41" s="124">
        <v>749.55</v>
      </c>
      <c r="I41" s="125">
        <v>1207.07</v>
      </c>
      <c r="J41" s="146">
        <v>1042.18</v>
      </c>
      <c r="K41" s="124">
        <v>11.71</v>
      </c>
      <c r="L41" s="124">
        <v>30.81</v>
      </c>
      <c r="M41" s="124">
        <v>37.630000000000003</v>
      </c>
      <c r="N41" s="124">
        <v>1270.4499999999998</v>
      </c>
      <c r="O41" s="82">
        <f t="shared" si="0"/>
        <v>4997.1100000000006</v>
      </c>
      <c r="P41" s="173">
        <f>(O41-O42)/O42</f>
        <v>0.23775094433091848</v>
      </c>
      <c r="Q41" s="174">
        <f>O41/$O$84</f>
        <v>4.4837168036621203E-2</v>
      </c>
      <c r="R41" s="175">
        <f>O41-O42</f>
        <v>959.86000000000058</v>
      </c>
      <c r="S41" s="2"/>
    </row>
    <row r="42" spans="1:112" s="5" customFormat="1" ht="21.75" thickBot="1" x14ac:dyDescent="0.4">
      <c r="A42" s="44" t="s">
        <v>16</v>
      </c>
      <c r="B42" s="160">
        <v>310.68</v>
      </c>
      <c r="C42" s="129">
        <v>54.86</v>
      </c>
      <c r="D42" s="119">
        <v>45.72</v>
      </c>
      <c r="E42" s="119">
        <v>9.14</v>
      </c>
      <c r="F42" s="119">
        <v>45.71</v>
      </c>
      <c r="G42" s="120">
        <v>1727.34</v>
      </c>
      <c r="H42" s="119">
        <v>795.79</v>
      </c>
      <c r="I42" s="129">
        <v>931.55</v>
      </c>
      <c r="J42" s="129">
        <v>781.73</v>
      </c>
      <c r="K42" s="176">
        <v>6.18</v>
      </c>
      <c r="L42" s="119">
        <v>21.96</v>
      </c>
      <c r="M42" s="119">
        <v>38.28</v>
      </c>
      <c r="N42" s="119">
        <v>1050.51</v>
      </c>
      <c r="O42" s="130">
        <f t="shared" si="0"/>
        <v>4037.25</v>
      </c>
      <c r="P42" s="107"/>
      <c r="Q42" s="108"/>
      <c r="R42" s="109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4"/>
    </row>
    <row r="43" spans="1:112" s="22" customFormat="1" ht="21.75" thickBot="1" x14ac:dyDescent="0.4">
      <c r="A43" s="42" t="s">
        <v>73</v>
      </c>
      <c r="B43" s="133">
        <v>147.13999999999999</v>
      </c>
      <c r="C43" s="177">
        <v>24.14</v>
      </c>
      <c r="D43" s="178">
        <v>24.14</v>
      </c>
      <c r="E43" s="178">
        <v>0</v>
      </c>
      <c r="F43" s="178">
        <v>55.68</v>
      </c>
      <c r="G43" s="117">
        <v>1198.8399999999999</v>
      </c>
      <c r="H43" s="178">
        <v>695.81</v>
      </c>
      <c r="I43" s="179">
        <v>503.03</v>
      </c>
      <c r="J43" s="133">
        <v>233.98</v>
      </c>
      <c r="K43" s="178">
        <v>0</v>
      </c>
      <c r="L43" s="178">
        <v>8.5299999999999994</v>
      </c>
      <c r="M43" s="178">
        <v>35.450000000000003</v>
      </c>
      <c r="N43" s="178">
        <v>475.18</v>
      </c>
      <c r="O43" s="82">
        <f t="shared" si="0"/>
        <v>2178.94</v>
      </c>
      <c r="P43" s="180">
        <f>(O43-O44)/O44</f>
        <v>0.10435672870291535</v>
      </c>
      <c r="Q43" s="181">
        <f>O43/$O$84</f>
        <v>1.9550800146827946E-2</v>
      </c>
      <c r="R43" s="182">
        <f>O43-O44</f>
        <v>205.90000000000009</v>
      </c>
    </row>
    <row r="44" spans="1:112" s="3" customFormat="1" ht="21.75" thickBot="1" x14ac:dyDescent="0.4">
      <c r="A44" s="44" t="s">
        <v>16</v>
      </c>
      <c r="B44" s="183">
        <v>99.66</v>
      </c>
      <c r="C44" s="129">
        <v>23.89</v>
      </c>
      <c r="D44" s="184">
        <v>23.78</v>
      </c>
      <c r="E44" s="121">
        <v>0.11</v>
      </c>
      <c r="F44" s="121">
        <v>35.770000000000003</v>
      </c>
      <c r="G44" s="89">
        <v>1239</v>
      </c>
      <c r="H44" s="184">
        <v>748.72</v>
      </c>
      <c r="I44" s="121">
        <v>490.28</v>
      </c>
      <c r="J44" s="121">
        <v>207.87</v>
      </c>
      <c r="K44" s="121">
        <v>0</v>
      </c>
      <c r="L44" s="121">
        <v>9.94</v>
      </c>
      <c r="M44" s="121">
        <v>37.549999999999997</v>
      </c>
      <c r="N44" s="119">
        <v>319.36</v>
      </c>
      <c r="O44" s="130">
        <f t="shared" si="0"/>
        <v>1973.04</v>
      </c>
      <c r="P44" s="185"/>
      <c r="Q44" s="186"/>
      <c r="R44" s="109"/>
    </row>
    <row r="45" spans="1:112" s="22" customFormat="1" ht="21.75" thickBot="1" x14ac:dyDescent="0.4">
      <c r="A45" s="42" t="s">
        <v>24</v>
      </c>
      <c r="B45" s="187">
        <v>672.48</v>
      </c>
      <c r="C45" s="133">
        <v>18.579999999999998</v>
      </c>
      <c r="D45" s="178">
        <v>18.579999999999998</v>
      </c>
      <c r="E45" s="178">
        <v>0</v>
      </c>
      <c r="F45" s="178">
        <v>20.37</v>
      </c>
      <c r="G45" s="117">
        <v>619.38</v>
      </c>
      <c r="H45" s="178">
        <v>378.62</v>
      </c>
      <c r="I45" s="179">
        <v>240.76</v>
      </c>
      <c r="J45" s="123">
        <v>393.67</v>
      </c>
      <c r="K45" s="178">
        <v>0.06</v>
      </c>
      <c r="L45" s="178">
        <v>11.28</v>
      </c>
      <c r="M45" s="178">
        <v>412.69</v>
      </c>
      <c r="N45" s="178">
        <v>1615.6200000000001</v>
      </c>
      <c r="O45" s="82">
        <f t="shared" si="0"/>
        <v>3764.13</v>
      </c>
      <c r="P45" s="180">
        <f>(O45-O46)/O46</f>
        <v>0.45610370318792137</v>
      </c>
      <c r="Q45" s="181">
        <f>O45/$O$84</f>
        <v>3.3774107298355838E-2</v>
      </c>
      <c r="R45" s="182">
        <f>O45-O46</f>
        <v>1179.06</v>
      </c>
    </row>
    <row r="46" spans="1:112" s="3" customFormat="1" ht="21.75" thickBot="1" x14ac:dyDescent="0.4">
      <c r="A46" s="44" t="s">
        <v>16</v>
      </c>
      <c r="B46" s="183">
        <v>481.55</v>
      </c>
      <c r="C46" s="121">
        <v>13.16</v>
      </c>
      <c r="D46" s="121">
        <v>13.16</v>
      </c>
      <c r="E46" s="129">
        <v>0</v>
      </c>
      <c r="F46" s="184">
        <v>16.68</v>
      </c>
      <c r="G46" s="90">
        <v>542.91</v>
      </c>
      <c r="H46" s="121">
        <v>360.85</v>
      </c>
      <c r="I46" s="129">
        <v>182.06</v>
      </c>
      <c r="J46" s="188">
        <v>272.87</v>
      </c>
      <c r="K46" s="121">
        <v>0</v>
      </c>
      <c r="L46" s="129">
        <v>6.15</v>
      </c>
      <c r="M46" s="184">
        <v>271.02999999999997</v>
      </c>
      <c r="N46" s="119">
        <v>980.71999999999991</v>
      </c>
      <c r="O46" s="130">
        <f t="shared" si="0"/>
        <v>2585.0700000000002</v>
      </c>
      <c r="P46" s="189"/>
      <c r="Q46" s="190"/>
      <c r="R46" s="191"/>
    </row>
    <row r="47" spans="1:112" s="22" customFormat="1" ht="21.75" thickBot="1" x14ac:dyDescent="0.4">
      <c r="A47" s="42" t="s">
        <v>61</v>
      </c>
      <c r="B47" s="187">
        <v>20.76</v>
      </c>
      <c r="C47" s="133">
        <v>0.98</v>
      </c>
      <c r="D47" s="178">
        <v>0.98</v>
      </c>
      <c r="E47" s="178">
        <v>0</v>
      </c>
      <c r="F47" s="178">
        <v>10.97</v>
      </c>
      <c r="G47" s="117">
        <v>1348.39</v>
      </c>
      <c r="H47" s="178">
        <v>317.24</v>
      </c>
      <c r="I47" s="179">
        <v>1031.1500000000001</v>
      </c>
      <c r="J47" s="133">
        <v>0.83</v>
      </c>
      <c r="K47" s="178">
        <v>0</v>
      </c>
      <c r="L47" s="178">
        <v>2.73</v>
      </c>
      <c r="M47" s="178">
        <v>10.52</v>
      </c>
      <c r="N47" s="178">
        <v>6.32</v>
      </c>
      <c r="O47" s="82">
        <f t="shared" si="0"/>
        <v>1401.5</v>
      </c>
      <c r="P47" s="192">
        <f>(O47-O48)/O48</f>
        <v>8.9398285256784144E-2</v>
      </c>
      <c r="Q47" s="181">
        <f>O47/$O$84</f>
        <v>1.2575126623853509E-2</v>
      </c>
      <c r="R47" s="182">
        <f>O47-O48</f>
        <v>115.01000000000022</v>
      </c>
    </row>
    <row r="48" spans="1:112" s="3" customFormat="1" ht="21.75" thickBot="1" x14ac:dyDescent="0.4">
      <c r="A48" s="44" t="s">
        <v>16</v>
      </c>
      <c r="B48" s="183">
        <v>19.079999999999998</v>
      </c>
      <c r="C48" s="129">
        <v>1.33</v>
      </c>
      <c r="D48" s="184">
        <v>1.33</v>
      </c>
      <c r="E48" s="121">
        <v>0</v>
      </c>
      <c r="F48" s="129">
        <v>8.3800000000000008</v>
      </c>
      <c r="G48" s="89">
        <v>1224.52</v>
      </c>
      <c r="H48" s="129">
        <v>313.63</v>
      </c>
      <c r="I48" s="184">
        <v>910.89</v>
      </c>
      <c r="J48" s="121">
        <v>0.48</v>
      </c>
      <c r="K48" s="121">
        <v>0</v>
      </c>
      <c r="L48" s="129">
        <v>2.75</v>
      </c>
      <c r="M48" s="184">
        <v>22.36</v>
      </c>
      <c r="N48" s="119">
        <v>7.59</v>
      </c>
      <c r="O48" s="130">
        <f t="shared" si="0"/>
        <v>1286.4899999999998</v>
      </c>
      <c r="P48" s="189"/>
      <c r="Q48" s="190"/>
      <c r="R48" s="191"/>
    </row>
    <row r="49" spans="1:197" s="22" customFormat="1" ht="21.75" thickBot="1" x14ac:dyDescent="0.4">
      <c r="A49" s="42" t="s">
        <v>17</v>
      </c>
      <c r="B49" s="187">
        <v>620.49</v>
      </c>
      <c r="C49" s="133">
        <v>199.61</v>
      </c>
      <c r="D49" s="178">
        <v>199.61</v>
      </c>
      <c r="E49" s="178">
        <v>0</v>
      </c>
      <c r="F49" s="178">
        <v>35.65</v>
      </c>
      <c r="G49" s="117">
        <v>2370.29</v>
      </c>
      <c r="H49" s="178">
        <v>1037.6199999999999</v>
      </c>
      <c r="I49" s="179">
        <v>1332.67</v>
      </c>
      <c r="J49" s="123">
        <v>602.35</v>
      </c>
      <c r="K49" s="178">
        <v>0</v>
      </c>
      <c r="L49" s="178">
        <v>224.75</v>
      </c>
      <c r="M49" s="178">
        <v>80.03</v>
      </c>
      <c r="N49" s="178">
        <v>434.6</v>
      </c>
      <c r="O49" s="82">
        <f t="shared" si="0"/>
        <v>4567.7700000000004</v>
      </c>
      <c r="P49" s="180">
        <f>(O49-O50)/O50</f>
        <v>0.13779523636345534</v>
      </c>
      <c r="Q49" s="181">
        <f>O49/$O$84</f>
        <v>4.0984863459607099E-2</v>
      </c>
      <c r="R49" s="182">
        <f>O49-O50</f>
        <v>553.19000000000051</v>
      </c>
    </row>
    <row r="50" spans="1:197" s="3" customFormat="1" ht="21.75" thickBot="1" x14ac:dyDescent="0.4">
      <c r="A50" s="44" t="s">
        <v>16</v>
      </c>
      <c r="B50" s="183">
        <v>482.2</v>
      </c>
      <c r="C50" s="129">
        <v>207.38</v>
      </c>
      <c r="D50" s="184">
        <v>207.38</v>
      </c>
      <c r="E50" s="129">
        <v>0</v>
      </c>
      <c r="F50" s="184">
        <v>64.989999999999995</v>
      </c>
      <c r="G50" s="89">
        <v>2040.15</v>
      </c>
      <c r="H50" s="147">
        <v>1066.3599999999999</v>
      </c>
      <c r="I50" s="147">
        <v>973.79</v>
      </c>
      <c r="J50" s="147">
        <v>479.74</v>
      </c>
      <c r="K50" s="184">
        <v>2.5</v>
      </c>
      <c r="L50" s="129">
        <v>212.63</v>
      </c>
      <c r="M50" s="129">
        <v>177.67</v>
      </c>
      <c r="N50" s="119">
        <v>347.31999999999994</v>
      </c>
      <c r="O50" s="130">
        <f t="shared" si="0"/>
        <v>4014.58</v>
      </c>
      <c r="P50" s="189"/>
      <c r="Q50" s="190"/>
      <c r="R50" s="191"/>
    </row>
    <row r="51" spans="1:197" s="22" customFormat="1" ht="21.75" thickBot="1" x14ac:dyDescent="0.4">
      <c r="A51" s="42" t="s">
        <v>29</v>
      </c>
      <c r="B51" s="193">
        <v>933.66</v>
      </c>
      <c r="C51" s="193">
        <v>216.69</v>
      </c>
      <c r="D51" s="193">
        <v>138.4</v>
      </c>
      <c r="E51" s="193">
        <v>78.290000000000006</v>
      </c>
      <c r="F51" s="193">
        <v>226.4</v>
      </c>
      <c r="G51" s="193">
        <v>3838.21</v>
      </c>
      <c r="H51" s="193">
        <v>958.74</v>
      </c>
      <c r="I51" s="193">
        <v>2879.47</v>
      </c>
      <c r="J51" s="193">
        <v>2794.91</v>
      </c>
      <c r="K51" s="193">
        <v>12.46</v>
      </c>
      <c r="L51" s="193">
        <v>104.14</v>
      </c>
      <c r="M51" s="193">
        <v>352.13</v>
      </c>
      <c r="N51" s="96">
        <v>1075.6399999999999</v>
      </c>
      <c r="O51" s="82">
        <f t="shared" si="0"/>
        <v>9554.24</v>
      </c>
      <c r="P51" s="180">
        <f>(O51-O52)/O52</f>
        <v>9.697300921737298E-2</v>
      </c>
      <c r="Q51" s="181">
        <f>O51/$O$84</f>
        <v>8.5726562821752519E-2</v>
      </c>
      <c r="R51" s="182">
        <f>O51-O52</f>
        <v>844.60000000000036</v>
      </c>
    </row>
    <row r="52" spans="1:197" s="3" customFormat="1" ht="21.75" thickBot="1" x14ac:dyDescent="0.4">
      <c r="A52" s="43" t="s">
        <v>16</v>
      </c>
      <c r="B52" s="105">
        <v>700.45</v>
      </c>
      <c r="C52" s="105">
        <v>188.38</v>
      </c>
      <c r="D52" s="103">
        <v>126.58</v>
      </c>
      <c r="E52" s="103">
        <v>61.8</v>
      </c>
      <c r="F52" s="103">
        <v>212.53</v>
      </c>
      <c r="G52" s="104">
        <v>3784.6</v>
      </c>
      <c r="H52" s="105">
        <v>1049.22</v>
      </c>
      <c r="I52" s="88">
        <v>2735.38</v>
      </c>
      <c r="J52" s="103">
        <v>2876.69</v>
      </c>
      <c r="K52" s="113">
        <v>8.66</v>
      </c>
      <c r="L52" s="103">
        <v>107.31</v>
      </c>
      <c r="M52" s="103">
        <v>198.78</v>
      </c>
      <c r="N52" s="194">
        <v>632.24</v>
      </c>
      <c r="O52" s="148">
        <f t="shared" si="0"/>
        <v>8709.64</v>
      </c>
      <c r="P52" s="189"/>
      <c r="Q52" s="190"/>
      <c r="R52" s="191"/>
    </row>
    <row r="53" spans="1:197" s="22" customFormat="1" ht="21.75" thickBot="1" x14ac:dyDescent="0.4">
      <c r="A53" s="42" t="s">
        <v>22</v>
      </c>
      <c r="B53" s="187">
        <v>124.59</v>
      </c>
      <c r="C53" s="195">
        <v>20.309999999999999</v>
      </c>
      <c r="D53" s="178">
        <v>11.07</v>
      </c>
      <c r="E53" s="178">
        <v>9.24</v>
      </c>
      <c r="F53" s="178">
        <v>4.8</v>
      </c>
      <c r="G53" s="116">
        <v>396.4</v>
      </c>
      <c r="H53" s="178">
        <v>200.42</v>
      </c>
      <c r="I53" s="179">
        <v>195.98</v>
      </c>
      <c r="J53" s="196">
        <v>96.54</v>
      </c>
      <c r="K53" s="178">
        <v>0</v>
      </c>
      <c r="L53" s="178">
        <v>2.68</v>
      </c>
      <c r="M53" s="178">
        <v>32.14</v>
      </c>
      <c r="N53" s="178">
        <v>752.86999999999989</v>
      </c>
      <c r="O53" s="82">
        <f t="shared" si="0"/>
        <v>1430.33</v>
      </c>
      <c r="P53" s="180">
        <f>(O53-O54)/O54</f>
        <v>0.42980097363975306</v>
      </c>
      <c r="Q53" s="181">
        <f>O53/$O$84</f>
        <v>1.2833807252155825E-2</v>
      </c>
      <c r="R53" s="182">
        <f>O53-O54</f>
        <v>429.95999999999981</v>
      </c>
    </row>
    <row r="54" spans="1:197" s="3" customFormat="1" ht="21.75" thickBot="1" x14ac:dyDescent="0.4">
      <c r="A54" s="44" t="s">
        <v>16</v>
      </c>
      <c r="B54" s="160">
        <v>94.96</v>
      </c>
      <c r="C54" s="129">
        <v>11.23</v>
      </c>
      <c r="D54" s="184">
        <v>9.6199999999999992</v>
      </c>
      <c r="E54" s="121">
        <v>1.61</v>
      </c>
      <c r="F54" s="129">
        <v>5.59</v>
      </c>
      <c r="G54" s="197">
        <v>323.05</v>
      </c>
      <c r="H54" s="121">
        <v>161.13</v>
      </c>
      <c r="I54" s="121">
        <v>161.91999999999999</v>
      </c>
      <c r="J54" s="121">
        <v>73.59</v>
      </c>
      <c r="K54" s="129">
        <v>0</v>
      </c>
      <c r="L54" s="129">
        <v>2.2400000000000002</v>
      </c>
      <c r="M54" s="184">
        <v>23.32</v>
      </c>
      <c r="N54" s="119">
        <v>466.39000000000004</v>
      </c>
      <c r="O54" s="130">
        <f t="shared" si="0"/>
        <v>1000.3700000000001</v>
      </c>
      <c r="P54" s="198"/>
      <c r="Q54" s="199"/>
      <c r="R54" s="191"/>
    </row>
    <row r="55" spans="1:197" ht="21.75" thickBot="1" x14ac:dyDescent="0.4">
      <c r="A55" s="47" t="s">
        <v>64</v>
      </c>
      <c r="B55" s="200">
        <f>SUM(B5,B7,B9,B11,B13,B17,B19,B21,B23,B25,B27,B29,B31,B33,B35,B37,B39,B41,B43,B45,B47,B49,B51,B53,B15)</f>
        <v>9879.7300000000014</v>
      </c>
      <c r="C55" s="200">
        <f t="shared" ref="C55:O55" si="1">SUM(C5,C7,C9,C11,C13,C17,C19,C21,C23,C25,C27,C29,C31,C33,C35,C37,C39,C41,C43,C45,C47,C49,C51,C53,C15)</f>
        <v>2157.02</v>
      </c>
      <c r="D55" s="200">
        <f t="shared" si="1"/>
        <v>1678.97</v>
      </c>
      <c r="E55" s="200">
        <f t="shared" si="1"/>
        <v>478.05</v>
      </c>
      <c r="F55" s="200">
        <f t="shared" si="1"/>
        <v>1524.3500000000001</v>
      </c>
      <c r="G55" s="200">
        <f t="shared" si="1"/>
        <v>39354.559999999998</v>
      </c>
      <c r="H55" s="200">
        <f t="shared" si="1"/>
        <v>15319.22</v>
      </c>
      <c r="I55" s="200">
        <f t="shared" si="1"/>
        <v>24035.34</v>
      </c>
      <c r="J55" s="200">
        <f t="shared" si="1"/>
        <v>21886.969999999998</v>
      </c>
      <c r="K55" s="200">
        <f t="shared" si="1"/>
        <v>348.83</v>
      </c>
      <c r="L55" s="200">
        <f t="shared" si="1"/>
        <v>1729.0000000000002</v>
      </c>
      <c r="M55" s="200">
        <f t="shared" si="1"/>
        <v>2641.75</v>
      </c>
      <c r="N55" s="200">
        <f t="shared" si="1"/>
        <v>17584.569999999996</v>
      </c>
      <c r="O55" s="200">
        <f t="shared" si="1"/>
        <v>97106.780000000028</v>
      </c>
      <c r="P55" s="201">
        <f>(O55-O56)/O56</f>
        <v>0.15288270599602014</v>
      </c>
      <c r="Q55" s="202">
        <f>O55/$O$84</f>
        <v>0.87130221515139905</v>
      </c>
      <c r="R55" s="203">
        <f>O55-O56</f>
        <v>12877.24000000002</v>
      </c>
      <c r="S55" s="2"/>
      <c r="T55" s="6"/>
    </row>
    <row r="56" spans="1:197" s="14" customFormat="1" ht="21.75" thickBot="1" x14ac:dyDescent="0.4">
      <c r="A56" s="48" t="s">
        <v>26</v>
      </c>
      <c r="B56" s="204">
        <f>SUM(B6,B8,B10,B12,B14,B18,B20,B22,B24,B26,B28,B30,B32,B34,B36,B38,B40,B42,B44,B46,B48,B50,B52,B54,B16)</f>
        <v>6832.88</v>
      </c>
      <c r="C56" s="204">
        <f t="shared" ref="C56:O56" si="2">SUM(C6,C8,C10,C12,C14,C18,C20,C22,C24,C26,C28,C30,C32,C34,C36,C38,C40,C42,C44,C46,C48,C50,C52,C54,C16)</f>
        <v>1868.0999999999997</v>
      </c>
      <c r="D56" s="204">
        <f t="shared" si="2"/>
        <v>1507.6399999999996</v>
      </c>
      <c r="E56" s="204">
        <f t="shared" si="2"/>
        <v>360.46000000000004</v>
      </c>
      <c r="F56" s="204">
        <f t="shared" si="2"/>
        <v>1382.78</v>
      </c>
      <c r="G56" s="204">
        <f t="shared" si="2"/>
        <v>35865.950000000004</v>
      </c>
      <c r="H56" s="204">
        <f t="shared" si="2"/>
        <v>15390.209999999997</v>
      </c>
      <c r="I56" s="204">
        <f t="shared" si="2"/>
        <v>20475.739999999998</v>
      </c>
      <c r="J56" s="204">
        <f t="shared" si="2"/>
        <v>19757.04</v>
      </c>
      <c r="K56" s="204">
        <f t="shared" si="2"/>
        <v>313.84000000000003</v>
      </c>
      <c r="L56" s="204">
        <f t="shared" si="2"/>
        <v>1539.4199999999998</v>
      </c>
      <c r="M56" s="204">
        <f t="shared" si="2"/>
        <v>2717.3900000000008</v>
      </c>
      <c r="N56" s="204">
        <f t="shared" si="2"/>
        <v>13952.14</v>
      </c>
      <c r="O56" s="204">
        <f t="shared" si="2"/>
        <v>84229.540000000008</v>
      </c>
      <c r="P56" s="205"/>
      <c r="Q56" s="206"/>
      <c r="R56" s="207"/>
      <c r="S56" s="12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</row>
    <row r="57" spans="1:197" ht="21.75" thickBot="1" x14ac:dyDescent="0.4">
      <c r="A57" s="49" t="s">
        <v>27</v>
      </c>
      <c r="B57" s="208">
        <f>(B55-B56)/B56</f>
        <v>0.44591007013148209</v>
      </c>
      <c r="C57" s="208">
        <f t="shared" ref="C57:O57" si="3">(C55-C56)/C56</f>
        <v>0.15465981478507593</v>
      </c>
      <c r="D57" s="208">
        <f t="shared" si="3"/>
        <v>0.11364118755140512</v>
      </c>
      <c r="E57" s="208">
        <f t="shared" si="3"/>
        <v>0.3262220496032846</v>
      </c>
      <c r="F57" s="208">
        <f t="shared" si="3"/>
        <v>0.10238071132067297</v>
      </c>
      <c r="G57" s="208">
        <f t="shared" si="3"/>
        <v>9.7268021619390896E-2</v>
      </c>
      <c r="H57" s="208">
        <f t="shared" si="3"/>
        <v>-4.6126726016082935E-3</v>
      </c>
      <c r="I57" s="208">
        <f t="shared" si="3"/>
        <v>0.17384475481716424</v>
      </c>
      <c r="J57" s="208">
        <f t="shared" si="3"/>
        <v>0.10780612885330984</v>
      </c>
      <c r="K57" s="208">
        <f t="shared" si="3"/>
        <v>0.11148993117512092</v>
      </c>
      <c r="L57" s="208">
        <f t="shared" si="3"/>
        <v>0.12315027737719426</v>
      </c>
      <c r="M57" s="208">
        <f t="shared" si="3"/>
        <v>-2.7835533361056292E-2</v>
      </c>
      <c r="N57" s="208">
        <f t="shared" si="3"/>
        <v>0.26034930842150356</v>
      </c>
      <c r="O57" s="208">
        <f t="shared" si="3"/>
        <v>0.15288270599602014</v>
      </c>
      <c r="P57" s="209"/>
      <c r="Q57" s="210"/>
      <c r="R57" s="203"/>
      <c r="S57" s="2"/>
    </row>
    <row r="58" spans="1:197" ht="21.75" thickBot="1" x14ac:dyDescent="0.4">
      <c r="A58" s="50" t="s">
        <v>31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2"/>
      <c r="Q58" s="212"/>
      <c r="R58" s="203"/>
      <c r="S58" s="2"/>
    </row>
    <row r="59" spans="1:197" s="1" customFormat="1" ht="21.75" thickBot="1" x14ac:dyDescent="0.4">
      <c r="A59" s="51" t="s">
        <v>68</v>
      </c>
      <c r="B59" s="117"/>
      <c r="C59" s="117"/>
      <c r="D59" s="117"/>
      <c r="E59" s="117"/>
      <c r="F59" s="117"/>
      <c r="G59" s="117"/>
      <c r="H59" s="117"/>
      <c r="I59" s="117"/>
      <c r="J59" s="126">
        <v>323.93</v>
      </c>
      <c r="K59" s="117"/>
      <c r="L59" s="117"/>
      <c r="M59" s="117">
        <v>58.54</v>
      </c>
      <c r="N59" s="117"/>
      <c r="O59" s="82">
        <f t="shared" ref="O59:O72" si="4">B59+C59+F59+G59+J59+K59+L59+M59+N59</f>
        <v>382.47</v>
      </c>
      <c r="P59" s="213">
        <f>(O59-O60)/O60</f>
        <v>0.75075528700906369</v>
      </c>
      <c r="Q59" s="101">
        <f>O59/$O$84</f>
        <v>3.4317578878524809E-3</v>
      </c>
      <c r="R59" s="102">
        <f>O59-O60</f>
        <v>164.01000000000005</v>
      </c>
      <c r="S59" s="2"/>
    </row>
    <row r="60" spans="1:197" s="8" customFormat="1" ht="21.75" thickBot="1" x14ac:dyDescent="0.4">
      <c r="A60" s="43" t="s">
        <v>16</v>
      </c>
      <c r="B60" s="119"/>
      <c r="C60" s="119"/>
      <c r="D60" s="119"/>
      <c r="E60" s="119"/>
      <c r="F60" s="119"/>
      <c r="G60" s="119"/>
      <c r="H60" s="119"/>
      <c r="I60" s="119"/>
      <c r="J60" s="135">
        <v>183.85</v>
      </c>
      <c r="K60" s="119"/>
      <c r="L60" s="119"/>
      <c r="M60" s="119">
        <v>34.61</v>
      </c>
      <c r="N60" s="119"/>
      <c r="O60" s="130">
        <f t="shared" si="4"/>
        <v>218.45999999999998</v>
      </c>
      <c r="P60" s="107"/>
      <c r="Q60" s="108"/>
      <c r="R60" s="109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4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</row>
    <row r="61" spans="1:197" s="1" customFormat="1" ht="21.75" thickBot="1" x14ac:dyDescent="0.4">
      <c r="A61" s="51" t="s">
        <v>32</v>
      </c>
      <c r="B61" s="124"/>
      <c r="C61" s="124"/>
      <c r="D61" s="124"/>
      <c r="E61" s="124"/>
      <c r="F61" s="124"/>
      <c r="G61" s="124"/>
      <c r="H61" s="124"/>
      <c r="I61" s="124"/>
      <c r="J61" s="146">
        <v>1132.77</v>
      </c>
      <c r="K61" s="124"/>
      <c r="L61" s="124"/>
      <c r="M61" s="124">
        <v>97.11</v>
      </c>
      <c r="N61" s="124"/>
      <c r="O61" s="82">
        <f t="shared" si="4"/>
        <v>1229.8799999999999</v>
      </c>
      <c r="P61" s="111">
        <f>(O61-O62)/O62</f>
        <v>0.29240663289968671</v>
      </c>
      <c r="Q61" s="112">
        <f>O61/$O$84</f>
        <v>1.1035245616942527E-2</v>
      </c>
      <c r="R61" s="102">
        <f>O61-O62</f>
        <v>278.25999999999988</v>
      </c>
      <c r="S61" s="2"/>
    </row>
    <row r="62" spans="1:197" s="5" customFormat="1" ht="21.75" thickBot="1" x14ac:dyDescent="0.4">
      <c r="A62" s="43" t="s">
        <v>16</v>
      </c>
      <c r="B62" s="119"/>
      <c r="C62" s="119"/>
      <c r="D62" s="119"/>
      <c r="E62" s="119"/>
      <c r="F62" s="119"/>
      <c r="G62" s="119"/>
      <c r="H62" s="119"/>
      <c r="I62" s="121"/>
      <c r="J62" s="121">
        <v>851.07</v>
      </c>
      <c r="K62" s="119"/>
      <c r="L62" s="119"/>
      <c r="M62" s="119">
        <v>100.55</v>
      </c>
      <c r="N62" s="119"/>
      <c r="O62" s="130">
        <f t="shared" si="4"/>
        <v>951.62</v>
      </c>
      <c r="P62" s="107"/>
      <c r="Q62" s="108"/>
      <c r="R62" s="109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4"/>
    </row>
    <row r="63" spans="1:197" s="1" customFormat="1" ht="21.75" thickBot="1" x14ac:dyDescent="0.4">
      <c r="A63" s="42" t="s">
        <v>79</v>
      </c>
      <c r="B63" s="124"/>
      <c r="C63" s="124"/>
      <c r="D63" s="124"/>
      <c r="E63" s="124"/>
      <c r="F63" s="124"/>
      <c r="G63" s="124"/>
      <c r="H63" s="124"/>
      <c r="I63" s="124"/>
      <c r="J63" s="146">
        <v>313.11</v>
      </c>
      <c r="K63" s="124"/>
      <c r="L63" s="124"/>
      <c r="M63" s="124">
        <v>4.32</v>
      </c>
      <c r="N63" s="124"/>
      <c r="O63" s="82">
        <f t="shared" si="4"/>
        <v>317.43</v>
      </c>
      <c r="P63" s="111">
        <f>(O63-O64)/O64</f>
        <v>9.5152665171640657E-2</v>
      </c>
      <c r="Q63" s="112">
        <f>O63/$O$84</f>
        <v>2.8481786972599497E-3</v>
      </c>
      <c r="R63" s="102">
        <f>O63-O64</f>
        <v>27.580000000000041</v>
      </c>
      <c r="S63" s="2"/>
    </row>
    <row r="64" spans="1:197" s="5" customFormat="1" ht="21.75" thickBot="1" x14ac:dyDescent="0.4">
      <c r="A64" s="43" t="s">
        <v>16</v>
      </c>
      <c r="B64" s="119"/>
      <c r="C64" s="119"/>
      <c r="D64" s="119"/>
      <c r="E64" s="119"/>
      <c r="F64" s="119"/>
      <c r="G64" s="119"/>
      <c r="H64" s="119"/>
      <c r="I64" s="121"/>
      <c r="J64" s="121">
        <v>278.64</v>
      </c>
      <c r="K64" s="119"/>
      <c r="L64" s="119"/>
      <c r="M64" s="119">
        <v>11.21</v>
      </c>
      <c r="N64" s="119"/>
      <c r="O64" s="130">
        <f t="shared" si="4"/>
        <v>289.84999999999997</v>
      </c>
      <c r="P64" s="107"/>
      <c r="Q64" s="108"/>
      <c r="R64" s="109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4"/>
    </row>
    <row r="65" spans="1:112" s="1" customFormat="1" ht="21.75" thickBot="1" x14ac:dyDescent="0.4">
      <c r="A65" s="42" t="s">
        <v>33</v>
      </c>
      <c r="B65" s="99"/>
      <c r="C65" s="214"/>
      <c r="D65" s="99"/>
      <c r="E65" s="99"/>
      <c r="F65" s="214"/>
      <c r="G65" s="99"/>
      <c r="H65" s="214"/>
      <c r="I65" s="99"/>
      <c r="J65" s="215">
        <v>592.05999999999995</v>
      </c>
      <c r="K65" s="124"/>
      <c r="L65" s="124"/>
      <c r="M65" s="124">
        <v>31.17</v>
      </c>
      <c r="N65" s="124"/>
      <c r="O65" s="82">
        <f t="shared" si="4"/>
        <v>623.2299999999999</v>
      </c>
      <c r="P65" s="111">
        <f>(O65-O66)/O66</f>
        <v>0.31741602722641438</v>
      </c>
      <c r="Q65" s="112">
        <f>O65/$O$84</f>
        <v>5.592005826460379E-3</v>
      </c>
      <c r="R65" s="102">
        <f>O65-O66</f>
        <v>150.15999999999985</v>
      </c>
      <c r="S65" s="2"/>
    </row>
    <row r="66" spans="1:112" s="5" customFormat="1" ht="21.75" thickBot="1" x14ac:dyDescent="0.4">
      <c r="A66" s="43" t="s">
        <v>16</v>
      </c>
      <c r="B66" s="216"/>
      <c r="C66" s="217"/>
      <c r="D66" s="216"/>
      <c r="E66" s="218"/>
      <c r="F66" s="217"/>
      <c r="G66" s="216"/>
      <c r="H66" s="217"/>
      <c r="I66" s="218"/>
      <c r="J66" s="219">
        <v>455.66</v>
      </c>
      <c r="K66" s="119"/>
      <c r="L66" s="119"/>
      <c r="M66" s="119">
        <v>17.41</v>
      </c>
      <c r="N66" s="119"/>
      <c r="O66" s="130">
        <f t="shared" si="4"/>
        <v>473.07000000000005</v>
      </c>
      <c r="P66" s="107"/>
      <c r="Q66" s="108"/>
      <c r="R66" s="109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4"/>
    </row>
    <row r="67" spans="1:112" s="3" customFormat="1" ht="21.75" thickBot="1" x14ac:dyDescent="0.4">
      <c r="A67" s="42" t="s">
        <v>77</v>
      </c>
      <c r="B67" s="82"/>
      <c r="C67" s="82"/>
      <c r="D67" s="82"/>
      <c r="E67" s="116"/>
      <c r="F67" s="82"/>
      <c r="G67" s="82"/>
      <c r="H67" s="82"/>
      <c r="I67" s="116"/>
      <c r="J67" s="116">
        <v>6.21</v>
      </c>
      <c r="K67" s="124"/>
      <c r="L67" s="124"/>
      <c r="M67" s="124">
        <v>0</v>
      </c>
      <c r="N67" s="124"/>
      <c r="O67" s="124">
        <f t="shared" si="4"/>
        <v>6.21</v>
      </c>
      <c r="P67" s="220" t="e">
        <f>(O67-O68)/O68</f>
        <v>#DIV/0!</v>
      </c>
      <c r="Q67" s="112">
        <f>O67/$O$84</f>
        <v>5.5719968843475057E-5</v>
      </c>
      <c r="R67" s="102">
        <f>O67-O68</f>
        <v>6.21</v>
      </c>
    </row>
    <row r="68" spans="1:112" s="3" customFormat="1" ht="21.75" thickBot="1" x14ac:dyDescent="0.4">
      <c r="A68" s="43" t="s">
        <v>16</v>
      </c>
      <c r="B68" s="119"/>
      <c r="C68" s="119"/>
      <c r="D68" s="119"/>
      <c r="E68" s="119"/>
      <c r="F68" s="119"/>
      <c r="G68" s="119"/>
      <c r="H68" s="119"/>
      <c r="I68" s="119"/>
      <c r="J68" s="119">
        <v>0</v>
      </c>
      <c r="K68" s="119"/>
      <c r="L68" s="119"/>
      <c r="M68" s="119">
        <v>0</v>
      </c>
      <c r="N68" s="119"/>
      <c r="O68" s="119">
        <f t="shared" si="4"/>
        <v>0</v>
      </c>
      <c r="P68" s="221"/>
      <c r="Q68" s="222"/>
      <c r="R68" s="223"/>
    </row>
    <row r="69" spans="1:112" s="7" customFormat="1" ht="21.75" thickBot="1" x14ac:dyDescent="0.4">
      <c r="A69" s="42" t="s">
        <v>34</v>
      </c>
      <c r="B69" s="224"/>
      <c r="C69" s="224"/>
      <c r="D69" s="224"/>
      <c r="E69" s="224"/>
      <c r="F69" s="224"/>
      <c r="G69" s="224"/>
      <c r="H69" s="224"/>
      <c r="I69" s="225"/>
      <c r="J69" s="196">
        <v>1232.9100000000001</v>
      </c>
      <c r="K69" s="224"/>
      <c r="L69" s="224"/>
      <c r="M69" s="224">
        <v>82.5</v>
      </c>
      <c r="N69" s="224"/>
      <c r="O69" s="141">
        <f>B69+C69+F69+G69+J69+K69+L69+M69+N69</f>
        <v>1315.41</v>
      </c>
      <c r="P69" s="142">
        <f>(O69-O70)/O70</f>
        <v>0.39606040987869212</v>
      </c>
      <c r="Q69" s="226">
        <f>O69/$O$84</f>
        <v>1.1802673786859183E-2</v>
      </c>
      <c r="R69" s="227">
        <f>O69-O70</f>
        <v>373.18000000000006</v>
      </c>
      <c r="S69" s="9"/>
    </row>
    <row r="70" spans="1:112" s="5" customFormat="1" ht="21.75" thickBot="1" x14ac:dyDescent="0.4">
      <c r="A70" s="43" t="s">
        <v>35</v>
      </c>
      <c r="B70" s="119"/>
      <c r="C70" s="119"/>
      <c r="D70" s="119"/>
      <c r="E70" s="119"/>
      <c r="F70" s="119"/>
      <c r="G70" s="119"/>
      <c r="H70" s="119"/>
      <c r="I70" s="121"/>
      <c r="J70" s="122">
        <v>860.73</v>
      </c>
      <c r="K70" s="119"/>
      <c r="L70" s="119"/>
      <c r="M70" s="119">
        <v>81.5</v>
      </c>
      <c r="N70" s="119"/>
      <c r="O70" s="130">
        <f>B70+C70+F70+G70+J70+K70+L70+M70+N70</f>
        <v>942.23</v>
      </c>
      <c r="P70" s="107"/>
      <c r="Q70" s="108"/>
      <c r="R70" s="109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4"/>
    </row>
    <row r="71" spans="1:112" s="22" customFormat="1" ht="21.75" thickBot="1" x14ac:dyDescent="0.4">
      <c r="A71" s="42" t="s">
        <v>63</v>
      </c>
      <c r="B71" s="228"/>
      <c r="C71" s="133"/>
      <c r="D71" s="177"/>
      <c r="E71" s="177"/>
      <c r="F71" s="228"/>
      <c r="G71" s="133"/>
      <c r="H71" s="177"/>
      <c r="I71" s="177"/>
      <c r="J71" s="133">
        <v>3216.68</v>
      </c>
      <c r="K71" s="177"/>
      <c r="L71" s="177"/>
      <c r="M71" s="177">
        <v>68.489999999999995</v>
      </c>
      <c r="N71" s="177"/>
      <c r="O71" s="82">
        <f t="shared" si="4"/>
        <v>3285.1699999999996</v>
      </c>
      <c r="P71" s="229">
        <f>(O71-O72)/O72</f>
        <v>0.33850372398507123</v>
      </c>
      <c r="Q71" s="230">
        <f>O71/$O$84</f>
        <v>2.9476581327780825E-2</v>
      </c>
      <c r="R71" s="231">
        <f>O71-O72</f>
        <v>830.80999999999949</v>
      </c>
    </row>
    <row r="72" spans="1:112" s="3" customFormat="1" ht="21.75" thickBot="1" x14ac:dyDescent="0.4">
      <c r="A72" s="43" t="s">
        <v>35</v>
      </c>
      <c r="B72" s="129"/>
      <c r="C72" s="121"/>
      <c r="D72" s="119"/>
      <c r="E72" s="176"/>
      <c r="F72" s="176"/>
      <c r="G72" s="121"/>
      <c r="H72" s="121"/>
      <c r="I72" s="129"/>
      <c r="J72" s="129">
        <v>2396.36</v>
      </c>
      <c r="K72" s="129"/>
      <c r="L72" s="135"/>
      <c r="M72" s="121">
        <v>58</v>
      </c>
      <c r="N72" s="121"/>
      <c r="O72" s="130">
        <f t="shared" si="4"/>
        <v>2454.36</v>
      </c>
      <c r="P72" s="221"/>
      <c r="Q72" s="222"/>
      <c r="R72" s="109"/>
    </row>
    <row r="73" spans="1:112" ht="21.75" thickBot="1" x14ac:dyDescent="0.4">
      <c r="A73" s="52" t="s">
        <v>36</v>
      </c>
      <c r="B73" s="232">
        <f t="shared" ref="B73:O73" si="5">SUM(B59,B61,B63,B65,B67,B69,B71)</f>
        <v>0</v>
      </c>
      <c r="C73" s="232">
        <f t="shared" si="5"/>
        <v>0</v>
      </c>
      <c r="D73" s="232">
        <f t="shared" si="5"/>
        <v>0</v>
      </c>
      <c r="E73" s="232">
        <f t="shared" si="5"/>
        <v>0</v>
      </c>
      <c r="F73" s="232">
        <f t="shared" si="5"/>
        <v>0</v>
      </c>
      <c r="G73" s="232">
        <f t="shared" si="5"/>
        <v>0</v>
      </c>
      <c r="H73" s="232">
        <f t="shared" si="5"/>
        <v>0</v>
      </c>
      <c r="I73" s="232">
        <f t="shared" si="5"/>
        <v>0</v>
      </c>
      <c r="J73" s="232">
        <f>SUM(J59,J61,J63,J65,J67,J69,J71)</f>
        <v>6817.67</v>
      </c>
      <c r="K73" s="232">
        <f t="shared" si="5"/>
        <v>0</v>
      </c>
      <c r="L73" s="232">
        <f t="shared" si="5"/>
        <v>0</v>
      </c>
      <c r="M73" s="232">
        <f t="shared" si="5"/>
        <v>342.13</v>
      </c>
      <c r="N73" s="232">
        <f t="shared" si="5"/>
        <v>0</v>
      </c>
      <c r="O73" s="232">
        <f t="shared" si="5"/>
        <v>7159.7999999999993</v>
      </c>
      <c r="P73" s="209">
        <f>(O73-O74)/O74</f>
        <v>0.34340540266699671</v>
      </c>
      <c r="Q73" s="210">
        <f>O73/$O$84</f>
        <v>6.4242163111998818E-2</v>
      </c>
      <c r="R73" s="233">
        <f>O73-O74</f>
        <v>1830.2099999999991</v>
      </c>
      <c r="S73" s="2"/>
    </row>
    <row r="74" spans="1:112" ht="21.75" thickBot="1" x14ac:dyDescent="0.4">
      <c r="A74" s="48" t="s">
        <v>26</v>
      </c>
      <c r="B74" s="170">
        <f t="shared" ref="B74:O74" si="6">SUM(B60,B62,B64,B66,B68,B70,B72)</f>
        <v>0</v>
      </c>
      <c r="C74" s="170">
        <f t="shared" si="6"/>
        <v>0</v>
      </c>
      <c r="D74" s="170">
        <f t="shared" si="6"/>
        <v>0</v>
      </c>
      <c r="E74" s="170">
        <f t="shared" si="6"/>
        <v>0</v>
      </c>
      <c r="F74" s="170">
        <f t="shared" si="6"/>
        <v>0</v>
      </c>
      <c r="G74" s="170">
        <f t="shared" si="6"/>
        <v>0</v>
      </c>
      <c r="H74" s="170">
        <f t="shared" si="6"/>
        <v>0</v>
      </c>
      <c r="I74" s="170">
        <f t="shared" si="6"/>
        <v>0</v>
      </c>
      <c r="J74" s="170">
        <f>SUM(J60,J62,J64,J66,J68,J70,J72)</f>
        <v>5026.3099999999995</v>
      </c>
      <c r="K74" s="170">
        <f t="shared" si="6"/>
        <v>0</v>
      </c>
      <c r="L74" s="170">
        <f t="shared" si="6"/>
        <v>0</v>
      </c>
      <c r="M74" s="170">
        <f t="shared" si="6"/>
        <v>303.27999999999997</v>
      </c>
      <c r="N74" s="170">
        <f t="shared" si="6"/>
        <v>0</v>
      </c>
      <c r="O74" s="170">
        <f t="shared" si="6"/>
        <v>5329.59</v>
      </c>
      <c r="P74" s="234"/>
      <c r="Q74" s="235"/>
      <c r="R74" s="236"/>
      <c r="S74" s="2"/>
    </row>
    <row r="75" spans="1:112" ht="21.75" thickBot="1" x14ac:dyDescent="0.4">
      <c r="A75" s="49" t="s">
        <v>27</v>
      </c>
      <c r="B75" s="232"/>
      <c r="C75" s="232"/>
      <c r="D75" s="232"/>
      <c r="E75" s="232"/>
      <c r="F75" s="232"/>
      <c r="G75" s="232"/>
      <c r="H75" s="232"/>
      <c r="I75" s="232"/>
      <c r="J75" s="237">
        <f>(J73-J74)/J74</f>
        <v>0.35639664087571216</v>
      </c>
      <c r="K75" s="208"/>
      <c r="L75" s="208"/>
      <c r="M75" s="238">
        <f>(M73-M74)/M74</f>
        <v>0.12809944605644957</v>
      </c>
      <c r="N75" s="238"/>
      <c r="O75" s="238">
        <f>(O73-O74)/O74</f>
        <v>0.34340540266699671</v>
      </c>
      <c r="P75" s="209"/>
      <c r="Q75" s="210"/>
      <c r="R75" s="203"/>
      <c r="S75" s="2"/>
    </row>
    <row r="76" spans="1:112" ht="21.75" thickBot="1" x14ac:dyDescent="0.4">
      <c r="A76" s="50" t="s">
        <v>37</v>
      </c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2"/>
      <c r="Q76" s="212"/>
      <c r="R76" s="203"/>
      <c r="S76" s="2"/>
    </row>
    <row r="77" spans="1:112" s="1" customFormat="1" ht="21.75" thickBot="1" x14ac:dyDescent="0.4">
      <c r="A77" s="53" t="s">
        <v>39</v>
      </c>
      <c r="B77" s="117"/>
      <c r="C77" s="117"/>
      <c r="D77" s="117"/>
      <c r="E77" s="117"/>
      <c r="F77" s="117"/>
      <c r="G77" s="117"/>
      <c r="H77" s="117"/>
      <c r="I77" s="117"/>
      <c r="J77" s="126"/>
      <c r="K77" s="117"/>
      <c r="L77" s="117"/>
      <c r="M77" s="117"/>
      <c r="N77" s="117">
        <v>6578.38</v>
      </c>
      <c r="O77" s="82">
        <f t="shared" ref="O77:O80" si="7">B77+C77+F77+G77+J77+K77+L77+M77+N77</f>
        <v>6578.38</v>
      </c>
      <c r="P77" s="213">
        <f>(O77-O78)/O78</f>
        <v>0.10092698119428108</v>
      </c>
      <c r="Q77" s="101">
        <f>O77/$O$84</f>
        <v>5.902530251860539E-2</v>
      </c>
      <c r="R77" s="102">
        <f>O77-O78</f>
        <v>603.06999999999971</v>
      </c>
      <c r="S77" s="2"/>
      <c r="T77" s="6"/>
    </row>
    <row r="78" spans="1:112" s="5" customFormat="1" ht="21.75" thickBot="1" x14ac:dyDescent="0.4">
      <c r="A78" s="54" t="s">
        <v>16</v>
      </c>
      <c r="B78" s="119"/>
      <c r="C78" s="119"/>
      <c r="D78" s="119"/>
      <c r="E78" s="119"/>
      <c r="F78" s="119"/>
      <c r="G78" s="119"/>
      <c r="H78" s="119"/>
      <c r="I78" s="119"/>
      <c r="J78" s="239"/>
      <c r="K78" s="119"/>
      <c r="L78" s="119"/>
      <c r="M78" s="119"/>
      <c r="N78" s="119">
        <v>5975.31</v>
      </c>
      <c r="O78" s="240">
        <f t="shared" si="7"/>
        <v>5975.31</v>
      </c>
      <c r="P78" s="241"/>
      <c r="Q78" s="242"/>
      <c r="R78" s="24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4"/>
    </row>
    <row r="79" spans="1:112" s="1" customFormat="1" ht="21.75" thickBot="1" x14ac:dyDescent="0.4">
      <c r="A79" s="55" t="s">
        <v>38</v>
      </c>
      <c r="B79" s="244"/>
      <c r="C79" s="214"/>
      <c r="D79" s="214"/>
      <c r="E79" s="99"/>
      <c r="F79" s="214"/>
      <c r="G79" s="214"/>
      <c r="H79" s="99"/>
      <c r="I79" s="99"/>
      <c r="J79" s="245"/>
      <c r="K79" s="124"/>
      <c r="L79" s="124"/>
      <c r="M79" s="124"/>
      <c r="N79" s="124">
        <v>605.21</v>
      </c>
      <c r="O79" s="82">
        <f t="shared" si="7"/>
        <v>605.21</v>
      </c>
      <c r="P79" s="111">
        <f>(O79-O80)/O80</f>
        <v>-8.2208607564222991E-2</v>
      </c>
      <c r="Q79" s="112">
        <f>O79/$O$84</f>
        <v>5.4303192179967052E-3</v>
      </c>
      <c r="R79" s="102">
        <f>O79-O80</f>
        <v>-54.209999999999923</v>
      </c>
      <c r="S79" s="2"/>
      <c r="T79" s="6"/>
    </row>
    <row r="80" spans="1:112" s="5" customFormat="1" ht="21.75" thickBot="1" x14ac:dyDescent="0.4">
      <c r="A80" s="54" t="s">
        <v>16</v>
      </c>
      <c r="B80" s="246"/>
      <c r="C80" s="246"/>
      <c r="D80" s="246"/>
      <c r="E80" s="247"/>
      <c r="F80" s="246"/>
      <c r="G80" s="246"/>
      <c r="H80" s="247"/>
      <c r="I80" s="247"/>
      <c r="J80" s="246"/>
      <c r="K80" s="119"/>
      <c r="L80" s="119"/>
      <c r="M80" s="119"/>
      <c r="N80" s="119">
        <v>659.42</v>
      </c>
      <c r="O80" s="240">
        <f t="shared" si="7"/>
        <v>659.42</v>
      </c>
      <c r="P80" s="241"/>
      <c r="Q80" s="242"/>
      <c r="R80" s="24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4"/>
    </row>
    <row r="81" spans="1:197" ht="21.75" thickBot="1" x14ac:dyDescent="0.4">
      <c r="A81" s="52" t="s">
        <v>40</v>
      </c>
      <c r="B81" s="232">
        <f>B77+B79</f>
        <v>0</v>
      </c>
      <c r="C81" s="232">
        <f t="shared" ref="C81:N81" si="8">C77+C79</f>
        <v>0</v>
      </c>
      <c r="D81" s="232">
        <f t="shared" si="8"/>
        <v>0</v>
      </c>
      <c r="E81" s="232">
        <f t="shared" si="8"/>
        <v>0</v>
      </c>
      <c r="F81" s="232">
        <f t="shared" si="8"/>
        <v>0</v>
      </c>
      <c r="G81" s="232">
        <f t="shared" si="8"/>
        <v>0</v>
      </c>
      <c r="H81" s="232">
        <f t="shared" si="8"/>
        <v>0</v>
      </c>
      <c r="I81" s="232">
        <f t="shared" si="8"/>
        <v>0</v>
      </c>
      <c r="J81" s="232">
        <f t="shared" si="8"/>
        <v>0</v>
      </c>
      <c r="K81" s="232">
        <f t="shared" si="8"/>
        <v>0</v>
      </c>
      <c r="L81" s="232">
        <f t="shared" si="8"/>
        <v>0</v>
      </c>
      <c r="M81" s="232">
        <f t="shared" si="8"/>
        <v>0</v>
      </c>
      <c r="N81" s="232">
        <f t="shared" si="8"/>
        <v>7183.59</v>
      </c>
      <c r="O81" s="232">
        <f t="shared" ref="O81" si="9">SUM(O77,O79)</f>
        <v>7183.59</v>
      </c>
      <c r="P81" s="209">
        <f>(O81-O82)/O82</f>
        <v>8.2725295528227924E-2</v>
      </c>
      <c r="Q81" s="210">
        <f>O81/$O$84</f>
        <v>6.4455621736602089E-2</v>
      </c>
      <c r="R81" s="203">
        <f>O81-O82</f>
        <v>548.85999999999967</v>
      </c>
      <c r="S81" s="2"/>
    </row>
    <row r="82" spans="1:197" ht="21.75" thickBot="1" x14ac:dyDescent="0.4">
      <c r="A82" s="48" t="s">
        <v>26</v>
      </c>
      <c r="B82" s="170">
        <f>B78+B80</f>
        <v>0</v>
      </c>
      <c r="C82" s="170">
        <f t="shared" ref="C82:N82" si="10">C78+C80</f>
        <v>0</v>
      </c>
      <c r="D82" s="170">
        <f t="shared" si="10"/>
        <v>0</v>
      </c>
      <c r="E82" s="170">
        <f t="shared" si="10"/>
        <v>0</v>
      </c>
      <c r="F82" s="170">
        <f t="shared" si="10"/>
        <v>0</v>
      </c>
      <c r="G82" s="170">
        <f t="shared" si="10"/>
        <v>0</v>
      </c>
      <c r="H82" s="170">
        <f t="shared" si="10"/>
        <v>0</v>
      </c>
      <c r="I82" s="170">
        <f t="shared" si="10"/>
        <v>0</v>
      </c>
      <c r="J82" s="170">
        <f t="shared" si="10"/>
        <v>0</v>
      </c>
      <c r="K82" s="170">
        <f t="shared" si="10"/>
        <v>0</v>
      </c>
      <c r="L82" s="170">
        <f t="shared" si="10"/>
        <v>0</v>
      </c>
      <c r="M82" s="170">
        <f t="shared" si="10"/>
        <v>0</v>
      </c>
      <c r="N82" s="170">
        <f t="shared" si="10"/>
        <v>6634.7300000000005</v>
      </c>
      <c r="O82" s="170">
        <f>B82+C82+F82+G82+J82+K82+L82+M82+N82</f>
        <v>6634.7300000000005</v>
      </c>
      <c r="P82" s="234"/>
      <c r="Q82" s="235"/>
      <c r="R82" s="236"/>
      <c r="S82" s="2"/>
    </row>
    <row r="83" spans="1:197" ht="21.75" thickBot="1" x14ac:dyDescent="0.4">
      <c r="A83" s="49" t="s">
        <v>27</v>
      </c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7">
        <f>(N81-N82)/N82</f>
        <v>8.2725295528227924E-2</v>
      </c>
      <c r="O83" s="238">
        <f>(O81-O82)/O82</f>
        <v>8.2725295528227924E-2</v>
      </c>
      <c r="P83" s="209"/>
      <c r="Q83" s="210"/>
      <c r="R83" s="203"/>
      <c r="S83" s="2"/>
    </row>
    <row r="84" spans="1:197" ht="21.75" thickBot="1" x14ac:dyDescent="0.4">
      <c r="A84" s="56" t="s">
        <v>41</v>
      </c>
      <c r="B84" s="248">
        <f>SUM(B55,B73,B81)</f>
        <v>9879.7300000000014</v>
      </c>
      <c r="C84" s="248">
        <f t="shared" ref="C84:N84" si="11">SUM(C55,C73,C81)</f>
        <v>2157.02</v>
      </c>
      <c r="D84" s="248">
        <f t="shared" si="11"/>
        <v>1678.97</v>
      </c>
      <c r="E84" s="248">
        <f t="shared" si="11"/>
        <v>478.05</v>
      </c>
      <c r="F84" s="248">
        <f t="shared" si="11"/>
        <v>1524.3500000000001</v>
      </c>
      <c r="G84" s="248">
        <f t="shared" si="11"/>
        <v>39354.559999999998</v>
      </c>
      <c r="H84" s="248">
        <f t="shared" si="11"/>
        <v>15319.22</v>
      </c>
      <c r="I84" s="248">
        <f t="shared" si="11"/>
        <v>24035.34</v>
      </c>
      <c r="J84" s="248">
        <f t="shared" si="11"/>
        <v>28704.639999999999</v>
      </c>
      <c r="K84" s="248">
        <f t="shared" si="11"/>
        <v>348.83</v>
      </c>
      <c r="L84" s="248">
        <f t="shared" si="11"/>
        <v>1729.0000000000002</v>
      </c>
      <c r="M84" s="248">
        <f t="shared" si="11"/>
        <v>2983.88</v>
      </c>
      <c r="N84" s="248">
        <f t="shared" si="11"/>
        <v>24768.159999999996</v>
      </c>
      <c r="O84" s="248">
        <f>SUM(O55,O73,O81)</f>
        <v>111450.17000000003</v>
      </c>
      <c r="P84" s="209">
        <f>(O84-O85)/O85</f>
        <v>0.1585996237181877</v>
      </c>
      <c r="Q84" s="210">
        <f>O84/$O$84</f>
        <v>1</v>
      </c>
      <c r="R84" s="203">
        <f>O84-O85</f>
        <v>15256.310000000027</v>
      </c>
      <c r="S84" s="2"/>
    </row>
    <row r="85" spans="1:197" ht="21" x14ac:dyDescent="0.35">
      <c r="A85" s="57" t="s">
        <v>26</v>
      </c>
      <c r="B85" s="249">
        <f>SUM(B56,B74,B82)</f>
        <v>6832.88</v>
      </c>
      <c r="C85" s="249">
        <f t="shared" ref="C85:O85" si="12">SUM(C56,C74,C82)</f>
        <v>1868.0999999999997</v>
      </c>
      <c r="D85" s="249">
        <f t="shared" si="12"/>
        <v>1507.6399999999996</v>
      </c>
      <c r="E85" s="249">
        <f t="shared" si="12"/>
        <v>360.46000000000004</v>
      </c>
      <c r="F85" s="249">
        <f t="shared" si="12"/>
        <v>1382.78</v>
      </c>
      <c r="G85" s="249">
        <f t="shared" si="12"/>
        <v>35865.950000000004</v>
      </c>
      <c r="H85" s="249">
        <f t="shared" si="12"/>
        <v>15390.209999999997</v>
      </c>
      <c r="I85" s="249">
        <f t="shared" si="12"/>
        <v>20475.739999999998</v>
      </c>
      <c r="J85" s="249">
        <f t="shared" si="12"/>
        <v>24783.35</v>
      </c>
      <c r="K85" s="249">
        <f t="shared" si="12"/>
        <v>313.84000000000003</v>
      </c>
      <c r="L85" s="249">
        <f t="shared" si="12"/>
        <v>1539.4199999999998</v>
      </c>
      <c r="M85" s="249">
        <f t="shared" si="12"/>
        <v>3020.670000000001</v>
      </c>
      <c r="N85" s="249">
        <f t="shared" si="12"/>
        <v>20586.87</v>
      </c>
      <c r="O85" s="249">
        <f t="shared" si="12"/>
        <v>96193.86</v>
      </c>
      <c r="P85" s="250"/>
      <c r="Q85" s="251"/>
      <c r="R85" s="252"/>
      <c r="S85" s="2"/>
    </row>
    <row r="86" spans="1:197" ht="21" x14ac:dyDescent="0.35">
      <c r="A86" s="58" t="s">
        <v>27</v>
      </c>
      <c r="B86" s="253">
        <f t="shared" ref="B86:N86" si="13">(B84-B85)/B85</f>
        <v>0.44591007013148209</v>
      </c>
      <c r="C86" s="253">
        <f t="shared" si="13"/>
        <v>0.15465981478507593</v>
      </c>
      <c r="D86" s="253">
        <f t="shared" si="13"/>
        <v>0.11364118755140512</v>
      </c>
      <c r="E86" s="253">
        <f t="shared" si="13"/>
        <v>0.3262220496032846</v>
      </c>
      <c r="F86" s="253">
        <f t="shared" si="13"/>
        <v>0.10238071132067297</v>
      </c>
      <c r="G86" s="253">
        <f t="shared" si="13"/>
        <v>9.7268021619390896E-2</v>
      </c>
      <c r="H86" s="253">
        <f t="shared" si="13"/>
        <v>-4.6126726016082935E-3</v>
      </c>
      <c r="I86" s="253">
        <f t="shared" si="13"/>
        <v>0.17384475481716424</v>
      </c>
      <c r="J86" s="253">
        <f t="shared" si="13"/>
        <v>0.15822275842450681</v>
      </c>
      <c r="K86" s="253">
        <f t="shared" si="13"/>
        <v>0.11148993117512092</v>
      </c>
      <c r="L86" s="253">
        <f t="shared" si="13"/>
        <v>0.12315027737719426</v>
      </c>
      <c r="M86" s="253">
        <f t="shared" si="13"/>
        <v>-1.21794171491758E-2</v>
      </c>
      <c r="N86" s="253">
        <f t="shared" si="13"/>
        <v>0.20310469731435607</v>
      </c>
      <c r="O86" s="254">
        <f>(O84-O85)/O85</f>
        <v>0.1585996237181877</v>
      </c>
      <c r="P86" s="255"/>
      <c r="Q86" s="256"/>
      <c r="R86" s="255"/>
      <c r="S86" s="2"/>
    </row>
    <row r="87" spans="1:197" s="1" customFormat="1" ht="21" x14ac:dyDescent="0.35">
      <c r="A87" s="59" t="s">
        <v>42</v>
      </c>
      <c r="B87" s="253">
        <f t="shared" ref="B87:O87" si="14">B84/$O$84</f>
        <v>8.8647060834451841E-2</v>
      </c>
      <c r="C87" s="253">
        <f t="shared" si="14"/>
        <v>1.9354120321216195E-2</v>
      </c>
      <c r="D87" s="253">
        <f t="shared" si="14"/>
        <v>1.5064759434642402E-2</v>
      </c>
      <c r="E87" s="253">
        <f t="shared" si="14"/>
        <v>4.2893608865737926E-3</v>
      </c>
      <c r="F87" s="253">
        <f t="shared" si="14"/>
        <v>1.3677412964017909E-2</v>
      </c>
      <c r="G87" s="253">
        <f t="shared" si="14"/>
        <v>0.35311350355051041</v>
      </c>
      <c r="H87" s="253">
        <f t="shared" si="14"/>
        <v>0.13745353641003863</v>
      </c>
      <c r="I87" s="253">
        <f t="shared" si="14"/>
        <v>0.21565996714047178</v>
      </c>
      <c r="J87" s="253">
        <f t="shared" si="14"/>
        <v>0.25755582068650046</v>
      </c>
      <c r="K87" s="253">
        <f t="shared" si="14"/>
        <v>3.1299189584008701E-3</v>
      </c>
      <c r="L87" s="253">
        <f t="shared" si="14"/>
        <v>1.551365960231375E-2</v>
      </c>
      <c r="M87" s="253">
        <f t="shared" si="14"/>
        <v>2.6773220713795228E-2</v>
      </c>
      <c r="N87" s="253">
        <f t="shared" si="14"/>
        <v>0.22223528236879306</v>
      </c>
      <c r="O87" s="253">
        <f t="shared" si="14"/>
        <v>1</v>
      </c>
      <c r="P87" s="255"/>
      <c r="Q87" s="256"/>
      <c r="R87" s="255"/>
      <c r="S87" s="2"/>
    </row>
    <row r="88" spans="1:197" s="1" customFormat="1" ht="21" x14ac:dyDescent="0.35">
      <c r="A88" s="60" t="s">
        <v>43</v>
      </c>
      <c r="B88" s="257">
        <f t="shared" ref="B88:N88" si="15">B85/$O$85</f>
        <v>7.103239229614032E-2</v>
      </c>
      <c r="C88" s="257">
        <f t="shared" si="15"/>
        <v>1.9420158417595465E-2</v>
      </c>
      <c r="D88" s="257">
        <f t="shared" si="15"/>
        <v>1.5672933802635632E-2</v>
      </c>
      <c r="E88" s="257">
        <f t="shared" si="15"/>
        <v>3.7472246149598326E-3</v>
      </c>
      <c r="F88" s="257">
        <f t="shared" si="15"/>
        <v>1.4374929959147081E-2</v>
      </c>
      <c r="G88" s="257">
        <f t="shared" si="15"/>
        <v>0.37285072040980582</v>
      </c>
      <c r="H88" s="257">
        <f t="shared" si="15"/>
        <v>0.15999160445375618</v>
      </c>
      <c r="I88" s="257">
        <f t="shared" si="15"/>
        <v>0.21285911595604956</v>
      </c>
      <c r="J88" s="257">
        <f t="shared" si="15"/>
        <v>0.25763962481597058</v>
      </c>
      <c r="K88" s="257">
        <f t="shared" si="15"/>
        <v>3.2625782976169167E-3</v>
      </c>
      <c r="L88" s="257">
        <f t="shared" si="15"/>
        <v>1.6003308319262787E-2</v>
      </c>
      <c r="M88" s="257">
        <f t="shared" si="15"/>
        <v>3.1401900287606727E-2</v>
      </c>
      <c r="N88" s="257">
        <f t="shared" si="15"/>
        <v>0.21401438719685434</v>
      </c>
      <c r="O88" s="258">
        <f>B88+C88+F88+G88+J88+L88+K88+M88+N88</f>
        <v>1</v>
      </c>
      <c r="P88" s="252"/>
      <c r="Q88" s="259"/>
      <c r="R88" s="252"/>
      <c r="S88" s="2"/>
    </row>
    <row r="89" spans="1:197" s="1" customFormat="1" ht="18.75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</row>
    <row r="90" spans="1:197" ht="21" x14ac:dyDescent="0.35">
      <c r="A90" s="75" t="s">
        <v>44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</row>
    <row r="91" spans="1:197" s="20" customFormat="1" ht="18.75" x14ac:dyDescent="0.3">
      <c r="A91" s="15" t="s">
        <v>66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97" s="20" customFormat="1" ht="18.75" x14ac:dyDescent="0.3">
      <c r="A92" s="15" t="s">
        <v>67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97" s="1" customFormat="1" ht="18.75" x14ac:dyDescent="0.3">
      <c r="A93" s="15" t="s">
        <v>72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</row>
    <row r="94" spans="1:197" s="1" customFormat="1" ht="18.75" x14ac:dyDescent="0.3">
      <c r="A94" s="15" t="s">
        <v>74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</row>
    <row r="95" spans="1:197" s="1" customFormat="1" ht="18.75" x14ac:dyDescent="0.3">
      <c r="A95" s="15" t="s">
        <v>78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</row>
    <row r="96" spans="1:197" s="1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1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1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1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1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1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1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1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1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1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1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1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1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1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1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1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1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1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1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1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1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1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1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1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1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1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1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1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1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1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1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1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1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1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1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1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1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s="1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s="1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1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1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1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1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1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1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1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1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1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1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1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1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1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1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1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1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1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1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1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1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1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1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1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1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1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1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1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1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1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1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1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1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1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1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1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1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1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1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1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1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1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1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1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1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1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1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1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1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1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1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1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1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1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1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1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1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1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1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1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1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1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1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1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1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1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1" customForma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1" customForma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1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1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1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1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1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1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1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1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1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1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s="1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s="1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s="1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s="1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s="1" customForma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s="1" customForma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s="1" customForma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s="1" customForma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s="1" customForma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s="1" customForma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s="1" customForma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s="1" customForma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s="1" customForma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s="1" customForma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s="1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s="1" customForma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s="1" customForma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s="1" customForma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s="1" customForma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s="1" customForma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s="1" customForma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s="1" customForma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s="1" customForma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s="1" customForma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s="1" customForma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s="1" customForma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s="1" customForma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s="1" customForma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1" customForma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s="1" customForma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s="1" customForma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s="1" customForma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s="1" customForma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s="1" customForma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s="1" customForma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s="1" customForma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s="1" customForma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s="1" customForma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s="1" customForma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 s="1" customForma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 s="1" customForma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 s="1" customForma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 s="1" customForma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 s="1" customForma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s="1" customForma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s="1" customForma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 s="1" customForma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 s="1" customForma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 s="1" customForma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 s="1" customForma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 s="1" customForma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 s="1" customForma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 s="1" customForma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 s="1" customForma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 s="1" customForma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 s="1" customForma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 s="1" customForma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 s="1" customForma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 s="1" customForma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 s="1" customForma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 s="1" customForma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 s="1" customForma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 s="1" customForma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 s="1" customForma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 s="1" customForma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 s="1" customForma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 s="1" customForma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 s="1" customForma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 s="1" customForma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 s="1" customForma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 s="1" customForma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 s="1" customForma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 s="1" customForma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 s="1" customForma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 s="1" customForma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 s="1" customForma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 s="1" customForma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 s="1" customForma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s="1" customForma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s="1" customForma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 s="1" customForma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 s="1" customForma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 s="1" customForma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 s="1" customForma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 s="1" customForma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 s="1" customForma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 s="1" customForma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 s="1" customForma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 s="1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 s="1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 s="1" customForma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 s="1" customForma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 s="1" customForma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 s="1" customForma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s="1" customForma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s="1" customForma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 s="1" customForma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 s="1" customForma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 s="1" customForma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 s="1" customForma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 s="1" customForma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 s="1" customForma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 s="1" customForma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 s="1" customForma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 s="1" customForma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 s="1" customForma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 s="1" customForma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 s="1" customForma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 s="1" customForma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 s="1" customForma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 s="1" customForma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s="1" customForma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s="1" customForma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s="1" customForma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s="1" customForma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s="1" customForma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s="1" customForma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s="1" customForma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s="1" customForma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s="1" customForma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s="1" customForma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s="1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s="1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s="1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s="1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s="1" customForma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s="1" customForma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  <row r="339" spans="1:18" s="1" customForma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</row>
    <row r="340" spans="1:18" s="1" customForma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</row>
    <row r="341" spans="1:18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</row>
    <row r="342" spans="1:18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</row>
    <row r="343" spans="1:18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</row>
    <row r="344" spans="1:18" s="1" customForma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</row>
    <row r="345" spans="1:18" s="1" customForma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</row>
    <row r="346" spans="1:18" s="1" customForma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</row>
    <row r="347" spans="1:18" s="1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  <row r="348" spans="1:18" s="1" customForma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</row>
    <row r="349" spans="1:18" s="1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</row>
    <row r="350" spans="1:18" s="1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</row>
    <row r="351" spans="1:18" s="1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</row>
    <row r="352" spans="1:18" s="1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</row>
    <row r="353" spans="1:18" s="1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</row>
    <row r="354" spans="1:18" s="1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</row>
    <row r="355" spans="1:18" s="1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</row>
    <row r="356" spans="1:18" s="1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</row>
    <row r="357" spans="1:18" s="1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</row>
    <row r="358" spans="1:18" s="1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</row>
    <row r="359" spans="1:18" s="1" customForma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</row>
    <row r="360" spans="1:18" s="1" customForma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</row>
    <row r="361" spans="1:18" s="1" customForma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</row>
    <row r="362" spans="1:18" s="1" customForma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</row>
    <row r="363" spans="1:18" s="1" customForma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</row>
    <row r="364" spans="1:18" s="1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</row>
    <row r="365" spans="1:18" s="1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</row>
    <row r="366" spans="1:18" s="1" customForma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</row>
    <row r="367" spans="1:18" s="1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</row>
    <row r="368" spans="1:18" s="1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</row>
    <row r="369" spans="1:18" s="1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</row>
    <row r="370" spans="1:18" s="1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</row>
    <row r="371" spans="1:18" s="1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</row>
    <row r="372" spans="1:18" s="1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</row>
    <row r="373" spans="1:18" s="1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</row>
    <row r="374" spans="1:18" s="1" customForma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</row>
    <row r="375" spans="1:18" s="1" customForma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</row>
    <row r="376" spans="1:18" s="1" customForma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</row>
    <row r="377" spans="1:18" s="1" customForma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</row>
    <row r="378" spans="1:18" s="1" customForma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</row>
    <row r="379" spans="1:18" s="1" customForma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</row>
    <row r="380" spans="1:18" s="1" customForma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  <row r="381" spans="1:18" s="1" customForma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</row>
    <row r="382" spans="1:18" s="1" customForma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</row>
    <row r="383" spans="1:18" s="1" customForma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</row>
    <row r="384" spans="1:18" s="1" customForma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</row>
    <row r="385" spans="1:18" s="1" customForma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</row>
    <row r="386" spans="1:18" s="1" customForma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</row>
    <row r="387" spans="1:18" s="1" customForma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</row>
    <row r="388" spans="1:18" s="1" customForma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</row>
    <row r="389" spans="1:18" s="1" customForma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</row>
    <row r="390" spans="1:18" s="1" customForma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</row>
    <row r="391" spans="1:18" s="1" customForma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</row>
    <row r="392" spans="1:18" s="1" customForma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</row>
    <row r="393" spans="1:18" s="1" customForma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</row>
    <row r="394" spans="1:18" s="1" customForma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</row>
    <row r="395" spans="1:18" s="1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</row>
    <row r="396" spans="1:18" s="1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</row>
    <row r="397" spans="1:18" s="1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</row>
    <row r="398" spans="1:18" s="1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</row>
    <row r="399" spans="1:18" s="1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</row>
    <row r="400" spans="1:18" s="1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</row>
    <row r="401" spans="1:18" s="1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</row>
    <row r="402" spans="1:18" s="1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</row>
    <row r="403" spans="1:18" s="1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</row>
    <row r="404" spans="1:18" s="1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</row>
    <row r="405" spans="1:18" s="1" customForma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</row>
    <row r="406" spans="1:18" s="1" customForma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</row>
    <row r="407" spans="1:18" s="1" customForma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</row>
    <row r="408" spans="1:18" s="1" customForma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</row>
    <row r="409" spans="1:18" s="1" customForma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</row>
    <row r="410" spans="1:18" s="1" customForma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</row>
    <row r="411" spans="1:18" s="1" customForma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</row>
    <row r="412" spans="1:18" s="1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s="1" customForma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</row>
    <row r="414" spans="1:18" s="1" customForma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</row>
    <row r="415" spans="1:18" s="1" customForma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s="1" customForma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s="1" customForma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s="1" customForma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s="1" customForma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s="1" customForma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s="1" customForma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s="1" customForma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s="1" customForma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s="1" customForma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s="1" customForma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s="1" customForma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s="1" customForma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s="1" customForma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s="1" customForma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s="1" customForma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s="1" customForma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s="1" customForma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s="1" customForma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s="1" customForma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s="1" customForma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s="1" customForma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s="1" customForma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s="1" customForma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s="1" customForma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s="1" customForma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1" customForma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1" customForma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1" customForma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1" customForma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1" customForma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1" customForma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1" customForma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1" customForma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1" customForma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1" customForma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1" customForma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1" customForma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1" customForma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1" customForma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1" customForma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s="1" customForma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s="1" customForma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s="1" customForma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s="1" customForma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s="1" customForma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s="1" customForma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s="1" customForma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s="1" customForma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s="1" customForma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</row>
    <row r="465" spans="1:18" s="1" customForma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</row>
    <row r="466" spans="1:18" s="1" customForma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</row>
    <row r="467" spans="1:18" s="1" customForma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</row>
    <row r="468" spans="1:18" s="1" customForma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</row>
    <row r="469" spans="1:18" s="1" customForma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</row>
    <row r="470" spans="1:18" s="1" customForma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</row>
    <row r="471" spans="1:18" s="1" customForma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</row>
    <row r="472" spans="1:18" s="1" customForma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</row>
    <row r="473" spans="1:18" s="1" customForma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</row>
    <row r="474" spans="1:18" s="1" customForma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</row>
    <row r="475" spans="1:18" s="1" customForma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</row>
    <row r="476" spans="1:18" s="1" customForma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</row>
    <row r="477" spans="1:18" s="1" customForma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</row>
    <row r="478" spans="1:18" s="1" customForma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</row>
    <row r="479" spans="1:18" s="1" customForma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</row>
    <row r="480" spans="1:18" s="1" customForma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</row>
    <row r="481" spans="1:18" s="1" customForma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</row>
    <row r="482" spans="1:18" s="1" customForma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</row>
    <row r="483" spans="1:18" s="1" customForma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</row>
    <row r="484" spans="1:18" s="1" customForma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</row>
    <row r="485" spans="1:18" s="1" customForma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</row>
    <row r="486" spans="1:18" s="1" customForma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</row>
    <row r="487" spans="1:18" s="1" customForma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</row>
    <row r="488" spans="1:18" s="1" customForma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</row>
    <row r="489" spans="1:18" s="1" customForma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</row>
    <row r="490" spans="1:18" s="1" customForma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</row>
    <row r="491" spans="1:18" s="1" customForma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</row>
    <row r="492" spans="1:18" s="1" customForma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</row>
    <row r="493" spans="1:18" s="1" customForma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</row>
    <row r="494" spans="1:18" s="1" customForma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</row>
    <row r="495" spans="1:18" s="1" customForma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</row>
    <row r="496" spans="1:18" s="1" customForma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</row>
    <row r="497" spans="1:18" s="1" customForma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</row>
    <row r="498" spans="1:18" s="1" customForma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</row>
    <row r="499" spans="1:18" s="1" customForma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</row>
    <row r="500" spans="1:18" s="1" customForma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</row>
    <row r="501" spans="1:18" s="1" customForma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</row>
    <row r="502" spans="1:18" s="1" customForma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</row>
    <row r="503" spans="1:18" s="1" customForma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</row>
    <row r="504" spans="1:18" s="1" customForma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</row>
    <row r="505" spans="1:18" s="1" customForma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</row>
    <row r="506" spans="1:18" s="1" customForma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</row>
    <row r="507" spans="1:18" s="1" customForma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</row>
    <row r="508" spans="1:18" s="1" customForma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</row>
    <row r="509" spans="1:18" s="1" customForma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</row>
    <row r="510" spans="1:18" s="1" customForma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</row>
    <row r="511" spans="1:18" s="1" customForma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</row>
    <row r="512" spans="1:18" s="1" customForma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</row>
    <row r="513" spans="1:18" s="1" customForma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</row>
    <row r="514" spans="1:18" s="1" customForma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</row>
    <row r="515" spans="1:18" s="1" customForma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</row>
    <row r="516" spans="1:18" s="1" customForma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</row>
    <row r="517" spans="1:18" s="1" customForma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</row>
    <row r="518" spans="1:18" s="1" customForma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</row>
    <row r="519" spans="1:18" s="1" customForma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</row>
    <row r="520" spans="1:18" s="1" customForma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</row>
    <row r="521" spans="1:18" s="1" customForma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</row>
    <row r="522" spans="1:18" s="1" customForma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</row>
    <row r="523" spans="1:18" s="1" customForma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</row>
    <row r="524" spans="1:18" s="1" customForma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</row>
    <row r="525" spans="1:18" s="1" customForma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</row>
    <row r="526" spans="1:18" s="1" customForma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</row>
    <row r="527" spans="1:18" s="1" customForma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</row>
    <row r="528" spans="1:18" s="1" customForma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</row>
    <row r="529" spans="1:18" s="1" customForma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</row>
    <row r="530" spans="1:18" s="1" customForma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</row>
    <row r="531" spans="1:18" s="1" customForma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</row>
    <row r="532" spans="1:18" s="1" customForma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</row>
    <row r="533" spans="1:18" s="1" customForma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</row>
    <row r="534" spans="1:18" s="1" customForma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</row>
    <row r="535" spans="1:18" s="1" customForma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</row>
    <row r="536" spans="1:18" s="1" customForma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</row>
    <row r="537" spans="1:18" s="1" customForma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</row>
    <row r="538" spans="1:18" s="1" customForma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</row>
    <row r="539" spans="1:18" s="1" customForma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</row>
    <row r="540" spans="1:18" s="1" customForma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</row>
    <row r="541" spans="1:18" s="1" customForma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</row>
    <row r="542" spans="1:18" s="1" customForma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</row>
    <row r="543" spans="1:18" s="1" customFormat="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</row>
    <row r="544" spans="1:18" s="1" customFormat="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</row>
    <row r="545" spans="1:18" s="1" customFormat="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</row>
    <row r="546" spans="1:18" s="1" customForma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</row>
    <row r="547" spans="1:18" s="1" customFormat="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</row>
    <row r="548" spans="1:18" s="1" customFormat="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</row>
    <row r="549" spans="1:18" s="1" customFormat="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</row>
    <row r="550" spans="1:18" s="1" customFormat="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</row>
    <row r="551" spans="1:18" s="1" customFormat="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</row>
    <row r="552" spans="1:18" s="1" customFormat="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</row>
    <row r="553" spans="1:18" s="1" customFormat="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</row>
    <row r="554" spans="1:18" s="1" customFormat="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</row>
    <row r="555" spans="1:18" s="1" customFormat="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</row>
    <row r="556" spans="1:18" s="1" customFormat="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</row>
    <row r="557" spans="1:18" s="1" customFormat="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</row>
    <row r="558" spans="1:18" s="1" customFormat="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</row>
    <row r="559" spans="1:18" s="1" customForma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</row>
    <row r="560" spans="1:18" s="1" customForma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</row>
    <row r="561" spans="1:18" s="1" customForma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</row>
    <row r="562" spans="1:18" s="1" customForma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</row>
    <row r="563" spans="1:18" s="1" customFormat="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</row>
    <row r="564" spans="1:18" s="1" customFormat="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</row>
    <row r="565" spans="1:18" s="1" customFormat="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</row>
    <row r="566" spans="1:18" s="1" customFormat="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</row>
    <row r="567" spans="1:18" s="1" customFormat="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</row>
    <row r="568" spans="1:18" s="1" customFormat="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</row>
    <row r="569" spans="1:18" s="1" customFormat="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</row>
    <row r="570" spans="1:18" s="1" customFormat="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</row>
    <row r="571" spans="1:18" s="1" customFormat="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</row>
    <row r="572" spans="1:18" s="1" customFormat="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</row>
    <row r="573" spans="1:18" s="1" customFormat="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</row>
    <row r="574" spans="1:18" s="1" customFormat="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</row>
    <row r="575" spans="1:18" s="1" customFormat="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</row>
    <row r="576" spans="1:18" s="1" customFormat="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</row>
    <row r="577" spans="1:18" s="1" customFormat="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</row>
    <row r="578" spans="1:18" s="1" customFormat="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</row>
    <row r="579" spans="1:18" s="1" customFormat="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</row>
    <row r="580" spans="1:18" s="1" customFormat="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</row>
    <row r="581" spans="1:18" s="1" customForma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</row>
    <row r="582" spans="1:18" s="1" customForma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</row>
    <row r="583" spans="1:18" s="1" customForma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</row>
    <row r="584" spans="1:18" s="1" customForma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</row>
    <row r="585" spans="1:18" s="1" customForma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</row>
    <row r="586" spans="1:18" s="1" customFormat="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</row>
    <row r="587" spans="1:18" s="1" customFormat="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</row>
    <row r="588" spans="1:18" s="1" customFormat="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</row>
    <row r="589" spans="1:18" s="1" customFormat="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</row>
    <row r="590" spans="1:18" s="1" customFormat="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</row>
    <row r="591" spans="1:18" s="1" customFormat="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</row>
    <row r="592" spans="1:18" s="1" customFormat="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</row>
    <row r="593" spans="1:18" s="1" customFormat="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</row>
    <row r="594" spans="1:18" s="1" customFormat="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</row>
    <row r="595" spans="1:18" s="1" customFormat="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</row>
    <row r="596" spans="1:18" s="1" customFormat="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</row>
    <row r="597" spans="1:18" s="1" customFormat="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</row>
    <row r="598" spans="1:18" s="1" customFormat="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</row>
    <row r="599" spans="1:18" s="1" customFormat="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</row>
    <row r="600" spans="1:18" s="1" customFormat="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</row>
    <row r="601" spans="1:18" s="1" customFormat="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</row>
    <row r="602" spans="1:18" s="1" customFormat="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</row>
    <row r="603" spans="1:18" s="1" customFormat="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</row>
    <row r="604" spans="1:18" s="1" customFormat="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</row>
    <row r="605" spans="1:18" s="1" customFormat="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</row>
    <row r="606" spans="1:18" s="1" customFormat="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</row>
    <row r="607" spans="1:18" s="1" customFormat="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</row>
    <row r="608" spans="1:18" s="1" customFormat="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</row>
    <row r="609" spans="1:18" s="1" customFormat="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</row>
    <row r="610" spans="1:18" s="1" customFormat="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</row>
    <row r="611" spans="1:18" s="1" customFormat="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</row>
    <row r="612" spans="1:18" s="1" customFormat="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</row>
    <row r="613" spans="1:18" s="1" customFormat="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</row>
    <row r="614" spans="1:18" s="1" customFormat="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</row>
    <row r="615" spans="1:18" s="1" customFormat="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</row>
    <row r="616" spans="1:18" s="1" customFormat="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</row>
    <row r="617" spans="1:18" s="1" customFormat="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</row>
    <row r="618" spans="1:18" s="1" customFormat="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</row>
    <row r="619" spans="1:18" s="1" customFormat="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</row>
    <row r="620" spans="1:18" s="1" customFormat="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</row>
    <row r="621" spans="1:18" s="1" customFormat="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</row>
    <row r="622" spans="1:18" s="1" customFormat="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</row>
    <row r="623" spans="1:18" s="1" customFormat="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</row>
    <row r="624" spans="1:18" s="1" customFormat="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</row>
    <row r="625" spans="1:18" s="1" customFormat="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</row>
    <row r="626" spans="1:18" s="1" customFormat="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</row>
    <row r="627" spans="1:18" s="1" customFormat="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</row>
    <row r="628" spans="1:18" s="1" customFormat="1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</row>
    <row r="629" spans="1:18" s="1" customFormat="1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</row>
    <row r="630" spans="1:18" s="1" customFormat="1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</row>
    <row r="631" spans="1:18" s="1" customFormat="1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</row>
    <row r="632" spans="1:18" s="1" customFormat="1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</row>
    <row r="633" spans="1:18" s="1" customFormat="1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</row>
    <row r="634" spans="1:18" s="1" customFormat="1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</row>
    <row r="635" spans="1:18" s="1" customFormat="1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</row>
    <row r="636" spans="1:18" s="1" customFormat="1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</row>
    <row r="637" spans="1:18" s="1" customFormat="1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</row>
    <row r="638" spans="1:18" s="1" customFormat="1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</row>
    <row r="639" spans="1:18" s="1" customFormat="1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</row>
    <row r="640" spans="1:18" s="1" customFormat="1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</row>
    <row r="641" spans="1:18" s="1" customFormat="1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</row>
    <row r="642" spans="1:18" s="1" customFormat="1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</row>
    <row r="643" spans="1:18" s="1" customFormat="1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</row>
    <row r="644" spans="1:18" s="1" customFormat="1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</row>
    <row r="645" spans="1:18" s="1" customFormat="1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</row>
    <row r="646" spans="1:18" s="1" customFormat="1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</row>
    <row r="647" spans="1:18" s="1" customFormat="1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</row>
    <row r="648" spans="1:18" s="1" customFormat="1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</row>
    <row r="649" spans="1:18" s="1" customFormat="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</row>
    <row r="650" spans="1:18" s="1" customFormat="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</row>
    <row r="651" spans="1:18" s="1" customFormat="1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</row>
    <row r="652" spans="1:18" s="1" customFormat="1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</row>
    <row r="653" spans="1:18" s="1" customFormat="1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</row>
    <row r="654" spans="1:18" s="1" customFormat="1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</row>
    <row r="655" spans="1:18" s="1" customFormat="1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</row>
    <row r="656" spans="1:18" s="1" customFormat="1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</row>
    <row r="657" spans="1:18" s="1" customFormat="1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</row>
    <row r="658" spans="1:18" s="1" customFormat="1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</row>
    <row r="659" spans="1:18" s="1" customFormat="1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</row>
    <row r="660" spans="1:18" s="1" customFormat="1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</row>
    <row r="661" spans="1:18" s="1" customFormat="1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</row>
    <row r="662" spans="1:18" s="1" customFormat="1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</row>
    <row r="663" spans="1:18" s="1" customFormat="1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</row>
    <row r="664" spans="1:18" s="1" customFormat="1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</row>
    <row r="665" spans="1:18" s="1" customFormat="1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</row>
    <row r="666" spans="1:18" s="1" customFormat="1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</row>
    <row r="667" spans="1:18" s="1" customFormat="1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</row>
    <row r="668" spans="1:18" s="1" customFormat="1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</row>
    <row r="669" spans="1:18" s="1" customFormat="1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</row>
    <row r="670" spans="1:18" s="1" customFormat="1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</row>
    <row r="671" spans="1:18" s="1" customFormat="1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</row>
    <row r="672" spans="1:18" s="1" customFormat="1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</row>
    <row r="673" spans="1:18" s="1" customFormat="1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</row>
    <row r="674" spans="1:18" s="1" customFormat="1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</row>
    <row r="675" spans="1:18" s="1" customFormat="1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</row>
    <row r="676" spans="1:18" s="1" customFormat="1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</row>
    <row r="677" spans="1:18" s="1" customFormat="1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</row>
    <row r="678" spans="1:18" s="1" customFormat="1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</row>
    <row r="679" spans="1:18" s="1" customFormat="1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</row>
    <row r="680" spans="1:18" s="1" customFormat="1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</row>
    <row r="681" spans="1:18" s="1" customFormat="1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</row>
    <row r="682" spans="1:18" s="1" customFormat="1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</row>
    <row r="683" spans="1:18" s="1" customFormat="1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</row>
    <row r="684" spans="1:18" s="1" customFormat="1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</row>
    <row r="685" spans="1:18" s="1" customFormat="1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</row>
    <row r="686" spans="1:18" s="1" customFormat="1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</row>
    <row r="687" spans="1:18" s="1" customFormat="1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</row>
    <row r="688" spans="1:18" s="1" customFormat="1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</row>
    <row r="689" spans="1:18" s="1" customFormat="1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</row>
    <row r="690" spans="1:18" s="1" customFormat="1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</row>
    <row r="691" spans="1:18" s="1" customFormat="1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</row>
    <row r="692" spans="1:18" s="1" customFormat="1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</row>
    <row r="693" spans="1:18" s="1" customFormat="1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</row>
    <row r="694" spans="1:18" s="1" customFormat="1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</row>
    <row r="695" spans="1:18" s="1" customFormat="1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</row>
    <row r="696" spans="1:18" s="1" customFormat="1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</row>
    <row r="697" spans="1:18" s="1" customFormat="1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</row>
    <row r="698" spans="1:18" s="1" customFormat="1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</row>
    <row r="699" spans="1:18" s="1" customFormat="1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</row>
    <row r="700" spans="1:18" s="1" customFormat="1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</row>
    <row r="701" spans="1:18" s="1" customFormat="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</row>
    <row r="702" spans="1:18" s="1" customFormat="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</row>
    <row r="703" spans="1:18" s="1" customFormat="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</row>
    <row r="704" spans="1:18" s="1" customFormat="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</row>
    <row r="705" spans="1:18" s="1" customFormat="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</row>
    <row r="706" spans="1:18" s="1" customFormat="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</row>
    <row r="707" spans="1:18" s="1" customFormat="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</row>
    <row r="708" spans="1:18" s="1" customFormat="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</row>
    <row r="709" spans="1:18" s="1" customFormat="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</row>
    <row r="710" spans="1:18" s="1" customFormat="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</row>
    <row r="711" spans="1:18" s="1" customFormat="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</row>
    <row r="712" spans="1:18" s="1" customFormat="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</row>
    <row r="713" spans="1:18" s="1" customFormat="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</row>
    <row r="714" spans="1:18" s="1" customFormat="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</row>
    <row r="715" spans="1:18" s="1" customFormat="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</row>
    <row r="716" spans="1:18" s="1" customFormat="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</row>
    <row r="717" spans="1:18" s="1" customFormat="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</row>
    <row r="718" spans="1:18" s="1" customFormat="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</row>
    <row r="719" spans="1:18" s="1" customFormat="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</row>
    <row r="720" spans="1:18" s="1" customFormat="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</row>
    <row r="721" spans="1:18" s="1" customFormat="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</row>
    <row r="722" spans="1:18" s="1" customFormat="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</row>
    <row r="723" spans="1:18" s="1" customFormat="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</row>
    <row r="724" spans="1:18" s="1" customFormat="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</row>
    <row r="725" spans="1:18" s="1" customFormat="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</row>
    <row r="726" spans="1:18" s="1" customFormat="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</row>
    <row r="727" spans="1:18" s="1" customFormat="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</row>
    <row r="728" spans="1:18" s="1" customFormat="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</row>
    <row r="729" spans="1:18" s="1" customFormat="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</row>
    <row r="730" spans="1:18" s="1" customFormat="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</row>
    <row r="731" spans="1:18" s="1" customFormat="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</row>
    <row r="732" spans="1:18" s="1" customFormat="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</row>
    <row r="733" spans="1:18" s="1" customFormat="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</row>
    <row r="734" spans="1:18" s="1" customFormat="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</row>
    <row r="735" spans="1:18" s="1" customFormat="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</row>
    <row r="736" spans="1:18" s="1" customFormat="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</row>
    <row r="737" spans="1:18" s="1" customFormat="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</row>
    <row r="738" spans="1:18" s="1" customFormat="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</row>
    <row r="739" spans="1:18" s="1" customFormat="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</row>
    <row r="740" spans="1:18" s="1" customFormat="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</row>
    <row r="741" spans="1:18" s="1" customFormat="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</row>
    <row r="742" spans="1:18" s="1" customFormat="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</row>
    <row r="743" spans="1:18" s="1" customFormat="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</row>
    <row r="744" spans="1:18" s="1" customFormat="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</row>
    <row r="745" spans="1:18" s="1" customFormat="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</row>
    <row r="746" spans="1:18" s="1" customFormat="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</row>
    <row r="747" spans="1:18" s="1" customFormat="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</row>
    <row r="748" spans="1:18" s="1" customFormat="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</row>
    <row r="749" spans="1:18" s="1" customFormat="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</row>
    <row r="750" spans="1:18" s="1" customFormat="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</row>
    <row r="751" spans="1:18" s="1" customFormat="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</row>
    <row r="752" spans="1:18" s="1" customFormat="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</row>
    <row r="753" spans="1:18" s="1" customFormat="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</row>
    <row r="754" spans="1:18" s="1" customFormat="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</row>
    <row r="755" spans="1:18" s="1" customFormat="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</row>
    <row r="756" spans="1:18" s="1" customFormat="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</row>
    <row r="757" spans="1:18" s="1" customFormat="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</row>
    <row r="758" spans="1:18" s="1" customFormat="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</row>
    <row r="759" spans="1:18" s="1" customFormat="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s="1" customFormat="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s="1" customFormat="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s="1" customFormat="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s="1" customFormat="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s="1" customFormat="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s="1" customFormat="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s="1" customFormat="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s="1" customFormat="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s="1" customFormat="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s="1" customFormat="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s="1" customFormat="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s="1" customFormat="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s="1" customFormat="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s="1" customFormat="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s="1" customFormat="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s="1" customFormat="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s="1" customFormat="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s="1" customFormat="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s="1" customFormat="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s="1" customFormat="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s="1" customFormat="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s="1" customFormat="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s="1" customFormat="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s="1" customFormat="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s="1" customFormat="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s="1" customFormat="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s="1" customFormat="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s="1" customFormat="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s="1" customFormat="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s="1" customFormat="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s="1" customFormat="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s="1" customFormat="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s="1" customFormat="1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s="1" customFormat="1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s="1" customFormat="1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s="1" customFormat="1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s="1" customFormat="1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s="1" customFormat="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s="1" customFormat="1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s="1" customFormat="1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s="1" customFormat="1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s="1" customFormat="1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s="1" customFormat="1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s="1" customFormat="1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s="1" customFormat="1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s="1" customFormat="1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s="1" customFormat="1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s="1" customFormat="1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s="1" customFormat="1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1" customFormat="1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1" customFormat="1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1" customFormat="1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1" customFormat="1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1" customFormat="1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1" customFormat="1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1" customFormat="1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1" customFormat="1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1" customFormat="1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1" customFormat="1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1" customFormat="1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1" customFormat="1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1" customFormat="1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1" customFormat="1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1" customFormat="1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1" customFormat="1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1" customFormat="1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1" customFormat="1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1" customFormat="1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1" customFormat="1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1" customFormat="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1" customFormat="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1" customFormat="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1" customFormat="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1" customFormat="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1" customFormat="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1" customFormat="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1" customFormat="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1" customFormat="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1" customFormat="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1" customFormat="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1" customFormat="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1" customFormat="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1" customFormat="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1" customFormat="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1" customFormat="1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1" customFormat="1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1" customFormat="1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1" customFormat="1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1" customFormat="1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1" customFormat="1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1" customFormat="1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1" customFormat="1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1" customFormat="1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1" customFormat="1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1" customFormat="1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1" customFormat="1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1" customFormat="1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1" customFormat="1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1" customFormat="1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1" customFormat="1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1" customFormat="1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1" customFormat="1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1" customFormat="1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1" customFormat="1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1" customFormat="1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1" customFormat="1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1" customFormat="1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1" customFormat="1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1" customFormat="1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1" customFormat="1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1" customFormat="1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1" customFormat="1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1" customFormat="1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1" customFormat="1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1" customFormat="1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1" customFormat="1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1" customFormat="1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1" customFormat="1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1" customFormat="1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1" customFormat="1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1" customFormat="1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1" customFormat="1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1" customFormat="1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1" customFormat="1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1" customFormat="1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1" customFormat="1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1" customFormat="1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1" customFormat="1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1" customFormat="1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1" customFormat="1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1" customFormat="1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1" customFormat="1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1" customFormat="1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1" customFormat="1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1" customFormat="1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1" customFormat="1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1" customFormat="1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1" customFormat="1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1" customFormat="1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1" customFormat="1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1" customFormat="1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1" customFormat="1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1" customFormat="1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1" customFormat="1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1" customFormat="1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1" customFormat="1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1" customFormat="1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1" customFormat="1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1" customFormat="1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1" customFormat="1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1" customFormat="1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1" customFormat="1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1" customFormat="1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1" customFormat="1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1" customFormat="1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1" customFormat="1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1" customFormat="1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1" customFormat="1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1" customFormat="1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1" customFormat="1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1" customFormat="1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1" customFormat="1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1" customFormat="1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1" customFormat="1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1" customFormat="1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1" customFormat="1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1" customFormat="1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1" customFormat="1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1" customFormat="1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1" customFormat="1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1" customFormat="1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1" customForma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1" customFormat="1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1" customFormat="1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1" customFormat="1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1" customFormat="1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1" customFormat="1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1" customFormat="1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1" customFormat="1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1" customFormat="1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1" customFormat="1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1" customFormat="1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1" customFormat="1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1" customFormat="1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1" customFormat="1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1" customFormat="1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1" customFormat="1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1" customFormat="1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1" customFormat="1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1" customFormat="1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1" customFormat="1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1" customFormat="1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1" customFormat="1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1" customFormat="1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1" customFormat="1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1" customFormat="1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1" customFormat="1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1" customFormat="1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1" customFormat="1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1" customFormat="1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1" customFormat="1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1" customFormat="1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1" customFormat="1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1" customFormat="1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1" customFormat="1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1" customFormat="1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1" customFormat="1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1" customFormat="1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1" customFormat="1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1" customFormat="1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1" customFormat="1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1" customFormat="1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1" customFormat="1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1" customFormat="1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1" customFormat="1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1" customFormat="1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1" customFormat="1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1" customFormat="1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1" customFormat="1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1" customFormat="1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1" customFormat="1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1" customFormat="1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1" customFormat="1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</row>
    <row r="983" spans="1:18" s="1" customFormat="1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</row>
    <row r="984" spans="1:18" s="1" customFormat="1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</row>
    <row r="985" spans="1:18" s="1" customFormat="1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</row>
    <row r="986" spans="1:18" s="1" customFormat="1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</row>
    <row r="987" spans="1:18" s="1" customFormat="1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</row>
    <row r="988" spans="1:18" s="1" customFormat="1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</row>
    <row r="989" spans="1:18" s="1" customFormat="1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</row>
    <row r="990" spans="1:18" s="1" customFormat="1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</row>
    <row r="991" spans="1:18" s="1" customFormat="1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</row>
    <row r="992" spans="1:18" s="1" customFormat="1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</row>
    <row r="993" spans="1:18" s="1" customFormat="1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</row>
    <row r="994" spans="1:18" s="1" customFormat="1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</row>
    <row r="995" spans="1:18" s="1" customFormat="1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</row>
    <row r="996" spans="1:18" s="1" customFormat="1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</row>
    <row r="997" spans="1:18" s="1" customFormat="1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</row>
    <row r="998" spans="1:18" s="1" customFormat="1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</row>
    <row r="999" spans="1:18" s="1" customFormat="1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</row>
    <row r="1000" spans="1:18" s="1" customFormat="1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</row>
    <row r="1001" spans="1:18" s="1" customFormat="1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</row>
    <row r="1002" spans="1:18" s="1" customFormat="1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</row>
    <row r="1003" spans="1:18" s="1" customFormat="1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</row>
    <row r="1004" spans="1:18" s="1" customFormat="1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</row>
    <row r="1005" spans="1:18" s="1" customFormat="1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</row>
    <row r="1006" spans="1:18" s="1" customFormat="1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</row>
    <row r="1007" spans="1:18" s="1" customFormat="1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</row>
    <row r="1008" spans="1:18" s="1" customFormat="1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</row>
    <row r="1009" spans="1:18" s="1" customFormat="1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</row>
    <row r="1010" spans="1:18" s="1" customFormat="1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</row>
    <row r="1011" spans="1:18" s="1" customFormat="1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</row>
    <row r="1012" spans="1:18" s="1" customFormat="1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</row>
    <row r="1013" spans="1:18" s="1" customFormat="1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</row>
    <row r="1014" spans="1:18" s="1" customFormat="1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</row>
    <row r="1015" spans="1:18" s="1" customFormat="1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</row>
    <row r="1016" spans="1:18" s="1" customFormat="1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</row>
    <row r="1017" spans="1:18" s="1" customFormat="1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</row>
    <row r="1018" spans="1:18" s="1" customFormat="1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</row>
    <row r="1019" spans="1:18" s="1" customFormat="1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</row>
    <row r="1020" spans="1:18" s="1" customFormat="1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</row>
    <row r="1021" spans="1:18" s="1" customFormat="1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</row>
    <row r="1022" spans="1:18" s="1" customFormat="1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</row>
    <row r="1023" spans="1:18" s="1" customFormat="1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</row>
    <row r="1024" spans="1:18" s="1" customFormat="1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</row>
    <row r="1025" spans="1:18" s="1" customFormat="1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</row>
    <row r="1026" spans="1:18" s="1" customFormat="1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</row>
    <row r="1027" spans="1:18" s="1" customFormat="1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</row>
    <row r="1028" spans="1:18" s="1" customFormat="1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</row>
    <row r="1029" spans="1:18" s="1" customFormat="1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</row>
    <row r="1030" spans="1:18" s="1" customFormat="1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</row>
    <row r="1031" spans="1:18" s="1" customFormat="1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</row>
    <row r="1032" spans="1:18" s="1" customFormat="1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</row>
    <row r="1033" spans="1:18" s="1" customFormat="1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</row>
    <row r="1034" spans="1:18" s="1" customFormat="1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</row>
    <row r="1035" spans="1:18" s="1" customFormat="1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</row>
    <row r="1036" spans="1:18" s="1" customFormat="1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</row>
    <row r="1037" spans="1:18" s="1" customFormat="1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</row>
    <row r="1038" spans="1:18" s="1" customFormat="1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</row>
    <row r="1039" spans="1:18" s="1" customFormat="1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</row>
    <row r="1040" spans="1:18" s="1" customFormat="1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</row>
    <row r="1041" spans="1:18" s="1" customFormat="1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</row>
    <row r="1042" spans="1:18" s="1" customFormat="1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</row>
    <row r="1043" spans="1:18" s="1" customFormat="1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</row>
    <row r="1044" spans="1:18" s="1" customFormat="1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</row>
    <row r="1045" spans="1:18" s="1" customFormat="1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</row>
    <row r="1046" spans="1:18" s="1" customFormat="1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</row>
    <row r="1047" spans="1:18" s="1" customFormat="1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</row>
    <row r="1048" spans="1:18" s="1" customFormat="1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</row>
    <row r="1049" spans="1:18" s="1" customFormat="1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</row>
    <row r="1050" spans="1:18" s="1" customFormat="1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</row>
    <row r="1051" spans="1:18" s="1" customFormat="1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</row>
    <row r="1052" spans="1:18" s="1" customFormat="1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</row>
    <row r="1053" spans="1:18" s="1" customFormat="1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</row>
    <row r="1054" spans="1:18" s="1" customFormat="1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</row>
    <row r="1055" spans="1:18" s="1" customFormat="1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</row>
    <row r="1056" spans="1:18" s="1" customFormat="1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</row>
    <row r="1057" spans="1:18" s="1" customFormat="1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</row>
    <row r="1058" spans="1:18" s="1" customFormat="1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</row>
    <row r="1059" spans="1:18" s="1" customFormat="1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</row>
    <row r="1060" spans="1:18" s="1" customFormat="1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</row>
    <row r="1061" spans="1:18" s="1" customFormat="1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</row>
    <row r="1062" spans="1:18" s="1" customFormat="1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</row>
    <row r="1063" spans="1:18" s="1" customFormat="1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</row>
    <row r="1064" spans="1:18" s="1" customFormat="1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</row>
    <row r="1065" spans="1:18" s="1" customFormat="1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</row>
    <row r="1066" spans="1:18" s="1" customFormat="1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</row>
    <row r="1067" spans="1:18" s="1" customFormat="1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8" s="1" customFormat="1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8" s="1" customFormat="1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8" s="1" customFormat="1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8" s="1" customFormat="1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8" s="1" customFormat="1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s="1" customFormat="1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s="1" customFormat="1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s="1" customFormat="1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s="1" customFormat="1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s="1" customFormat="1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s="1" customFormat="1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s="1" customFormat="1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s="1" customFormat="1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s="1" customFormat="1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s="1" customFormat="1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s="1" customFormat="1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s="1" customFormat="1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s="1" customFormat="1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s="1" customFormat="1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s="1" customFormat="1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s="1" customFormat="1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  <row r="1089" spans="1:18" s="1" customFormat="1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</row>
    <row r="1090" spans="1:18" s="1" customFormat="1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</row>
    <row r="1091" spans="1:18" s="1" customFormat="1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</row>
    <row r="1092" spans="1:18" s="1" customFormat="1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</row>
    <row r="1093" spans="1:18" s="1" customFormat="1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</row>
    <row r="1094" spans="1:18" s="1" customFormat="1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</row>
    <row r="1095" spans="1:18" s="1" customFormat="1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</row>
    <row r="1096" spans="1:18" s="1" customFormat="1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</row>
    <row r="1097" spans="1:18" s="1" customFormat="1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</row>
    <row r="1098" spans="1:18" s="1" customFormat="1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</row>
    <row r="1099" spans="1:18" s="1" customFormat="1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</row>
    <row r="1100" spans="1:18" s="1" customFormat="1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</row>
    <row r="1101" spans="1:18" s="1" customFormat="1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</row>
    <row r="1102" spans="1:18" s="1" customFormat="1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</row>
    <row r="1103" spans="1:18" s="1" customFormat="1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</row>
    <row r="1104" spans="1:18" s="1" customFormat="1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</row>
    <row r="1105" spans="1:18" s="1" customFormat="1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</row>
    <row r="1106" spans="1:18" s="1" customFormat="1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</row>
    <row r="1107" spans="1:18" s="1" customFormat="1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</row>
    <row r="1108" spans="1:18" s="1" customFormat="1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</row>
    <row r="1109" spans="1:18" s="1" customFormat="1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</row>
    <row r="1110" spans="1:18" s="1" customFormat="1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</row>
    <row r="1111" spans="1:18" s="1" customFormat="1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</row>
    <row r="1112" spans="1:18" s="1" customFormat="1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</row>
    <row r="1113" spans="1:18" s="1" customFormat="1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</row>
    <row r="1114" spans="1:18" s="1" customFormat="1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</row>
    <row r="1115" spans="1:18" s="1" customFormat="1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</row>
    <row r="1116" spans="1:18" s="1" customFormat="1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</row>
    <row r="1117" spans="1:18" s="1" customFormat="1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</row>
    <row r="1118" spans="1:18" s="1" customFormat="1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</row>
    <row r="1119" spans="1:18" s="1" customFormat="1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</row>
    <row r="1120" spans="1:18" s="1" customFormat="1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</row>
    <row r="1121" spans="1:18" s="1" customFormat="1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</row>
    <row r="1122" spans="1:18" s="1" customFormat="1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</row>
    <row r="1123" spans="1:18" s="1" customFormat="1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</row>
    <row r="1124" spans="1:18" s="1" customFormat="1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</row>
    <row r="1125" spans="1:18" s="1" customFormat="1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</row>
    <row r="1126" spans="1:18" s="1" customFormat="1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</row>
    <row r="1127" spans="1:18" s="1" customFormat="1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</row>
    <row r="1128" spans="1:18" s="1" customFormat="1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</row>
    <row r="1129" spans="1:18" s="1" customFormat="1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</row>
    <row r="1130" spans="1:18" s="1" customFormat="1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</row>
    <row r="1131" spans="1:18" s="1" customFormat="1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</row>
    <row r="1132" spans="1:18" s="1" customFormat="1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</row>
    <row r="1133" spans="1:18" s="1" customFormat="1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</row>
    <row r="1134" spans="1:18" s="1" customFormat="1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</row>
    <row r="1135" spans="1:18" s="1" customFormat="1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</row>
    <row r="1136" spans="1:18" s="1" customFormat="1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</row>
    <row r="1137" spans="1:18" s="1" customFormat="1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</row>
    <row r="1138" spans="1:18" s="1" customFormat="1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</row>
    <row r="1139" spans="1:18" s="1" customFormat="1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</row>
    <row r="1140" spans="1:18" s="1" customFormat="1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</row>
    <row r="1141" spans="1:18" s="1" customFormat="1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</row>
    <row r="1142" spans="1:18" s="1" customFormat="1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</row>
    <row r="1143" spans="1:18" s="1" customFormat="1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</row>
    <row r="1144" spans="1:18" s="1" customFormat="1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</row>
    <row r="1145" spans="1:18" s="1" customFormat="1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</row>
    <row r="1146" spans="1:18" s="1" customFormat="1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</row>
    <row r="1147" spans="1:18" s="1" customFormat="1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</row>
    <row r="1148" spans="1:18" s="1" customFormat="1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</row>
    <row r="1149" spans="1:18" s="1" customFormat="1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</row>
    <row r="1150" spans="1:18" s="1" customFormat="1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</row>
    <row r="1151" spans="1:18" s="1" customFormat="1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</row>
    <row r="1152" spans="1:18" s="1" customFormat="1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</row>
    <row r="1153" spans="1:18" s="1" customFormat="1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</row>
    <row r="1154" spans="1:18" s="1" customFormat="1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</row>
    <row r="1155" spans="1:18" s="1" customFormat="1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</row>
    <row r="1156" spans="1:18" s="1" customFormat="1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</row>
    <row r="1157" spans="1:18" s="1" customFormat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</row>
    <row r="1158" spans="1:18" s="1" customFormat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</row>
    <row r="1159" spans="1:18" s="1" customFormat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</row>
    <row r="1160" spans="1:18" s="1" customFormat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</row>
    <row r="1161" spans="1:18" s="1" customFormat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</row>
    <row r="1162" spans="1:18" s="1" customFormat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</row>
    <row r="1163" spans="1:18" s="1" customFormat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</row>
    <row r="1164" spans="1:18" s="1" customFormat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</row>
    <row r="1165" spans="1:18" s="1" customFormat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</row>
    <row r="1166" spans="1:18" s="1" customFormat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</row>
    <row r="1167" spans="1:18" s="1" customFormat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</row>
    <row r="1168" spans="1:18" s="1" customFormat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</row>
    <row r="1169" spans="1:18" s="1" customFormat="1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</row>
    <row r="1170" spans="1:18" s="1" customFormat="1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</row>
    <row r="1171" spans="1:18" s="1" customFormat="1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</row>
    <row r="1172" spans="1:18" s="1" customFormat="1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</row>
    <row r="1173" spans="1:18" s="1" customFormat="1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</row>
    <row r="1174" spans="1:18" s="1" customFormat="1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</row>
    <row r="1175" spans="1:18" s="1" customFormat="1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</row>
    <row r="1176" spans="1:18" s="1" customFormat="1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</row>
    <row r="1177" spans="1:18" s="1" customFormat="1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</row>
    <row r="1178" spans="1:18" s="1" customFormat="1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</row>
    <row r="1179" spans="1:18" s="1" customFormat="1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</row>
    <row r="1180" spans="1:18" s="1" customFormat="1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</row>
    <row r="1181" spans="1:18" s="1" customFormat="1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</row>
    <row r="1182" spans="1:18" s="1" customFormat="1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</row>
    <row r="1183" spans="1:18" s="1" customFormat="1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</row>
    <row r="1184" spans="1:18" s="1" customFormat="1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</row>
    <row r="1185" spans="1:18" s="1" customFormat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</row>
    <row r="1186" spans="1:18" s="1" customFormat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</row>
    <row r="1187" spans="1:18" s="1" customFormat="1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</row>
    <row r="1188" spans="1:18" s="1" customFormat="1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</row>
    <row r="1189" spans="1:18" s="1" customFormat="1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</row>
    <row r="1190" spans="1:18" s="1" customFormat="1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</row>
    <row r="1191" spans="1:18" s="1" customFormat="1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</row>
    <row r="1192" spans="1:18" s="1" customFormat="1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</row>
    <row r="1193" spans="1:18" s="1" customFormat="1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</row>
    <row r="1194" spans="1:18" s="1" customFormat="1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</row>
    <row r="1195" spans="1:18" s="1" customFormat="1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</row>
    <row r="1196" spans="1:18" s="1" customFormat="1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</row>
    <row r="1197" spans="1:18" s="1" customFormat="1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</row>
    <row r="1198" spans="1:18" s="1" customFormat="1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</row>
    <row r="1199" spans="1:18" s="1" customFormat="1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</row>
    <row r="1200" spans="1:18" s="1" customFormat="1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</row>
    <row r="1201" spans="1:18" s="1" customFormat="1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</row>
    <row r="1202" spans="1:18" s="1" customFormat="1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</row>
    <row r="1203" spans="1:18" s="1" customFormat="1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</row>
    <row r="1204" spans="1:18" s="1" customFormat="1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</row>
    <row r="1205" spans="1:18" s="1" customFormat="1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</row>
    <row r="1206" spans="1:18" s="1" customFormat="1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</row>
    <row r="1207" spans="1:18" s="1" customFormat="1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</row>
    <row r="1208" spans="1:18" s="1" customFormat="1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</row>
    <row r="1209" spans="1:18" s="1" customFormat="1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</row>
    <row r="1210" spans="1:18" s="1" customFormat="1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</row>
    <row r="1211" spans="1:18" s="1" customFormat="1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</row>
    <row r="1212" spans="1:18" s="1" customFormat="1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</row>
    <row r="1213" spans="1:18" s="1" customFormat="1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</row>
    <row r="1214" spans="1:18" s="1" customFormat="1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</row>
    <row r="1215" spans="1:18" s="1" customFormat="1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</row>
    <row r="1216" spans="1:18" s="1" customFormat="1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</row>
    <row r="1217" spans="1:18" s="1" customFormat="1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</row>
    <row r="1218" spans="1:18" s="1" customFormat="1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</row>
    <row r="1219" spans="1:18" s="1" customFormat="1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</row>
    <row r="1220" spans="1:18" s="1" customFormat="1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</row>
    <row r="1221" spans="1:18" s="1" customFormat="1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</row>
    <row r="1222" spans="1:18" s="1" customFormat="1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</row>
    <row r="1223" spans="1:18" s="1" customFormat="1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</row>
    <row r="1224" spans="1:18" s="1" customFormat="1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</row>
    <row r="1225" spans="1:18" s="1" customFormat="1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</row>
    <row r="1226" spans="1:18" s="1" customFormat="1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</row>
    <row r="1227" spans="1:18" s="1" customFormat="1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</row>
    <row r="1228" spans="1:18" s="1" customFormat="1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</row>
    <row r="1229" spans="1:18" s="1" customFormat="1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</row>
    <row r="1230" spans="1:18" s="1" customFormat="1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</row>
    <row r="1231" spans="1:18" s="1" customFormat="1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</row>
    <row r="1232" spans="1:18" s="1" customFormat="1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</row>
    <row r="1233" spans="1:18" s="1" customFormat="1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</row>
    <row r="1234" spans="1:18" s="1" customFormat="1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</row>
    <row r="1235" spans="1:18" s="1" customFormat="1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</row>
    <row r="1236" spans="1:18" s="1" customFormat="1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</row>
    <row r="1237" spans="1:18" s="1" customFormat="1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</row>
    <row r="1238" spans="1:18" s="1" customFormat="1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</row>
    <row r="1239" spans="1:18" s="1" customFormat="1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</row>
    <row r="1240" spans="1:18" s="1" customFormat="1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</row>
    <row r="1241" spans="1:18" s="1" customFormat="1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</row>
    <row r="1242" spans="1:18" s="1" customFormat="1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</row>
    <row r="1243" spans="1:18" s="1" customFormat="1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</row>
    <row r="1244" spans="1:18" s="1" customFormat="1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</row>
    <row r="1245" spans="1:18" s="1" customFormat="1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</row>
    <row r="1246" spans="1:18" s="1" customFormat="1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</row>
    <row r="1247" spans="1:18" s="1" customFormat="1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</row>
    <row r="1248" spans="1:18" s="1" customFormat="1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</row>
    <row r="1249" spans="1:18" s="1" customFormat="1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</row>
    <row r="1250" spans="1:18" s="1" customFormat="1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</row>
    <row r="1251" spans="1:18" s="1" customFormat="1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</row>
    <row r="1252" spans="1:18" s="1" customFormat="1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</row>
    <row r="1253" spans="1:18" s="1" customFormat="1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</row>
    <row r="1254" spans="1:18" s="1" customFormat="1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</row>
    <row r="1255" spans="1:18" s="1" customFormat="1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</row>
    <row r="1256" spans="1:18" s="1" customFormat="1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</row>
    <row r="1257" spans="1:18" s="1" customFormat="1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</row>
    <row r="1258" spans="1:18" s="1" customFormat="1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</row>
    <row r="1259" spans="1:18" s="1" customFormat="1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</row>
    <row r="1260" spans="1:18" s="1" customFormat="1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</row>
    <row r="1261" spans="1:18" s="1" customFormat="1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</row>
    <row r="1262" spans="1:18" s="1" customFormat="1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</row>
    <row r="1263" spans="1:18" s="1" customFormat="1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</row>
    <row r="1264" spans="1:18" s="1" customFormat="1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</row>
    <row r="1265" spans="1:18" s="1" customFormat="1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</row>
    <row r="1266" spans="1:18" s="1" customFormat="1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</row>
    <row r="1267" spans="1:18" s="1" customFormat="1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</row>
    <row r="1268" spans="1:18" s="1" customFormat="1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</row>
    <row r="1269" spans="1:18" s="1" customFormat="1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</row>
    <row r="1270" spans="1:18" s="1" customFormat="1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</row>
    <row r="1271" spans="1:18" s="1" customFormat="1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</row>
    <row r="1272" spans="1:18" s="1" customFormat="1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</row>
    <row r="1273" spans="1:18" s="1" customFormat="1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</row>
    <row r="1274" spans="1:18" s="1" customFormat="1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</row>
    <row r="1275" spans="1:18" s="1" customFormat="1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</row>
    <row r="1276" spans="1:18" s="1" customFormat="1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</row>
    <row r="1277" spans="1:18" s="1" customFormat="1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</row>
    <row r="1278" spans="1:18" s="1" customFormat="1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</row>
    <row r="1279" spans="1:18" s="1" customFormat="1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</row>
    <row r="1280" spans="1:18" s="1" customFormat="1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</row>
    <row r="1281" spans="1:18" s="1" customFormat="1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</row>
    <row r="1282" spans="1:18" s="1" customFormat="1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</row>
    <row r="1283" spans="1:18" s="1" customFormat="1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</row>
    <row r="1284" spans="1:18" s="1" customFormat="1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</row>
    <row r="1285" spans="1:18" s="1" customFormat="1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</row>
    <row r="1286" spans="1:18" s="1" customFormat="1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</row>
    <row r="1287" spans="1:18" s="1" customFormat="1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</row>
    <row r="1288" spans="1:18" s="1" customFormat="1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</row>
    <row r="1289" spans="1:18" s="1" customFormat="1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</row>
    <row r="1290" spans="1:18" s="1" customFormat="1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</row>
    <row r="1291" spans="1:18" s="1" customFormat="1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</row>
    <row r="1292" spans="1:18" s="1" customFormat="1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</row>
    <row r="1293" spans="1:18" s="1" customFormat="1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</row>
    <row r="1294" spans="1:18" s="1" customFormat="1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</row>
    <row r="1295" spans="1:18" s="1" customFormat="1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</row>
    <row r="1296" spans="1:18" s="1" customFormat="1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</row>
    <row r="1297" spans="1:18" s="1" customFormat="1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</row>
    <row r="1298" spans="1:18" s="1" customFormat="1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</row>
    <row r="1299" spans="1:18" s="1" customFormat="1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</row>
    <row r="1300" spans="1:18" s="1" customFormat="1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</row>
    <row r="1301" spans="1:18" s="1" customFormat="1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</row>
    <row r="1302" spans="1:18" s="1" customFormat="1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</row>
    <row r="1303" spans="1:18" s="1" customFormat="1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</row>
    <row r="1304" spans="1:18" s="1" customFormat="1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</row>
    <row r="1305" spans="1:18" s="1" customFormat="1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</row>
    <row r="1306" spans="1:18" s="1" customFormat="1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</row>
    <row r="1307" spans="1:18" s="1" customFormat="1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</row>
    <row r="1308" spans="1:18" s="1" customFormat="1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</row>
    <row r="1309" spans="1:18" s="1" customFormat="1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</row>
    <row r="1310" spans="1:18" s="1" customFormat="1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</row>
    <row r="1311" spans="1:18" s="1" customFormat="1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</row>
    <row r="1312" spans="1:18" s="1" customFormat="1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</row>
    <row r="1313" spans="1:18" s="1" customFormat="1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</row>
    <row r="1314" spans="1:18" s="1" customFormat="1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</row>
    <row r="1315" spans="1:18" s="1" customFormat="1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</row>
    <row r="1316" spans="1:18" s="1" customFormat="1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</row>
    <row r="1317" spans="1:18" s="1" customFormat="1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</row>
    <row r="1318" spans="1:18" s="1" customFormat="1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</row>
    <row r="1319" spans="1:18" s="1" customFormat="1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</row>
    <row r="1320" spans="1:18" s="1" customFormat="1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</row>
    <row r="1321" spans="1:18" s="1" customFormat="1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</row>
    <row r="1322" spans="1:18" s="1" customFormat="1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</row>
    <row r="1323" spans="1:18" s="1" customFormat="1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</row>
    <row r="1324" spans="1:18" s="1" customFormat="1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</row>
    <row r="1325" spans="1:18" s="1" customFormat="1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</row>
    <row r="1326" spans="1:18" s="1" customFormat="1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</row>
    <row r="1327" spans="1:18" s="1" customFormat="1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</row>
    <row r="1328" spans="1:18" s="1" customFormat="1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</row>
    <row r="1329" spans="1:18" s="1" customFormat="1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</row>
    <row r="1330" spans="1:18" s="1" customFormat="1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</row>
    <row r="1331" spans="1:18" s="1" customFormat="1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</row>
    <row r="1332" spans="1:18" s="1" customFormat="1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</row>
    <row r="1333" spans="1:18" s="1" customFormat="1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</row>
    <row r="1334" spans="1:18" s="1" customFormat="1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</row>
    <row r="1335" spans="1:18" s="1" customFormat="1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</row>
    <row r="1336" spans="1:18" s="1" customFormat="1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</row>
    <row r="1337" spans="1:18" s="1" customFormat="1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</row>
    <row r="1338" spans="1:18" s="1" customFormat="1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</row>
    <row r="1339" spans="1:18" s="1" customFormat="1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</row>
    <row r="1340" spans="1:18" s="1" customFormat="1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</row>
    <row r="1341" spans="1:18" s="1" customFormat="1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</row>
    <row r="1342" spans="1:18" s="1" customFormat="1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</row>
    <row r="1343" spans="1:18" s="1" customFormat="1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</row>
    <row r="1344" spans="1:18" s="1" customFormat="1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</row>
    <row r="1345" spans="1:18" s="1" customFormat="1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</row>
    <row r="1346" spans="1:18" s="1" customFormat="1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</row>
    <row r="1347" spans="1:18" s="1" customFormat="1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</row>
    <row r="1348" spans="1:18" s="1" customFormat="1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</row>
    <row r="1349" spans="1:18" s="1" customFormat="1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</row>
    <row r="1350" spans="1:18" s="1" customFormat="1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</row>
    <row r="1351" spans="1:18" s="1" customFormat="1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</row>
    <row r="1352" spans="1:18" s="1" customFormat="1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</row>
    <row r="1353" spans="1:18" s="1" customFormat="1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</row>
    <row r="1354" spans="1:18" s="1" customFormat="1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</row>
    <row r="1355" spans="1:18" s="1" customFormat="1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</row>
    <row r="1356" spans="1:18" s="1" customFormat="1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</row>
    <row r="1357" spans="1:18" s="1" customFormat="1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</row>
    <row r="1358" spans="1:18" s="1" customFormat="1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</row>
    <row r="1359" spans="1:18" s="1" customFormat="1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</row>
    <row r="1360" spans="1:18" s="1" customFormat="1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</row>
    <row r="1361" spans="1:18" s="1" customFormat="1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</row>
    <row r="1362" spans="1:18" s="1" customFormat="1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</row>
    <row r="1363" spans="1:18" s="1" customFormat="1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</row>
    <row r="1364" spans="1:18" s="1" customFormat="1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</row>
    <row r="1365" spans="1:18" s="1" customFormat="1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</row>
    <row r="1366" spans="1:18" s="1" customFormat="1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</row>
    <row r="1367" spans="1:18" s="1" customFormat="1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</row>
    <row r="1368" spans="1:18" s="1" customFormat="1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</row>
    <row r="1369" spans="1:18" s="1" customFormat="1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</row>
    <row r="1370" spans="1:18" s="1" customFormat="1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</row>
    <row r="1371" spans="1:18" s="1" customFormat="1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</row>
    <row r="1372" spans="1:18" s="1" customFormat="1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</row>
    <row r="1373" spans="1:18" s="1" customFormat="1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</row>
    <row r="1374" spans="1:18" s="1" customFormat="1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</row>
    <row r="1375" spans="1:18" s="1" customFormat="1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</row>
    <row r="1376" spans="1:18" s="1" customFormat="1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</row>
    <row r="1377" spans="1:18" s="1" customFormat="1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</row>
    <row r="1378" spans="1:18" s="1" customFormat="1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</row>
    <row r="1379" spans="1:18" s="1" customFormat="1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</row>
    <row r="1380" spans="1:18" s="1" customFormat="1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</row>
    <row r="1381" spans="1:18" s="1" customFormat="1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</row>
    <row r="1382" spans="1:18" s="1" customFormat="1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</row>
    <row r="1383" spans="1:18" s="1" customFormat="1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</row>
    <row r="1384" spans="1:18" s="1" customFormat="1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</row>
    <row r="1385" spans="1:18" s="1" customFormat="1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</row>
    <row r="1386" spans="1:18" s="1" customFormat="1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</row>
    <row r="1387" spans="1:18" s="1" customFormat="1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</row>
    <row r="1388" spans="1:18" s="1" customFormat="1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</row>
    <row r="1389" spans="1:18" s="1" customFormat="1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</row>
    <row r="1390" spans="1:18" s="1" customFormat="1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</row>
    <row r="1391" spans="1:18" s="1" customFormat="1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</row>
    <row r="1392" spans="1:18" s="1" customFormat="1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</row>
    <row r="1393" spans="1:18" s="1" customFormat="1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</row>
    <row r="1394" spans="1:18" s="1" customFormat="1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</row>
    <row r="1395" spans="1:18" s="1" customFormat="1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</row>
    <row r="1396" spans="1:18" s="1" customFormat="1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</row>
    <row r="1397" spans="1:18" s="1" customFormat="1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</row>
    <row r="1398" spans="1:18" s="1" customFormat="1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</row>
    <row r="1399" spans="1:18" s="1" customFormat="1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</row>
    <row r="1400" spans="1:18" s="1" customFormat="1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</row>
    <row r="1401" spans="1:18" s="1" customFormat="1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</row>
    <row r="1402" spans="1:18" s="1" customFormat="1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</row>
    <row r="1403" spans="1:18" s="1" customFormat="1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</row>
    <row r="1404" spans="1:18" s="1" customFormat="1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</row>
    <row r="1405" spans="1:18" s="1" customFormat="1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</row>
    <row r="1406" spans="1:18" s="1" customFormat="1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</row>
    <row r="1407" spans="1:18" s="1" customFormat="1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</row>
    <row r="1408" spans="1:18" s="1" customFormat="1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</row>
    <row r="1409" spans="1:18" s="1" customFormat="1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</row>
    <row r="1410" spans="1:18" s="1" customFormat="1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</row>
    <row r="1411" spans="1:18" s="1" customFormat="1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</row>
    <row r="1412" spans="1:18" s="1" customFormat="1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</row>
    <row r="1413" spans="1:18" s="1" customFormat="1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</row>
    <row r="1414" spans="1:18" s="1" customFormat="1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</row>
    <row r="1415" spans="1:18" s="1" customFormat="1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</row>
    <row r="1416" spans="1:18" s="1" customFormat="1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</row>
    <row r="1417" spans="1:18" s="1" customFormat="1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</row>
    <row r="1418" spans="1:18" s="1" customFormat="1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</row>
    <row r="1419" spans="1:18" s="1" customFormat="1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</row>
    <row r="1420" spans="1:18" s="1" customFormat="1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</row>
    <row r="1421" spans="1:18" s="1" customFormat="1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</row>
    <row r="1422" spans="1:18" s="1" customFormat="1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</row>
    <row r="1423" spans="1:18" s="1" customFormat="1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</row>
    <row r="1424" spans="1:18" s="1" customFormat="1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</row>
    <row r="1425" spans="1:18" s="1" customFormat="1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</row>
    <row r="1426" spans="1:18" s="1" customFormat="1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</row>
    <row r="1427" spans="1:18" s="1" customFormat="1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</row>
    <row r="1428" spans="1:18" s="1" customFormat="1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</row>
    <row r="1429" spans="1:18" s="1" customFormat="1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</row>
    <row r="1430" spans="1:18" s="1" customFormat="1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</row>
    <row r="1431" spans="1:18" s="1" customFormat="1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</row>
    <row r="1432" spans="1:18" s="1" customFormat="1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</row>
    <row r="1433" spans="1:18" s="1" customFormat="1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</row>
    <row r="1434" spans="1:18" s="1" customFormat="1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</row>
    <row r="1435" spans="1:18" s="1" customFormat="1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</row>
    <row r="1436" spans="1:18" s="1" customFormat="1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</row>
    <row r="1437" spans="1:18" s="1" customFormat="1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</row>
    <row r="1438" spans="1:18" s="1" customFormat="1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</row>
    <row r="1439" spans="1:18" s="1" customFormat="1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</row>
    <row r="1440" spans="1:18" s="1" customFormat="1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</row>
    <row r="1441" spans="1:18" s="1" customFormat="1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</row>
    <row r="1442" spans="1:18" s="1" customFormat="1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</row>
    <row r="1443" spans="1:18" s="1" customFormat="1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</row>
    <row r="1444" spans="1:18" s="1" customFormat="1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</row>
    <row r="1445" spans="1:18" s="1" customFormat="1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</row>
    <row r="1446" spans="1:18" s="1" customFormat="1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</row>
    <row r="1447" spans="1:18" s="1" customFormat="1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</row>
    <row r="1448" spans="1:18" s="1" customFormat="1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</row>
    <row r="1449" spans="1:18" s="1" customFormat="1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</row>
    <row r="1450" spans="1:18" s="1" customFormat="1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</row>
    <row r="1451" spans="1:18" s="1" customFormat="1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</row>
    <row r="1452" spans="1:18" s="1" customFormat="1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</row>
    <row r="1453" spans="1:18" s="1" customFormat="1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</row>
    <row r="1454" spans="1:18" s="1" customFormat="1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</row>
    <row r="1455" spans="1:18" s="1" customFormat="1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</row>
    <row r="1456" spans="1:18" s="1" customFormat="1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</row>
    <row r="1457" spans="1:18" s="1" customFormat="1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</row>
    <row r="1458" spans="1:18" s="1" customFormat="1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</row>
    <row r="1459" spans="1:18" s="1" customFormat="1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</row>
    <row r="1460" spans="1:18" s="1" customFormat="1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</row>
    <row r="1461" spans="1:18" s="1" customFormat="1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</row>
    <row r="1462" spans="1:18" s="1" customFormat="1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</row>
    <row r="1463" spans="1:18" s="1" customFormat="1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</row>
    <row r="1464" spans="1:18" s="1" customFormat="1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</row>
    <row r="1465" spans="1:18" s="1" customFormat="1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</row>
    <row r="1466" spans="1:18" s="1" customFormat="1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</row>
    <row r="1467" spans="1:18" s="1" customFormat="1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</row>
    <row r="1468" spans="1:18" s="1" customFormat="1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</row>
    <row r="1469" spans="1:18" s="1" customFormat="1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</row>
    <row r="1470" spans="1:18" s="1" customFormat="1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</row>
    <row r="1471" spans="1:18" s="1" customFormat="1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</row>
    <row r="1472" spans="1:18" s="1" customFormat="1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</row>
    <row r="1473" spans="1:18" s="1" customFormat="1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</row>
    <row r="1474" spans="1:18" s="1" customFormat="1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</row>
    <row r="1475" spans="1:18" s="1" customFormat="1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</row>
    <row r="1476" spans="1:18" s="1" customFormat="1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</row>
    <row r="1477" spans="1:18" s="1" customFormat="1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</row>
    <row r="1478" spans="1:18" s="1" customFormat="1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</row>
    <row r="1479" spans="1:18" s="1" customFormat="1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</row>
    <row r="1480" spans="1:18" s="1" customFormat="1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</row>
    <row r="1481" spans="1:18" s="1" customFormat="1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</row>
    <row r="1482" spans="1:18" s="1" customFormat="1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</row>
    <row r="1483" spans="1:18" s="1" customFormat="1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</row>
    <row r="1484" spans="1:18" s="1" customFormat="1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</row>
    <row r="1485" spans="1:18" s="1" customFormat="1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</row>
    <row r="1486" spans="1:18" s="1" customFormat="1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</row>
    <row r="1487" spans="1:18" s="1" customFormat="1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</row>
    <row r="1488" spans="1:18" s="1" customFormat="1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</row>
    <row r="1489" spans="1:18" s="1" customFormat="1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</row>
    <row r="1490" spans="1:18" s="1" customFormat="1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</row>
    <row r="1491" spans="1:18" s="1" customFormat="1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</row>
    <row r="1492" spans="1:18" s="1" customFormat="1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</row>
    <row r="1493" spans="1:18" s="1" customFormat="1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</row>
    <row r="1494" spans="1:18" s="1" customFormat="1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</row>
    <row r="1495" spans="1:18" s="1" customFormat="1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</row>
    <row r="1496" spans="1:18" s="1" customFormat="1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</row>
    <row r="1497" spans="1:18" s="1" customFormat="1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</row>
    <row r="1498" spans="1:18" s="1" customFormat="1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</row>
    <row r="1499" spans="1:18" s="1" customFormat="1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</row>
    <row r="1500" spans="1:18" s="1" customFormat="1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</row>
    <row r="1501" spans="1:18" s="1" customFormat="1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</row>
    <row r="1502" spans="1:18" s="1" customFormat="1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</row>
    <row r="1503" spans="1:18" s="1" customFormat="1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</row>
    <row r="1504" spans="1:18" s="1" customFormat="1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</row>
    <row r="1505" spans="1:18" s="1" customFormat="1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</row>
    <row r="1506" spans="1:18" s="1" customFormat="1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</row>
    <row r="1507" spans="1:18" s="1" customFormat="1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</row>
    <row r="1508" spans="1:18" s="1" customFormat="1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</row>
    <row r="1509" spans="1:18" s="1" customFormat="1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</row>
    <row r="1510" spans="1:18" s="1" customFormat="1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</row>
    <row r="1511" spans="1:18" s="1" customFormat="1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</row>
    <row r="1512" spans="1:18" s="1" customFormat="1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</row>
    <row r="1513" spans="1:18" s="1" customFormat="1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</row>
    <row r="1514" spans="1:18" s="1" customFormat="1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</row>
    <row r="1515" spans="1:18" s="1" customFormat="1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</row>
    <row r="1516" spans="1:18" s="1" customFormat="1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</row>
    <row r="1517" spans="1:18" s="1" customFormat="1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</row>
    <row r="1518" spans="1:18" s="1" customFormat="1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</row>
    <row r="1519" spans="1:18" s="1" customFormat="1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</row>
    <row r="1520" spans="1:18" s="1" customFormat="1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</row>
    <row r="1521" spans="1:18" s="1" customFormat="1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</row>
    <row r="1522" spans="1:18" s="1" customFormat="1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</row>
    <row r="1523" spans="1:18" s="1" customFormat="1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</row>
    <row r="1524" spans="1:18" s="1" customFormat="1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</row>
    <row r="1525" spans="1:18" s="1" customFormat="1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</row>
    <row r="1526" spans="1:18" s="1" customFormat="1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</row>
    <row r="1527" spans="1:18" s="1" customFormat="1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</row>
    <row r="1528" spans="1:18" s="1" customFormat="1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</row>
    <row r="1529" spans="1:18" s="1" customFormat="1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</row>
    <row r="1530" spans="1:18" s="1" customFormat="1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</row>
    <row r="1531" spans="1:18" s="1" customFormat="1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</row>
    <row r="1532" spans="1:18" s="1" customFormat="1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</row>
    <row r="1533" spans="1:18" s="1" customFormat="1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</row>
    <row r="1534" spans="1:18" s="1" customFormat="1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</row>
    <row r="1535" spans="1:18" s="1" customFormat="1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</row>
    <row r="1536" spans="1:18" s="1" customFormat="1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</row>
    <row r="1537" spans="1:18" s="1" customFormat="1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</row>
    <row r="1538" spans="1:18" s="1" customFormat="1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</row>
    <row r="1539" spans="1:18" s="1" customFormat="1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</row>
    <row r="1540" spans="1:18" s="1" customFormat="1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</row>
    <row r="1541" spans="1:18" s="1" customFormat="1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</row>
    <row r="1542" spans="1:18" s="1" customFormat="1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</row>
    <row r="1543" spans="1:18" s="1" customFormat="1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</row>
    <row r="1544" spans="1:18" s="1" customFormat="1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</row>
    <row r="1545" spans="1:18" s="1" customFormat="1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</row>
    <row r="1546" spans="1:18" s="1" customFormat="1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</row>
    <row r="1547" spans="1:18" s="1" customFormat="1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</row>
    <row r="1548" spans="1:18" s="1" customFormat="1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</row>
    <row r="1549" spans="1:18" s="1" customFormat="1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</row>
    <row r="1550" spans="1:18" s="1" customFormat="1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</row>
    <row r="1551" spans="1:18" s="1" customFormat="1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</row>
    <row r="1552" spans="1:18" s="1" customFormat="1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</row>
    <row r="1553" spans="1:18" s="1" customFormat="1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</row>
    <row r="1554" spans="1:18" s="1" customFormat="1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</row>
    <row r="1555" spans="1:18" s="1" customFormat="1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</row>
    <row r="1556" spans="1:18" s="1" customFormat="1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</row>
    <row r="1557" spans="1:18" s="1" customFormat="1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</row>
    <row r="1558" spans="1:18" s="1" customFormat="1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</row>
    <row r="1559" spans="1:18" s="1" customFormat="1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</row>
    <row r="1560" spans="1:18" s="1" customFormat="1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</row>
    <row r="1561" spans="1:18" s="1" customFormat="1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</row>
    <row r="1562" spans="1:18" s="1" customFormat="1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</row>
    <row r="1563" spans="1:18" s="1" customFormat="1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</row>
    <row r="1564" spans="1:18" s="1" customFormat="1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</row>
    <row r="1565" spans="1:18" s="1" customFormat="1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</row>
    <row r="1566" spans="1:18" s="1" customFormat="1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</row>
    <row r="1567" spans="1:18" s="1" customFormat="1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</row>
    <row r="1568" spans="1:18" s="1" customFormat="1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</row>
    <row r="1569" spans="1:18" s="1" customFormat="1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</row>
    <row r="1570" spans="1:18" s="1" customFormat="1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</row>
    <row r="1571" spans="1:18" s="1" customFormat="1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</row>
    <row r="1572" spans="1:18" s="1" customFormat="1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</row>
    <row r="1573" spans="1:18" s="1" customFormat="1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</row>
    <row r="1574" spans="1:18" s="1" customFormat="1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</row>
    <row r="1575" spans="1:18" s="1" customFormat="1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</row>
    <row r="1576" spans="1:18" s="1" customFormat="1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</row>
    <row r="1577" spans="1:18" s="1" customFormat="1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</row>
    <row r="1578" spans="1:18" s="1" customFormat="1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</row>
    <row r="1579" spans="1:18" s="1" customFormat="1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</row>
    <row r="1580" spans="1:18" s="1" customFormat="1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</row>
    <row r="1581" spans="1:18" s="1" customFormat="1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</row>
    <row r="1582" spans="1:18" s="1" customFormat="1" x14ac:dyDescent="0.25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</row>
    <row r="1583" spans="1:18" s="1" customFormat="1" x14ac:dyDescent="0.25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</row>
    <row r="1584" spans="1:18" s="1" customFormat="1" x14ac:dyDescent="0.25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</row>
    <row r="1585" spans="1:18" s="1" customFormat="1" x14ac:dyDescent="0.25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</row>
    <row r="1586" spans="1:18" s="1" customFormat="1" x14ac:dyDescent="0.25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</row>
    <row r="1587" spans="1:18" s="1" customFormat="1" x14ac:dyDescent="0.25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</row>
    <row r="1588" spans="1:18" s="1" customFormat="1" x14ac:dyDescent="0.25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</row>
    <row r="1589" spans="1:18" s="1" customFormat="1" x14ac:dyDescent="0.25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</row>
    <row r="1590" spans="1:18" s="1" customFormat="1" x14ac:dyDescent="0.25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</row>
    <row r="1591" spans="1:18" s="1" customFormat="1" x14ac:dyDescent="0.25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</row>
    <row r="1592" spans="1:18" s="1" customFormat="1" x14ac:dyDescent="0.25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</row>
    <row r="1593" spans="1:18" s="1" customFormat="1" x14ac:dyDescent="0.25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</row>
    <row r="1594" spans="1:18" s="1" customFormat="1" x14ac:dyDescent="0.25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</row>
    <row r="1595" spans="1:18" s="1" customFormat="1" x14ac:dyDescent="0.25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</row>
    <row r="1596" spans="1:18" s="1" customFormat="1" x14ac:dyDescent="0.25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</row>
    <row r="1597" spans="1:18" s="1" customFormat="1" x14ac:dyDescent="0.25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</row>
    <row r="1598" spans="1:18" s="1" customFormat="1" x14ac:dyDescent="0.25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</row>
    <row r="1599" spans="1:18" s="1" customFormat="1" x14ac:dyDescent="0.25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</row>
    <row r="1600" spans="1:18" s="1" customFormat="1" x14ac:dyDescent="0.25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</row>
    <row r="1601" spans="1:18" s="1" customFormat="1" x14ac:dyDescent="0.25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</row>
    <row r="1602" spans="1:18" s="1" customFormat="1" x14ac:dyDescent="0.25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</row>
    <row r="1603" spans="1:18" s="1" customFormat="1" x14ac:dyDescent="0.25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</row>
    <row r="1604" spans="1:18" s="1" customFormat="1" x14ac:dyDescent="0.25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</row>
    <row r="1605" spans="1:18" s="1" customFormat="1" x14ac:dyDescent="0.25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</row>
    <row r="1606" spans="1:18" s="1" customFormat="1" x14ac:dyDescent="0.25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</row>
    <row r="1607" spans="1:18" s="1" customFormat="1" x14ac:dyDescent="0.25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</row>
    <row r="1608" spans="1:18" s="1" customFormat="1" x14ac:dyDescent="0.25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</row>
    <row r="1609" spans="1:18" s="1" customFormat="1" x14ac:dyDescent="0.25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</row>
    <row r="1610" spans="1:18" s="1" customFormat="1" x14ac:dyDescent="0.25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</row>
    <row r="1611" spans="1:18" s="1" customFormat="1" x14ac:dyDescent="0.25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</row>
    <row r="1612" spans="1:18" s="1" customFormat="1" x14ac:dyDescent="0.25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</row>
    <row r="1613" spans="1:18" s="1" customFormat="1" x14ac:dyDescent="0.25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</row>
    <row r="1614" spans="1:18" s="1" customFormat="1" x14ac:dyDescent="0.25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</row>
    <row r="1615" spans="1:18" s="1" customFormat="1" x14ac:dyDescent="0.25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</row>
    <row r="1616" spans="1:18" s="1" customFormat="1" x14ac:dyDescent="0.25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</row>
    <row r="1617" spans="1:18" s="1" customFormat="1" x14ac:dyDescent="0.25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</row>
    <row r="1618" spans="1:18" s="1" customFormat="1" x14ac:dyDescent="0.25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</row>
    <row r="1619" spans="1:18" s="1" customFormat="1" x14ac:dyDescent="0.25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</row>
    <row r="1620" spans="1:18" s="1" customFormat="1" x14ac:dyDescent="0.25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</row>
    <row r="1621" spans="1:18" s="1" customFormat="1" x14ac:dyDescent="0.25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</row>
    <row r="1622" spans="1:18" s="1" customFormat="1" x14ac:dyDescent="0.25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</row>
    <row r="1623" spans="1:18" s="1" customFormat="1" x14ac:dyDescent="0.25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</row>
    <row r="1624" spans="1:18" s="1" customFormat="1" x14ac:dyDescent="0.25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</row>
    <row r="1625" spans="1:18" s="1" customFormat="1" x14ac:dyDescent="0.25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</row>
    <row r="1626" spans="1:18" s="1" customFormat="1" x14ac:dyDescent="0.25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</row>
    <row r="1627" spans="1:18" s="1" customFormat="1" x14ac:dyDescent="0.25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</row>
    <row r="1628" spans="1:18" s="1" customFormat="1" x14ac:dyDescent="0.25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</row>
    <row r="1629" spans="1:18" s="1" customFormat="1" x14ac:dyDescent="0.25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</row>
    <row r="1630" spans="1:18" s="1" customFormat="1" x14ac:dyDescent="0.25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</row>
    <row r="1631" spans="1:18" s="1" customFormat="1" x14ac:dyDescent="0.25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</row>
    <row r="1632" spans="1:18" s="1" customFormat="1" x14ac:dyDescent="0.25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</row>
    <row r="1633" spans="1:18" s="1" customFormat="1" x14ac:dyDescent="0.25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</row>
    <row r="1634" spans="1:18" s="1" customFormat="1" x14ac:dyDescent="0.25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</row>
    <row r="1635" spans="1:18" s="1" customFormat="1" x14ac:dyDescent="0.25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</row>
    <row r="1636" spans="1:18" s="1" customFormat="1" x14ac:dyDescent="0.25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</row>
    <row r="1637" spans="1:18" s="1" customFormat="1" x14ac:dyDescent="0.25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</row>
    <row r="1638" spans="1:18" s="1" customFormat="1" x14ac:dyDescent="0.25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</row>
    <row r="1639" spans="1:18" s="1" customFormat="1" x14ac:dyDescent="0.25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</row>
    <row r="1640" spans="1:18" s="1" customFormat="1" x14ac:dyDescent="0.25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</row>
    <row r="1641" spans="1:18" s="1" customFormat="1" x14ac:dyDescent="0.25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</row>
    <row r="1642" spans="1:18" s="1" customFormat="1" x14ac:dyDescent="0.25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</row>
    <row r="1643" spans="1:18" s="1" customFormat="1" x14ac:dyDescent="0.25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</row>
    <row r="1644" spans="1:18" s="1" customFormat="1" x14ac:dyDescent="0.25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</row>
    <row r="1645" spans="1:18" s="1" customFormat="1" x14ac:dyDescent="0.25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</row>
    <row r="1646" spans="1:18" s="1" customFormat="1" x14ac:dyDescent="0.25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</row>
    <row r="1647" spans="1:18" s="1" customFormat="1" x14ac:dyDescent="0.25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</row>
    <row r="1648" spans="1:18" s="1" customFormat="1" x14ac:dyDescent="0.25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</row>
    <row r="1649" spans="1:18" s="1" customFormat="1" x14ac:dyDescent="0.25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</row>
    <row r="1650" spans="1:18" s="1" customFormat="1" x14ac:dyDescent="0.25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</row>
    <row r="1651" spans="1:18" s="1" customFormat="1" x14ac:dyDescent="0.25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</row>
    <row r="1652" spans="1:18" s="1" customFormat="1" x14ac:dyDescent="0.25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</row>
    <row r="1653" spans="1:18" s="1" customFormat="1" x14ac:dyDescent="0.25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</row>
    <row r="1654" spans="1:18" s="1" customFormat="1" x14ac:dyDescent="0.25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</row>
    <row r="1655" spans="1:18" s="1" customFormat="1" x14ac:dyDescent="0.25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</row>
    <row r="1656" spans="1:18" s="1" customFormat="1" x14ac:dyDescent="0.25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</row>
    <row r="1657" spans="1:18" s="1" customFormat="1" x14ac:dyDescent="0.25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</row>
    <row r="1658" spans="1:18" s="1" customFormat="1" x14ac:dyDescent="0.25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</row>
    <row r="1659" spans="1:18" s="1" customFormat="1" x14ac:dyDescent="0.25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</row>
    <row r="1660" spans="1:18" s="1" customFormat="1" x14ac:dyDescent="0.25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</row>
    <row r="1661" spans="1:18" s="1" customFormat="1" x14ac:dyDescent="0.25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</row>
    <row r="1662" spans="1:18" s="1" customFormat="1" x14ac:dyDescent="0.25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</row>
    <row r="1663" spans="1:18" s="1" customFormat="1" x14ac:dyDescent="0.25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</row>
    <row r="1664" spans="1:18" s="1" customFormat="1" x14ac:dyDescent="0.25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</row>
    <row r="1665" spans="1:18" s="1" customFormat="1" x14ac:dyDescent="0.25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</row>
    <row r="1666" spans="1:18" s="1" customFormat="1" x14ac:dyDescent="0.25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</row>
    <row r="1667" spans="1:18" s="1" customFormat="1" x14ac:dyDescent="0.25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</row>
    <row r="1668" spans="1:18" s="1" customFormat="1" x14ac:dyDescent="0.25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</row>
    <row r="1669" spans="1:18" s="1" customFormat="1" x14ac:dyDescent="0.25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</row>
    <row r="1670" spans="1:18" s="1" customFormat="1" x14ac:dyDescent="0.25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</row>
    <row r="1671" spans="1:18" s="1" customFormat="1" x14ac:dyDescent="0.25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</row>
    <row r="1672" spans="1:18" s="1" customFormat="1" x14ac:dyDescent="0.25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</row>
    <row r="1673" spans="1:18" s="1" customFormat="1" x14ac:dyDescent="0.25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</row>
    <row r="1674" spans="1:18" s="1" customFormat="1" x14ac:dyDescent="0.25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</row>
    <row r="1675" spans="1:18" s="1" customFormat="1" x14ac:dyDescent="0.25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</row>
    <row r="1676" spans="1:18" s="1" customFormat="1" x14ac:dyDescent="0.25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</row>
    <row r="1677" spans="1:18" s="1" customFormat="1" x14ac:dyDescent="0.25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</row>
    <row r="1678" spans="1:18" s="1" customFormat="1" x14ac:dyDescent="0.25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</row>
    <row r="1679" spans="1:18" s="1" customFormat="1" x14ac:dyDescent="0.25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</row>
    <row r="1680" spans="1:18" s="1" customFormat="1" x14ac:dyDescent="0.25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</row>
    <row r="1681" spans="1:18" s="1" customFormat="1" x14ac:dyDescent="0.25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</row>
    <row r="1682" spans="1:18" s="1" customFormat="1" x14ac:dyDescent="0.25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</row>
    <row r="1683" spans="1:18" s="1" customFormat="1" x14ac:dyDescent="0.25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</row>
    <row r="1684" spans="1:18" s="1" customFormat="1" x14ac:dyDescent="0.25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</row>
    <row r="1685" spans="1:18" s="1" customFormat="1" x14ac:dyDescent="0.25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</row>
    <row r="1686" spans="1:18" s="1" customFormat="1" x14ac:dyDescent="0.25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</row>
    <row r="1687" spans="1:18" s="1" customFormat="1" x14ac:dyDescent="0.25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</row>
    <row r="1688" spans="1:18" s="1" customFormat="1" x14ac:dyDescent="0.25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</row>
    <row r="1689" spans="1:18" s="1" customFormat="1" x14ac:dyDescent="0.25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</row>
    <row r="1690" spans="1:18" s="1" customFormat="1" x14ac:dyDescent="0.25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</row>
    <row r="1691" spans="1:18" s="1" customFormat="1" x14ac:dyDescent="0.25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</row>
    <row r="1692" spans="1:18" s="1" customFormat="1" x14ac:dyDescent="0.25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</row>
    <row r="1693" spans="1:18" s="1" customFormat="1" x14ac:dyDescent="0.25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</row>
    <row r="1694" spans="1:18" s="1" customFormat="1" x14ac:dyDescent="0.25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</row>
    <row r="1695" spans="1:18" s="1" customFormat="1" x14ac:dyDescent="0.25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</row>
    <row r="1696" spans="1:18" s="1" customFormat="1" x14ac:dyDescent="0.25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</row>
    <row r="1697" spans="1:18" s="1" customFormat="1" x14ac:dyDescent="0.25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</row>
    <row r="1698" spans="1:18" s="1" customFormat="1" x14ac:dyDescent="0.25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</row>
    <row r="1699" spans="1:18" s="1" customFormat="1" x14ac:dyDescent="0.25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</row>
    <row r="1700" spans="1:18" s="1" customFormat="1" x14ac:dyDescent="0.25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</row>
    <row r="1701" spans="1:18" s="1" customFormat="1" x14ac:dyDescent="0.25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</row>
    <row r="1702" spans="1:18" s="1" customFormat="1" x14ac:dyDescent="0.25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</row>
    <row r="1703" spans="1:18" s="1" customFormat="1" x14ac:dyDescent="0.25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</row>
    <row r="1704" spans="1:18" s="1" customFormat="1" x14ac:dyDescent="0.25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</row>
    <row r="1705" spans="1:18" s="1" customFormat="1" x14ac:dyDescent="0.25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</row>
    <row r="1706" spans="1:18" s="1" customFormat="1" x14ac:dyDescent="0.25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</row>
    <row r="1707" spans="1:18" s="1" customFormat="1" x14ac:dyDescent="0.25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</row>
    <row r="1708" spans="1:18" s="1" customFormat="1" x14ac:dyDescent="0.25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</row>
    <row r="1709" spans="1:18" s="1" customFormat="1" x14ac:dyDescent="0.25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</row>
    <row r="1710" spans="1:18" s="1" customFormat="1" x14ac:dyDescent="0.25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</row>
    <row r="1711" spans="1:18" s="1" customFormat="1" x14ac:dyDescent="0.25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</row>
    <row r="1712" spans="1:18" s="1" customFormat="1" x14ac:dyDescent="0.25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</row>
    <row r="1713" spans="1:18" s="1" customFormat="1" x14ac:dyDescent="0.25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</row>
    <row r="1714" spans="1:18" s="1" customFormat="1" x14ac:dyDescent="0.25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</row>
    <row r="1715" spans="1:18" s="1" customFormat="1" x14ac:dyDescent="0.25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</row>
    <row r="1716" spans="1:18" s="1" customFormat="1" x14ac:dyDescent="0.25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</row>
    <row r="1717" spans="1:18" s="1" customFormat="1" x14ac:dyDescent="0.25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</row>
    <row r="1718" spans="1:18" s="1" customFormat="1" x14ac:dyDescent="0.25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</row>
    <row r="1719" spans="1:18" s="1" customFormat="1" x14ac:dyDescent="0.25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</row>
    <row r="1720" spans="1:18" s="1" customFormat="1" x14ac:dyDescent="0.25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</row>
    <row r="1721" spans="1:18" s="1" customFormat="1" x14ac:dyDescent="0.25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</row>
    <row r="1722" spans="1:18" s="1" customFormat="1" x14ac:dyDescent="0.25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</row>
    <row r="1723" spans="1:18" s="1" customFormat="1" x14ac:dyDescent="0.25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</row>
    <row r="1724" spans="1:18" s="1" customFormat="1" x14ac:dyDescent="0.25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</row>
    <row r="1725" spans="1:18" s="1" customFormat="1" x14ac:dyDescent="0.25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</row>
    <row r="1726" spans="1:18" s="1" customFormat="1" x14ac:dyDescent="0.25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</row>
    <row r="1727" spans="1:18" s="1" customFormat="1" x14ac:dyDescent="0.25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</row>
    <row r="1728" spans="1:18" s="1" customFormat="1" x14ac:dyDescent="0.25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</row>
    <row r="1729" spans="1:18" s="1" customFormat="1" x14ac:dyDescent="0.25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</row>
    <row r="1730" spans="1:18" s="1" customFormat="1" x14ac:dyDescent="0.25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</row>
    <row r="1731" spans="1:18" s="1" customFormat="1" x14ac:dyDescent="0.25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</row>
    <row r="1732" spans="1:18" s="1" customFormat="1" x14ac:dyDescent="0.25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</row>
    <row r="1733" spans="1:18" s="1" customFormat="1" x14ac:dyDescent="0.25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</row>
    <row r="1734" spans="1:18" s="1" customFormat="1" x14ac:dyDescent="0.25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</row>
    <row r="1735" spans="1:18" s="1" customFormat="1" x14ac:dyDescent="0.25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</row>
    <row r="1736" spans="1:18" s="1" customFormat="1" x14ac:dyDescent="0.25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</row>
    <row r="1737" spans="1:18" s="1" customFormat="1" x14ac:dyDescent="0.25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</row>
    <row r="1738" spans="1:18" s="1" customFormat="1" x14ac:dyDescent="0.25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</row>
    <row r="1739" spans="1:18" s="1" customFormat="1" x14ac:dyDescent="0.25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</row>
    <row r="1740" spans="1:18" s="1" customFormat="1" x14ac:dyDescent="0.25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</row>
    <row r="1741" spans="1:18" s="1" customFormat="1" x14ac:dyDescent="0.25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</row>
    <row r="1742" spans="1:18" s="1" customFormat="1" x14ac:dyDescent="0.25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</row>
    <row r="1743" spans="1:18" s="1" customFormat="1" x14ac:dyDescent="0.25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</row>
    <row r="1744" spans="1:18" s="1" customFormat="1" x14ac:dyDescent="0.25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</row>
    <row r="1745" spans="1:18" s="1" customFormat="1" x14ac:dyDescent="0.25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</row>
    <row r="1746" spans="1:18" s="1" customFormat="1" x14ac:dyDescent="0.25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</row>
    <row r="1747" spans="1:18" s="1" customFormat="1" x14ac:dyDescent="0.25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</row>
    <row r="1748" spans="1:18" s="1" customFormat="1" x14ac:dyDescent="0.25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</row>
    <row r="1749" spans="1:18" s="1" customFormat="1" x14ac:dyDescent="0.25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</row>
    <row r="1750" spans="1:18" s="1" customFormat="1" x14ac:dyDescent="0.25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</row>
    <row r="1751" spans="1:18" s="1" customFormat="1" x14ac:dyDescent="0.25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</row>
    <row r="1752" spans="1:18" s="1" customFormat="1" x14ac:dyDescent="0.25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</row>
    <row r="1753" spans="1:18" s="1" customFormat="1" x14ac:dyDescent="0.25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</row>
    <row r="1754" spans="1:18" s="1" customFormat="1" x14ac:dyDescent="0.25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</row>
    <row r="1755" spans="1:18" s="1" customFormat="1" x14ac:dyDescent="0.25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</row>
    <row r="1756" spans="1:18" s="1" customFormat="1" x14ac:dyDescent="0.25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</row>
    <row r="1757" spans="1:18" s="1" customFormat="1" x14ac:dyDescent="0.25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</row>
    <row r="1758" spans="1:18" s="1" customFormat="1" x14ac:dyDescent="0.25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</row>
    <row r="1759" spans="1:18" s="1" customFormat="1" x14ac:dyDescent="0.25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</row>
    <row r="1760" spans="1:18" s="1" customFormat="1" x14ac:dyDescent="0.25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</row>
    <row r="1761" spans="1:18" s="1" customFormat="1" x14ac:dyDescent="0.25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</row>
    <row r="1762" spans="1:18" s="1" customFormat="1" x14ac:dyDescent="0.25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</row>
    <row r="1763" spans="1:18" s="1" customFormat="1" x14ac:dyDescent="0.25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</row>
    <row r="1764" spans="1:18" s="1" customFormat="1" x14ac:dyDescent="0.25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</row>
    <row r="1765" spans="1:18" s="1" customFormat="1" x14ac:dyDescent="0.25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</row>
    <row r="1766" spans="1:18" s="1" customFormat="1" x14ac:dyDescent="0.25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</row>
    <row r="1767" spans="1:18" s="1" customFormat="1" x14ac:dyDescent="0.25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</row>
    <row r="1768" spans="1:18" s="1" customFormat="1" x14ac:dyDescent="0.25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</row>
    <row r="1769" spans="1:18" s="1" customFormat="1" x14ac:dyDescent="0.25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</row>
    <row r="1770" spans="1:18" s="1" customFormat="1" x14ac:dyDescent="0.25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</row>
    <row r="1771" spans="1:18" s="1" customFormat="1" x14ac:dyDescent="0.25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</row>
    <row r="1772" spans="1:18" s="1" customFormat="1" x14ac:dyDescent="0.25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</row>
    <row r="1773" spans="1:18" s="1" customFormat="1" x14ac:dyDescent="0.25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</row>
    <row r="1774" spans="1:18" s="1" customFormat="1" x14ac:dyDescent="0.25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</row>
    <row r="1775" spans="1:18" s="1" customFormat="1" x14ac:dyDescent="0.25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</row>
    <row r="1776" spans="1:18" s="1" customFormat="1" x14ac:dyDescent="0.25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</row>
    <row r="1777" spans="1:18" s="1" customFormat="1" x14ac:dyDescent="0.25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</row>
    <row r="1778" spans="1:18" s="1" customFormat="1" x14ac:dyDescent="0.25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</row>
    <row r="1779" spans="1:18" s="1" customFormat="1" x14ac:dyDescent="0.25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</row>
    <row r="1780" spans="1:18" s="1" customFormat="1" x14ac:dyDescent="0.25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</row>
    <row r="1781" spans="1:18" s="1" customFormat="1" x14ac:dyDescent="0.25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</row>
    <row r="1782" spans="1:18" s="1" customFormat="1" x14ac:dyDescent="0.25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</row>
    <row r="1783" spans="1:18" s="1" customFormat="1" x14ac:dyDescent="0.25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</row>
    <row r="1784" spans="1:18" s="1" customFormat="1" x14ac:dyDescent="0.25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</row>
    <row r="1785" spans="1:18" s="1" customFormat="1" x14ac:dyDescent="0.25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</row>
    <row r="1786" spans="1:18" s="1" customFormat="1" x14ac:dyDescent="0.25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</row>
    <row r="1787" spans="1:18" s="1" customFormat="1" x14ac:dyDescent="0.25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</row>
    <row r="1788" spans="1:18" s="1" customFormat="1" x14ac:dyDescent="0.25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</row>
    <row r="1789" spans="1:18" s="1" customFormat="1" x14ac:dyDescent="0.25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</row>
    <row r="1790" spans="1:18" s="1" customFormat="1" x14ac:dyDescent="0.25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</row>
    <row r="1791" spans="1:18" s="1" customFormat="1" x14ac:dyDescent="0.25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</row>
    <row r="1792" spans="1:18" s="1" customFormat="1" x14ac:dyDescent="0.25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</row>
    <row r="1793" spans="1:18" s="1" customFormat="1" x14ac:dyDescent="0.25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</row>
    <row r="1794" spans="1:18" s="1" customFormat="1" x14ac:dyDescent="0.25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</row>
    <row r="1795" spans="1:18" s="1" customFormat="1" x14ac:dyDescent="0.25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</row>
    <row r="1796" spans="1:18" s="1" customFormat="1" x14ac:dyDescent="0.25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</row>
    <row r="1797" spans="1:18" s="1" customFormat="1" x14ac:dyDescent="0.25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</row>
    <row r="1798" spans="1:18" s="1" customFormat="1" x14ac:dyDescent="0.25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</row>
    <row r="1799" spans="1:18" s="1" customFormat="1" x14ac:dyDescent="0.25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</row>
    <row r="1800" spans="1:18" s="1" customFormat="1" x14ac:dyDescent="0.25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</row>
    <row r="1801" spans="1:18" s="1" customFormat="1" x14ac:dyDescent="0.25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</row>
    <row r="1802" spans="1:18" s="1" customFormat="1" x14ac:dyDescent="0.25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</row>
    <row r="1803" spans="1:18" s="1" customFormat="1" x14ac:dyDescent="0.25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</row>
    <row r="1804" spans="1:18" s="1" customFormat="1" x14ac:dyDescent="0.25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</row>
    <row r="1805" spans="1:18" s="1" customFormat="1" x14ac:dyDescent="0.25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</row>
    <row r="1806" spans="1:18" s="1" customFormat="1" x14ac:dyDescent="0.25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</row>
    <row r="1807" spans="1:18" s="1" customFormat="1" x14ac:dyDescent="0.25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</row>
    <row r="1808" spans="1:18" s="1" customFormat="1" x14ac:dyDescent="0.25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</row>
    <row r="1809" spans="1:18" s="1" customFormat="1" x14ac:dyDescent="0.25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</row>
    <row r="1810" spans="1:18" s="1" customFormat="1" x14ac:dyDescent="0.25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</row>
    <row r="1811" spans="1:18" s="1" customFormat="1" x14ac:dyDescent="0.25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</row>
    <row r="1812" spans="1:18" s="1" customFormat="1" x14ac:dyDescent="0.25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</row>
    <row r="1813" spans="1:18" s="1" customFormat="1" x14ac:dyDescent="0.25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</row>
    <row r="1814" spans="1:18" s="1" customFormat="1" x14ac:dyDescent="0.25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</row>
    <row r="1815" spans="1:18" s="1" customFormat="1" x14ac:dyDescent="0.25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</row>
    <row r="1816" spans="1:18" s="1" customFormat="1" x14ac:dyDescent="0.25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</row>
    <row r="1817" spans="1:18" s="1" customFormat="1" x14ac:dyDescent="0.25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</row>
    <row r="1818" spans="1:18" s="1" customFormat="1" x14ac:dyDescent="0.25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</row>
    <row r="1819" spans="1:18" s="1" customFormat="1" x14ac:dyDescent="0.25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</row>
    <row r="1820" spans="1:18" s="1" customFormat="1" x14ac:dyDescent="0.25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</row>
    <row r="1821" spans="1:18" s="1" customFormat="1" x14ac:dyDescent="0.25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</row>
    <row r="1822" spans="1:18" s="1" customFormat="1" x14ac:dyDescent="0.25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</row>
    <row r="1823" spans="1:18" s="1" customFormat="1" x14ac:dyDescent="0.25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</row>
    <row r="1824" spans="1:18" s="1" customFormat="1" x14ac:dyDescent="0.25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</row>
    <row r="1825" spans="1:18" s="1" customFormat="1" x14ac:dyDescent="0.25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</row>
    <row r="1826" spans="1:18" s="1" customFormat="1" x14ac:dyDescent="0.25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</row>
    <row r="1827" spans="1:18" s="1" customFormat="1" x14ac:dyDescent="0.25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</row>
    <row r="1828" spans="1:18" s="1" customFormat="1" x14ac:dyDescent="0.25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</row>
    <row r="1829" spans="1:18" s="1" customFormat="1" x14ac:dyDescent="0.25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</row>
    <row r="1830" spans="1:18" s="1" customFormat="1" x14ac:dyDescent="0.25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</row>
    <row r="1831" spans="1:18" s="1" customFormat="1" x14ac:dyDescent="0.25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</row>
    <row r="1832" spans="1:18" s="1" customFormat="1" x14ac:dyDescent="0.25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</row>
    <row r="1833" spans="1:18" s="1" customFormat="1" x14ac:dyDescent="0.25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</row>
    <row r="1834" spans="1:18" s="1" customFormat="1" x14ac:dyDescent="0.25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</row>
    <row r="1835" spans="1:18" s="1" customFormat="1" x14ac:dyDescent="0.25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</row>
    <row r="1836" spans="1:18" s="1" customFormat="1" x14ac:dyDescent="0.25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</row>
    <row r="1837" spans="1:18" s="1" customFormat="1" x14ac:dyDescent="0.25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</row>
    <row r="1838" spans="1:18" s="1" customFormat="1" x14ac:dyDescent="0.25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</row>
    <row r="1839" spans="1:18" s="1" customFormat="1" x14ac:dyDescent="0.25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</row>
    <row r="1840" spans="1:18" s="1" customFormat="1" x14ac:dyDescent="0.25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</row>
    <row r="1841" spans="1:18" s="1" customFormat="1" x14ac:dyDescent="0.25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</row>
    <row r="1842" spans="1:18" s="1" customFormat="1" x14ac:dyDescent="0.25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</row>
    <row r="1843" spans="1:18" s="1" customFormat="1" x14ac:dyDescent="0.25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</row>
    <row r="1844" spans="1:18" s="1" customFormat="1" x14ac:dyDescent="0.25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</row>
    <row r="1845" spans="1:18" s="1" customFormat="1" x14ac:dyDescent="0.25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</row>
    <row r="1846" spans="1:18" s="1" customFormat="1" x14ac:dyDescent="0.25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</row>
    <row r="1847" spans="1:18" s="1" customFormat="1" x14ac:dyDescent="0.25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</row>
    <row r="1848" spans="1:18" s="1" customFormat="1" x14ac:dyDescent="0.25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</row>
    <row r="1849" spans="1:18" s="1" customFormat="1" x14ac:dyDescent="0.25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</row>
    <row r="1850" spans="1:18" s="1" customFormat="1" x14ac:dyDescent="0.25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</row>
    <row r="1851" spans="1:18" s="1" customFormat="1" x14ac:dyDescent="0.25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</row>
    <row r="1852" spans="1:18" s="1" customFormat="1" x14ac:dyDescent="0.25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</row>
    <row r="1853" spans="1:18" s="1" customFormat="1" x14ac:dyDescent="0.25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</row>
    <row r="1854" spans="1:18" s="1" customFormat="1" x14ac:dyDescent="0.25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</row>
    <row r="1855" spans="1:18" s="1" customFormat="1" x14ac:dyDescent="0.25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</row>
    <row r="1856" spans="1:18" s="1" customFormat="1" x14ac:dyDescent="0.25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</row>
    <row r="1857" spans="1:18" s="1" customFormat="1" x14ac:dyDescent="0.25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</row>
    <row r="1858" spans="1:18" s="1" customFormat="1" x14ac:dyDescent="0.25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</row>
    <row r="1859" spans="1:18" s="1" customFormat="1" x14ac:dyDescent="0.25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</row>
    <row r="1860" spans="1:18" s="1" customFormat="1" x14ac:dyDescent="0.25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</row>
    <row r="1861" spans="1:18" s="1" customFormat="1" x14ac:dyDescent="0.25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</row>
    <row r="1862" spans="1:18" s="1" customFormat="1" x14ac:dyDescent="0.25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</row>
    <row r="1863" spans="1:18" s="1" customFormat="1" x14ac:dyDescent="0.25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</row>
    <row r="1864" spans="1:18" s="1" customFormat="1" x14ac:dyDescent="0.25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</row>
    <row r="1865" spans="1:18" s="1" customFormat="1" x14ac:dyDescent="0.25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</row>
    <row r="1866" spans="1:18" s="1" customFormat="1" x14ac:dyDescent="0.25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</row>
    <row r="1867" spans="1:18" s="1" customFormat="1" x14ac:dyDescent="0.25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</row>
    <row r="1868" spans="1:18" s="1" customFormat="1" x14ac:dyDescent="0.25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</row>
    <row r="1869" spans="1:18" s="1" customFormat="1" x14ac:dyDescent="0.25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</row>
    <row r="1870" spans="1:18" s="1" customFormat="1" x14ac:dyDescent="0.25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</row>
    <row r="1871" spans="1:18" s="1" customFormat="1" x14ac:dyDescent="0.25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</row>
    <row r="1872" spans="1:18" s="1" customFormat="1" x14ac:dyDescent="0.25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</row>
    <row r="1873" spans="1:18" s="1" customFormat="1" x14ac:dyDescent="0.25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</row>
    <row r="1874" spans="1:18" s="1" customFormat="1" x14ac:dyDescent="0.25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</row>
    <row r="1875" spans="1:18" s="1" customFormat="1" x14ac:dyDescent="0.25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</row>
    <row r="1876" spans="1:18" s="1" customFormat="1" x14ac:dyDescent="0.25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</row>
    <row r="1877" spans="1:18" s="1" customFormat="1" x14ac:dyDescent="0.25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</row>
    <row r="1878" spans="1:18" s="1" customFormat="1" x14ac:dyDescent="0.25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</row>
    <row r="1879" spans="1:18" s="1" customFormat="1" x14ac:dyDescent="0.25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</row>
    <row r="1880" spans="1:18" s="1" customFormat="1" x14ac:dyDescent="0.25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</row>
    <row r="1881" spans="1:18" s="1" customFormat="1" x14ac:dyDescent="0.25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</row>
    <row r="1882" spans="1:18" s="1" customFormat="1" x14ac:dyDescent="0.25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</row>
    <row r="1883" spans="1:18" s="1" customFormat="1" x14ac:dyDescent="0.25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</row>
    <row r="1884" spans="1:18" s="1" customFormat="1" x14ac:dyDescent="0.25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</row>
    <row r="1885" spans="1:18" s="1" customFormat="1" x14ac:dyDescent="0.25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</row>
    <row r="1886" spans="1:18" s="1" customFormat="1" x14ac:dyDescent="0.25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</row>
    <row r="1887" spans="1:18" s="1" customFormat="1" x14ac:dyDescent="0.25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</row>
    <row r="1888" spans="1:18" s="1" customFormat="1" x14ac:dyDescent="0.25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</row>
    <row r="1889" spans="1:18" s="1" customFormat="1" x14ac:dyDescent="0.25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</row>
    <row r="1890" spans="1:18" s="1" customFormat="1" x14ac:dyDescent="0.25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</row>
    <row r="1891" spans="1:18" s="1" customFormat="1" x14ac:dyDescent="0.25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</row>
    <row r="1892" spans="1:18" s="1" customFormat="1" x14ac:dyDescent="0.25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</row>
    <row r="1893" spans="1:18" s="1" customFormat="1" x14ac:dyDescent="0.25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1" customFormat="1" x14ac:dyDescent="0.25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1" customFormat="1" x14ac:dyDescent="0.25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1" customFormat="1" x14ac:dyDescent="0.25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1" customFormat="1" x14ac:dyDescent="0.25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1" customFormat="1" x14ac:dyDescent="0.25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1" customFormat="1" x14ac:dyDescent="0.25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1" customFormat="1" x14ac:dyDescent="0.25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1" customFormat="1" x14ac:dyDescent="0.25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1" customFormat="1" x14ac:dyDescent="0.25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1" customFormat="1" x14ac:dyDescent="0.25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1" customFormat="1" x14ac:dyDescent="0.25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1" customFormat="1" x14ac:dyDescent="0.25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1" customFormat="1" x14ac:dyDescent="0.25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1" customFormat="1" x14ac:dyDescent="0.25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1" customFormat="1" x14ac:dyDescent="0.25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1" customFormat="1" x14ac:dyDescent="0.25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1" customFormat="1" x14ac:dyDescent="0.25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1" customFormat="1" x14ac:dyDescent="0.25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1" customFormat="1" x14ac:dyDescent="0.25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1" customFormat="1" x14ac:dyDescent="0.25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1" customFormat="1" x14ac:dyDescent="0.25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1" customFormat="1" x14ac:dyDescent="0.25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1" customFormat="1" x14ac:dyDescent="0.25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1" customFormat="1" x14ac:dyDescent="0.25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1" customFormat="1" x14ac:dyDescent="0.25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1" customFormat="1" x14ac:dyDescent="0.25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1" customFormat="1" x14ac:dyDescent="0.25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1" customFormat="1" x14ac:dyDescent="0.25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1" customFormat="1" x14ac:dyDescent="0.25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1" customFormat="1" x14ac:dyDescent="0.25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1" customFormat="1" x14ac:dyDescent="0.25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1" customFormat="1" x14ac:dyDescent="0.25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1" customFormat="1" x14ac:dyDescent="0.25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1" customFormat="1" x14ac:dyDescent="0.25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1" customFormat="1" x14ac:dyDescent="0.25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1" customFormat="1" x14ac:dyDescent="0.25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1" customFormat="1" x14ac:dyDescent="0.25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1" customFormat="1" x14ac:dyDescent="0.25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1" customFormat="1" x14ac:dyDescent="0.25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1" customFormat="1" x14ac:dyDescent="0.25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1" customFormat="1" x14ac:dyDescent="0.25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1" customFormat="1" x14ac:dyDescent="0.25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1" customFormat="1" x14ac:dyDescent="0.25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1" customFormat="1" x14ac:dyDescent="0.25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s="1" customFormat="1" x14ac:dyDescent="0.25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</row>
    <row r="1939" spans="1:18" s="1" customFormat="1" x14ac:dyDescent="0.25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</row>
    <row r="1940" spans="1:18" s="1" customFormat="1" x14ac:dyDescent="0.25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</row>
    <row r="1941" spans="1:18" s="1" customFormat="1" x14ac:dyDescent="0.25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</row>
    <row r="1942" spans="1:18" s="1" customFormat="1" x14ac:dyDescent="0.25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</row>
    <row r="1943" spans="1:18" s="1" customFormat="1" x14ac:dyDescent="0.25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</row>
    <row r="1944" spans="1:18" s="1" customFormat="1" x14ac:dyDescent="0.25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</row>
    <row r="1945" spans="1:18" s="1" customFormat="1" x14ac:dyDescent="0.25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</row>
    <row r="1946" spans="1:18" s="1" customFormat="1" x14ac:dyDescent="0.25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</row>
    <row r="1947" spans="1:18" s="1" customFormat="1" x14ac:dyDescent="0.25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</row>
    <row r="1948" spans="1:18" s="1" customFormat="1" x14ac:dyDescent="0.25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</row>
    <row r="1949" spans="1:18" s="1" customFormat="1" x14ac:dyDescent="0.25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</row>
    <row r="1950" spans="1:18" s="1" customFormat="1" x14ac:dyDescent="0.25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</row>
    <row r="1951" spans="1:18" s="1" customFormat="1" x14ac:dyDescent="0.25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</row>
    <row r="1952" spans="1:18" s="1" customFormat="1" x14ac:dyDescent="0.25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</row>
    <row r="1953" spans="1:18" s="1" customFormat="1" x14ac:dyDescent="0.25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</row>
    <row r="1954" spans="1:18" s="1" customFormat="1" x14ac:dyDescent="0.25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</row>
    <row r="1955" spans="1:18" s="1" customFormat="1" x14ac:dyDescent="0.25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</row>
    <row r="1956" spans="1:18" s="1" customFormat="1" x14ac:dyDescent="0.25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</row>
    <row r="1957" spans="1:18" s="1" customFormat="1" x14ac:dyDescent="0.25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</row>
    <row r="1958" spans="1:18" s="1" customFormat="1" x14ac:dyDescent="0.25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</row>
    <row r="1959" spans="1:18" s="1" customFormat="1" x14ac:dyDescent="0.25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</row>
    <row r="1960" spans="1:18" s="1" customFormat="1" x14ac:dyDescent="0.25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</row>
    <row r="1961" spans="1:18" s="1" customFormat="1" x14ac:dyDescent="0.25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</row>
    <row r="1962" spans="1:18" s="1" customFormat="1" x14ac:dyDescent="0.25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</row>
    <row r="1963" spans="1:18" s="1" customFormat="1" x14ac:dyDescent="0.25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</row>
    <row r="1964" spans="1:18" s="1" customFormat="1" x14ac:dyDescent="0.25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</row>
    <row r="1965" spans="1:18" s="1" customFormat="1" x14ac:dyDescent="0.25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</row>
    <row r="1966" spans="1:18" s="1" customFormat="1" x14ac:dyDescent="0.25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</row>
    <row r="1967" spans="1:18" s="1" customFormat="1" x14ac:dyDescent="0.25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</row>
    <row r="1968" spans="1:18" s="1" customFormat="1" x14ac:dyDescent="0.25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</row>
    <row r="1969" spans="1:18" s="1" customFormat="1" x14ac:dyDescent="0.25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</row>
    <row r="1970" spans="1:18" s="1" customFormat="1" x14ac:dyDescent="0.25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</row>
    <row r="1971" spans="1:18" s="1" customFormat="1" x14ac:dyDescent="0.25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</row>
    <row r="1972" spans="1:18" s="1" customFormat="1" x14ac:dyDescent="0.25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</row>
    <row r="1973" spans="1:18" s="1" customFormat="1" x14ac:dyDescent="0.25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</row>
    <row r="1974" spans="1:18" s="1" customFormat="1" x14ac:dyDescent="0.25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</row>
    <row r="1975" spans="1:18" s="1" customFormat="1" x14ac:dyDescent="0.25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</row>
    <row r="1976" spans="1:18" s="1" customFormat="1" x14ac:dyDescent="0.25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</row>
    <row r="1977" spans="1:18" s="1" customFormat="1" x14ac:dyDescent="0.25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</row>
    <row r="1978" spans="1:18" s="1" customFormat="1" x14ac:dyDescent="0.25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</row>
    <row r="1979" spans="1:18" s="1" customFormat="1" x14ac:dyDescent="0.25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</row>
    <row r="1980" spans="1:18" s="1" customFormat="1" x14ac:dyDescent="0.25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</row>
    <row r="1981" spans="1:18" s="1" customFormat="1" x14ac:dyDescent="0.25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</row>
    <row r="1982" spans="1:18" s="1" customFormat="1" x14ac:dyDescent="0.25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</row>
    <row r="1983" spans="1:18" s="1" customFormat="1" x14ac:dyDescent="0.25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</row>
    <row r="1984" spans="1:18" s="1" customFormat="1" x14ac:dyDescent="0.25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</row>
    <row r="1985" spans="1:18" s="1" customFormat="1" x14ac:dyDescent="0.25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</row>
    <row r="1986" spans="1:18" s="1" customFormat="1" x14ac:dyDescent="0.25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</row>
    <row r="1987" spans="1:18" s="1" customFormat="1" x14ac:dyDescent="0.25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</row>
    <row r="1988" spans="1:18" s="1" customFormat="1" x14ac:dyDescent="0.25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</row>
    <row r="1989" spans="1:18" s="1" customFormat="1" x14ac:dyDescent="0.25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</row>
    <row r="1990" spans="1:18" s="1" customFormat="1" x14ac:dyDescent="0.25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</row>
    <row r="1991" spans="1:18" s="1" customFormat="1" x14ac:dyDescent="0.25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</row>
    <row r="1992" spans="1:18" s="1" customFormat="1" x14ac:dyDescent="0.25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</row>
    <row r="1993" spans="1:18" s="1" customFormat="1" x14ac:dyDescent="0.25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</row>
    <row r="1994" spans="1:18" s="1" customFormat="1" x14ac:dyDescent="0.25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</row>
    <row r="1995" spans="1:18" s="1" customFormat="1" x14ac:dyDescent="0.25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</row>
    <row r="1996" spans="1:18" s="1" customFormat="1" x14ac:dyDescent="0.25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</row>
    <row r="1997" spans="1:18" s="1" customFormat="1" x14ac:dyDescent="0.25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</row>
    <row r="1998" spans="1:18" s="1" customFormat="1" x14ac:dyDescent="0.25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</row>
    <row r="1999" spans="1:18" s="1" customFormat="1" x14ac:dyDescent="0.25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</row>
    <row r="2000" spans="1:18" s="1" customFormat="1" x14ac:dyDescent="0.25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</row>
    <row r="2001" spans="1:18" s="1" customFormat="1" x14ac:dyDescent="0.25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</row>
    <row r="2002" spans="1:18" s="1" customFormat="1" x14ac:dyDescent="0.25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</row>
    <row r="2003" spans="1:18" s="1" customFormat="1" x14ac:dyDescent="0.25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</row>
    <row r="2004" spans="1:18" s="1" customFormat="1" x14ac:dyDescent="0.25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</row>
    <row r="2005" spans="1:18" s="1" customFormat="1" x14ac:dyDescent="0.25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</row>
    <row r="2006" spans="1:18" s="1" customFormat="1" x14ac:dyDescent="0.25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</row>
    <row r="2007" spans="1:18" s="1" customFormat="1" x14ac:dyDescent="0.25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</row>
    <row r="2008" spans="1:18" s="1" customFormat="1" x14ac:dyDescent="0.25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</row>
    <row r="2009" spans="1:18" s="1" customFormat="1" x14ac:dyDescent="0.25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</row>
    <row r="2010" spans="1:18" s="1" customFormat="1" x14ac:dyDescent="0.25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</row>
    <row r="2011" spans="1:18" s="1" customFormat="1" x14ac:dyDescent="0.25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</row>
    <row r="2012" spans="1:18" s="1" customFormat="1" x14ac:dyDescent="0.25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</row>
    <row r="2013" spans="1:18" s="1" customFormat="1" x14ac:dyDescent="0.25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</row>
    <row r="2014" spans="1:18" s="1" customFormat="1" x14ac:dyDescent="0.25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</row>
    <row r="2015" spans="1:18" s="1" customFormat="1" x14ac:dyDescent="0.25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</row>
    <row r="2016" spans="1:18" s="1" customFormat="1" x14ac:dyDescent="0.25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</row>
    <row r="2017" spans="1:18" s="1" customFormat="1" x14ac:dyDescent="0.25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</row>
    <row r="2018" spans="1:18" s="1" customFormat="1" x14ac:dyDescent="0.25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</row>
    <row r="2019" spans="1:18" s="1" customFormat="1" x14ac:dyDescent="0.25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</row>
    <row r="2020" spans="1:18" s="1" customFormat="1" x14ac:dyDescent="0.25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</row>
    <row r="2021" spans="1:18" s="1" customFormat="1" x14ac:dyDescent="0.25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</row>
    <row r="2022" spans="1:18" s="1" customFormat="1" x14ac:dyDescent="0.25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</row>
    <row r="2023" spans="1:18" s="1" customFormat="1" x14ac:dyDescent="0.25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</row>
    <row r="2024" spans="1:18" s="1" customFormat="1" x14ac:dyDescent="0.25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</row>
    <row r="2025" spans="1:18" s="1" customFormat="1" x14ac:dyDescent="0.25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</row>
    <row r="2026" spans="1:18" s="1" customFormat="1" x14ac:dyDescent="0.25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</row>
    <row r="2027" spans="1:18" s="1" customFormat="1" x14ac:dyDescent="0.25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</row>
    <row r="2028" spans="1:18" s="1" customFormat="1" x14ac:dyDescent="0.25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</row>
    <row r="2029" spans="1:18" s="1" customFormat="1" x14ac:dyDescent="0.25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</row>
    <row r="2030" spans="1:18" s="1" customFormat="1" x14ac:dyDescent="0.25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</row>
    <row r="2031" spans="1:18" s="1" customFormat="1" x14ac:dyDescent="0.25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</row>
    <row r="2032" spans="1:18" s="1" customFormat="1" x14ac:dyDescent="0.25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</row>
    <row r="2033" spans="1:18" s="1" customFormat="1" x14ac:dyDescent="0.25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</row>
    <row r="2034" spans="1:18" s="1" customFormat="1" x14ac:dyDescent="0.25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</row>
    <row r="2035" spans="1:18" s="1" customFormat="1" x14ac:dyDescent="0.25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</row>
    <row r="2036" spans="1:18" s="1" customFormat="1" x14ac:dyDescent="0.25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</row>
    <row r="2037" spans="1:18" s="1" customFormat="1" x14ac:dyDescent="0.25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</row>
    <row r="2038" spans="1:18" s="1" customFormat="1" x14ac:dyDescent="0.25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</row>
    <row r="2039" spans="1:18" s="1" customFormat="1" x14ac:dyDescent="0.25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</row>
    <row r="2040" spans="1:18" s="1" customFormat="1" x14ac:dyDescent="0.25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</row>
    <row r="2041" spans="1:18" s="1" customFormat="1" x14ac:dyDescent="0.25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</row>
    <row r="2042" spans="1:18" s="1" customFormat="1" x14ac:dyDescent="0.25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</row>
    <row r="2043" spans="1:18" s="1" customFormat="1" x14ac:dyDescent="0.25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</row>
    <row r="2044" spans="1:18" s="1" customFormat="1" x14ac:dyDescent="0.25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</row>
    <row r="2045" spans="1:18" s="1" customFormat="1" x14ac:dyDescent="0.25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</row>
    <row r="2046" spans="1:18" s="1" customFormat="1" x14ac:dyDescent="0.25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</row>
    <row r="2047" spans="1:18" s="1" customFormat="1" x14ac:dyDescent="0.25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</row>
    <row r="2048" spans="1:18" s="1" customFormat="1" x14ac:dyDescent="0.25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</row>
    <row r="2049" spans="1:18" s="1" customFormat="1" x14ac:dyDescent="0.25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</row>
    <row r="2050" spans="1:18" s="1" customFormat="1" x14ac:dyDescent="0.25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</row>
    <row r="2051" spans="1:18" s="1" customFormat="1" x14ac:dyDescent="0.25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</row>
    <row r="2052" spans="1:18" s="1" customFormat="1" x14ac:dyDescent="0.25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</row>
    <row r="2053" spans="1:18" s="1" customFormat="1" x14ac:dyDescent="0.25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</row>
    <row r="2054" spans="1:18" s="1" customFormat="1" x14ac:dyDescent="0.25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</row>
    <row r="2055" spans="1:18" s="1" customFormat="1" x14ac:dyDescent="0.25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</row>
    <row r="2056" spans="1:18" s="1" customFormat="1" x14ac:dyDescent="0.25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</row>
    <row r="2057" spans="1:18" s="1" customFormat="1" x14ac:dyDescent="0.25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</row>
    <row r="2058" spans="1:18" s="1" customFormat="1" x14ac:dyDescent="0.25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</row>
    <row r="2059" spans="1:18" s="1" customFormat="1" x14ac:dyDescent="0.25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</row>
    <row r="2060" spans="1:18" s="1" customFormat="1" x14ac:dyDescent="0.25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</row>
    <row r="2061" spans="1:18" s="1" customFormat="1" x14ac:dyDescent="0.25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</row>
    <row r="2062" spans="1:18" s="1" customFormat="1" x14ac:dyDescent="0.25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</row>
    <row r="2063" spans="1:18" s="1" customFormat="1" x14ac:dyDescent="0.25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</row>
    <row r="2064" spans="1:18" s="1" customFormat="1" x14ac:dyDescent="0.25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</row>
    <row r="2065" spans="1:18" s="1" customFormat="1" x14ac:dyDescent="0.25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</row>
    <row r="2066" spans="1:18" s="1" customFormat="1" x14ac:dyDescent="0.25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</row>
    <row r="2067" spans="1:18" s="1" customFormat="1" x14ac:dyDescent="0.25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</row>
    <row r="2068" spans="1:18" s="1" customFormat="1" x14ac:dyDescent="0.25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</row>
    <row r="2069" spans="1:18" s="1" customFormat="1" x14ac:dyDescent="0.25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</row>
    <row r="2070" spans="1:18" s="1" customFormat="1" x14ac:dyDescent="0.25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</row>
    <row r="2071" spans="1:18" s="1" customFormat="1" x14ac:dyDescent="0.25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</row>
    <row r="2072" spans="1:18" s="1" customFormat="1" x14ac:dyDescent="0.25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</row>
    <row r="2073" spans="1:18" s="1" customFormat="1" x14ac:dyDescent="0.25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</row>
    <row r="2074" spans="1:18" s="1" customFormat="1" x14ac:dyDescent="0.25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</row>
    <row r="2075" spans="1:18" s="1" customFormat="1" x14ac:dyDescent="0.25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</row>
    <row r="2076" spans="1:18" s="1" customFormat="1" x14ac:dyDescent="0.25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</row>
    <row r="2077" spans="1:18" s="1" customFormat="1" x14ac:dyDescent="0.25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</row>
    <row r="2078" spans="1:18" s="1" customFormat="1" x14ac:dyDescent="0.25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</row>
    <row r="2079" spans="1:18" s="1" customFormat="1" x14ac:dyDescent="0.25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</row>
    <row r="2080" spans="1:18" s="1" customFormat="1" x14ac:dyDescent="0.25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</row>
    <row r="2081" spans="1:18" s="1" customFormat="1" x14ac:dyDescent="0.25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</row>
    <row r="2082" spans="1:18" s="1" customFormat="1" x14ac:dyDescent="0.25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</row>
    <row r="2083" spans="1:18" s="1" customFormat="1" x14ac:dyDescent="0.25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</row>
    <row r="2084" spans="1:18" s="1" customFormat="1" x14ac:dyDescent="0.25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</row>
    <row r="2085" spans="1:18" s="1" customFormat="1" x14ac:dyDescent="0.25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</row>
    <row r="2086" spans="1:18" s="1" customFormat="1" x14ac:dyDescent="0.25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</row>
    <row r="2087" spans="1:18" s="1" customFormat="1" x14ac:dyDescent="0.25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</row>
    <row r="2088" spans="1:18" s="1" customFormat="1" x14ac:dyDescent="0.25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</row>
    <row r="2089" spans="1:18" s="1" customFormat="1" x14ac:dyDescent="0.25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</row>
    <row r="2090" spans="1:18" s="1" customFormat="1" x14ac:dyDescent="0.25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</row>
    <row r="2091" spans="1:18" s="1" customFormat="1" x14ac:dyDescent="0.25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</row>
    <row r="2092" spans="1:18" s="1" customFormat="1" x14ac:dyDescent="0.25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</row>
    <row r="2093" spans="1:18" s="1" customFormat="1" x14ac:dyDescent="0.25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</row>
    <row r="2094" spans="1:18" s="1" customFormat="1" x14ac:dyDescent="0.25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</row>
    <row r="2095" spans="1:18" s="1" customFormat="1" x14ac:dyDescent="0.25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</row>
    <row r="2096" spans="1:18" s="1" customFormat="1" x14ac:dyDescent="0.25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</row>
    <row r="2097" spans="1:18" s="1" customFormat="1" x14ac:dyDescent="0.25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</row>
    <row r="2098" spans="1:18" s="1" customFormat="1" x14ac:dyDescent="0.25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</row>
    <row r="2099" spans="1:18" s="1" customFormat="1" x14ac:dyDescent="0.25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</row>
    <row r="2100" spans="1:18" s="1" customFormat="1" x14ac:dyDescent="0.25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</row>
    <row r="2101" spans="1:18" s="1" customFormat="1" x14ac:dyDescent="0.25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</row>
    <row r="2102" spans="1:18" s="1" customFormat="1" x14ac:dyDescent="0.25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</row>
    <row r="2103" spans="1:18" s="1" customFormat="1" x14ac:dyDescent="0.25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</row>
    <row r="2104" spans="1:18" s="1" customFormat="1" x14ac:dyDescent="0.25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</row>
    <row r="2105" spans="1:18" s="1" customFormat="1" x14ac:dyDescent="0.25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</row>
    <row r="2106" spans="1:18" s="1" customFormat="1" x14ac:dyDescent="0.25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</row>
    <row r="2107" spans="1:18" s="1" customFormat="1" x14ac:dyDescent="0.25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</row>
    <row r="2108" spans="1:18" s="1" customFormat="1" x14ac:dyDescent="0.25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</row>
    <row r="2109" spans="1:18" s="1" customFormat="1" x14ac:dyDescent="0.25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</row>
    <row r="2110" spans="1:18" s="1" customFormat="1" x14ac:dyDescent="0.25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</row>
    <row r="2111" spans="1:18" s="1" customFormat="1" x14ac:dyDescent="0.25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</row>
    <row r="2112" spans="1:18" s="1" customFormat="1" x14ac:dyDescent="0.25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</row>
    <row r="2113" spans="1:18" s="1" customFormat="1" x14ac:dyDescent="0.25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</row>
    <row r="2114" spans="1:18" s="1" customFormat="1" x14ac:dyDescent="0.25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</row>
    <row r="2115" spans="1:18" s="1" customFormat="1" x14ac:dyDescent="0.25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</row>
    <row r="2116" spans="1:18" s="1" customFormat="1" x14ac:dyDescent="0.25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</row>
    <row r="2117" spans="1:18" s="1" customFormat="1" x14ac:dyDescent="0.25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</row>
    <row r="2118" spans="1:18" s="1" customFormat="1" x14ac:dyDescent="0.25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</row>
    <row r="2119" spans="1:18" s="1" customFormat="1" x14ac:dyDescent="0.25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</row>
    <row r="2120" spans="1:18" s="1" customFormat="1" x14ac:dyDescent="0.25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</row>
    <row r="2121" spans="1:18" s="1" customFormat="1" x14ac:dyDescent="0.25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</row>
    <row r="2122" spans="1:18" s="1" customFormat="1" x14ac:dyDescent="0.25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</row>
    <row r="2123" spans="1:18" s="1" customFormat="1" x14ac:dyDescent="0.25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</row>
    <row r="2124" spans="1:18" s="1" customFormat="1" x14ac:dyDescent="0.25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</row>
    <row r="2125" spans="1:18" s="1" customFormat="1" x14ac:dyDescent="0.25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</row>
    <row r="2126" spans="1:18" s="1" customFormat="1" x14ac:dyDescent="0.25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</row>
    <row r="2127" spans="1:18" s="1" customFormat="1" x14ac:dyDescent="0.25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</row>
    <row r="2128" spans="1:18" s="1" customFormat="1" x14ac:dyDescent="0.25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</row>
    <row r="2129" spans="1:18" s="1" customFormat="1" x14ac:dyDescent="0.25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</row>
    <row r="2130" spans="1:18" s="1" customFormat="1" x14ac:dyDescent="0.25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</row>
    <row r="2131" spans="1:18" s="1" customFormat="1" x14ac:dyDescent="0.25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</row>
    <row r="2132" spans="1:18" s="1" customFormat="1" x14ac:dyDescent="0.25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</row>
    <row r="2133" spans="1:18" s="1" customFormat="1" x14ac:dyDescent="0.25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</row>
    <row r="2134" spans="1:18" s="1" customFormat="1" x14ac:dyDescent="0.25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</row>
    <row r="2135" spans="1:18" s="1" customFormat="1" x14ac:dyDescent="0.25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</row>
    <row r="2136" spans="1:18" s="1" customFormat="1" x14ac:dyDescent="0.25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</row>
    <row r="2137" spans="1:18" s="1" customFormat="1" x14ac:dyDescent="0.25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</row>
    <row r="2138" spans="1:18" s="1" customFormat="1" x14ac:dyDescent="0.25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</row>
    <row r="2139" spans="1:18" s="1" customFormat="1" x14ac:dyDescent="0.25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</row>
    <row r="2140" spans="1:18" s="1" customFormat="1" x14ac:dyDescent="0.25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</row>
    <row r="2141" spans="1:18" s="1" customFormat="1" x14ac:dyDescent="0.25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</row>
    <row r="2142" spans="1:18" s="1" customFormat="1" x14ac:dyDescent="0.25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</row>
    <row r="2143" spans="1:18" s="1" customFormat="1" x14ac:dyDescent="0.25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</row>
    <row r="2144" spans="1:18" s="1" customFormat="1" x14ac:dyDescent="0.25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</row>
    <row r="2145" spans="1:18" s="1" customFormat="1" x14ac:dyDescent="0.25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</row>
    <row r="2146" spans="1:18" s="1" customFormat="1" x14ac:dyDescent="0.25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</row>
    <row r="2147" spans="1:18" s="1" customFormat="1" x14ac:dyDescent="0.25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</row>
    <row r="2148" spans="1:18" s="1" customFormat="1" x14ac:dyDescent="0.25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</row>
    <row r="2149" spans="1:18" s="1" customFormat="1" x14ac:dyDescent="0.25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</row>
    <row r="2150" spans="1:18" s="1" customFormat="1" x14ac:dyDescent="0.25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</row>
    <row r="2151" spans="1:18" s="1" customFormat="1" x14ac:dyDescent="0.25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</row>
    <row r="2152" spans="1:18" s="1" customFormat="1" x14ac:dyDescent="0.25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</row>
    <row r="2153" spans="1:18" s="1" customFormat="1" x14ac:dyDescent="0.25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</row>
    <row r="2154" spans="1:18" s="1" customFormat="1" x14ac:dyDescent="0.25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</row>
    <row r="2155" spans="1:18" s="1" customFormat="1" x14ac:dyDescent="0.25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</row>
    <row r="2156" spans="1:18" s="1" customFormat="1" x14ac:dyDescent="0.25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</row>
    <row r="2157" spans="1:18" s="1" customFormat="1" x14ac:dyDescent="0.25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</row>
    <row r="2158" spans="1:18" s="1" customFormat="1" x14ac:dyDescent="0.25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</row>
    <row r="2159" spans="1:18" s="1" customFormat="1" x14ac:dyDescent="0.25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</row>
    <row r="2160" spans="1:18" s="1" customFormat="1" x14ac:dyDescent="0.25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</row>
    <row r="2161" spans="1:18" s="1" customFormat="1" x14ac:dyDescent="0.25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</row>
    <row r="2162" spans="1:18" s="1" customFormat="1" x14ac:dyDescent="0.25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</row>
    <row r="2163" spans="1:18" s="1" customFormat="1" x14ac:dyDescent="0.25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</row>
    <row r="2164" spans="1:18" s="1" customFormat="1" x14ac:dyDescent="0.25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</row>
    <row r="2165" spans="1:18" s="1" customFormat="1" x14ac:dyDescent="0.25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</row>
    <row r="2166" spans="1:18" s="1" customFormat="1" x14ac:dyDescent="0.25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</row>
    <row r="2167" spans="1:18" s="1" customFormat="1" x14ac:dyDescent="0.25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</row>
    <row r="2168" spans="1:18" s="1" customFormat="1" x14ac:dyDescent="0.25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</row>
    <row r="2169" spans="1:18" s="1" customFormat="1" x14ac:dyDescent="0.25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</row>
    <row r="2170" spans="1:18" s="1" customFormat="1" x14ac:dyDescent="0.25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</row>
    <row r="2171" spans="1:18" s="1" customFormat="1" x14ac:dyDescent="0.25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</row>
    <row r="2172" spans="1:18" s="1" customFormat="1" x14ac:dyDescent="0.25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</row>
    <row r="2173" spans="1:18" s="1" customFormat="1" x14ac:dyDescent="0.25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</row>
    <row r="2174" spans="1:18" s="1" customFormat="1" x14ac:dyDescent="0.25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</row>
    <row r="2175" spans="1:18" s="1" customFormat="1" x14ac:dyDescent="0.25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</row>
    <row r="2176" spans="1:18" s="1" customFormat="1" x14ac:dyDescent="0.25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</row>
    <row r="2177" spans="1:18" s="1" customFormat="1" x14ac:dyDescent="0.25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</row>
    <row r="2178" spans="1:18" s="1" customFormat="1" x14ac:dyDescent="0.25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</row>
    <row r="2179" spans="1:18" s="1" customFormat="1" x14ac:dyDescent="0.25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</row>
    <row r="2180" spans="1:18" s="1" customFormat="1" x14ac:dyDescent="0.25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</row>
    <row r="2181" spans="1:18" s="1" customFormat="1" x14ac:dyDescent="0.25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</row>
    <row r="2182" spans="1:18" s="1" customFormat="1" x14ac:dyDescent="0.25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</row>
    <row r="2183" spans="1:18" s="1" customFormat="1" x14ac:dyDescent="0.25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</row>
    <row r="2184" spans="1:18" s="1" customFormat="1" x14ac:dyDescent="0.25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</row>
    <row r="2185" spans="1:18" s="1" customFormat="1" x14ac:dyDescent="0.25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</row>
    <row r="2186" spans="1:18" s="1" customFormat="1" x14ac:dyDescent="0.25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</row>
    <row r="2187" spans="1:18" s="1" customFormat="1" x14ac:dyDescent="0.25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</row>
    <row r="2188" spans="1:18" s="1" customFormat="1" x14ac:dyDescent="0.25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</row>
    <row r="2189" spans="1:18" s="1" customFormat="1" x14ac:dyDescent="0.25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</row>
    <row r="2190" spans="1:18" s="1" customFormat="1" x14ac:dyDescent="0.25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</row>
    <row r="2191" spans="1:18" s="1" customFormat="1" x14ac:dyDescent="0.25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</row>
    <row r="2192" spans="1:18" s="1" customFormat="1" x14ac:dyDescent="0.25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</row>
  </sheetData>
  <mergeCells count="1">
    <mergeCell ref="A1:R2"/>
  </mergeCells>
  <printOptions horizontalCentered="1" headings="1"/>
  <pageMargins left="0.2" right="0.2" top="0.5" bottom="0.5" header="0.3" footer="0.3"/>
  <pageSetup paperSize="9" scale="50" orientation="landscape" r:id="rId1"/>
  <ignoredErrors>
    <ignoredError sqref="O81" formula="1"/>
    <ignoredError sqref="P71 P13 L57 P5:R5 O57 P55 P7 P19 P33 P9 P11 P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Health Portfolio-OCT'19</vt:lpstr>
      <vt:lpstr>Miscellaneous portfolio-OCT'19</vt:lpstr>
      <vt:lpstr>Segmentwise Report OCT 2019</vt:lpstr>
      <vt:lpstr>'Miscellaneous portfolio-OCT''19'!Print_Area</vt:lpstr>
      <vt:lpstr>'Health Portfolio-OCT''19'!Print_Titles</vt:lpstr>
      <vt:lpstr>'Miscellaneous portfolio-OCT''19'!Print_Titles</vt:lpstr>
      <vt:lpstr>'Segmentwise Report OCT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poonam</dc:creator>
  <cp:lastModifiedBy>poonam</cp:lastModifiedBy>
  <cp:lastPrinted>2019-10-16T09:06:57Z</cp:lastPrinted>
  <dcterms:created xsi:type="dcterms:W3CDTF">2017-03-30T08:47:18Z</dcterms:created>
  <dcterms:modified xsi:type="dcterms:W3CDTF">2019-11-20T10:48:30Z</dcterms:modified>
</cp:coreProperties>
</file>