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-Acord\2018\March 2019\"/>
    </mc:Choice>
  </mc:AlternateContent>
  <xr:revisionPtr revIDLastSave="0" documentId="13_ncr:1_{98D9CB63-2BC9-4297-9ED2-C038BCD4B32D}" xr6:coauthVersionLast="43" xr6:coauthVersionMax="43" xr10:uidLastSave="{00000000-0000-0000-0000-000000000000}"/>
  <bookViews>
    <workbookView xWindow="-120" yWindow="-120" windowWidth="20730" windowHeight="11310" tabRatio="432" firstSheet="2" activeTab="2" xr2:uid="{00000000-000D-0000-FFFF-FFFF00000000}"/>
  </bookViews>
  <sheets>
    <sheet name="Health Portfolio-MAR'19" sheetId="9" r:id="rId1"/>
    <sheet name="Miscellaneous portfolio-MAR'19" sheetId="10" r:id="rId2"/>
    <sheet name="Segmentwise Report MAR 2019" sheetId="11" r:id="rId3"/>
  </sheets>
  <definedNames>
    <definedName name="_xlnm.Print_Titles" localSheetId="2">'Segmentwise Report MAR 2019'!$3:$3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6" i="10" l="1"/>
  <c r="D55" i="10"/>
  <c r="C56" i="10"/>
  <c r="C55" i="10"/>
  <c r="B56" i="10"/>
  <c r="B55" i="10"/>
  <c r="O16" i="11"/>
  <c r="O15" i="11"/>
  <c r="E16" i="10" l="1"/>
  <c r="E15" i="10"/>
  <c r="H15" i="10" s="1"/>
  <c r="F15" i="10" l="1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R67" i="11" s="1"/>
  <c r="E74" i="9"/>
  <c r="E73" i="9"/>
  <c r="D74" i="9"/>
  <c r="D73" i="9"/>
  <c r="C74" i="9"/>
  <c r="C73" i="9"/>
  <c r="B74" i="9"/>
  <c r="B73" i="9"/>
  <c r="F68" i="9"/>
  <c r="F67" i="9"/>
  <c r="F66" i="9"/>
  <c r="E14" i="10"/>
  <c r="E13" i="10"/>
  <c r="I67" i="9" l="1"/>
  <c r="H13" i="10"/>
  <c r="F13" i="10"/>
  <c r="G67" i="9"/>
  <c r="P67" i="11"/>
  <c r="F21" i="9"/>
  <c r="F22" i="9"/>
  <c r="E60" i="10" l="1"/>
  <c r="E61" i="10"/>
  <c r="E62" i="10"/>
  <c r="E59" i="10"/>
  <c r="E54" i="10" l="1"/>
  <c r="E43" i="10"/>
  <c r="E44" i="10"/>
  <c r="J82" i="11"/>
  <c r="J81" i="11"/>
  <c r="F9" i="9"/>
  <c r="F10" i="9"/>
  <c r="F43" i="10" l="1"/>
  <c r="O7" i="11"/>
  <c r="O8" i="1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F6" i="9"/>
  <c r="F5" i="9"/>
  <c r="I5" i="9" l="1"/>
  <c r="G5" i="9"/>
  <c r="C56" i="11"/>
  <c r="D56" i="11"/>
  <c r="E56" i="11"/>
  <c r="F56" i="11"/>
  <c r="G56" i="11"/>
  <c r="H56" i="11"/>
  <c r="I56" i="11"/>
  <c r="J56" i="11"/>
  <c r="K56" i="11"/>
  <c r="L56" i="11"/>
  <c r="M56" i="11"/>
  <c r="N56" i="11"/>
  <c r="B56" i="11"/>
  <c r="C55" i="11"/>
  <c r="D55" i="11"/>
  <c r="E55" i="11"/>
  <c r="F55" i="11"/>
  <c r="G55" i="11"/>
  <c r="H55" i="11"/>
  <c r="I55" i="11"/>
  <c r="J55" i="11"/>
  <c r="K55" i="11"/>
  <c r="L55" i="11"/>
  <c r="M55" i="11"/>
  <c r="N55" i="11"/>
  <c r="B55" i="11"/>
  <c r="R15" i="11" l="1"/>
  <c r="P15" i="11"/>
  <c r="F16" i="9"/>
  <c r="F15" i="9"/>
  <c r="I15" i="9" l="1"/>
  <c r="G15" i="9"/>
  <c r="O6" i="11"/>
  <c r="O5" i="11"/>
  <c r="R5" i="11" l="1"/>
  <c r="P5" i="11"/>
  <c r="O11" i="11"/>
  <c r="O21" i="11"/>
  <c r="O25" i="11"/>
  <c r="O29" i="11"/>
  <c r="O41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C57" i="11" l="1"/>
  <c r="R43" i="11"/>
  <c r="D77" i="9"/>
  <c r="F43" i="9"/>
  <c r="F44" i="9"/>
  <c r="F45" i="9"/>
  <c r="F46" i="9"/>
  <c r="F47" i="9"/>
  <c r="F48" i="9"/>
  <c r="F49" i="9"/>
  <c r="F50" i="9"/>
  <c r="F51" i="9"/>
  <c r="F52" i="9"/>
  <c r="F53" i="9"/>
  <c r="F54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53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G47" i="9"/>
  <c r="I43" i="9"/>
  <c r="I53" i="9"/>
  <c r="I45" i="9"/>
  <c r="P45" i="11"/>
  <c r="R49" i="11"/>
  <c r="R45" i="11"/>
  <c r="P51" i="11"/>
  <c r="P47" i="11"/>
  <c r="R53" i="11"/>
  <c r="P49" i="11"/>
  <c r="P43" i="11"/>
  <c r="B57" i="11"/>
  <c r="B76" i="9"/>
  <c r="C77" i="9"/>
  <c r="B77" i="9"/>
  <c r="G51" i="9"/>
  <c r="G49" i="9"/>
  <c r="I49" i="9"/>
  <c r="I47" i="9"/>
  <c r="R51" i="11"/>
  <c r="B57" i="10" l="1"/>
  <c r="B57" i="9"/>
  <c r="N82" i="11"/>
  <c r="M82" i="11"/>
  <c r="L82" i="11"/>
  <c r="K82" i="11"/>
  <c r="I82" i="11"/>
  <c r="H82" i="11"/>
  <c r="F82" i="11"/>
  <c r="E82" i="11"/>
  <c r="D82" i="11"/>
  <c r="B82" i="11"/>
  <c r="N81" i="11"/>
  <c r="M81" i="11"/>
  <c r="L81" i="11"/>
  <c r="K81" i="11"/>
  <c r="I81" i="11"/>
  <c r="H81" i="11"/>
  <c r="F81" i="11"/>
  <c r="E81" i="11"/>
  <c r="D81" i="11"/>
  <c r="B81" i="11"/>
  <c r="G82" i="11"/>
  <c r="C81" i="11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2" i="9"/>
  <c r="F71" i="9"/>
  <c r="F70" i="9"/>
  <c r="F69" i="9"/>
  <c r="F65" i="9"/>
  <c r="F64" i="9"/>
  <c r="F63" i="9"/>
  <c r="F62" i="9"/>
  <c r="F61" i="9"/>
  <c r="F60" i="9"/>
  <c r="F59" i="9"/>
  <c r="F73" i="9" s="1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0" i="9"/>
  <c r="F19" i="9"/>
  <c r="F18" i="9"/>
  <c r="F17" i="9"/>
  <c r="F14" i="9"/>
  <c r="F13" i="9"/>
  <c r="F12" i="9"/>
  <c r="F11" i="9"/>
  <c r="F8" i="9"/>
  <c r="F7" i="9"/>
  <c r="E55" i="10" l="1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O80" i="11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1" i="11"/>
  <c r="O79" i="11"/>
  <c r="G85" i="11"/>
  <c r="O62" i="11"/>
  <c r="O77" i="11"/>
  <c r="I33" i="9"/>
  <c r="G37" i="9"/>
  <c r="G61" i="9"/>
  <c r="I31" i="9"/>
  <c r="G39" i="9"/>
  <c r="G23" i="9"/>
  <c r="M75" i="11"/>
  <c r="K57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J57" i="11"/>
  <c r="F57" i="11"/>
  <c r="C84" i="11"/>
  <c r="O78" i="11"/>
  <c r="C82" i="11"/>
  <c r="O82" i="11" s="1"/>
  <c r="P71" i="11"/>
  <c r="R71" i="11"/>
  <c r="D57" i="11"/>
  <c r="H57" i="11"/>
  <c r="L57" i="11"/>
  <c r="O60" i="11"/>
  <c r="E57" i="11"/>
  <c r="I57" i="11"/>
  <c r="M57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P79" i="11"/>
  <c r="F76" i="9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P7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P59" i="11"/>
  <c r="J86" i="11"/>
  <c r="R59" i="11"/>
  <c r="P25" i="11"/>
  <c r="R25" i="11"/>
  <c r="P77" i="11"/>
  <c r="F86" i="11"/>
  <c r="R29" i="11"/>
  <c r="B86" i="11"/>
  <c r="G57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H53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17" i="11" l="1"/>
  <c r="O55" i="11" s="1"/>
  <c r="N85" i="11"/>
  <c r="O18" i="11"/>
  <c r="O56" i="11" l="1"/>
  <c r="O85" i="11" s="1"/>
  <c r="P17" i="11"/>
  <c r="R17" i="11"/>
  <c r="N57" i="11"/>
  <c r="N84" i="11"/>
  <c r="K88" i="11" l="1"/>
  <c r="C88" i="11"/>
  <c r="E88" i="11"/>
  <c r="N88" i="11"/>
  <c r="L88" i="11"/>
  <c r="H88" i="11"/>
  <c r="B88" i="11"/>
  <c r="F88" i="11"/>
  <c r="G88" i="11"/>
  <c r="I88" i="11"/>
  <c r="D88" i="11"/>
  <c r="M88" i="11"/>
  <c r="J88" i="11"/>
  <c r="R55" i="11"/>
  <c r="P55" i="11"/>
  <c r="O57" i="11"/>
  <c r="O84" i="11"/>
  <c r="Q67" i="11" s="1"/>
  <c r="N86" i="11"/>
  <c r="O88" i="11" l="1"/>
  <c r="Q55" i="11"/>
  <c r="Q15" i="11"/>
  <c r="N87" i="11"/>
  <c r="Q47" i="11"/>
  <c r="Q31" i="11"/>
  <c r="R84" i="11"/>
  <c r="Q13" i="11"/>
  <c r="Q81" i="11"/>
  <c r="Q5" i="11"/>
  <c r="K87" i="11"/>
  <c r="F87" i="11"/>
  <c r="Q59" i="11"/>
  <c r="Q29" i="11"/>
  <c r="Q49" i="11"/>
  <c r="I87" i="11"/>
  <c r="Q37" i="11"/>
  <c r="Q19" i="11"/>
  <c r="J87" i="11"/>
  <c r="C87" i="11"/>
  <c r="Q11" i="11"/>
  <c r="Q27" i="11"/>
  <c r="Q21" i="11"/>
  <c r="Q9" i="11"/>
  <c r="O87" i="11"/>
  <c r="Q65" i="11"/>
  <c r="Q33" i="11"/>
  <c r="Q73" i="11"/>
  <c r="Q41" i="11"/>
  <c r="Q45" i="11"/>
  <c r="Q51" i="11"/>
  <c r="Q39" i="11"/>
  <c r="Q43" i="11"/>
  <c r="Q61" i="11"/>
  <c r="D87" i="11"/>
  <c r="O86" i="11"/>
  <c r="L87" i="11"/>
  <c r="B87" i="11"/>
  <c r="E87" i="11"/>
  <c r="Q25" i="11"/>
  <c r="Q63" i="11"/>
  <c r="Q53" i="11"/>
  <c r="Q35" i="11"/>
  <c r="Q71" i="11"/>
  <c r="Q79" i="11"/>
  <c r="Q84" i="11"/>
  <c r="M87" i="11"/>
  <c r="G87" i="11"/>
  <c r="Q7" i="11"/>
  <c r="P84" i="11"/>
  <c r="Q69" i="11"/>
  <c r="Q23" i="11"/>
  <c r="H87" i="11"/>
  <c r="Q77" i="11"/>
  <c r="Q17" i="11"/>
</calcChain>
</file>

<file path=xl/sharedStrings.xml><?xml version="1.0" encoding="utf-8"?>
<sst xmlns="http://schemas.openxmlformats.org/spreadsheetml/2006/main" count="282" uniqueCount="82">
  <si>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</si>
  <si>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</si>
  <si>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</si>
  <si>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</si>
  <si>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</si>
  <si>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</si>
  <si>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</si>
  <si>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</si>
  <si>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</si>
  <si>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</si>
  <si>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</si>
  <si>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</si>
  <si>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</si>
  <si>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</si>
  <si>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</si>
  <si>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</si>
  <si>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</si>
  <si>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</si>
  <si>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</si>
  <si>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</si>
  <si>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</si>
  <si>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</si>
  <si>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</si>
  <si>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</si>
  <si>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</si>
  <si>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</si>
  <si>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</si>
  <si>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</si>
  <si>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</si>
  <si>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</si>
  <si>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</si>
  <si>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</si>
  <si>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</si>
  <si>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</si>
  <si>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</si>
  <si>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Cigna TTK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</si>
  <si>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</si>
  <si>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</si>
  <si>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</si>
  <si>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</si>
  <si>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</si>
  <si>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</si>
  <si>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</si>
  <si>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</si>
  <si>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</si>
  <si>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</si>
  <si>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</si>
  <si>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</si>
  <si>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</si>
  <si>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</si>
  <si>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</si>
  <si>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</si>
  <si>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</si>
  <si>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</si>
  <si>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</si>
  <si>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</si>
  <si>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</si>
  <si>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</si>
  <si>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</si>
  <si>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</si>
  <si>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</si>
  <si>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</si>
  <si>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</si>
  <si>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</si>
  <si>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</si>
  <si>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</si>
  <si>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</si>
  <si>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</si>
  <si>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</si>
  <si>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</si>
  <si>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</si>
  <si>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</si>
  <si>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</si>
  <si>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</si>
  <si>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</si>
  <si>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</si>
  <si>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</si>
  <si>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</si>
  <si>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Reliance Health ##</t>
  </si>
  <si>
    <t>## Commenced operations in December 2018</t>
  </si>
  <si>
    <t>GROSS DIRECT PREMIUM INCOME UNDERWRITTEN BY NON-LIFE INSURERS WITHIN INDIA  (SEGMENT WISE) : FOR THE PERIOD UPTO MARCH 2019 (PROVISIONAL &amp; UNAUDITED ) IN FY 2018-19  (Rs. In Crs.)</t>
  </si>
  <si>
    <t>GROSS DIRECT PREMIUM INCOME UNDERWRITTEN BY NON-LIFE INSURERS WITHIN INDIA  (SEGMENT WISE) : FOR THE PERIOD UPTO MARCH 2019 (PROVISIONAL &amp; UNAUDITED ) IN FY 2018-19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</si>
</sst>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name val="Arial"/>
      <family val="2"/>
    </font>
    <font>
      <b/>
      <sz val="12"/>
      <color theme="4"/>
      <name val="Calibri"/>
      <family val="2"/>
      <scheme val="minor"/>
    </font>
    <font>
      <sz val="12"/>
      <color rgb="FF0066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medium">
        <color indexed="64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22" fillId="0" borderId="44" applyNumberFormat="0" applyFill="0" applyAlignment="0" applyProtection="0"/>
    <xf numFmtId="0" fontId="23" fillId="0" borderId="45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0" applyNumberFormat="0" applyBorder="0" applyAlignment="0" applyProtection="0"/>
    <xf numFmtId="0" fontId="27" fillId="7" borderId="46" applyNumberFormat="0" applyAlignment="0" applyProtection="0"/>
    <xf numFmtId="0" fontId="28" fillId="8" borderId="47" applyNumberFormat="0" applyAlignment="0" applyProtection="0"/>
    <xf numFmtId="0" fontId="29" fillId="8" borderId="46" applyNumberFormat="0" applyAlignment="0" applyProtection="0"/>
    <xf numFmtId="0" fontId="30" fillId="0" borderId="48" applyNumberFormat="0" applyFill="0" applyAlignment="0" applyProtection="0"/>
    <xf numFmtId="0" fontId="31" fillId="9" borderId="49" applyNumberFormat="0" applyAlignment="0" applyProtection="0"/>
    <xf numFmtId="0" fontId="1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32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3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72">
    <xf numFmtId="0" fontId="0" fillId="0" borderId="0" xfId="0"/>
    <xf numFmtId="0" fontId="0" fillId="2" borderId="0" xfId="0" applyFill="1"/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top" wrapText="1"/>
    </xf>
    <xf numFmtId="10" fontId="4" fillId="0" borderId="3" xfId="1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3" fillId="0" borderId="0" xfId="0" applyFont="1"/>
    <xf numFmtId="2" fontId="4" fillId="2" borderId="7" xfId="0" applyNumberFormat="1" applyFont="1" applyFill="1" applyBorder="1"/>
    <xf numFmtId="2" fontId="4" fillId="2" borderId="6" xfId="0" applyNumberFormat="1" applyFont="1" applyFill="1" applyBorder="1"/>
    <xf numFmtId="10" fontId="3" fillId="2" borderId="8" xfId="1" applyNumberFormat="1" applyFont="1" applyFill="1" applyBorder="1"/>
    <xf numFmtId="10" fontId="3" fillId="2" borderId="9" xfId="1" applyNumberFormat="1" applyFont="1" applyFill="1" applyBorder="1"/>
    <xf numFmtId="2" fontId="3" fillId="2" borderId="2" xfId="0" applyNumberFormat="1" applyFont="1" applyFill="1" applyBorder="1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2" fontId="4" fillId="2" borderId="6" xfId="0" applyNumberFormat="1" applyFont="1" applyFill="1" applyBorder="1" applyAlignment="1">
      <alignment wrapText="1"/>
    </xf>
    <xf numFmtId="2" fontId="4" fillId="2" borderId="2" xfId="0" applyNumberFormat="1" applyFont="1" applyFill="1" applyBorder="1"/>
    <xf numFmtId="10" fontId="3" fillId="2" borderId="2" xfId="1" applyNumberFormat="1" applyFont="1" applyFill="1" applyBorder="1"/>
    <xf numFmtId="10" fontId="3" fillId="2" borderId="3" xfId="1" applyNumberFormat="1" applyFont="1" applyFill="1" applyBorder="1"/>
    <xf numFmtId="2" fontId="0" fillId="2" borderId="0" xfId="0" applyNumberFormat="1" applyFill="1"/>
    <xf numFmtId="0" fontId="5" fillId="2" borderId="17" xfId="0" applyFont="1" applyFill="1" applyBorder="1" applyAlignment="1">
      <alignment horizontal="left" vertical="center"/>
    </xf>
    <xf numFmtId="0" fontId="2" fillId="2" borderId="0" xfId="0" applyFont="1" applyFill="1"/>
    <xf numFmtId="2" fontId="6" fillId="3" borderId="14" xfId="0" applyNumberFormat="1" applyFont="1" applyFill="1" applyBorder="1"/>
    <xf numFmtId="2" fontId="6" fillId="3" borderId="13" xfId="0" applyNumberFormat="1" applyFont="1" applyFill="1" applyBorder="1"/>
    <xf numFmtId="0" fontId="6" fillId="3" borderId="13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3" xfId="0" applyFont="1" applyFill="1" applyBorder="1" applyAlignment="1">
      <alignment horizontal="left" vertical="center"/>
    </xf>
    <xf numFmtId="2" fontId="4" fillId="2" borderId="0" xfId="0" applyNumberFormat="1" applyFont="1" applyFill="1"/>
    <xf numFmtId="2" fontId="8" fillId="3" borderId="26" xfId="0" applyNumberFormat="1" applyFont="1" applyFill="1" applyBorder="1"/>
    <xf numFmtId="2" fontId="4" fillId="2" borderId="28" xfId="0" applyNumberFormat="1" applyFont="1" applyFill="1" applyBorder="1"/>
    <xf numFmtId="2" fontId="4" fillId="2" borderId="28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2" xfId="0" applyFont="1" applyFill="1" applyBorder="1" applyAlignment="1">
      <alignment horizontal="left" vertical="center"/>
    </xf>
    <xf numFmtId="10" fontId="9" fillId="2" borderId="2" xfId="1" applyNumberFormat="1" applyFont="1" applyFill="1" applyBorder="1" applyAlignment="1">
      <alignment horizontal="right" vertical="center"/>
    </xf>
    <xf numFmtId="10" fontId="9" fillId="2" borderId="3" xfId="1" applyNumberFormat="1" applyFont="1" applyFill="1" applyBorder="1"/>
    <xf numFmtId="2" fontId="9" fillId="2" borderId="2" xfId="0" applyNumberFormat="1" applyFont="1" applyFill="1" applyBorder="1"/>
    <xf numFmtId="0" fontId="10" fillId="0" borderId="29" xfId="0" applyFont="1" applyBorder="1" applyAlignment="1">
      <alignment horizontal="left" vertical="center"/>
    </xf>
    <xf numFmtId="2" fontId="10" fillId="0" borderId="8" xfId="0" applyNumberFormat="1" applyFont="1" applyBorder="1"/>
    <xf numFmtId="10" fontId="3" fillId="0" borderId="8" xfId="1" applyNumberFormat="1" applyFont="1" applyBorder="1"/>
    <xf numFmtId="10" fontId="3" fillId="0" borderId="30" xfId="1" applyNumberFormat="1" applyFont="1" applyBorder="1"/>
    <xf numFmtId="2" fontId="3" fillId="0" borderId="2" xfId="0" applyNumberFormat="1" applyFont="1" applyBorder="1"/>
    <xf numFmtId="0" fontId="6" fillId="3" borderId="31" xfId="0" applyFont="1" applyFill="1" applyBorder="1" applyAlignment="1">
      <alignment horizontal="left" vertical="center"/>
    </xf>
    <xf numFmtId="10" fontId="6" fillId="3" borderId="11" xfId="1" applyNumberFormat="1" applyFont="1" applyFill="1" applyBorder="1"/>
    <xf numFmtId="10" fontId="6" fillId="3" borderId="32" xfId="1" applyNumberFormat="1" applyFont="1" applyFill="1" applyBorder="1"/>
    <xf numFmtId="2" fontId="6" fillId="3" borderId="2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6" fillId="3" borderId="0" xfId="0" applyFont="1" applyFill="1"/>
    <xf numFmtId="0" fontId="10" fillId="0" borderId="13" xfId="0" applyFont="1" applyBorder="1" applyAlignment="1">
      <alignment horizontal="left" vertical="center"/>
    </xf>
    <xf numFmtId="164" fontId="10" fillId="0" borderId="6" xfId="1" applyNumberFormat="1" applyFont="1" applyBorder="1"/>
    <xf numFmtId="10" fontId="3" fillId="0" borderId="6" xfId="1" applyNumberFormat="1" applyFont="1" applyBorder="1"/>
    <xf numFmtId="10" fontId="3" fillId="0" borderId="33" xfId="1" applyNumberFormat="1" applyFont="1" applyBorder="1"/>
    <xf numFmtId="2" fontId="7" fillId="0" borderId="0" xfId="0" applyNumberFormat="1" applyFont="1"/>
    <xf numFmtId="10" fontId="3" fillId="0" borderId="0" xfId="1" applyNumberFormat="1" applyFont="1"/>
    <xf numFmtId="10" fontId="3" fillId="2" borderId="7" xfId="1" applyNumberFormat="1" applyFont="1" applyFill="1" applyBorder="1"/>
    <xf numFmtId="2" fontId="6" fillId="3" borderId="26" xfId="0" applyNumberFormat="1" applyFont="1" applyFill="1" applyBorder="1"/>
    <xf numFmtId="2" fontId="6" fillId="3" borderId="10" xfId="0" applyNumberFormat="1" applyFont="1" applyFill="1" applyBorder="1"/>
    <xf numFmtId="2" fontId="11" fillId="3" borderId="2" xfId="0" applyNumberFormat="1" applyFont="1" applyFill="1" applyBorder="1"/>
    <xf numFmtId="2" fontId="9" fillId="2" borderId="2" xfId="0" applyNumberFormat="1" applyFont="1" applyFill="1" applyBorder="1" applyAlignment="1">
      <alignment vertical="center"/>
    </xf>
    <xf numFmtId="2" fontId="6" fillId="3" borderId="34" xfId="0" applyNumberFormat="1" applyFont="1" applyFill="1" applyBorder="1"/>
    <xf numFmtId="2" fontId="6" fillId="3" borderId="6" xfId="0" applyNumberFormat="1" applyFont="1" applyFill="1" applyBorder="1"/>
    <xf numFmtId="0" fontId="6" fillId="3" borderId="14" xfId="0" applyFont="1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10" fillId="0" borderId="13" xfId="0" applyFont="1" applyBorder="1"/>
    <xf numFmtId="2" fontId="10" fillId="0" borderId="6" xfId="0" applyNumberFormat="1" applyFont="1" applyBorder="1"/>
    <xf numFmtId="2" fontId="9" fillId="0" borderId="2" xfId="0" applyNumberFormat="1" applyFont="1" applyBorder="1"/>
    <xf numFmtId="2" fontId="8" fillId="3" borderId="11" xfId="0" applyNumberFormat="1" applyFont="1" applyFill="1" applyBorder="1"/>
    <xf numFmtId="10" fontId="14" fillId="3" borderId="11" xfId="1" applyNumberFormat="1" applyFont="1" applyFill="1" applyBorder="1"/>
    <xf numFmtId="10" fontId="14" fillId="3" borderId="32" xfId="1" applyNumberFormat="1" applyFont="1" applyFill="1" applyBorder="1"/>
    <xf numFmtId="2" fontId="14" fillId="3" borderId="2" xfId="0" applyNumberFormat="1" applyFont="1" applyFill="1" applyBorder="1"/>
    <xf numFmtId="10" fontId="10" fillId="0" borderId="6" xfId="1" applyNumberFormat="1" applyFont="1" applyBorder="1"/>
    <xf numFmtId="2" fontId="6" fillId="3" borderId="11" xfId="0" applyNumberFormat="1" applyFont="1" applyFill="1" applyBorder="1"/>
    <xf numFmtId="10" fontId="11" fillId="3" borderId="11" xfId="1" applyNumberFormat="1" applyFont="1" applyFill="1" applyBorder="1"/>
    <xf numFmtId="10" fontId="11" fillId="3" borderId="32" xfId="1" applyNumberFormat="1" applyFont="1" applyFill="1" applyBorder="1"/>
    <xf numFmtId="0" fontId="3" fillId="0" borderId="13" xfId="0" applyFont="1" applyBorder="1"/>
    <xf numFmtId="2" fontId="3" fillId="0" borderId="6" xfId="0" applyNumberFormat="1" applyFont="1" applyBorder="1"/>
    <xf numFmtId="0" fontId="6" fillId="3" borderId="37" xfId="0" applyFont="1" applyFill="1" applyBorder="1" applyAlignment="1">
      <alignment horizontal="left" vertical="center"/>
    </xf>
    <xf numFmtId="2" fontId="6" fillId="3" borderId="28" xfId="0" applyNumberFormat="1" applyFont="1" applyFill="1" applyBorder="1"/>
    <xf numFmtId="10" fontId="14" fillId="3" borderId="28" xfId="1" applyNumberFormat="1" applyFont="1" applyFill="1" applyBorder="1"/>
    <xf numFmtId="10" fontId="14" fillId="3" borderId="38" xfId="1" applyNumberFormat="1" applyFont="1" applyFill="1" applyBorder="1"/>
    <xf numFmtId="0" fontId="11" fillId="3" borderId="2" xfId="0" applyFont="1" applyFill="1" applyBorder="1"/>
    <xf numFmtId="0" fontId="3" fillId="0" borderId="19" xfId="0" applyFont="1" applyBorder="1" applyAlignment="1">
      <alignment horizontal="left" vertical="center"/>
    </xf>
    <xf numFmtId="164" fontId="3" fillId="0" borderId="2" xfId="1" applyNumberFormat="1" applyFont="1" applyBorder="1"/>
    <xf numFmtId="10" fontId="3" fillId="0" borderId="2" xfId="1" applyNumberFormat="1" applyFont="1" applyBorder="1"/>
    <xf numFmtId="0" fontId="3" fillId="0" borderId="2" xfId="0" applyFont="1" applyBorder="1"/>
    <xf numFmtId="10" fontId="3" fillId="0" borderId="3" xfId="1" applyNumberFormat="1" applyFont="1" applyBorder="1"/>
    <xf numFmtId="0" fontId="3" fillId="0" borderId="19" xfId="0" applyFont="1" applyBorder="1"/>
    <xf numFmtId="0" fontId="6" fillId="3" borderId="19" xfId="0" applyFont="1" applyFill="1" applyBorder="1" applyAlignment="1">
      <alignment horizontal="left" vertical="center"/>
    </xf>
    <xf numFmtId="164" fontId="6" fillId="3" borderId="2" xfId="1" applyNumberFormat="1" applyFont="1" applyFill="1" applyBorder="1"/>
    <xf numFmtId="164" fontId="6" fillId="3" borderId="19" xfId="1" applyNumberFormat="1" applyFont="1" applyFill="1" applyBorder="1"/>
    <xf numFmtId="10" fontId="14" fillId="3" borderId="3" xfId="1" applyNumberFormat="1" applyFont="1" applyFill="1" applyBorder="1"/>
    <xf numFmtId="0" fontId="7" fillId="0" borderId="0" xfId="0" applyFont="1"/>
    <xf numFmtId="0" fontId="15" fillId="0" borderId="0" xfId="0" applyFont="1"/>
    <xf numFmtId="0" fontId="0" fillId="0" borderId="2" xfId="0" applyBorder="1"/>
    <xf numFmtId="0" fontId="2" fillId="2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/>
    <xf numFmtId="2" fontId="5" fillId="2" borderId="2" xfId="2" applyNumberFormat="1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0" fontId="0" fillId="0" borderId="2" xfId="0" applyNumberForma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2" fontId="3" fillId="0" borderId="2" xfId="0" applyNumberFormat="1" applyFont="1" applyBorder="1" applyAlignment="1">
      <alignment vertical="center" wrapText="1"/>
    </xf>
    <xf numFmtId="2" fontId="0" fillId="0" borderId="2" xfId="0" applyNumberFormat="1" applyBorder="1"/>
    <xf numFmtId="2" fontId="4" fillId="2" borderId="21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wrapText="1"/>
    </xf>
    <xf numFmtId="10" fontId="18" fillId="0" borderId="2" xfId="0" applyNumberFormat="1" applyFont="1" applyBorder="1"/>
    <xf numFmtId="10" fontId="17" fillId="0" borderId="2" xfId="0" applyNumberFormat="1" applyFont="1" applyBorder="1"/>
    <xf numFmtId="0" fontId="9" fillId="0" borderId="2" xfId="0" applyFont="1" applyBorder="1"/>
    <xf numFmtId="2" fontId="18" fillId="0" borderId="2" xfId="0" applyNumberFormat="1" applyFont="1" applyBorder="1"/>
    <xf numFmtId="0" fontId="6" fillId="2" borderId="13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2" fontId="4" fillId="2" borderId="18" xfId="0" applyNumberFormat="1" applyFont="1" applyFill="1" applyBorder="1" applyAlignment="1">
      <alignment wrapText="1"/>
    </xf>
    <xf numFmtId="2" fontId="17" fillId="0" borderId="28" xfId="0" applyNumberFormat="1" applyFont="1" applyBorder="1"/>
    <xf numFmtId="2" fontId="4" fillId="2" borderId="39" xfId="0" applyNumberFormat="1" applyFont="1" applyFill="1" applyBorder="1"/>
    <xf numFmtId="2" fontId="6" fillId="3" borderId="25" xfId="0" applyNumberFormat="1" applyFont="1" applyFill="1" applyBorder="1"/>
    <xf numFmtId="2" fontId="0" fillId="3" borderId="15" xfId="0" applyNumberFormat="1" applyFill="1" applyBorder="1" applyAlignment="1">
      <alignment wrapText="1"/>
    </xf>
    <xf numFmtId="2" fontId="7" fillId="3" borderId="15" xfId="0" applyNumberFormat="1" applyFont="1" applyFill="1" applyBorder="1" applyAlignment="1">
      <alignment wrapText="1"/>
    </xf>
    <xf numFmtId="2" fontId="7" fillId="3" borderId="26" xfId="0" applyNumberFormat="1" applyFont="1" applyFill="1" applyBorder="1" applyAlignment="1">
      <alignment wrapText="1"/>
    </xf>
    <xf numFmtId="2" fontId="4" fillId="2" borderId="11" xfId="0" applyNumberFormat="1" applyFont="1" applyFill="1" applyBorder="1"/>
    <xf numFmtId="2" fontId="4" fillId="2" borderId="18" xfId="0" applyNumberFormat="1" applyFont="1" applyFill="1" applyBorder="1"/>
    <xf numFmtId="10" fontId="13" fillId="2" borderId="34" xfId="0" applyNumberFormat="1" applyFont="1" applyFill="1" applyBorder="1" applyAlignment="1">
      <alignment vertical="center"/>
    </xf>
    <xf numFmtId="10" fontId="10" fillId="0" borderId="6" xfId="0" applyNumberFormat="1" applyFont="1" applyBorder="1"/>
    <xf numFmtId="2" fontId="6" fillId="3" borderId="12" xfId="0" applyNumberFormat="1" applyFont="1" applyFill="1" applyBorder="1"/>
    <xf numFmtId="2" fontId="4" fillId="2" borderId="3" xfId="0" applyNumberFormat="1" applyFont="1" applyFill="1" applyBorder="1"/>
    <xf numFmtId="2" fontId="4" fillId="2" borderId="38" xfId="0" applyNumberFormat="1" applyFont="1" applyFill="1" applyBorder="1"/>
    <xf numFmtId="2" fontId="6" fillId="3" borderId="18" xfId="0" applyNumberFormat="1" applyFont="1" applyFill="1" applyBorder="1"/>
    <xf numFmtId="2" fontId="4" fillId="3" borderId="6" xfId="0" applyNumberFormat="1" applyFont="1" applyFill="1" applyBorder="1"/>
    <xf numFmtId="2" fontId="6" fillId="3" borderId="40" xfId="0" applyNumberFormat="1" applyFont="1" applyFill="1" applyBorder="1"/>
    <xf numFmtId="2" fontId="7" fillId="3" borderId="6" xfId="0" applyNumberFormat="1" applyFont="1" applyFill="1" applyBorder="1"/>
    <xf numFmtId="2" fontId="7" fillId="3" borderId="27" xfId="0" applyNumberFormat="1" applyFont="1" applyFill="1" applyBorder="1" applyAlignment="1">
      <alignment wrapText="1"/>
    </xf>
    <xf numFmtId="2" fontId="7" fillId="3" borderId="13" xfId="0" applyNumberFormat="1" applyFont="1" applyFill="1" applyBorder="1" applyAlignment="1">
      <alignment wrapText="1"/>
    </xf>
    <xf numFmtId="2" fontId="0" fillId="3" borderId="2" xfId="0" applyNumberFormat="1" applyFill="1" applyBorder="1"/>
    <xf numFmtId="2" fontId="17" fillId="3" borderId="2" xfId="0" applyNumberFormat="1" applyFont="1" applyFill="1" applyBorder="1"/>
    <xf numFmtId="10" fontId="0" fillId="3" borderId="2" xfId="0" applyNumberFormat="1" applyFill="1" applyBorder="1"/>
    <xf numFmtId="2" fontId="18" fillId="3" borderId="2" xfId="0" applyNumberFormat="1" applyFont="1" applyFill="1" applyBorder="1"/>
    <xf numFmtId="0" fontId="6" fillId="3" borderId="3" xfId="0" applyFont="1" applyFill="1" applyBorder="1" applyAlignment="1">
      <alignment horizontal="left" vertical="center"/>
    </xf>
    <xf numFmtId="2" fontId="2" fillId="0" borderId="39" xfId="0" applyNumberFormat="1" applyFont="1" applyBorder="1"/>
    <xf numFmtId="2" fontId="0" fillId="3" borderId="26" xfId="0" applyNumberFormat="1" applyFill="1" applyBorder="1"/>
    <xf numFmtId="2" fontId="2" fillId="0" borderId="11" xfId="0" applyNumberFormat="1" applyFont="1" applyBorder="1"/>
    <xf numFmtId="0" fontId="0" fillId="0" borderId="39" xfId="0" applyBorder="1"/>
    <xf numFmtId="2" fontId="2" fillId="0" borderId="6" xfId="0" applyNumberFormat="1" applyFont="1" applyBorder="1"/>
    <xf numFmtId="10" fontId="18" fillId="0" borderId="6" xfId="0" applyNumberFormat="1" applyFont="1" applyBorder="1"/>
    <xf numFmtId="10" fontId="18" fillId="0" borderId="18" xfId="0" applyNumberFormat="1" applyFont="1" applyBorder="1"/>
    <xf numFmtId="2" fontId="0" fillId="3" borderId="13" xfId="0" applyNumberFormat="1" applyFill="1" applyBorder="1"/>
    <xf numFmtId="10" fontId="18" fillId="3" borderId="11" xfId="0" applyNumberFormat="1" applyFont="1" applyFill="1" applyBorder="1"/>
    <xf numFmtId="10" fontId="18" fillId="3" borderId="18" xfId="0" applyNumberFormat="1" applyFont="1" applyFill="1" applyBorder="1"/>
    <xf numFmtId="10" fontId="18" fillId="3" borderId="6" xfId="0" applyNumberFormat="1" applyFont="1" applyFill="1" applyBorder="1"/>
    <xf numFmtId="10" fontId="18" fillId="0" borderId="28" xfId="0" applyNumberFormat="1" applyFont="1" applyBorder="1"/>
    <xf numFmtId="2" fontId="2" fillId="0" borderId="41" xfId="0" applyNumberFormat="1" applyFont="1" applyBorder="1"/>
    <xf numFmtId="10" fontId="18" fillId="0" borderId="41" xfId="0" applyNumberFormat="1" applyFont="1" applyBorder="1"/>
    <xf numFmtId="0" fontId="4" fillId="0" borderId="42" xfId="0" applyFont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wrapText="1"/>
    </xf>
    <xf numFmtId="2" fontId="19" fillId="2" borderId="14" xfId="0" applyNumberFormat="1" applyFont="1" applyFill="1" applyBorder="1"/>
    <xf numFmtId="2" fontId="4" fillId="2" borderId="36" xfId="0" applyNumberFormat="1" applyFont="1" applyFill="1" applyBorder="1"/>
    <xf numFmtId="10" fontId="18" fillId="2" borderId="6" xfId="0" applyNumberFormat="1" applyFont="1" applyFill="1" applyBorder="1"/>
    <xf numFmtId="10" fontId="18" fillId="2" borderId="25" xfId="0" applyNumberFormat="1" applyFont="1" applyFill="1" applyBorder="1"/>
    <xf numFmtId="2" fontId="18" fillId="2" borderId="16" xfId="0" applyNumberFormat="1" applyFont="1" applyFill="1" applyBorder="1"/>
    <xf numFmtId="2" fontId="18" fillId="2" borderId="2" xfId="0" applyNumberFormat="1" applyFont="1" applyFill="1" applyBorder="1"/>
    <xf numFmtId="10" fontId="18" fillId="2" borderId="11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wrapText="1"/>
    </xf>
    <xf numFmtId="2" fontId="4" fillId="2" borderId="22" xfId="0" applyNumberFormat="1" applyFont="1" applyFill="1" applyBorder="1" applyAlignment="1">
      <alignment wrapText="1"/>
    </xf>
    <xf numFmtId="2" fontId="4" fillId="2" borderId="23" xfId="0" applyNumberFormat="1" applyFont="1" applyFill="1" applyBorder="1" applyAlignment="1">
      <alignment wrapText="1"/>
    </xf>
    <xf numFmtId="2" fontId="4" fillId="2" borderId="5" xfId="0" applyNumberFormat="1" applyFont="1" applyFill="1" applyBorder="1" applyAlignment="1">
      <alignment wrapText="1"/>
    </xf>
    <xf numFmtId="2" fontId="4" fillId="2" borderId="33" xfId="0" applyNumberFormat="1" applyFont="1" applyFill="1" applyBorder="1" applyAlignment="1">
      <alignment wrapText="1"/>
    </xf>
    <xf numFmtId="2" fontId="7" fillId="3" borderId="25" xfId="0" applyNumberFormat="1" applyFont="1" applyFill="1" applyBorder="1" applyAlignment="1">
      <alignment wrapText="1"/>
    </xf>
    <xf numFmtId="0" fontId="35" fillId="0" borderId="0" xfId="0" applyFont="1"/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center" vertical="center" wrapText="1"/>
    </xf>
    <xf numFmtId="10" fontId="36" fillId="0" borderId="26" xfId="0" applyNumberFormat="1" applyFont="1" applyBorder="1" applyAlignment="1">
      <alignment horizontal="center" vertical="top" wrapText="1"/>
    </xf>
    <xf numFmtId="10" fontId="36" fillId="0" borderId="26" xfId="1" applyNumberFormat="1" applyFont="1" applyBorder="1" applyAlignment="1">
      <alignment horizontal="center" vertical="top" wrapText="1"/>
    </xf>
    <xf numFmtId="2" fontId="36" fillId="0" borderId="26" xfId="0" applyNumberFormat="1" applyFont="1" applyBorder="1" applyAlignment="1">
      <alignment horizontal="center" vertical="top" wrapText="1"/>
    </xf>
    <xf numFmtId="0" fontId="34" fillId="0" borderId="2" xfId="0" applyFont="1" applyBorder="1"/>
    <xf numFmtId="0" fontId="35" fillId="0" borderId="2" xfId="0" applyFont="1" applyBorder="1"/>
    <xf numFmtId="0" fontId="37" fillId="2" borderId="2" xfId="0" applyFont="1" applyFill="1" applyBorder="1" applyAlignment="1">
      <alignment horizontal="left" vertical="center"/>
    </xf>
    <xf numFmtId="2" fontId="38" fillId="0" borderId="39" xfId="0" applyNumberFormat="1" applyFont="1" applyBorder="1"/>
    <xf numFmtId="10" fontId="39" fillId="0" borderId="2" xfId="0" applyNumberFormat="1" applyFont="1" applyBorder="1"/>
    <xf numFmtId="2" fontId="39" fillId="0" borderId="2" xfId="0" applyNumberFormat="1" applyFont="1" applyBorder="1"/>
    <xf numFmtId="2" fontId="38" fillId="0" borderId="11" xfId="0" applyNumberFormat="1" applyFont="1" applyBorder="1"/>
    <xf numFmtId="0" fontId="40" fillId="3" borderId="3" xfId="0" applyFont="1" applyFill="1" applyBorder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2" fontId="42" fillId="0" borderId="28" xfId="0" applyNumberFormat="1" applyFont="1" applyBorder="1"/>
    <xf numFmtId="0" fontId="40" fillId="3" borderId="2" xfId="0" applyFont="1" applyFill="1" applyBorder="1" applyAlignment="1">
      <alignment horizontal="left" vertical="center"/>
    </xf>
    <xf numFmtId="10" fontId="35" fillId="0" borderId="2" xfId="0" applyNumberFormat="1" applyFont="1" applyBorder="1"/>
    <xf numFmtId="2" fontId="35" fillId="0" borderId="2" xfId="0" applyNumberFormat="1" applyFont="1" applyBorder="1"/>
    <xf numFmtId="10" fontId="42" fillId="0" borderId="2" xfId="0" applyNumberFormat="1" applyFont="1" applyBorder="1"/>
    <xf numFmtId="0" fontId="41" fillId="0" borderId="2" xfId="0" applyFont="1" applyBorder="1"/>
    <xf numFmtId="0" fontId="42" fillId="0" borderId="28" xfId="0" applyFont="1" applyBorder="1"/>
    <xf numFmtId="0" fontId="45" fillId="0" borderId="2" xfId="0" applyFont="1" applyBorder="1"/>
    <xf numFmtId="0" fontId="34" fillId="0" borderId="2" xfId="0" applyFont="1" applyBorder="1" applyAlignment="1">
      <alignment horizontal="left" vertical="center"/>
    </xf>
    <xf numFmtId="0" fontId="46" fillId="0" borderId="0" xfId="0" applyFont="1"/>
    <xf numFmtId="39" fontId="7" fillId="3" borderId="26" xfId="0" applyNumberFormat="1" applyFont="1" applyFill="1" applyBorder="1" applyAlignment="1">
      <alignment wrapText="1"/>
    </xf>
    <xf numFmtId="0" fontId="19" fillId="2" borderId="2" xfId="0" applyFont="1" applyFill="1" applyBorder="1" applyAlignment="1">
      <alignment horizontal="left" vertical="center"/>
    </xf>
    <xf numFmtId="2" fontId="6" fillId="3" borderId="30" xfId="0" applyNumberFormat="1" applyFont="1" applyFill="1" applyBorder="1"/>
    <xf numFmtId="2" fontId="6" fillId="3" borderId="27" xfId="0" applyNumberFormat="1" applyFont="1" applyFill="1" applyBorder="1"/>
    <xf numFmtId="0" fontId="6" fillId="3" borderId="52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0" fontId="18" fillId="3" borderId="2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52" xfId="0" applyFont="1" applyFill="1" applyBorder="1" applyAlignment="1">
      <alignment vertical="center"/>
    </xf>
    <xf numFmtId="10" fontId="13" fillId="2" borderId="2" xfId="1" applyNumberFormat="1" applyFont="1" applyFill="1" applyBorder="1"/>
    <xf numFmtId="0" fontId="2" fillId="0" borderId="0" xfId="0" applyFont="1"/>
    <xf numFmtId="2" fontId="0" fillId="3" borderId="6" xfId="0" applyNumberFormat="1" applyFill="1" applyBorder="1"/>
    <xf numFmtId="2" fontId="2" fillId="0" borderId="0" xfId="0" applyNumberFormat="1" applyFont="1"/>
    <xf numFmtId="2" fontId="35" fillId="3" borderId="26" xfId="0" applyNumberFormat="1" applyFont="1" applyFill="1" applyBorder="1"/>
    <xf numFmtId="2" fontId="39" fillId="3" borderId="2" xfId="0" applyNumberFormat="1" applyFont="1" applyFill="1" applyBorder="1"/>
    <xf numFmtId="2" fontId="2" fillId="3" borderId="26" xfId="0" applyNumberFormat="1" applyFont="1" applyFill="1" applyBorder="1"/>
    <xf numFmtId="2" fontId="39" fillId="2" borderId="2" xfId="0" applyNumberFormat="1" applyFont="1" applyFill="1" applyBorder="1"/>
    <xf numFmtId="39" fontId="35" fillId="3" borderId="26" xfId="0" applyNumberFormat="1" applyFont="1" applyFill="1" applyBorder="1"/>
    <xf numFmtId="0" fontId="35" fillId="2" borderId="0" xfId="0" applyFont="1" applyFill="1"/>
    <xf numFmtId="2" fontId="18" fillId="3" borderId="28" xfId="0" applyNumberFormat="1" applyFont="1" applyFill="1" applyBorder="1"/>
    <xf numFmtId="10" fontId="18" fillId="3" borderId="41" xfId="0" applyNumberFormat="1" applyFont="1" applyFill="1" applyBorder="1"/>
    <xf numFmtId="0" fontId="19" fillId="2" borderId="3" xfId="0" applyFont="1" applyFill="1" applyBorder="1" applyAlignment="1">
      <alignment horizontal="left" vertical="center"/>
    </xf>
    <xf numFmtId="2" fontId="19" fillId="2" borderId="13" xfId="0" applyNumberFormat="1" applyFont="1" applyFill="1" applyBorder="1"/>
    <xf numFmtId="2" fontId="19" fillId="2" borderId="6" xfId="0" applyNumberFormat="1" applyFont="1" applyFill="1" applyBorder="1"/>
    <xf numFmtId="2" fontId="18" fillId="3" borderId="25" xfId="0" applyNumberFormat="1" applyFont="1" applyFill="1" applyBorder="1"/>
    <xf numFmtId="2" fontId="18" fillId="3" borderId="39" xfId="0" applyNumberFormat="1" applyFont="1" applyFill="1" applyBorder="1"/>
    <xf numFmtId="0" fontId="19" fillId="2" borderId="0" xfId="0" applyFont="1" applyFill="1" applyAlignment="1">
      <alignment horizontal="left" vertical="center"/>
    </xf>
    <xf numFmtId="0" fontId="2" fillId="2" borderId="14" xfId="0" applyFont="1" applyFill="1" applyBorder="1"/>
    <xf numFmtId="2" fontId="19" fillId="2" borderId="11" xfId="0" applyNumberFormat="1" applyFont="1" applyFill="1" applyBorder="1"/>
    <xf numFmtId="2" fontId="19" fillId="2" borderId="34" xfId="0" applyNumberFormat="1" applyFont="1" applyFill="1" applyBorder="1"/>
    <xf numFmtId="10" fontId="18" fillId="3" borderId="27" xfId="1" applyNumberFormat="1" applyFont="1" applyFill="1" applyBorder="1" applyAlignment="1">
      <alignment vertical="center"/>
    </xf>
    <xf numFmtId="10" fontId="18" fillId="3" borderId="52" xfId="1" applyNumberFormat="1" applyFont="1" applyFill="1" applyBorder="1" applyAlignment="1">
      <alignment vertical="center"/>
    </xf>
    <xf numFmtId="10" fontId="9" fillId="2" borderId="14" xfId="1" applyNumberFormat="1" applyFont="1" applyFill="1" applyBorder="1" applyAlignment="1">
      <alignment horizontal="right" vertical="center"/>
    </xf>
    <xf numFmtId="2" fontId="19" fillId="2" borderId="18" xfId="0" applyNumberFormat="1" applyFont="1" applyFill="1" applyBorder="1"/>
    <xf numFmtId="2" fontId="17" fillId="0" borderId="7" xfId="0" applyNumberFormat="1" applyFont="1" applyBorder="1"/>
    <xf numFmtId="10" fontId="18" fillId="3" borderId="7" xfId="0" applyNumberFormat="1" applyFont="1" applyFill="1" applyBorder="1"/>
    <xf numFmtId="10" fontId="18" fillId="0" borderId="7" xfId="0" applyNumberFormat="1" applyFont="1" applyBorder="1"/>
    <xf numFmtId="2" fontId="0" fillId="3" borderId="18" xfId="0" applyNumberFormat="1" applyFill="1" applyBorder="1"/>
    <xf numFmtId="2" fontId="2" fillId="0" borderId="18" xfId="0" applyNumberFormat="1" applyFont="1" applyBorder="1"/>
    <xf numFmtId="10" fontId="18" fillId="2" borderId="28" xfId="0" applyNumberFormat="1" applyFont="1" applyFill="1" applyBorder="1"/>
    <xf numFmtId="10" fontId="18" fillId="2" borderId="41" xfId="0" applyNumberFormat="1" applyFont="1" applyFill="1" applyBorder="1"/>
    <xf numFmtId="2" fontId="38" fillId="0" borderId="41" xfId="0" applyNumberFormat="1" applyFont="1" applyBorder="1"/>
    <xf numFmtId="10" fontId="39" fillId="0" borderId="41" xfId="0" applyNumberFormat="1" applyFont="1" applyBorder="1"/>
    <xf numFmtId="10" fontId="39" fillId="0" borderId="39" xfId="0" applyNumberFormat="1" applyFont="1" applyBorder="1"/>
    <xf numFmtId="2" fontId="35" fillId="3" borderId="13" xfId="0" applyNumberFormat="1" applyFont="1" applyFill="1" applyBorder="1"/>
    <xf numFmtId="10" fontId="39" fillId="3" borderId="11" xfId="0" applyNumberFormat="1" applyFont="1" applyFill="1" applyBorder="1"/>
    <xf numFmtId="10" fontId="39" fillId="0" borderId="7" xfId="0" applyNumberFormat="1" applyFont="1" applyBorder="1"/>
    <xf numFmtId="10" fontId="39" fillId="3" borderId="18" xfId="0" applyNumberFormat="1" applyFont="1" applyFill="1" applyBorder="1"/>
    <xf numFmtId="10" fontId="39" fillId="0" borderId="6" xfId="0" applyNumberFormat="1" applyFont="1" applyBorder="1"/>
    <xf numFmtId="2" fontId="38" fillId="0" borderId="6" xfId="0" applyNumberFormat="1" applyFont="1" applyBorder="1"/>
    <xf numFmtId="2" fontId="35" fillId="3" borderId="42" xfId="0" applyNumberFormat="1" applyFont="1" applyFill="1" applyBorder="1"/>
    <xf numFmtId="2" fontId="38" fillId="0" borderId="18" xfId="0" applyNumberFormat="1" applyFont="1" applyBorder="1"/>
    <xf numFmtId="10" fontId="39" fillId="0" borderId="18" xfId="0" applyNumberFormat="1" applyFont="1" applyBorder="1"/>
    <xf numFmtId="10" fontId="39" fillId="3" borderId="6" xfId="0" applyNumberFormat="1" applyFont="1" applyFill="1" applyBorder="1"/>
    <xf numFmtId="2" fontId="39" fillId="0" borderId="41" xfId="0" applyNumberFormat="1" applyFont="1" applyBorder="1"/>
    <xf numFmtId="2" fontId="39" fillId="0" borderId="28" xfId="0" applyNumberFormat="1" applyFont="1" applyBorder="1"/>
    <xf numFmtId="2" fontId="39" fillId="3" borderId="6" xfId="0" applyNumberFormat="1" applyFont="1" applyFill="1" applyBorder="1"/>
    <xf numFmtId="10" fontId="39" fillId="0" borderId="28" xfId="0" applyNumberFormat="1" applyFont="1" applyBorder="1"/>
    <xf numFmtId="2" fontId="35" fillId="3" borderId="53" xfId="0" applyNumberFormat="1" applyFont="1" applyFill="1" applyBorder="1"/>
    <xf numFmtId="10" fontId="39" fillId="3" borderId="41" xfId="0" applyNumberFormat="1" applyFont="1" applyFill="1" applyBorder="1"/>
    <xf numFmtId="2" fontId="39" fillId="3" borderId="41" xfId="0" applyNumberFormat="1" applyFont="1" applyFill="1" applyBorder="1"/>
    <xf numFmtId="2" fontId="39" fillId="0" borderId="6" xfId="0" applyNumberFormat="1" applyFont="1" applyBorder="1"/>
    <xf numFmtId="2" fontId="38" fillId="0" borderId="32" xfId="0" applyNumberFormat="1" applyFont="1" applyBorder="1"/>
    <xf numFmtId="2" fontId="38" fillId="0" borderId="13" xfId="0" applyNumberFormat="1" applyFont="1" applyBorder="1"/>
    <xf numFmtId="2" fontId="39" fillId="0" borderId="25" xfId="0" applyNumberFormat="1" applyFont="1" applyBorder="1"/>
    <xf numFmtId="2" fontId="39" fillId="3" borderId="11" xfId="0" applyNumberFormat="1" applyFont="1" applyFill="1" applyBorder="1"/>
    <xf numFmtId="10" fontId="39" fillId="0" borderId="11" xfId="0" applyNumberFormat="1" applyFont="1" applyBorder="1"/>
    <xf numFmtId="2" fontId="39" fillId="0" borderId="11" xfId="0" applyNumberFormat="1" applyFont="1" applyBorder="1"/>
    <xf numFmtId="2" fontId="35" fillId="3" borderId="35" xfId="0" applyNumberFormat="1" applyFont="1" applyFill="1" applyBorder="1"/>
    <xf numFmtId="10" fontId="39" fillId="3" borderId="8" xfId="0" applyNumberFormat="1" applyFont="1" applyFill="1" applyBorder="1"/>
    <xf numFmtId="2" fontId="39" fillId="3" borderId="18" xfId="0" applyNumberFormat="1" applyFont="1" applyFill="1" applyBorder="1"/>
    <xf numFmtId="10" fontId="43" fillId="3" borderId="6" xfId="0" applyNumberFormat="1" applyFont="1" applyFill="1" applyBorder="1"/>
    <xf numFmtId="2" fontId="43" fillId="3" borderId="6" xfId="0" applyNumberFormat="1" applyFont="1" applyFill="1" applyBorder="1"/>
    <xf numFmtId="2" fontId="2" fillId="0" borderId="8" xfId="0" applyNumberFormat="1" applyFont="1" applyBorder="1"/>
    <xf numFmtId="10" fontId="18" fillId="0" borderId="8" xfId="0" applyNumberFormat="1" applyFont="1" applyBorder="1"/>
    <xf numFmtId="2" fontId="18" fillId="0" borderId="8" xfId="0" applyNumberFormat="1" applyFont="1" applyBorder="1"/>
    <xf numFmtId="2" fontId="39" fillId="3" borderId="25" xfId="0" applyNumberFormat="1" applyFont="1" applyFill="1" applyBorder="1"/>
    <xf numFmtId="10" fontId="18" fillId="0" borderId="11" xfId="0" applyNumberFormat="1" applyFont="1" applyBorder="1"/>
    <xf numFmtId="2" fontId="18" fillId="0" borderId="11" xfId="0" applyNumberFormat="1" applyFont="1" applyBorder="1"/>
    <xf numFmtId="2" fontId="43" fillId="3" borderId="25" xfId="0" applyNumberFormat="1" applyFont="1" applyFill="1" applyBorder="1"/>
    <xf numFmtId="2" fontId="2" fillId="3" borderId="13" xfId="0" applyNumberFormat="1" applyFont="1" applyFill="1" applyBorder="1"/>
    <xf numFmtId="2" fontId="39" fillId="0" borderId="18" xfId="0" applyNumberFormat="1" applyFont="1" applyBorder="1"/>
    <xf numFmtId="0" fontId="42" fillId="0" borderId="7" xfId="0" applyFont="1" applyBorder="1"/>
    <xf numFmtId="10" fontId="35" fillId="3" borderId="8" xfId="0" applyNumberFormat="1" applyFont="1" applyFill="1" applyBorder="1"/>
    <xf numFmtId="10" fontId="35" fillId="3" borderId="18" xfId="0" applyNumberFormat="1" applyFont="1" applyFill="1" applyBorder="1"/>
    <xf numFmtId="2" fontId="35" fillId="3" borderId="8" xfId="0" applyNumberFormat="1" applyFont="1" applyFill="1" applyBorder="1"/>
    <xf numFmtId="2" fontId="19" fillId="2" borderId="30" xfId="0" applyNumberFormat="1" applyFont="1" applyFill="1" applyBorder="1"/>
    <xf numFmtId="2" fontId="19" fillId="2" borderId="52" xfId="0" applyNumberFormat="1" applyFont="1" applyFill="1" applyBorder="1"/>
    <xf numFmtId="2" fontId="19" fillId="2" borderId="27" xfId="0" applyNumberFormat="1" applyFont="1" applyFill="1" applyBorder="1"/>
    <xf numFmtId="10" fontId="9" fillId="2" borderId="52" xfId="1" applyNumberFormat="1" applyFont="1" applyFill="1" applyBorder="1" applyAlignment="1">
      <alignment vertical="center"/>
    </xf>
    <xf numFmtId="10" fontId="18" fillId="2" borderId="27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10" fontId="18" fillId="2" borderId="52" xfId="1" applyNumberFormat="1" applyFont="1" applyFill="1" applyBorder="1" applyAlignment="1">
      <alignment vertical="center"/>
    </xf>
    <xf numFmtId="10" fontId="47" fillId="2" borderId="52" xfId="1" applyNumberFormat="1" applyFont="1" applyFill="1" applyBorder="1" applyAlignment="1">
      <alignment vertical="center"/>
    </xf>
    <xf numFmtId="2" fontId="5" fillId="2" borderId="6" xfId="0" applyNumberFormat="1" applyFont="1" applyFill="1" applyBorder="1"/>
    <xf numFmtId="2" fontId="5" fillId="2" borderId="18" xfId="0" applyNumberFormat="1" applyFont="1" applyFill="1" applyBorder="1"/>
    <xf numFmtId="2" fontId="5" fillId="2" borderId="54" xfId="0" applyNumberFormat="1" applyFont="1" applyFill="1" applyBorder="1"/>
    <xf numFmtId="2" fontId="5" fillId="2" borderId="42" xfId="0" applyNumberFormat="1" applyFont="1" applyFill="1" applyBorder="1"/>
    <xf numFmtId="2" fontId="5" fillId="2" borderId="14" xfId="0" applyNumberFormat="1" applyFont="1" applyFill="1" applyBorder="1"/>
    <xf numFmtId="2" fontId="5" fillId="2" borderId="12" xfId="0" applyNumberFormat="1" applyFont="1" applyFill="1" applyBorder="1"/>
    <xf numFmtId="0" fontId="7" fillId="3" borderId="2" xfId="0" applyFont="1" applyFill="1" applyBorder="1"/>
    <xf numFmtId="0" fontId="3" fillId="0" borderId="5" xfId="0" applyFont="1" applyBorder="1"/>
    <xf numFmtId="10" fontId="3" fillId="3" borderId="2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center" wrapText="1"/>
    </xf>
    <xf numFmtId="10" fontId="3" fillId="3" borderId="56" xfId="1" applyNumberFormat="1" applyFont="1" applyFill="1" applyBorder="1" applyAlignment="1">
      <alignment vertical="center" wrapText="1"/>
    </xf>
    <xf numFmtId="0" fontId="3" fillId="0" borderId="41" xfId="0" applyFont="1" applyBorder="1" applyAlignment="1">
      <alignment wrapText="1"/>
    </xf>
    <xf numFmtId="0" fontId="3" fillId="0" borderId="57" xfId="0" applyFont="1" applyBorder="1" applyAlignment="1">
      <alignment wrapText="1"/>
    </xf>
    <xf numFmtId="0" fontId="3" fillId="0" borderId="57" xfId="0" applyFont="1" applyBorder="1"/>
    <xf numFmtId="0" fontId="3" fillId="0" borderId="41" xfId="0" applyFont="1" applyBorder="1"/>
    <xf numFmtId="10" fontId="3" fillId="0" borderId="57" xfId="0" applyNumberFormat="1" applyFont="1" applyBorder="1" applyAlignment="1">
      <alignment vertical="center" wrapText="1"/>
    </xf>
    <xf numFmtId="10" fontId="3" fillId="0" borderId="41" xfId="1" applyNumberFormat="1" applyFont="1" applyBorder="1" applyAlignment="1">
      <alignment vertical="center" wrapText="1"/>
    </xf>
    <xf numFmtId="2" fontId="7" fillId="3" borderId="10" xfId="0" applyNumberFormat="1" applyFont="1" applyFill="1" applyBorder="1" applyAlignment="1">
      <alignment wrapText="1"/>
    </xf>
    <xf numFmtId="2" fontId="7" fillId="3" borderId="33" xfId="0" applyNumberFormat="1" applyFont="1" applyFill="1" applyBorder="1" applyAlignment="1">
      <alignment wrapText="1"/>
    </xf>
    <xf numFmtId="2" fontId="7" fillId="3" borderId="7" xfId="0" applyNumberFormat="1" applyFont="1" applyFill="1" applyBorder="1"/>
    <xf numFmtId="2" fontId="8" fillId="3" borderId="55" xfId="0" applyNumberFormat="1" applyFont="1" applyFill="1" applyBorder="1"/>
    <xf numFmtId="2" fontId="7" fillId="3" borderId="8" xfId="0" applyNumberFormat="1" applyFont="1" applyFill="1" applyBorder="1"/>
    <xf numFmtId="10" fontId="35" fillId="3" borderId="2" xfId="1" applyNumberFormat="1" applyFont="1" applyFill="1" applyBorder="1"/>
    <xf numFmtId="10" fontId="35" fillId="3" borderId="2" xfId="0" applyNumberFormat="1" applyFont="1" applyFill="1" applyBorder="1"/>
    <xf numFmtId="2" fontId="35" fillId="3" borderId="2" xfId="0" applyNumberFormat="1" applyFont="1" applyFill="1" applyBorder="1"/>
    <xf numFmtId="0" fontId="42" fillId="3" borderId="2" xfId="0" applyFont="1" applyFill="1" applyBorder="1"/>
    <xf numFmtId="2" fontId="42" fillId="3" borderId="2" xfId="0" applyNumberFormat="1" applyFont="1" applyFill="1" applyBorder="1"/>
    <xf numFmtId="2" fontId="7" fillId="3" borderId="32" xfId="0" applyNumberFormat="1" applyFont="1" applyFill="1" applyBorder="1" applyAlignment="1">
      <alignment wrapText="1"/>
    </xf>
    <xf numFmtId="2" fontId="7" fillId="3" borderId="36" xfId="0" applyNumberFormat="1" applyFont="1" applyFill="1" applyBorder="1" applyAlignment="1">
      <alignment wrapText="1"/>
    </xf>
    <xf numFmtId="2" fontId="8" fillId="3" borderId="15" xfId="0" applyNumberFormat="1" applyFont="1" applyFill="1" applyBorder="1"/>
    <xf numFmtId="2" fontId="4" fillId="2" borderId="30" xfId="0" applyNumberFormat="1" applyFont="1" applyFill="1" applyBorder="1" applyAlignment="1">
      <alignment wrapText="1"/>
    </xf>
    <xf numFmtId="2" fontId="7" fillId="3" borderId="26" xfId="0" applyNumberFormat="1" applyFont="1" applyFill="1" applyBorder="1"/>
    <xf numFmtId="2" fontId="8" fillId="3" borderId="10" xfId="0" applyNumberFormat="1" applyFont="1" applyFill="1" applyBorder="1"/>
    <xf numFmtId="2" fontId="7" fillId="3" borderId="10" xfId="0" applyNumberFormat="1" applyFont="1" applyFill="1" applyBorder="1"/>
    <xf numFmtId="2" fontId="6" fillId="3" borderId="58" xfId="0" applyNumberFormat="1" applyFont="1" applyFill="1" applyBorder="1"/>
    <xf numFmtId="2" fontId="7" fillId="3" borderId="34" xfId="0" applyNumberFormat="1" applyFont="1" applyFill="1" applyBorder="1"/>
    <xf numFmtId="2" fontId="6" fillId="3" borderId="15" xfId="0" applyNumberFormat="1" applyFont="1" applyFill="1" applyBorder="1"/>
    <xf numFmtId="2" fontId="6" fillId="3" borderId="33" xfId="0" applyNumberFormat="1" applyFont="1" applyFill="1" applyBorder="1"/>
    <xf numFmtId="2" fontId="8" fillId="3" borderId="25" xfId="0" applyNumberFormat="1" applyFont="1" applyFill="1" applyBorder="1"/>
    <xf numFmtId="2" fontId="35" fillId="3" borderId="14" xfId="0" applyNumberFormat="1" applyFont="1" applyFill="1" applyBorder="1"/>
    <xf numFmtId="2" fontId="38" fillId="0" borderId="8" xfId="0" applyNumberFormat="1" applyFont="1" applyBorder="1"/>
    <xf numFmtId="10" fontId="3" fillId="2" borderId="2" xfId="1" applyNumberFormat="1" applyFont="1" applyFill="1" applyBorder="1" applyAlignment="1">
      <alignment horizontal="right"/>
    </xf>
    <xf numFmtId="2" fontId="19" fillId="0" borderId="0" xfId="0" applyNumberFormat="1" applyFont="1"/>
    <xf numFmtId="0" fontId="4" fillId="2" borderId="2" xfId="0" applyFont="1" applyFill="1" applyBorder="1"/>
    <xf numFmtId="10" fontId="3" fillId="2" borderId="6" xfId="0" applyNumberFormat="1" applyFont="1" applyFill="1" applyBorder="1" applyAlignment="1">
      <alignment horizontal="right" vertical="center" wrapText="1"/>
    </xf>
    <xf numFmtId="10" fontId="3" fillId="2" borderId="52" xfId="1" applyNumberFormat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2" fontId="6" fillId="3" borderId="60" xfId="0" applyNumberFormat="1" applyFont="1" applyFill="1" applyBorder="1"/>
    <xf numFmtId="2" fontId="6" fillId="3" borderId="35" xfId="0" applyNumberFormat="1" applyFont="1" applyFill="1" applyBorder="1"/>
    <xf numFmtId="2" fontId="6" fillId="3" borderId="8" xfId="0" applyNumberFormat="1" applyFont="1" applyFill="1" applyBorder="1"/>
    <xf numFmtId="0" fontId="6" fillId="3" borderId="39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2" fontId="4" fillId="2" borderId="8" xfId="0" applyNumberFormat="1" applyFont="1" applyFill="1" applyBorder="1"/>
    <xf numFmtId="2" fontId="7" fillId="3" borderId="13" xfId="0" applyNumberFormat="1" applyFont="1" applyFill="1" applyBorder="1"/>
    <xf numFmtId="2" fontId="7" fillId="3" borderId="15" xfId="0" applyNumberFormat="1" applyFont="1" applyFill="1" applyBorder="1"/>
    <xf numFmtId="2" fontId="7" fillId="3" borderId="14" xfId="0" applyNumberFormat="1" applyFont="1" applyFill="1" applyBorder="1"/>
    <xf numFmtId="2" fontId="4" fillId="2" borderId="33" xfId="0" applyNumberFormat="1" applyFont="1" applyFill="1" applyBorder="1"/>
    <xf numFmtId="2" fontId="4" fillId="2" borderId="34" xfId="0" applyNumberFormat="1" applyFont="1" applyFill="1" applyBorder="1" applyAlignment="1">
      <alignment wrapText="1"/>
    </xf>
    <xf numFmtId="2" fontId="7" fillId="3" borderId="0" xfId="0" applyNumberFormat="1" applyFont="1" applyFill="1"/>
    <xf numFmtId="2" fontId="4" fillId="2" borderId="34" xfId="0" applyNumberFormat="1" applyFont="1" applyFill="1" applyBorder="1"/>
    <xf numFmtId="10" fontId="3" fillId="2" borderId="28" xfId="1" applyNumberFormat="1" applyFont="1" applyFill="1" applyBorder="1"/>
    <xf numFmtId="0" fontId="6" fillId="3" borderId="33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3" borderId="11" xfId="0" applyFill="1" applyBorder="1"/>
    <xf numFmtId="0" fontId="0" fillId="3" borderId="2" xfId="0" applyFill="1" applyBorder="1"/>
    <xf numFmtId="0" fontId="0" fillId="3" borderId="8" xfId="0" applyFill="1" applyBorder="1"/>
    <xf numFmtId="0" fontId="18" fillId="0" borderId="41" xfId="0" applyFont="1" applyBorder="1"/>
    <xf numFmtId="0" fontId="18" fillId="0" borderId="2" xfId="0" applyFont="1" applyBorder="1"/>
    <xf numFmtId="2" fontId="0" fillId="3" borderId="25" xfId="0" applyNumberFormat="1" applyFill="1" applyBorder="1"/>
    <xf numFmtId="2" fontId="0" fillId="3" borderId="10" xfId="0" applyNumberFormat="1" applyFill="1" applyBorder="1"/>
    <xf numFmtId="10" fontId="18" fillId="0" borderId="41" xfId="1" applyNumberFormat="1" applyFont="1" applyBorder="1"/>
    <xf numFmtId="0" fontId="4" fillId="35" borderId="59" xfId="0" applyFont="1" applyFill="1" applyBorder="1" applyAlignment="1">
      <alignment wrapText="1"/>
    </xf>
    <xf numFmtId="0" fontId="0" fillId="36" borderId="25" xfId="0" applyFill="1" applyBorder="1" applyAlignment="1">
      <alignment wrapText="1"/>
    </xf>
    <xf numFmtId="0" fontId="4" fillId="35" borderId="20" xfId="0" applyFont="1" applyFill="1" applyBorder="1" applyAlignment="1">
      <alignment wrapText="1"/>
    </xf>
    <xf numFmtId="2" fontId="0" fillId="36" borderId="15" xfId="0" applyNumberFormat="1" applyFill="1" applyBorder="1" applyAlignment="1">
      <alignment wrapText="1"/>
    </xf>
    <xf numFmtId="0" fontId="4" fillId="35" borderId="22" xfId="0" applyFont="1" applyFill="1" applyBorder="1" applyAlignment="1">
      <alignment wrapText="1"/>
    </xf>
    <xf numFmtId="0" fontId="4" fillId="35" borderId="21" xfId="0" applyFont="1" applyFill="1" applyBorder="1" applyAlignment="1">
      <alignment wrapText="1"/>
    </xf>
    <xf numFmtId="2" fontId="0" fillId="3" borderId="14" xfId="0" applyNumberFormat="1" applyFill="1" applyBorder="1"/>
    <xf numFmtId="0" fontId="0" fillId="36" borderId="26" xfId="0" applyFill="1" applyBorder="1" applyAlignment="1">
      <alignment wrapText="1"/>
    </xf>
    <xf numFmtId="0" fontId="0" fillId="36" borderId="34" xfId="0" applyFill="1" applyBorder="1" applyAlignment="1">
      <alignment wrapText="1"/>
    </xf>
    <xf numFmtId="0" fontId="4" fillId="35" borderId="61" xfId="0" applyFont="1" applyFill="1" applyBorder="1" applyAlignment="1">
      <alignment wrapText="1"/>
    </xf>
    <xf numFmtId="2" fontId="7" fillId="3" borderId="18" xfId="0" applyNumberFormat="1" applyFont="1" applyFill="1" applyBorder="1"/>
    <xf numFmtId="0" fontId="0" fillId="36" borderId="10" xfId="0" applyFill="1" applyBorder="1" applyAlignment="1">
      <alignment wrapText="1"/>
    </xf>
    <xf numFmtId="0" fontId="0" fillId="36" borderId="15" xfId="0" applyFill="1" applyBorder="1" applyAlignment="1">
      <alignment wrapText="1"/>
    </xf>
    <xf numFmtId="0" fontId="2" fillId="35" borderId="6" xfId="0" applyFont="1" applyFill="1" applyBorder="1" applyAlignment="1">
      <alignment wrapText="1"/>
    </xf>
    <xf numFmtId="0" fontId="4" fillId="35" borderId="66" xfId="0" applyFont="1" applyFill="1" applyBorder="1" applyAlignment="1">
      <alignment wrapText="1"/>
    </xf>
    <xf numFmtId="2" fontId="2" fillId="2" borderId="64" xfId="0" applyNumberFormat="1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5" xfId="0" applyFont="1" applyFill="1" applyBorder="1" applyAlignment="1">
      <alignment wrapText="1"/>
    </xf>
    <xf numFmtId="2" fontId="2" fillId="35" borderId="59" xfId="0" applyNumberFormat="1" applyFont="1" applyFill="1" applyBorder="1" applyAlignment="1">
      <alignment wrapText="1"/>
    </xf>
    <xf numFmtId="0" fontId="2" fillId="35" borderId="63" xfId="0" applyFont="1" applyFill="1" applyBorder="1" applyAlignment="1">
      <alignment wrapText="1"/>
    </xf>
    <xf numFmtId="0" fontId="2" fillId="35" borderId="65" xfId="0" applyFont="1" applyFill="1" applyBorder="1" applyAlignment="1">
      <alignment wrapText="1"/>
    </xf>
    <xf numFmtId="2" fontId="5" fillId="2" borderId="8" xfId="0" applyNumberFormat="1" applyFont="1" applyFill="1" applyBorder="1"/>
    <xf numFmtId="0" fontId="0" fillId="3" borderId="10" xfId="0" applyFill="1" applyBorder="1" applyAlignment="1">
      <alignment wrapText="1"/>
    </xf>
    <xf numFmtId="0" fontId="2" fillId="35" borderId="21" xfId="0" applyFont="1" applyFill="1" applyBorder="1" applyAlignment="1">
      <alignment wrapText="1"/>
    </xf>
    <xf numFmtId="0" fontId="0" fillId="3" borderId="68" xfId="0" applyFill="1" applyBorder="1" applyAlignment="1">
      <alignment wrapText="1"/>
    </xf>
    <xf numFmtId="0" fontId="2" fillId="35" borderId="59" xfId="0" applyFont="1" applyFill="1" applyBorder="1" applyAlignment="1">
      <alignment wrapText="1"/>
    </xf>
    <xf numFmtId="0" fontId="2" fillId="35" borderId="22" xfId="0" applyFont="1" applyFill="1" applyBorder="1" applyAlignment="1">
      <alignment wrapText="1"/>
    </xf>
    <xf numFmtId="0" fontId="0" fillId="3" borderId="26" xfId="0" applyFill="1" applyBorder="1" applyAlignment="1">
      <alignment wrapText="1"/>
    </xf>
    <xf numFmtId="0" fontId="2" fillId="35" borderId="67" xfId="0" applyFont="1" applyFill="1" applyBorder="1" applyAlignment="1">
      <alignment wrapText="1"/>
    </xf>
    <xf numFmtId="0" fontId="2" fillId="35" borderId="20" xfId="0" applyFont="1" applyFill="1" applyBorder="1" applyAlignment="1">
      <alignment wrapText="1"/>
    </xf>
    <xf numFmtId="2" fontId="2" fillId="35" borderId="21" xfId="0" applyNumberFormat="1" applyFont="1" applyFill="1" applyBorder="1" applyAlignment="1">
      <alignment wrapText="1"/>
    </xf>
    <xf numFmtId="2" fontId="0" fillId="3" borderId="26" xfId="0" applyNumberFormat="1" applyFill="1" applyBorder="1" applyAlignment="1">
      <alignment wrapText="1"/>
    </xf>
    <xf numFmtId="2" fontId="19" fillId="2" borderId="8" xfId="0" applyNumberFormat="1" applyFont="1" applyFill="1" applyBorder="1"/>
    <xf numFmtId="10" fontId="42" fillId="0" borderId="2" xfId="0" applyNumberFormat="1" applyFont="1" applyBorder="1" applyAlignment="1">
      <alignment horizontal="right"/>
    </xf>
    <xf numFmtId="2" fontId="4" fillId="35" borderId="21" xfId="0" applyNumberFormat="1" applyFont="1" applyFill="1" applyBorder="1" applyAlignment="1">
      <alignment wrapText="1"/>
    </xf>
    <xf numFmtId="2" fontId="35" fillId="3" borderId="52" xfId="0" applyNumberFormat="1" applyFont="1" applyFill="1" applyBorder="1"/>
    <xf numFmtId="2" fontId="39" fillId="3" borderId="8" xfId="0" applyNumberFormat="1" applyFont="1" applyFill="1" applyBorder="1"/>
    <xf numFmtId="2" fontId="35" fillId="3" borderId="55" xfId="0" applyNumberFormat="1" applyFont="1" applyFill="1" applyBorder="1"/>
    <xf numFmtId="2" fontId="35" fillId="3" borderId="25" xfId="0" applyNumberFormat="1" applyFont="1" applyFill="1" applyBorder="1"/>
    <xf numFmtId="2" fontId="2" fillId="35" borderId="34" xfId="0" applyNumberFormat="1" applyFont="1" applyFill="1" applyBorder="1" applyAlignment="1">
      <alignment wrapText="1"/>
    </xf>
    <xf numFmtId="2" fontId="0" fillId="3" borderId="25" xfId="0" applyNumberFormat="1" applyFill="1" applyBorder="1" applyAlignment="1">
      <alignment wrapText="1"/>
    </xf>
    <xf numFmtId="2" fontId="2" fillId="2" borderId="6" xfId="0" applyNumberFormat="1" applyFont="1" applyFill="1" applyBorder="1"/>
    <xf numFmtId="10" fontId="18" fillId="2" borderId="18" xfId="0" applyNumberFormat="1" applyFont="1" applyFill="1" applyBorder="1"/>
    <xf numFmtId="0" fontId="0" fillId="3" borderId="25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13" xfId="0" applyFill="1" applyBorder="1" applyAlignment="1">
      <alignment wrapText="1"/>
    </xf>
    <xf numFmtId="2" fontId="35" fillId="2" borderId="18" xfId="0" applyNumberFormat="1" applyFont="1" applyFill="1" applyBorder="1"/>
    <xf numFmtId="2" fontId="35" fillId="2" borderId="52" xfId="0" applyNumberFormat="1" applyFont="1" applyFill="1" applyBorder="1"/>
    <xf numFmtId="10" fontId="39" fillId="2" borderId="8" xfId="0" applyNumberFormat="1" applyFont="1" applyFill="1" applyBorder="1"/>
    <xf numFmtId="2" fontId="39" fillId="2" borderId="8" xfId="0" applyNumberFormat="1" applyFont="1" applyFill="1" applyBorder="1"/>
    <xf numFmtId="2" fontId="2" fillId="0" borderId="14" xfId="0" applyNumberFormat="1" applyFont="1" applyBorder="1"/>
    <xf numFmtId="2" fontId="44" fillId="3" borderId="2" xfId="0" applyNumberFormat="1" applyFont="1" applyFill="1" applyBorder="1"/>
    <xf numFmtId="2" fontId="4" fillId="35" borderId="61" xfId="0" applyNumberFormat="1" applyFont="1" applyFill="1" applyBorder="1" applyAlignment="1">
      <alignment wrapText="1"/>
    </xf>
    <xf numFmtId="2" fontId="0" fillId="3" borderId="62" xfId="0" applyNumberFormat="1" applyFill="1" applyBorder="1" applyAlignment="1">
      <alignment wrapText="1"/>
    </xf>
    <xf numFmtId="2" fontId="0" fillId="3" borderId="10" xfId="0" applyNumberFormat="1" applyFill="1" applyBorder="1" applyAlignment="1">
      <alignment wrapText="1"/>
    </xf>
    <xf numFmtId="0" fontId="4" fillId="35" borderId="69" xfId="0" applyFont="1" applyFill="1" applyBorder="1" applyAlignment="1">
      <alignment wrapText="1"/>
    </xf>
    <xf numFmtId="0" fontId="4" fillId="35" borderId="6" xfId="0" applyFont="1" applyFill="1" applyBorder="1" applyAlignment="1">
      <alignment wrapText="1"/>
    </xf>
    <xf numFmtId="2" fontId="2" fillId="0" borderId="33" xfId="0" applyNumberFormat="1" applyFont="1" applyBorder="1"/>
    <xf numFmtId="2" fontId="2" fillId="0" borderId="34" xfId="0" applyNumberFormat="1" applyFont="1" applyBorder="1"/>
    <xf numFmtId="2" fontId="2" fillId="0" borderId="42" xfId="0" applyNumberFormat="1" applyFont="1" applyBorder="1"/>
    <xf numFmtId="2" fontId="19" fillId="0" borderId="33" xfId="0" applyNumberFormat="1" applyFont="1" applyBorder="1"/>
    <xf numFmtId="2" fontId="19" fillId="0" borderId="14" xfId="0" applyNumberFormat="1" applyFont="1" applyBorder="1"/>
    <xf numFmtId="0" fontId="6" fillId="3" borderId="70" xfId="0" applyFont="1" applyFill="1" applyBorder="1" applyAlignment="1">
      <alignment horizontal="left" vertical="center"/>
    </xf>
    <xf numFmtId="2" fontId="38" fillId="0" borderId="28" xfId="0" applyNumberFormat="1" applyFont="1" applyBorder="1"/>
    <xf numFmtId="0" fontId="6" fillId="0" borderId="42" xfId="0" applyFont="1" applyBorder="1" applyAlignment="1">
      <alignment vertical="center"/>
    </xf>
    <xf numFmtId="2" fontId="19" fillId="2" borderId="28" xfId="0" applyNumberFormat="1" applyFont="1" applyFill="1" applyBorder="1"/>
    <xf numFmtId="2" fontId="19" fillId="2" borderId="38" xfId="0" applyNumberFormat="1" applyFont="1" applyFill="1" applyBorder="1"/>
    <xf numFmtId="2" fontId="5" fillId="2" borderId="28" xfId="0" applyNumberFormat="1" applyFont="1" applyFill="1" applyBorder="1"/>
    <xf numFmtId="10" fontId="9" fillId="2" borderId="38" xfId="0" applyNumberFormat="1" applyFont="1" applyFill="1" applyBorder="1" applyAlignment="1">
      <alignment vertical="center"/>
    </xf>
    <xf numFmtId="2" fontId="9" fillId="2" borderId="28" xfId="0" applyNumberFormat="1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2" fontId="0" fillId="0" borderId="14" xfId="0" applyNumberFormat="1" applyBorder="1"/>
    <xf numFmtId="2" fontId="18" fillId="0" borderId="28" xfId="0" applyNumberFormat="1" applyFont="1" applyBorder="1"/>
    <xf numFmtId="2" fontId="0" fillId="3" borderId="34" xfId="0" applyNumberFormat="1" applyFill="1" applyBorder="1"/>
    <xf numFmtId="2" fontId="0" fillId="3" borderId="55" xfId="0" applyNumberFormat="1" applyFill="1" applyBorder="1"/>
    <xf numFmtId="2" fontId="0" fillId="3" borderId="35" xfId="0" applyNumberFormat="1" applyFill="1" applyBorder="1"/>
    <xf numFmtId="2" fontId="0" fillId="0" borderId="13" xfId="0" applyNumberFormat="1" applyBorder="1"/>
    <xf numFmtId="2" fontId="0" fillId="0" borderId="6" xfId="0" applyNumberFormat="1" applyBorder="1"/>
    <xf numFmtId="2" fontId="4" fillId="35" borderId="59" xfId="0" applyNumberFormat="1" applyFont="1" applyFill="1" applyBorder="1" applyAlignment="1">
      <alignment wrapText="1"/>
    </xf>
    <xf numFmtId="2" fontId="39" fillId="3" borderId="40" xfId="0" applyNumberFormat="1" applyFont="1" applyFill="1" applyBorder="1"/>
    <xf numFmtId="2" fontId="35" fillId="0" borderId="39" xfId="0" applyNumberFormat="1" applyFont="1" applyBorder="1"/>
    <xf numFmtId="2" fontId="39" fillId="0" borderId="39" xfId="0" applyNumberFormat="1" applyFont="1" applyBorder="1"/>
    <xf numFmtId="2" fontId="35" fillId="3" borderId="6" xfId="0" applyNumberFormat="1" applyFont="1" applyFill="1" applyBorder="1"/>
    <xf numFmtId="0" fontId="0" fillId="3" borderId="20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3" borderId="22" xfId="0" applyFill="1" applyBorder="1" applyAlignment="1">
      <alignment wrapText="1"/>
    </xf>
    <xf numFmtId="0" fontId="36" fillId="0" borderId="1" xfId="0" applyFont="1" applyBorder="1" applyAlignment="1">
      <alignment horizontal="center" vertical="top" wrapText="1"/>
    </xf>
    <xf numFmtId="0" fontId="35" fillId="0" borderId="1" xfId="0" applyFont="1" applyBorder="1"/>
    <xf numFmtId="0" fontId="35" fillId="0" borderId="71" xfId="0" applyFont="1" applyBorder="1"/>
    <xf numFmtId="2" fontId="7" fillId="3" borderId="34" xfId="0" applyNumberFormat="1" applyFont="1" applyFill="1" applyBorder="1" applyAlignment="1">
      <alignment wrapText="1"/>
    </xf>
    <xf numFmtId="0" fontId="0" fillId="0" borderId="0" xfId="0" applyBorder="1"/>
    <xf numFmtId="0" fontId="4" fillId="0" borderId="32" xfId="0" applyFont="1" applyBorder="1" applyAlignment="1">
      <alignment horizontal="center" vertical="top" wrapText="1"/>
    </xf>
    <xf numFmtId="2" fontId="0" fillId="3" borderId="0" xfId="0" applyNumberFormat="1" applyFill="1" applyBorder="1"/>
    <xf numFmtId="0" fontId="3" fillId="0" borderId="7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 xr:uid="{00000000-0005-0000-0000-00001B000000}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30.28515625" customWidth="1"/>
    <col min="2" max="2" width="12.5703125" customWidth="1"/>
    <col min="3" max="3" width="14.140625" customWidth="1"/>
    <col min="4" max="4" width="13.5703125" customWidth="1"/>
    <col min="5" max="5" width="15.7109375" customWidth="1"/>
    <col min="6" max="6" width="9.42578125" customWidth="1"/>
    <col min="7" max="7" width="10.140625" customWidth="1"/>
    <col min="9" max="9" width="11.7109375" customWidth="1"/>
  </cols>
  <sheetData>
    <row r="1" spans="1:18" ht="15" customHeight="1" x14ac:dyDescent="0.25">
      <c r="A1" s="460" t="s">
        <v>80</v>
      </c>
      <c r="B1" s="461"/>
      <c r="C1" s="461"/>
      <c r="D1" s="461"/>
      <c r="E1" s="461"/>
      <c r="F1" s="461"/>
      <c r="G1" s="461"/>
      <c r="H1" s="461"/>
      <c r="I1" s="462"/>
      <c r="J1" s="167"/>
      <c r="K1" s="167"/>
      <c r="L1" s="167"/>
      <c r="M1" s="167"/>
      <c r="N1" s="167"/>
      <c r="O1" s="167"/>
      <c r="P1" s="167"/>
      <c r="Q1" s="167"/>
      <c r="R1" s="167"/>
    </row>
    <row r="2" spans="1:18" ht="15" customHeight="1" x14ac:dyDescent="0.25">
      <c r="A2" s="463"/>
      <c r="B2" s="464"/>
      <c r="C2" s="464"/>
      <c r="D2" s="464"/>
      <c r="E2" s="464"/>
      <c r="F2" s="464"/>
      <c r="G2" s="464"/>
      <c r="H2" s="464"/>
      <c r="I2" s="465"/>
      <c r="J2" s="168"/>
      <c r="K2" s="168"/>
      <c r="L2" s="168"/>
      <c r="M2" s="168"/>
      <c r="N2" s="168"/>
      <c r="O2" s="168"/>
      <c r="P2" s="168"/>
      <c r="Q2" s="168"/>
      <c r="R2" s="168"/>
    </row>
    <row r="3" spans="1:18" ht="47.25" x14ac:dyDescent="0.25">
      <c r="A3" s="458"/>
      <c r="B3" s="3" t="s">
        <v>49</v>
      </c>
      <c r="C3" s="3" t="s">
        <v>50</v>
      </c>
      <c r="D3" s="3" t="s">
        <v>51</v>
      </c>
      <c r="E3" s="3" t="s">
        <v>52</v>
      </c>
      <c r="F3" s="158" t="s">
        <v>12</v>
      </c>
      <c r="G3" s="4" t="s">
        <v>13</v>
      </c>
      <c r="H3" s="5" t="s">
        <v>14</v>
      </c>
      <c r="I3" s="6" t="s">
        <v>15</v>
      </c>
    </row>
    <row r="4" spans="1:18" ht="15.75" x14ac:dyDescent="0.25">
      <c r="A4" s="89" t="s">
        <v>63</v>
      </c>
      <c r="B4" s="98"/>
      <c r="C4" s="98"/>
      <c r="D4" s="98"/>
      <c r="E4" s="98"/>
      <c r="F4" s="98"/>
      <c r="G4" s="147"/>
      <c r="H4" s="147"/>
      <c r="I4" s="98"/>
    </row>
    <row r="5" spans="1:18" ht="16.5" thickBot="1" x14ac:dyDescent="0.3">
      <c r="A5" s="337" t="s">
        <v>72</v>
      </c>
      <c r="B5" s="156">
        <v>0</v>
      </c>
      <c r="C5" s="156">
        <v>29.42</v>
      </c>
      <c r="D5" s="156">
        <v>0</v>
      </c>
      <c r="E5" s="156">
        <v>0</v>
      </c>
      <c r="F5" s="156">
        <f>B5+C5+D5+E5</f>
        <v>29.42</v>
      </c>
      <c r="G5" s="360">
        <f>(F5-F6)/F6</f>
        <v>293.2</v>
      </c>
      <c r="H5" s="364">
        <f>F5/$F$76</f>
        <v>6.4675104327626223E-4</v>
      </c>
      <c r="I5" s="361">
        <f>F5-F6</f>
        <v>29.32</v>
      </c>
    </row>
    <row r="6" spans="1:18" ht="16.5" thickBot="1" x14ac:dyDescent="0.3">
      <c r="A6" s="300" t="s">
        <v>36</v>
      </c>
      <c r="B6" s="362">
        <v>0</v>
      </c>
      <c r="C6" s="459">
        <v>0.1</v>
      </c>
      <c r="D6" s="363">
        <v>0</v>
      </c>
      <c r="E6" s="363">
        <v>0</v>
      </c>
      <c r="F6" s="151">
        <f t="shared" ref="F6:F40" si="0">B6+C6+D6+E6</f>
        <v>0.1</v>
      </c>
      <c r="G6" s="359"/>
      <c r="H6" s="357"/>
      <c r="I6" s="358"/>
    </row>
    <row r="7" spans="1:18" ht="16.5" thickBot="1" x14ac:dyDescent="0.3">
      <c r="A7" s="37" t="s">
        <v>19</v>
      </c>
      <c r="B7" s="386">
        <v>608.83000000000004</v>
      </c>
      <c r="C7" s="390">
        <v>1228.3699999999999</v>
      </c>
      <c r="D7" s="387">
        <v>368.58</v>
      </c>
      <c r="E7" s="395">
        <v>130.65</v>
      </c>
      <c r="F7" s="148">
        <f>B7+C7+D7+E7</f>
        <v>2336.4299999999998</v>
      </c>
      <c r="G7" s="149">
        <f>(F7-F8)/F8</f>
        <v>0.56105431950290618</v>
      </c>
      <c r="H7" s="149">
        <f>F7/$F$76</f>
        <v>5.1362628825355444E-2</v>
      </c>
      <c r="I7" s="115">
        <f>F7-F8</f>
        <v>839.72999999999979</v>
      </c>
    </row>
    <row r="8" spans="1:18" ht="15.75" thickBot="1" x14ac:dyDescent="0.3">
      <c r="A8" s="100" t="s">
        <v>16</v>
      </c>
      <c r="B8" s="410">
        <v>530.29999999999995</v>
      </c>
      <c r="C8" s="411">
        <v>786.29</v>
      </c>
      <c r="D8" s="411">
        <v>52.95</v>
      </c>
      <c r="E8" s="412">
        <v>127.16</v>
      </c>
      <c r="F8" s="211">
        <f t="shared" si="0"/>
        <v>1496.7</v>
      </c>
      <c r="G8" s="154"/>
      <c r="H8" s="154"/>
      <c r="I8" s="142"/>
    </row>
    <row r="9" spans="1:18" ht="16.5" thickBot="1" x14ac:dyDescent="0.3">
      <c r="A9" s="37" t="s">
        <v>23</v>
      </c>
      <c r="B9" s="396">
        <v>12.7</v>
      </c>
      <c r="C9" s="392">
        <v>217.1</v>
      </c>
      <c r="D9" s="385">
        <v>0</v>
      </c>
      <c r="E9" s="392">
        <v>82.9</v>
      </c>
      <c r="F9" s="148">
        <f t="shared" si="0"/>
        <v>312.7</v>
      </c>
      <c r="G9" s="149">
        <f t="shared" ref="G9:G41" si="1">(F9-F10)/F10</f>
        <v>1.3273295623697525</v>
      </c>
      <c r="H9" s="149">
        <f>F9/$F$76</f>
        <v>6.8742029650743436E-3</v>
      </c>
      <c r="I9" s="115">
        <f>F9-F10</f>
        <v>178.33999999999997</v>
      </c>
    </row>
    <row r="10" spans="1:18" ht="15.75" thickBot="1" x14ac:dyDescent="0.3">
      <c r="A10" s="100" t="s">
        <v>16</v>
      </c>
      <c r="B10" s="391">
        <v>8.86</v>
      </c>
      <c r="C10" s="389">
        <v>96.06</v>
      </c>
      <c r="D10" s="398">
        <v>0</v>
      </c>
      <c r="E10" s="394">
        <v>29.44</v>
      </c>
      <c r="F10" s="371">
        <f t="shared" si="0"/>
        <v>134.36000000000001</v>
      </c>
      <c r="G10" s="154"/>
      <c r="H10" s="154"/>
      <c r="I10" s="142"/>
    </row>
    <row r="11" spans="1:18" ht="16.5" thickBot="1" x14ac:dyDescent="0.3">
      <c r="A11" s="37" t="s">
        <v>20</v>
      </c>
      <c r="B11" s="9">
        <v>229.51</v>
      </c>
      <c r="C11" s="32">
        <v>44.2</v>
      </c>
      <c r="D11" s="32">
        <v>0</v>
      </c>
      <c r="E11" s="32">
        <v>2.46</v>
      </c>
      <c r="F11" s="148">
        <f t="shared" si="0"/>
        <v>276.16999999999996</v>
      </c>
      <c r="G11" s="149">
        <f t="shared" si="1"/>
        <v>4.4990161949447507E-2</v>
      </c>
      <c r="H11" s="149">
        <f>F11/$F$76</f>
        <v>6.0711500891096302E-3</v>
      </c>
      <c r="I11" s="115">
        <f>F11-F12</f>
        <v>11.889999999999986</v>
      </c>
    </row>
    <row r="12" spans="1:18" ht="15.75" thickBot="1" x14ac:dyDescent="0.3">
      <c r="A12" s="100" t="s">
        <v>16</v>
      </c>
      <c r="B12" s="25">
        <v>219.31</v>
      </c>
      <c r="C12" s="25">
        <v>41.34</v>
      </c>
      <c r="D12" s="25">
        <v>0</v>
      </c>
      <c r="E12" s="25">
        <v>3.63</v>
      </c>
      <c r="F12" s="211">
        <f t="shared" si="0"/>
        <v>264.27999999999997</v>
      </c>
      <c r="G12" s="152"/>
      <c r="H12" s="152"/>
      <c r="I12" s="142"/>
    </row>
    <row r="13" spans="1:18" ht="16.5" thickBot="1" x14ac:dyDescent="0.3">
      <c r="A13" s="99" t="s">
        <v>70</v>
      </c>
      <c r="B13" s="18">
        <v>0</v>
      </c>
      <c r="C13" s="18">
        <v>104.26</v>
      </c>
      <c r="D13" s="18">
        <v>0</v>
      </c>
      <c r="E13" s="18">
        <v>0</v>
      </c>
      <c r="F13" s="148">
        <f t="shared" si="0"/>
        <v>104.26</v>
      </c>
      <c r="G13" s="150">
        <f t="shared" si="1"/>
        <v>0.54757310375538071</v>
      </c>
      <c r="H13" s="150">
        <f>F13/$F$76</f>
        <v>2.2919872118281137E-3</v>
      </c>
      <c r="I13" s="115">
        <f>F13-F14</f>
        <v>36.89</v>
      </c>
    </row>
    <row r="14" spans="1:18" ht="15.75" thickBot="1" x14ac:dyDescent="0.3">
      <c r="A14" s="100" t="s">
        <v>16</v>
      </c>
      <c r="B14" s="342">
        <v>0</v>
      </c>
      <c r="C14" s="60">
        <v>67.37</v>
      </c>
      <c r="D14" s="342">
        <v>0</v>
      </c>
      <c r="E14" s="25">
        <v>0</v>
      </c>
      <c r="F14" s="211">
        <f t="shared" si="0"/>
        <v>67.37</v>
      </c>
      <c r="G14" s="153"/>
      <c r="H14" s="153"/>
      <c r="I14" s="142"/>
    </row>
    <row r="15" spans="1:18" s="1" customFormat="1" ht="15.75" thickBot="1" x14ac:dyDescent="0.3">
      <c r="A15" s="201" t="s">
        <v>76</v>
      </c>
      <c r="B15" s="233">
        <v>1.27</v>
      </c>
      <c r="C15" s="223">
        <v>62.03</v>
      </c>
      <c r="D15" s="223">
        <v>0</v>
      </c>
      <c r="E15" s="223">
        <v>0</v>
      </c>
      <c r="F15" s="408">
        <f>B15+C15+D15+E15</f>
        <v>63.300000000000004</v>
      </c>
      <c r="G15" s="409">
        <f t="shared" ref="G15" si="2">(F15-F16)/F16</f>
        <v>52.644067796610173</v>
      </c>
      <c r="H15" s="409">
        <f>F15/$F$76</f>
        <v>1.3915479619098369E-3</v>
      </c>
      <c r="I15" s="165">
        <f>F15-F16</f>
        <v>62.120000000000005</v>
      </c>
    </row>
    <row r="16" spans="1:18" ht="15.75" thickBot="1" x14ac:dyDescent="0.3">
      <c r="A16" s="100" t="s">
        <v>16</v>
      </c>
      <c r="B16" s="133">
        <v>0</v>
      </c>
      <c r="C16" s="343">
        <v>1.18</v>
      </c>
      <c r="D16" s="65">
        <v>0</v>
      </c>
      <c r="E16" s="65">
        <v>0</v>
      </c>
      <c r="F16" s="211">
        <f>B16+C16+D16+E16</f>
        <v>1.18</v>
      </c>
      <c r="G16" s="153"/>
      <c r="H16" s="153"/>
      <c r="I16" s="142"/>
    </row>
    <row r="17" spans="1:9" ht="16.5" thickBot="1" x14ac:dyDescent="0.3">
      <c r="A17" s="37" t="s">
        <v>21</v>
      </c>
      <c r="B17" s="9">
        <v>55.65</v>
      </c>
      <c r="C17" s="32">
        <v>220.9</v>
      </c>
      <c r="D17" s="32">
        <v>4.54</v>
      </c>
      <c r="E17" s="32">
        <v>13.84</v>
      </c>
      <c r="F17" s="148">
        <f t="shared" si="0"/>
        <v>294.93</v>
      </c>
      <c r="G17" s="150">
        <f t="shared" si="1"/>
        <v>0.19934122239843835</v>
      </c>
      <c r="H17" s="149">
        <f>F17/$F$76</f>
        <v>6.4835583002538421E-3</v>
      </c>
      <c r="I17" s="115">
        <f>F17-F18</f>
        <v>49.019999999999982</v>
      </c>
    </row>
    <row r="18" spans="1:9" ht="15.75" thickBot="1" x14ac:dyDescent="0.3">
      <c r="A18" s="100" t="s">
        <v>16</v>
      </c>
      <c r="B18" s="25">
        <v>42.42</v>
      </c>
      <c r="C18" s="25">
        <v>183.11</v>
      </c>
      <c r="D18" s="25">
        <v>7.04</v>
      </c>
      <c r="E18" s="25">
        <v>13.34</v>
      </c>
      <c r="F18" s="211">
        <f t="shared" si="0"/>
        <v>245.91000000000003</v>
      </c>
      <c r="G18" s="154"/>
      <c r="H18" s="152"/>
      <c r="I18" s="142"/>
    </row>
    <row r="19" spans="1:9" ht="16.5" thickBot="1" x14ac:dyDescent="0.3">
      <c r="A19" s="37" t="s">
        <v>71</v>
      </c>
      <c r="B19" s="18">
        <v>6.38</v>
      </c>
      <c r="C19" s="18">
        <v>4.95</v>
      </c>
      <c r="D19" s="18">
        <v>0</v>
      </c>
      <c r="E19" s="18">
        <v>3.93</v>
      </c>
      <c r="F19" s="148">
        <f t="shared" si="0"/>
        <v>15.26</v>
      </c>
      <c r="G19" s="149">
        <f t="shared" si="1"/>
        <v>4.2260273972602738</v>
      </c>
      <c r="H19" s="149">
        <f>F19/$F$76</f>
        <v>3.35466380706858E-4</v>
      </c>
      <c r="I19" s="115">
        <f>F19-F20</f>
        <v>12.34</v>
      </c>
    </row>
    <row r="20" spans="1:9" ht="15.75" thickBot="1" x14ac:dyDescent="0.3">
      <c r="A20" s="100" t="s">
        <v>16</v>
      </c>
      <c r="B20" s="25">
        <v>2.12</v>
      </c>
      <c r="C20" s="25">
        <v>0</v>
      </c>
      <c r="D20" s="25">
        <v>0</v>
      </c>
      <c r="E20" s="25">
        <v>0.8</v>
      </c>
      <c r="F20" s="211">
        <f t="shared" si="0"/>
        <v>2.92</v>
      </c>
      <c r="G20" s="154"/>
      <c r="H20" s="154"/>
      <c r="I20" s="142"/>
    </row>
    <row r="21" spans="1:9" ht="16.5" thickBot="1" x14ac:dyDescent="0.3">
      <c r="A21" s="37" t="s">
        <v>56</v>
      </c>
      <c r="B21" s="110">
        <v>538.78</v>
      </c>
      <c r="C21" s="110">
        <v>614.79999999999995</v>
      </c>
      <c r="D21" s="111">
        <v>100.65</v>
      </c>
      <c r="E21" s="17">
        <v>24.49</v>
      </c>
      <c r="F21" s="148">
        <f>B21+C21+D21+E21</f>
        <v>1278.72</v>
      </c>
      <c r="G21" s="149">
        <f t="shared" si="1"/>
        <v>0.2883569096844395</v>
      </c>
      <c r="H21" s="149">
        <f>F21/$F$76</f>
        <v>2.8110587833386203E-2</v>
      </c>
      <c r="I21" s="115">
        <f>F21-F22</f>
        <v>286.19999999999993</v>
      </c>
    </row>
    <row r="22" spans="1:9" ht="16.5" thickBot="1" x14ac:dyDescent="0.3">
      <c r="A22" s="100" t="s">
        <v>16</v>
      </c>
      <c r="B22" s="125">
        <v>780.39</v>
      </c>
      <c r="C22" s="125">
        <v>193.81</v>
      </c>
      <c r="D22" s="200">
        <v>0</v>
      </c>
      <c r="E22" s="125">
        <v>18.32</v>
      </c>
      <c r="F22" s="211">
        <f>B22+C22+D22+E22</f>
        <v>992.5200000000001</v>
      </c>
      <c r="G22" s="154"/>
      <c r="H22" s="154"/>
      <c r="I22" s="142"/>
    </row>
    <row r="23" spans="1:9" ht="16.5" thickBot="1" x14ac:dyDescent="0.3">
      <c r="A23" s="37" t="s">
        <v>57</v>
      </c>
      <c r="B23" s="32">
        <v>967.82</v>
      </c>
      <c r="C23" s="32">
        <v>1291.82</v>
      </c>
      <c r="D23" s="32">
        <v>7.53</v>
      </c>
      <c r="E23" s="32">
        <v>172.64</v>
      </c>
      <c r="F23" s="148">
        <f t="shared" si="0"/>
        <v>2439.81</v>
      </c>
      <c r="G23" s="149">
        <f t="shared" si="1"/>
        <v>0.20647691196977649</v>
      </c>
      <c r="H23" s="149">
        <f>F23/$F$76</f>
        <v>5.3635270662673602E-2</v>
      </c>
      <c r="I23" s="115">
        <f>F23-F24</f>
        <v>417.55000000000018</v>
      </c>
    </row>
    <row r="24" spans="1:9" ht="15.75" thickBot="1" x14ac:dyDescent="0.3">
      <c r="A24" s="100" t="s">
        <v>16</v>
      </c>
      <c r="B24" s="25">
        <v>1080.5999999999999</v>
      </c>
      <c r="C24" s="25">
        <v>730.35</v>
      </c>
      <c r="D24" s="25">
        <v>37.869999999999997</v>
      </c>
      <c r="E24" s="25">
        <v>173.44</v>
      </c>
      <c r="F24" s="211">
        <f t="shared" si="0"/>
        <v>2022.2599999999998</v>
      </c>
      <c r="G24" s="154"/>
      <c r="H24" s="154"/>
      <c r="I24" s="142"/>
    </row>
    <row r="25" spans="1:9" ht="16.5" thickBot="1" x14ac:dyDescent="0.3">
      <c r="A25" s="37" t="s">
        <v>58</v>
      </c>
      <c r="B25" s="18">
        <v>138.08000000000001</v>
      </c>
      <c r="C25" s="18">
        <v>604.91</v>
      </c>
      <c r="D25" s="18">
        <v>56.92</v>
      </c>
      <c r="E25" s="18">
        <v>3.77</v>
      </c>
      <c r="F25" s="148">
        <f t="shared" si="0"/>
        <v>803.68</v>
      </c>
      <c r="G25" s="149">
        <f t="shared" si="1"/>
        <v>0.19789539580569673</v>
      </c>
      <c r="H25" s="149">
        <f>F25/$F$76</f>
        <v>1.7667602938826184E-2</v>
      </c>
      <c r="I25" s="115">
        <f>F25-F26</f>
        <v>132.76999999999998</v>
      </c>
    </row>
    <row r="26" spans="1:9" ht="15.75" thickBot="1" x14ac:dyDescent="0.3">
      <c r="A26" s="100" t="s">
        <v>16</v>
      </c>
      <c r="B26" s="25">
        <v>123.53</v>
      </c>
      <c r="C26" s="25">
        <v>457.54</v>
      </c>
      <c r="D26" s="25">
        <v>86.3</v>
      </c>
      <c r="E26" s="25">
        <v>3.54</v>
      </c>
      <c r="F26" s="211">
        <f t="shared" si="0"/>
        <v>670.91</v>
      </c>
      <c r="G26" s="154"/>
      <c r="H26" s="154"/>
      <c r="I26" s="142"/>
    </row>
    <row r="27" spans="1:9" ht="16.5" thickBot="1" x14ac:dyDescent="0.3">
      <c r="A27" s="37" t="s">
        <v>55</v>
      </c>
      <c r="B27" s="18">
        <v>34.29</v>
      </c>
      <c r="C27" s="18">
        <v>26.47</v>
      </c>
      <c r="D27" s="18">
        <v>0</v>
      </c>
      <c r="E27" s="18">
        <v>0</v>
      </c>
      <c r="F27" s="148">
        <f t="shared" si="0"/>
        <v>60.76</v>
      </c>
      <c r="G27" s="149">
        <f t="shared" si="1"/>
        <v>1.4034810126582276</v>
      </c>
      <c r="H27" s="149">
        <f>F27/$F$76</f>
        <v>1.3357101763924436E-3</v>
      </c>
      <c r="I27" s="115">
        <f>F27-F28</f>
        <v>35.479999999999997</v>
      </c>
    </row>
    <row r="28" spans="1:9" ht="15.75" thickBot="1" x14ac:dyDescent="0.3">
      <c r="A28" s="100" t="s">
        <v>16</v>
      </c>
      <c r="B28" s="25">
        <v>20.07</v>
      </c>
      <c r="C28" s="25">
        <v>5.21</v>
      </c>
      <c r="D28" s="25">
        <v>0</v>
      </c>
      <c r="E28" s="25">
        <v>0</v>
      </c>
      <c r="F28" s="211">
        <f t="shared" si="0"/>
        <v>25.28</v>
      </c>
      <c r="G28" s="154"/>
      <c r="H28" s="154"/>
      <c r="I28" s="142"/>
    </row>
    <row r="29" spans="1:9" ht="16.5" thickBot="1" x14ac:dyDescent="0.3">
      <c r="A29" s="37" t="s">
        <v>77</v>
      </c>
      <c r="B29" s="18">
        <v>18.61</v>
      </c>
      <c r="C29" s="18">
        <v>180.21</v>
      </c>
      <c r="D29" s="18">
        <v>0</v>
      </c>
      <c r="E29" s="18">
        <v>1.41</v>
      </c>
      <c r="F29" s="148">
        <f t="shared" si="0"/>
        <v>200.23</v>
      </c>
      <c r="G29" s="149">
        <f t="shared" si="1"/>
        <v>0.68133344529347539</v>
      </c>
      <c r="H29" s="149">
        <f>F29/$F$76</f>
        <v>4.4017322024203255E-3</v>
      </c>
      <c r="I29" s="115">
        <f>F29-F30</f>
        <v>81.139999999999986</v>
      </c>
    </row>
    <row r="30" spans="1:9" ht="15.75" thickBot="1" x14ac:dyDescent="0.3">
      <c r="A30" s="100" t="s">
        <v>16</v>
      </c>
      <c r="B30" s="25">
        <v>18.18</v>
      </c>
      <c r="C30" s="25">
        <v>100.91</v>
      </c>
      <c r="D30" s="25">
        <v>0</v>
      </c>
      <c r="E30" s="25">
        <v>0</v>
      </c>
      <c r="F30" s="211">
        <f t="shared" si="0"/>
        <v>119.09</v>
      </c>
      <c r="G30" s="154"/>
      <c r="H30" s="154"/>
      <c r="I30" s="142"/>
    </row>
    <row r="31" spans="1:9" ht="16.5" thickBot="1" x14ac:dyDescent="0.3">
      <c r="A31" s="37" t="s">
        <v>25</v>
      </c>
      <c r="B31" s="18">
        <v>2.71</v>
      </c>
      <c r="C31" s="18">
        <v>78.58</v>
      </c>
      <c r="D31" s="18">
        <v>0</v>
      </c>
      <c r="E31" s="18">
        <v>0</v>
      </c>
      <c r="F31" s="148">
        <f t="shared" si="0"/>
        <v>81.289999999999992</v>
      </c>
      <c r="G31" s="149">
        <f t="shared" si="1"/>
        <v>3.8531343283582085</v>
      </c>
      <c r="H31" s="149">
        <f>F31/$F$76</f>
        <v>1.7870289703578299E-3</v>
      </c>
      <c r="I31" s="115">
        <f>F31-F32</f>
        <v>64.539999999999992</v>
      </c>
    </row>
    <row r="32" spans="1:9" ht="15.75" thickBot="1" x14ac:dyDescent="0.3">
      <c r="A32" s="100" t="s">
        <v>16</v>
      </c>
      <c r="B32" s="25">
        <v>10.96</v>
      </c>
      <c r="C32" s="25">
        <v>5.79</v>
      </c>
      <c r="D32" s="25">
        <v>0</v>
      </c>
      <c r="E32" s="25">
        <v>0</v>
      </c>
      <c r="F32" s="211">
        <f t="shared" si="0"/>
        <v>16.75</v>
      </c>
      <c r="G32" s="152"/>
      <c r="H32" s="152"/>
      <c r="I32" s="142"/>
    </row>
    <row r="33" spans="1:35" ht="16.5" thickBot="1" x14ac:dyDescent="0.3">
      <c r="A33" s="37" t="s">
        <v>59</v>
      </c>
      <c r="B33" s="367">
        <v>1634.26</v>
      </c>
      <c r="C33" s="401">
        <v>2104.3200000000002</v>
      </c>
      <c r="D33" s="370">
        <v>2183.0300000000002</v>
      </c>
      <c r="E33" s="369">
        <v>4.37</v>
      </c>
      <c r="F33" s="148">
        <f t="shared" si="0"/>
        <v>5925.9800000000005</v>
      </c>
      <c r="G33" s="149">
        <f t="shared" si="1"/>
        <v>0.11100112300357516</v>
      </c>
      <c r="H33" s="150">
        <f>F33/$F$76</f>
        <v>0.1302730709528982</v>
      </c>
      <c r="I33" s="115">
        <f>F33-F34</f>
        <v>592.06999999999971</v>
      </c>
    </row>
    <row r="34" spans="1:35" ht="15.75" thickBot="1" x14ac:dyDescent="0.3">
      <c r="A34" s="100" t="s">
        <v>16</v>
      </c>
      <c r="B34" s="420">
        <v>1493.5</v>
      </c>
      <c r="C34" s="398">
        <v>3356.11</v>
      </c>
      <c r="D34" s="421">
        <v>479.49</v>
      </c>
      <c r="E34" s="421">
        <v>4.8099999999999996</v>
      </c>
      <c r="F34" s="151">
        <f t="shared" si="0"/>
        <v>5333.9100000000008</v>
      </c>
      <c r="G34" s="154"/>
      <c r="H34" s="154"/>
      <c r="I34" s="142"/>
    </row>
    <row r="35" spans="1:35" s="1" customFormat="1" ht="16.5" thickBot="1" x14ac:dyDescent="0.3">
      <c r="A35" s="37" t="s">
        <v>28</v>
      </c>
      <c r="B35" s="127">
        <v>2338.63</v>
      </c>
      <c r="C35" s="127">
        <v>4586.26</v>
      </c>
      <c r="D35" s="127">
        <v>1312.72</v>
      </c>
      <c r="E35" s="161">
        <v>12.47</v>
      </c>
      <c r="F35" s="148">
        <f t="shared" si="0"/>
        <v>8250.08</v>
      </c>
      <c r="G35" s="162">
        <f t="shared" si="1"/>
        <v>0.17717529182962674</v>
      </c>
      <c r="H35" s="163">
        <f>F35/$F$76</f>
        <v>0.18136464470131289</v>
      </c>
      <c r="I35" s="164">
        <f>F35-F36</f>
        <v>1241.7100000000009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1" customFormat="1" ht="15.75" thickBot="1" x14ac:dyDescent="0.3">
      <c r="A36" s="100" t="s">
        <v>16</v>
      </c>
      <c r="B36" s="60">
        <v>2142.31</v>
      </c>
      <c r="C36" s="60">
        <v>3972.52</v>
      </c>
      <c r="D36" s="60">
        <v>881.06</v>
      </c>
      <c r="E36" s="60">
        <v>12.48</v>
      </c>
      <c r="F36" s="211">
        <f t="shared" si="0"/>
        <v>7008.369999999999</v>
      </c>
      <c r="G36" s="154"/>
      <c r="H36" s="154"/>
      <c r="I36" s="142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1" customFormat="1" ht="16.5" thickBot="1" x14ac:dyDescent="0.3">
      <c r="A37" s="37" t="s">
        <v>30</v>
      </c>
      <c r="B37" s="126">
        <v>1526.96</v>
      </c>
      <c r="C37" s="126">
        <v>2333.8000000000002</v>
      </c>
      <c r="D37" s="126">
        <v>98.73</v>
      </c>
      <c r="E37" s="126">
        <v>5.89</v>
      </c>
      <c r="F37" s="148">
        <f t="shared" si="0"/>
        <v>3965.38</v>
      </c>
      <c r="G37" s="162">
        <f t="shared" si="1"/>
        <v>0.1070357735107399</v>
      </c>
      <c r="H37" s="166">
        <f>F37/$F$76</f>
        <v>8.7172455879905672E-2</v>
      </c>
      <c r="I37" s="165">
        <f>F37-F38</f>
        <v>383.40000000000009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1" customFormat="1" ht="15.75" thickBot="1" x14ac:dyDescent="0.3">
      <c r="A38" s="100" t="s">
        <v>16</v>
      </c>
      <c r="B38" s="60">
        <v>1407.47</v>
      </c>
      <c r="C38" s="60">
        <v>2139.11</v>
      </c>
      <c r="D38" s="60">
        <v>29.82</v>
      </c>
      <c r="E38" s="60">
        <v>5.58</v>
      </c>
      <c r="F38" s="211">
        <f t="shared" si="0"/>
        <v>3581.98</v>
      </c>
      <c r="G38" s="152"/>
      <c r="H38" s="154"/>
      <c r="I38" s="142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6.5" thickBot="1" x14ac:dyDescent="0.3">
      <c r="A39" s="37" t="s">
        <v>60</v>
      </c>
      <c r="B39" s="126">
        <v>0.1</v>
      </c>
      <c r="C39" s="126">
        <v>0</v>
      </c>
      <c r="D39" s="126">
        <v>0</v>
      </c>
      <c r="E39" s="126">
        <v>0</v>
      </c>
      <c r="F39" s="148">
        <f t="shared" si="0"/>
        <v>0.1</v>
      </c>
      <c r="G39" s="149">
        <f t="shared" si="1"/>
        <v>0.42857142857142849</v>
      </c>
      <c r="H39" s="149">
        <f>F39/$F$76</f>
        <v>2.198338012495793E-6</v>
      </c>
      <c r="I39" s="115">
        <f>F39-F40</f>
        <v>0.03</v>
      </c>
    </row>
    <row r="40" spans="1:35" ht="15.75" thickBot="1" x14ac:dyDescent="0.3">
      <c r="A40" s="100" t="s">
        <v>16</v>
      </c>
      <c r="B40" s="60">
        <v>7.0000000000000007E-2</v>
      </c>
      <c r="C40" s="60">
        <v>0</v>
      </c>
      <c r="D40" s="60">
        <v>0</v>
      </c>
      <c r="E40" s="60">
        <v>0</v>
      </c>
      <c r="F40" s="211">
        <f t="shared" si="0"/>
        <v>7.0000000000000007E-2</v>
      </c>
      <c r="G40" s="152"/>
      <c r="H40" s="154"/>
      <c r="I40" s="142"/>
    </row>
    <row r="41" spans="1:35" ht="16.5" thickBot="1" x14ac:dyDescent="0.3">
      <c r="A41" s="37" t="s">
        <v>18</v>
      </c>
      <c r="B41" s="126">
        <v>86.32</v>
      </c>
      <c r="C41" s="126">
        <v>565.96</v>
      </c>
      <c r="D41" s="126">
        <v>366.63</v>
      </c>
      <c r="E41" s="126">
        <v>51.46</v>
      </c>
      <c r="F41" s="148">
        <f>B41+C41+D41+E41</f>
        <v>1070.3699999999999</v>
      </c>
      <c r="G41" s="149">
        <f t="shared" si="1"/>
        <v>0.36860207904461106</v>
      </c>
      <c r="H41" s="149">
        <f>F41/$F$76</f>
        <v>2.3530350584351215E-2</v>
      </c>
      <c r="I41" s="115">
        <f>F41-F42</f>
        <v>288.27999999999986</v>
      </c>
    </row>
    <row r="42" spans="1:35" ht="15.75" thickBot="1" x14ac:dyDescent="0.3">
      <c r="A42" s="100" t="s">
        <v>16</v>
      </c>
      <c r="B42" s="60">
        <v>73.37</v>
      </c>
      <c r="C42" s="60">
        <v>373.17</v>
      </c>
      <c r="D42" s="60">
        <v>290.79000000000002</v>
      </c>
      <c r="E42" s="60">
        <v>44.76</v>
      </c>
      <c r="F42" s="237">
        <f>B42+C42+D42+E42</f>
        <v>782.09</v>
      </c>
      <c r="G42" s="153"/>
      <c r="H42" s="154"/>
      <c r="I42" s="142"/>
    </row>
    <row r="43" spans="1:35" ht="15.75" thickBot="1" x14ac:dyDescent="0.3">
      <c r="A43" s="201" t="s">
        <v>61</v>
      </c>
      <c r="B43" s="223">
        <v>202.54</v>
      </c>
      <c r="C43" s="228">
        <v>152.93</v>
      </c>
      <c r="D43" s="228">
        <v>0</v>
      </c>
      <c r="E43" s="228">
        <v>2.46</v>
      </c>
      <c r="F43" s="238">
        <f t="shared" ref="F43:F54" si="3">B43+C43+D43+E43</f>
        <v>357.93</v>
      </c>
      <c r="G43" s="162">
        <f t="shared" ref="G43" si="4">(F43-F44)/F44</f>
        <v>0.25593880487034631</v>
      </c>
      <c r="H43" s="239">
        <f>F43/$F$76</f>
        <v>7.8685112481261914E-3</v>
      </c>
      <c r="I43" s="165">
        <f>F43-F44</f>
        <v>72.94</v>
      </c>
    </row>
    <row r="44" spans="1:35" ht="15.75" thickBot="1" x14ac:dyDescent="0.3">
      <c r="A44" s="143" t="s">
        <v>16</v>
      </c>
      <c r="B44" s="341">
        <v>172.5</v>
      </c>
      <c r="C44" s="61">
        <v>110.56</v>
      </c>
      <c r="D44" s="61">
        <v>0</v>
      </c>
      <c r="E44" s="61">
        <v>1.93</v>
      </c>
      <c r="F44" s="151">
        <f t="shared" si="3"/>
        <v>284.99</v>
      </c>
      <c r="G44" s="154"/>
      <c r="H44" s="220"/>
      <c r="I44" s="225"/>
    </row>
    <row r="45" spans="1:35" ht="15.75" thickBot="1" x14ac:dyDescent="0.3">
      <c r="A45" s="221" t="s">
        <v>24</v>
      </c>
      <c r="B45" s="222">
        <v>175.82</v>
      </c>
      <c r="C45" s="223">
        <v>337.61</v>
      </c>
      <c r="D45" s="223">
        <v>0</v>
      </c>
      <c r="E45" s="223">
        <v>0.87</v>
      </c>
      <c r="F45" s="148">
        <f t="shared" si="3"/>
        <v>514.30000000000007</v>
      </c>
      <c r="G45" s="162">
        <f t="shared" ref="G45" si="5">(F45-F46)/F46</f>
        <v>8.6304494761743983E-2</v>
      </c>
      <c r="H45" s="162">
        <f>F45/$F$76</f>
        <v>1.1306052398265863E-2</v>
      </c>
      <c r="I45" s="165">
        <f>F45-F46</f>
        <v>40.86000000000007</v>
      </c>
      <c r="J45" s="457"/>
    </row>
    <row r="46" spans="1:35" ht="15.75" thickBot="1" x14ac:dyDescent="0.3">
      <c r="A46" s="100" t="s">
        <v>16</v>
      </c>
      <c r="B46" s="133">
        <v>99.1</v>
      </c>
      <c r="C46" s="65">
        <v>373.54</v>
      </c>
      <c r="D46" s="65">
        <v>0</v>
      </c>
      <c r="E46" s="65">
        <v>0.8</v>
      </c>
      <c r="F46" s="211">
        <f t="shared" si="3"/>
        <v>473.44</v>
      </c>
      <c r="G46" s="152"/>
      <c r="H46" s="152"/>
      <c r="I46" s="219"/>
    </row>
    <row r="47" spans="1:35" ht="15.75" thickBot="1" x14ac:dyDescent="0.3">
      <c r="A47" s="201" t="s">
        <v>62</v>
      </c>
      <c r="B47" s="233">
        <v>0.11</v>
      </c>
      <c r="C47" s="399">
        <v>0</v>
      </c>
      <c r="D47" s="399">
        <v>0</v>
      </c>
      <c r="E47" s="399">
        <v>0.68</v>
      </c>
      <c r="F47" s="146">
        <f t="shared" si="3"/>
        <v>0.79</v>
      </c>
      <c r="G47" s="162">
        <f t="shared" ref="G47" si="6">(F47-F48)/F48</f>
        <v>4.6428571428571423</v>
      </c>
      <c r="H47" s="162">
        <f>F47/$F$76</f>
        <v>1.7366870298716763E-5</v>
      </c>
      <c r="I47" s="165">
        <f>F47-F48</f>
        <v>0.65</v>
      </c>
    </row>
    <row r="48" spans="1:35" ht="15.75" thickBot="1" x14ac:dyDescent="0.3">
      <c r="A48" s="100" t="s">
        <v>16</v>
      </c>
      <c r="B48" s="133">
        <v>0.01</v>
      </c>
      <c r="C48" s="76">
        <v>0</v>
      </c>
      <c r="D48" s="76">
        <v>0</v>
      </c>
      <c r="E48" s="65">
        <v>0.13</v>
      </c>
      <c r="F48" s="237">
        <f t="shared" si="3"/>
        <v>0.14000000000000001</v>
      </c>
      <c r="G48" s="235"/>
      <c r="H48" s="235"/>
      <c r="I48" s="142"/>
    </row>
    <row r="49" spans="1:9" ht="15.75" thickBot="1" x14ac:dyDescent="0.3">
      <c r="A49" s="201" t="s">
        <v>17</v>
      </c>
      <c r="B49" s="223">
        <v>442.71</v>
      </c>
      <c r="C49" s="223">
        <v>188.59</v>
      </c>
      <c r="D49" s="223">
        <v>0</v>
      </c>
      <c r="E49" s="228">
        <v>169.2</v>
      </c>
      <c r="F49" s="238">
        <f t="shared" si="3"/>
        <v>800.5</v>
      </c>
      <c r="G49" s="240">
        <f t="shared" ref="G49" si="7">(F49-F50)/F50</f>
        <v>0.44661703050455398</v>
      </c>
      <c r="H49" s="166">
        <f>F49/$F$76</f>
        <v>1.759769579002882E-2</v>
      </c>
      <c r="I49" s="165">
        <f>F49-F50</f>
        <v>247.14</v>
      </c>
    </row>
    <row r="50" spans="1:9" ht="15.75" thickBot="1" x14ac:dyDescent="0.3">
      <c r="A50" s="100" t="s">
        <v>16</v>
      </c>
      <c r="B50" s="65">
        <v>257.8</v>
      </c>
      <c r="C50" s="65">
        <v>146.44999999999999</v>
      </c>
      <c r="D50" s="65">
        <v>0</v>
      </c>
      <c r="E50" s="65">
        <v>149.11000000000001</v>
      </c>
      <c r="F50" s="237">
        <f t="shared" si="3"/>
        <v>553.36</v>
      </c>
      <c r="G50" s="154"/>
      <c r="H50" s="154"/>
      <c r="I50" s="142"/>
    </row>
    <row r="51" spans="1:9" ht="15.75" thickBot="1" x14ac:dyDescent="0.3">
      <c r="A51" s="201" t="s">
        <v>29</v>
      </c>
      <c r="B51" s="396">
        <v>1057.69</v>
      </c>
      <c r="C51" s="390">
        <v>3239.45</v>
      </c>
      <c r="D51" s="397">
        <v>1072.52</v>
      </c>
      <c r="E51" s="393">
        <v>7.85</v>
      </c>
      <c r="F51" s="238">
        <f t="shared" si="3"/>
        <v>5377.51</v>
      </c>
      <c r="G51" s="162">
        <f t="shared" ref="G51" si="8">(F51-F52)/F52</f>
        <v>-4.2130163180460457E-2</v>
      </c>
      <c r="H51" s="166">
        <f>F51/$F$76</f>
        <v>0.11821584645576251</v>
      </c>
      <c r="I51" s="165">
        <f>F51-F52</f>
        <v>-236.52000000000044</v>
      </c>
    </row>
    <row r="52" spans="1:9" ht="15.75" thickBot="1" x14ac:dyDescent="0.3">
      <c r="A52" s="100" t="s">
        <v>16</v>
      </c>
      <c r="B52" s="450">
        <v>1016</v>
      </c>
      <c r="C52" s="451">
        <v>3313.01</v>
      </c>
      <c r="D52" s="451">
        <v>1276.97</v>
      </c>
      <c r="E52" s="452">
        <v>8.0500000000000007</v>
      </c>
      <c r="F52" s="237">
        <f t="shared" si="3"/>
        <v>5614.0300000000007</v>
      </c>
      <c r="G52" s="154"/>
      <c r="H52" s="154"/>
      <c r="I52" s="142"/>
    </row>
    <row r="53" spans="1:9" ht="15.75" thickBot="1" x14ac:dyDescent="0.3">
      <c r="A53" s="201" t="s">
        <v>22</v>
      </c>
      <c r="B53" s="228">
        <v>93.82</v>
      </c>
      <c r="C53" s="228">
        <v>40.97</v>
      </c>
      <c r="D53" s="228">
        <v>0</v>
      </c>
      <c r="E53" s="399">
        <v>0.2</v>
      </c>
      <c r="F53" s="238">
        <f t="shared" si="3"/>
        <v>134.98999999999998</v>
      </c>
      <c r="G53" s="162">
        <f t="shared" ref="G53" si="9">(F53-F54)/F54</f>
        <v>0.3395851940061525</v>
      </c>
      <c r="H53" s="166">
        <f>F53/$F$76</f>
        <v>2.9675364830680701E-3</v>
      </c>
      <c r="I53" s="165">
        <f>F53-F54</f>
        <v>34.219999999999985</v>
      </c>
    </row>
    <row r="54" spans="1:9" ht="15.75" thickBot="1" x14ac:dyDescent="0.3">
      <c r="A54" s="100" t="s">
        <v>16</v>
      </c>
      <c r="B54" s="65">
        <v>76.75</v>
      </c>
      <c r="C54" s="65">
        <v>23.86</v>
      </c>
      <c r="D54" s="65">
        <v>0</v>
      </c>
      <c r="E54" s="65">
        <v>0.16</v>
      </c>
      <c r="F54" s="237">
        <f t="shared" si="3"/>
        <v>100.77</v>
      </c>
      <c r="G54" s="152"/>
      <c r="H54" s="154"/>
      <c r="I54" s="142"/>
    </row>
    <row r="55" spans="1:9" ht="15.75" x14ac:dyDescent="0.25">
      <c r="A55" s="101" t="s">
        <v>66</v>
      </c>
      <c r="B55" s="234">
        <f>SUM(B5,B7,B9,B11,B13,B15,B17,B19,B21,B23,B25,B27,B29,B31,B33,B35,B37,B39,B41,B43,B45,B47,B49,B51,B53)</f>
        <v>10173.590000000002</v>
      </c>
      <c r="C55" s="234">
        <f t="shared" ref="C55:F55" si="10">SUM(C5,C7,C9,C11,C13,C15,C17,C19,C21,C23,C25,C27,C29,C31,C33,C35,C37,C39,C41,C43,C45,C47,C49,C51,C53)</f>
        <v>18257.910000000003</v>
      </c>
      <c r="D55" s="234">
        <f t="shared" si="10"/>
        <v>5571.85</v>
      </c>
      <c r="E55" s="234">
        <f t="shared" si="10"/>
        <v>691.54000000000008</v>
      </c>
      <c r="F55" s="234">
        <f t="shared" si="10"/>
        <v>34694.89</v>
      </c>
      <c r="G55" s="236">
        <f>(F55-F56)/F56</f>
        <v>0.16454020067949338</v>
      </c>
      <c r="H55" s="155">
        <f>F55/$F$76</f>
        <v>0.76271095526360155</v>
      </c>
      <c r="I55" s="115">
        <f>F55-F56</f>
        <v>4902.1099999999969</v>
      </c>
    </row>
    <row r="56" spans="1:9" x14ac:dyDescent="0.25">
      <c r="A56" s="100" t="s">
        <v>26</v>
      </c>
      <c r="B56" s="140">
        <f>SUM(B6,B8,B10,B12,B14,B16,B18,B20,B22,B24,B26,B28,B30,B32,B34,B36,B38,B40,B42,B44,B46,B48,B50,B52,B54)</f>
        <v>9575.619999999999</v>
      </c>
      <c r="C56" s="140">
        <f t="shared" ref="C56:F56" si="11">SUM(C6,C8,C10,C12,C14,C16,C18,C20,C22,C24,C26,C28,C30,C32,C34,C36,C38,C40,C42,C44,C46,C48,C50,C52,C54)</f>
        <v>16477.390000000003</v>
      </c>
      <c r="D56" s="140">
        <f t="shared" si="11"/>
        <v>3142.29</v>
      </c>
      <c r="E56" s="140">
        <f t="shared" si="11"/>
        <v>597.4799999999999</v>
      </c>
      <c r="F56" s="140">
        <f t="shared" si="11"/>
        <v>29792.780000000002</v>
      </c>
      <c r="G56" s="105"/>
      <c r="H56" s="105"/>
      <c r="I56" s="109"/>
    </row>
    <row r="57" spans="1:9" ht="15.75" x14ac:dyDescent="0.25">
      <c r="A57" s="101" t="s">
        <v>27</v>
      </c>
      <c r="B57" s="113">
        <f>(B55-B56)/B56</f>
        <v>6.2447131360685054E-2</v>
      </c>
      <c r="C57" s="113">
        <f t="shared" ref="C57:F57" si="12">(C55-C56)/C56</f>
        <v>0.10805837575004294</v>
      </c>
      <c r="D57" s="113">
        <f t="shared" si="12"/>
        <v>0.77318134226949153</v>
      </c>
      <c r="E57" s="113">
        <f t="shared" si="12"/>
        <v>0.15742786369418255</v>
      </c>
      <c r="F57" s="113">
        <f t="shared" si="12"/>
        <v>0.16454020067949338</v>
      </c>
      <c r="G57" s="105"/>
      <c r="H57" s="105"/>
      <c r="I57" s="109"/>
    </row>
    <row r="58" spans="1:9" ht="15.75" x14ac:dyDescent="0.25">
      <c r="A58" s="89" t="s">
        <v>31</v>
      </c>
      <c r="B58" s="98"/>
      <c r="C58" s="98"/>
      <c r="D58" s="98"/>
      <c r="E58" s="98"/>
      <c r="F58" s="98"/>
      <c r="G58" s="105"/>
      <c r="H58" s="105"/>
      <c r="I58" s="109"/>
    </row>
    <row r="59" spans="1:9" ht="16.5" thickBot="1" x14ac:dyDescent="0.3">
      <c r="A59" s="103" t="s">
        <v>69</v>
      </c>
      <c r="B59" s="144">
        <v>198.31</v>
      </c>
      <c r="C59" s="144">
        <v>225.12</v>
      </c>
      <c r="D59" s="144">
        <v>0</v>
      </c>
      <c r="E59" s="144">
        <v>0</v>
      </c>
      <c r="F59" s="156">
        <f>B59+C59+D59+E59</f>
        <v>423.43</v>
      </c>
      <c r="G59" s="157">
        <f t="shared" ref="G59" si="13">(F59-F60)/F60</f>
        <v>0.83804314797933754</v>
      </c>
      <c r="H59" s="157">
        <f>F59/$F$76</f>
        <v>9.3084226463109355E-3</v>
      </c>
      <c r="I59" s="115">
        <f>F59-F60</f>
        <v>193.06</v>
      </c>
    </row>
    <row r="60" spans="1:9" ht="15.75" thickBot="1" x14ac:dyDescent="0.3">
      <c r="A60" s="143" t="s">
        <v>16</v>
      </c>
      <c r="B60" s="145">
        <v>76.91</v>
      </c>
      <c r="C60" s="145">
        <v>153.46</v>
      </c>
      <c r="D60" s="145">
        <v>0</v>
      </c>
      <c r="E60" s="145">
        <v>0</v>
      </c>
      <c r="F60" s="151">
        <f t="shared" ref="F60:F72" si="14">B60+C60+D60+E60</f>
        <v>230.37</v>
      </c>
      <c r="G60" s="154"/>
      <c r="H60" s="154"/>
      <c r="I60" s="142"/>
    </row>
    <row r="61" spans="1:9" ht="16.5" thickBot="1" x14ac:dyDescent="0.3">
      <c r="A61" s="103" t="s">
        <v>32</v>
      </c>
      <c r="B61" s="146">
        <v>1392.03</v>
      </c>
      <c r="C61" s="146">
        <v>584.94000000000005</v>
      </c>
      <c r="D61" s="146">
        <v>10.36</v>
      </c>
      <c r="E61" s="146">
        <v>27.41</v>
      </c>
      <c r="F61" s="148">
        <f t="shared" si="14"/>
        <v>2014.74</v>
      </c>
      <c r="G61" s="149">
        <f t="shared" ref="G61:G73" si="15">(F61-F62)/F62</f>
        <v>0.27012765957446827</v>
      </c>
      <c r="H61" s="149">
        <f>F61/$F$76</f>
        <v>4.4290795272957734E-2</v>
      </c>
      <c r="I61" s="115">
        <f>F61-F62</f>
        <v>428.49000000000024</v>
      </c>
    </row>
    <row r="62" spans="1:9" ht="15.75" thickBot="1" x14ac:dyDescent="0.3">
      <c r="A62" s="143" t="s">
        <v>16</v>
      </c>
      <c r="B62" s="145">
        <v>1080.33</v>
      </c>
      <c r="C62" s="145">
        <v>485.85</v>
      </c>
      <c r="D62" s="145">
        <v>0</v>
      </c>
      <c r="E62" s="145">
        <v>20.07</v>
      </c>
      <c r="F62" s="151">
        <f t="shared" si="14"/>
        <v>1586.2499999999998</v>
      </c>
      <c r="G62" s="154"/>
      <c r="H62" s="154"/>
      <c r="I62" s="142"/>
    </row>
    <row r="63" spans="1:9" ht="16.5" thickBot="1" x14ac:dyDescent="0.3">
      <c r="A63" s="37" t="s">
        <v>35</v>
      </c>
      <c r="B63" s="146">
        <v>266.49</v>
      </c>
      <c r="C63" s="146">
        <v>202.33</v>
      </c>
      <c r="D63" s="146">
        <v>0</v>
      </c>
      <c r="E63" s="146">
        <v>0.66</v>
      </c>
      <c r="F63" s="148">
        <f t="shared" si="14"/>
        <v>469.48000000000008</v>
      </c>
      <c r="G63" s="149">
        <f t="shared" si="15"/>
        <v>0.43774116494150833</v>
      </c>
      <c r="H63" s="149">
        <f>F63/$F$76</f>
        <v>1.0320757301065249E-2</v>
      </c>
      <c r="I63" s="115">
        <f>F63-F64</f>
        <v>142.94000000000011</v>
      </c>
    </row>
    <row r="64" spans="1:9" ht="15.75" thickBot="1" x14ac:dyDescent="0.3">
      <c r="A64" s="143" t="s">
        <v>16</v>
      </c>
      <c r="B64" s="145">
        <v>219.91</v>
      </c>
      <c r="C64" s="145">
        <v>106.63</v>
      </c>
      <c r="D64" s="145">
        <v>0</v>
      </c>
      <c r="E64" s="145">
        <v>0</v>
      </c>
      <c r="F64" s="151">
        <f t="shared" si="14"/>
        <v>326.53999999999996</v>
      </c>
      <c r="G64" s="154"/>
      <c r="H64" s="154"/>
      <c r="I64" s="142"/>
    </row>
    <row r="65" spans="1:9" ht="16.5" thickBot="1" x14ac:dyDescent="0.3">
      <c r="A65" s="37" t="s">
        <v>33</v>
      </c>
      <c r="B65" s="146">
        <v>736.68</v>
      </c>
      <c r="C65" s="146">
        <v>174.27</v>
      </c>
      <c r="D65" s="146">
        <v>3.54</v>
      </c>
      <c r="E65" s="146">
        <v>0</v>
      </c>
      <c r="F65" s="148">
        <f t="shared" si="14"/>
        <v>914.4899999999999</v>
      </c>
      <c r="G65" s="149">
        <f t="shared" si="15"/>
        <v>0.23037698786427349</v>
      </c>
      <c r="H65" s="149">
        <f>F65/$F$76</f>
        <v>2.0103581290472773E-2</v>
      </c>
      <c r="I65" s="115">
        <f>F65-F66</f>
        <v>171.2299999999999</v>
      </c>
    </row>
    <row r="66" spans="1:9" ht="15.75" thickBot="1" x14ac:dyDescent="0.3">
      <c r="A66" s="143" t="s">
        <v>16</v>
      </c>
      <c r="B66" s="441">
        <v>634.20000000000005</v>
      </c>
      <c r="C66" s="441">
        <v>104.81</v>
      </c>
      <c r="D66" s="441">
        <v>4.25</v>
      </c>
      <c r="E66" s="441">
        <v>0</v>
      </c>
      <c r="F66" s="442">
        <f>B66+C66+D66+E66</f>
        <v>743.26</v>
      </c>
      <c r="G66" s="153"/>
      <c r="H66" s="153"/>
      <c r="I66" s="142"/>
    </row>
    <row r="67" spans="1:9" ht="16.5" thickBot="1" x14ac:dyDescent="0.3">
      <c r="A67" s="37" t="s">
        <v>78</v>
      </c>
      <c r="B67" s="443">
        <v>3.98</v>
      </c>
      <c r="C67" s="444">
        <v>0.11</v>
      </c>
      <c r="D67" s="444">
        <v>0</v>
      </c>
      <c r="E67" s="444">
        <v>0</v>
      </c>
      <c r="F67" s="438">
        <f>B67+C67+D67+E67</f>
        <v>4.09</v>
      </c>
      <c r="G67" s="149" t="e">
        <f>(F67-F68)/F68</f>
        <v>#DIV/0!</v>
      </c>
      <c r="H67" s="149">
        <f>F67/F76</f>
        <v>8.9912024711077926E-5</v>
      </c>
      <c r="I67" s="115">
        <f>F67-F68</f>
        <v>4.09</v>
      </c>
    </row>
    <row r="68" spans="1:9" ht="15.75" thickBot="1" x14ac:dyDescent="0.3">
      <c r="A68" s="143" t="s">
        <v>16</v>
      </c>
      <c r="B68" s="145">
        <v>0</v>
      </c>
      <c r="C68" s="145">
        <v>0</v>
      </c>
      <c r="D68" s="440">
        <v>0</v>
      </c>
      <c r="E68" s="145">
        <v>0</v>
      </c>
      <c r="F68" s="371">
        <f>B68+C68+D68+E68</f>
        <v>0</v>
      </c>
      <c r="G68" s="154"/>
      <c r="H68" s="154"/>
      <c r="I68" s="142"/>
    </row>
    <row r="69" spans="1:9" ht="16.5" thickBot="1" x14ac:dyDescent="0.3">
      <c r="A69" s="345" t="s">
        <v>34</v>
      </c>
      <c r="B69" s="146">
        <v>869</v>
      </c>
      <c r="C69" s="146">
        <v>485.43</v>
      </c>
      <c r="D69" s="146">
        <v>256.81</v>
      </c>
      <c r="E69" s="146">
        <v>70.09</v>
      </c>
      <c r="F69" s="273">
        <f t="shared" si="14"/>
        <v>1681.33</v>
      </c>
      <c r="G69" s="274">
        <f t="shared" si="15"/>
        <v>0.70185436362532116</v>
      </c>
      <c r="H69" s="274">
        <f>F69/$F$76</f>
        <v>3.6961316505495508E-2</v>
      </c>
      <c r="I69" s="439">
        <f>F69-F70</f>
        <v>693.38999999999987</v>
      </c>
    </row>
    <row r="70" spans="1:9" ht="15.75" thickBot="1" x14ac:dyDescent="0.3">
      <c r="A70" s="143" t="s">
        <v>36</v>
      </c>
      <c r="B70" s="145">
        <v>616.51</v>
      </c>
      <c r="C70" s="145">
        <v>310.37</v>
      </c>
      <c r="D70" s="145">
        <v>5.09</v>
      </c>
      <c r="E70" s="145">
        <v>55.97</v>
      </c>
      <c r="F70" s="151">
        <f t="shared" si="14"/>
        <v>987.94</v>
      </c>
      <c r="G70" s="154"/>
      <c r="H70" s="154"/>
      <c r="I70" s="142"/>
    </row>
    <row r="71" spans="1:9" ht="16.5" thickBot="1" x14ac:dyDescent="0.3">
      <c r="A71" s="37" t="s">
        <v>64</v>
      </c>
      <c r="B71" s="146">
        <v>4678.91</v>
      </c>
      <c r="C71" s="146">
        <v>593.76</v>
      </c>
      <c r="D71" s="146">
        <v>0</v>
      </c>
      <c r="E71" s="146">
        <v>13.79</v>
      </c>
      <c r="F71" s="148">
        <f t="shared" si="14"/>
        <v>5286.46</v>
      </c>
      <c r="G71" s="149">
        <f t="shared" si="15"/>
        <v>0.30702532975659202</v>
      </c>
      <c r="H71" s="149">
        <f>F71/$F$76</f>
        <v>0.11621425969538508</v>
      </c>
      <c r="I71" s="115">
        <f>F71-F72</f>
        <v>1241.81</v>
      </c>
    </row>
    <row r="72" spans="1:9" ht="15.75" thickBot="1" x14ac:dyDescent="0.3">
      <c r="A72" s="143" t="s">
        <v>36</v>
      </c>
      <c r="B72" s="145">
        <v>3629.09</v>
      </c>
      <c r="C72" s="145">
        <v>402.6</v>
      </c>
      <c r="D72" s="145">
        <v>0</v>
      </c>
      <c r="E72" s="145">
        <v>12.96</v>
      </c>
      <c r="F72" s="151">
        <f t="shared" si="14"/>
        <v>4044.65</v>
      </c>
      <c r="G72" s="154"/>
      <c r="H72" s="154"/>
      <c r="I72" s="142"/>
    </row>
    <row r="73" spans="1:9" ht="15.75" x14ac:dyDescent="0.25">
      <c r="A73" s="102" t="s">
        <v>37</v>
      </c>
      <c r="B73" s="120">
        <f t="shared" ref="B73:F74" si="16">SUM(B59,B61,B63,B65,B67,B69,B71)</f>
        <v>8145.4</v>
      </c>
      <c r="C73" s="120">
        <f t="shared" si="16"/>
        <v>2265.96</v>
      </c>
      <c r="D73" s="120">
        <f t="shared" si="16"/>
        <v>270.70999999999998</v>
      </c>
      <c r="E73" s="120">
        <f t="shared" si="16"/>
        <v>111.94999999999999</v>
      </c>
      <c r="F73" s="120">
        <f t="shared" si="16"/>
        <v>10794.02</v>
      </c>
      <c r="G73" s="155">
        <f t="shared" si="15"/>
        <v>0.3630516945931373</v>
      </c>
      <c r="H73" s="155">
        <f>F73/$F$76</f>
        <v>0.23728904473639839</v>
      </c>
      <c r="I73" s="115">
        <f>F73-F74</f>
        <v>2875.01</v>
      </c>
    </row>
    <row r="74" spans="1:9" x14ac:dyDescent="0.25">
      <c r="A74" s="100" t="s">
        <v>26</v>
      </c>
      <c r="B74" s="140">
        <f t="shared" si="16"/>
        <v>6256.9500000000007</v>
      </c>
      <c r="C74" s="140">
        <f t="shared" si="16"/>
        <v>1563.7199999999998</v>
      </c>
      <c r="D74" s="140">
        <f t="shared" si="16"/>
        <v>9.34</v>
      </c>
      <c r="E74" s="140">
        <f t="shared" si="16"/>
        <v>89</v>
      </c>
      <c r="F74" s="140">
        <f t="shared" si="16"/>
        <v>7919.01</v>
      </c>
      <c r="G74" s="141"/>
      <c r="H74" s="141"/>
      <c r="I74" s="139"/>
    </row>
    <row r="75" spans="1:9" ht="15.75" x14ac:dyDescent="0.25">
      <c r="A75" s="101" t="s">
        <v>27</v>
      </c>
      <c r="B75" s="113">
        <f t="shared" ref="B75:F75" si="17">(B73-B74)/B74</f>
        <v>0.30181638018523382</v>
      </c>
      <c r="C75" s="113">
        <f t="shared" si="17"/>
        <v>0.44908295602793358</v>
      </c>
      <c r="D75" s="113">
        <f t="shared" si="17"/>
        <v>27.983940042826553</v>
      </c>
      <c r="E75" s="113">
        <f t="shared" si="17"/>
        <v>0.25786516853932573</v>
      </c>
      <c r="F75" s="113">
        <f t="shared" si="17"/>
        <v>0.3630516945931373</v>
      </c>
      <c r="G75" s="105"/>
      <c r="H75" s="105"/>
      <c r="I75" s="109"/>
    </row>
    <row r="76" spans="1:9" ht="15.75" x14ac:dyDescent="0.25">
      <c r="A76" s="114" t="s">
        <v>42</v>
      </c>
      <c r="B76" s="115">
        <f>B73+B55</f>
        <v>18318.990000000002</v>
      </c>
      <c r="C76" s="115">
        <f t="shared" ref="C76:F76" si="18">C73+C55</f>
        <v>20523.870000000003</v>
      </c>
      <c r="D76" s="115">
        <f t="shared" si="18"/>
        <v>5842.56</v>
      </c>
      <c r="E76" s="115">
        <f t="shared" si="18"/>
        <v>803.49</v>
      </c>
      <c r="F76" s="115">
        <f t="shared" si="18"/>
        <v>45488.91</v>
      </c>
      <c r="G76" s="112">
        <f t="shared" ref="G76" si="19">(F76-F77)/F77</f>
        <v>0.20622516194537577</v>
      </c>
      <c r="H76" s="112">
        <f>F76/$F$76</f>
        <v>1</v>
      </c>
      <c r="I76" s="115">
        <f>F76-F77</f>
        <v>7777.1200000000026</v>
      </c>
    </row>
    <row r="77" spans="1:9" x14ac:dyDescent="0.25">
      <c r="A77" s="100" t="s">
        <v>26</v>
      </c>
      <c r="B77" s="139">
        <f>B56+B74</f>
        <v>15832.57</v>
      </c>
      <c r="C77" s="139">
        <f t="shared" ref="C77:F77" si="20">C56+C74</f>
        <v>18041.110000000004</v>
      </c>
      <c r="D77" s="139">
        <f t="shared" si="20"/>
        <v>3151.63</v>
      </c>
      <c r="E77" s="139">
        <f t="shared" si="20"/>
        <v>686.4799999999999</v>
      </c>
      <c r="F77" s="139">
        <f t="shared" si="20"/>
        <v>37711.79</v>
      </c>
      <c r="G77" s="105"/>
      <c r="H77" s="105"/>
      <c r="I77" s="109"/>
    </row>
    <row r="78" spans="1:9" ht="15.75" x14ac:dyDescent="0.25">
      <c r="A78" s="104" t="s">
        <v>27</v>
      </c>
      <c r="B78" s="112">
        <f>(B76-B77)/B77</f>
        <v>0.15704462383554924</v>
      </c>
      <c r="C78" s="112">
        <f t="shared" ref="C78:E78" si="21">(C76-C77)/C77</f>
        <v>0.1376168096087213</v>
      </c>
      <c r="D78" s="112">
        <f t="shared" si="21"/>
        <v>0.85382167322940838</v>
      </c>
      <c r="E78" s="112">
        <f t="shared" si="21"/>
        <v>0.17044924833935457</v>
      </c>
      <c r="F78" s="112">
        <f>(F76-F77)/F77</f>
        <v>0.20622516194537577</v>
      </c>
      <c r="G78" s="105"/>
      <c r="H78" s="105"/>
      <c r="I78" s="109"/>
    </row>
    <row r="79" spans="1:9" ht="15.75" x14ac:dyDescent="0.25">
      <c r="A79" s="89" t="s">
        <v>43</v>
      </c>
      <c r="B79" s="112">
        <f>B76/$F$76</f>
        <v>0.40271332067530308</v>
      </c>
      <c r="C79" s="112">
        <f t="shared" ref="C79:F79" si="22">C76/$F$76</f>
        <v>0.45118403584522032</v>
      </c>
      <c r="D79" s="112">
        <f t="shared" si="22"/>
        <v>0.1284392173828742</v>
      </c>
      <c r="E79" s="112">
        <f t="shared" si="22"/>
        <v>1.7663426096602444E-2</v>
      </c>
      <c r="F79" s="112">
        <f t="shared" si="22"/>
        <v>1</v>
      </c>
      <c r="G79" s="105"/>
      <c r="H79" s="105"/>
      <c r="I79" s="109"/>
    </row>
    <row r="80" spans="1:9" x14ac:dyDescent="0.25">
      <c r="A80" s="100" t="s">
        <v>44</v>
      </c>
      <c r="B80" s="141">
        <f>B77/$F$77</f>
        <v>0.41983077440768524</v>
      </c>
      <c r="C80" s="141">
        <f>C77/$F$77</f>
        <v>0.4783944225400068</v>
      </c>
      <c r="D80" s="141">
        <f>D77/$F$77</f>
        <v>8.357147724889219E-2</v>
      </c>
      <c r="E80" s="141">
        <f>E77/$F$77</f>
        <v>1.8203325803415851E-2</v>
      </c>
      <c r="F80" s="141">
        <f>F77/$F$77</f>
        <v>1</v>
      </c>
      <c r="G80" s="105"/>
      <c r="H80" s="105"/>
      <c r="I80" s="109"/>
    </row>
    <row r="81" spans="1:1" ht="15.75" x14ac:dyDescent="0.25">
      <c r="A81" s="96"/>
    </row>
    <row r="82" spans="1:1" ht="18.75" x14ac:dyDescent="0.3">
      <c r="A82" s="97" t="s">
        <v>45</v>
      </c>
    </row>
    <row r="83" spans="1:1" s="210" customFormat="1" x14ac:dyDescent="0.25">
      <c r="A83" s="210" t="s">
        <v>67</v>
      </c>
    </row>
    <row r="84" spans="1:1" s="210" customFormat="1" x14ac:dyDescent="0.25">
      <c r="A84" s="210" t="s">
        <v>68</v>
      </c>
    </row>
    <row r="85" spans="1:1" x14ac:dyDescent="0.25">
      <c r="A85" s="210" t="s">
        <v>75</v>
      </c>
    </row>
    <row r="86" spans="1:1" x14ac:dyDescent="0.25">
      <c r="A86" s="210" t="s">
        <v>73</v>
      </c>
    </row>
    <row r="87" spans="1:1" x14ac:dyDescent="0.25">
      <c r="A87" s="210" t="s">
        <v>79</v>
      </c>
    </row>
  </sheetData>
  <mergeCells count="1">
    <mergeCell ref="A1:I2"/>
  </mergeCells>
  <pageMargins left="0.7" right="0.7" top="0.75" bottom="0.75" header="0.3" footer="0.3"/>
  <pageSetup paperSize="9" scale="67" orientation="portrait" r:id="rId1"/>
  <ignoredErrors>
    <ignoredError sqref="G71 G37 G29 G55 G13 G19 G31 G47 G49 G5:I5 G15 G39 G33 G5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7"/>
  <sheetViews>
    <sheetView workbookViewId="0">
      <selection activeCell="A6" sqref="A6"/>
    </sheetView>
  </sheetViews>
  <sheetFormatPr defaultRowHeight="15" x14ac:dyDescent="0.25"/>
  <cols>
    <col min="1" max="1" width="30.28515625" style="175" customWidth="1"/>
    <col min="2" max="2" width="12.5703125" style="175" customWidth="1"/>
    <col min="3" max="3" width="14.140625" style="175" customWidth="1"/>
    <col min="4" max="4" width="14.5703125" style="175" customWidth="1"/>
    <col min="5" max="5" width="10.28515625" style="175" customWidth="1"/>
    <col min="6" max="6" width="11" style="175" customWidth="1"/>
    <col min="7" max="7" width="9.140625" style="175"/>
    <col min="8" max="8" width="10.28515625" style="175" customWidth="1"/>
    <col min="9" max="16384" width="9.140625" style="175"/>
  </cols>
  <sheetData>
    <row r="1" spans="1:8" x14ac:dyDescent="0.25">
      <c r="A1" s="466" t="s">
        <v>81</v>
      </c>
      <c r="B1" s="467"/>
      <c r="C1" s="467"/>
      <c r="D1" s="467"/>
      <c r="E1" s="467"/>
      <c r="F1" s="467"/>
      <c r="G1" s="467"/>
      <c r="H1" s="467"/>
    </row>
    <row r="2" spans="1:8" x14ac:dyDescent="0.25">
      <c r="A2" s="468"/>
      <c r="B2" s="468"/>
      <c r="C2" s="468"/>
      <c r="D2" s="468"/>
      <c r="E2" s="468"/>
      <c r="F2" s="468"/>
      <c r="G2" s="468"/>
      <c r="H2" s="468"/>
    </row>
    <row r="3" spans="1:8" ht="15.75" thickBot="1" x14ac:dyDescent="0.3">
      <c r="A3" s="469"/>
      <c r="B3" s="469"/>
      <c r="C3" s="469"/>
      <c r="D3" s="469"/>
      <c r="E3" s="469"/>
      <c r="F3" s="469"/>
      <c r="G3" s="469"/>
      <c r="H3" s="469"/>
    </row>
    <row r="4" spans="1:8" ht="48" thickBot="1" x14ac:dyDescent="0.3">
      <c r="A4" s="176" t="s">
        <v>0</v>
      </c>
      <c r="B4" s="177" t="s">
        <v>47</v>
      </c>
      <c r="C4" s="177" t="s">
        <v>46</v>
      </c>
      <c r="D4" s="177" t="s">
        <v>53</v>
      </c>
      <c r="E4" s="177" t="s">
        <v>12</v>
      </c>
      <c r="F4" s="178" t="s">
        <v>13</v>
      </c>
      <c r="G4" s="179" t="s">
        <v>14</v>
      </c>
      <c r="H4" s="180" t="s">
        <v>15</v>
      </c>
    </row>
    <row r="5" spans="1:8" ht="15.75" x14ac:dyDescent="0.25">
      <c r="A5" s="453"/>
      <c r="B5" s="454"/>
      <c r="C5" s="454"/>
      <c r="D5" s="454"/>
      <c r="E5" s="454"/>
      <c r="F5" s="454"/>
      <c r="G5" s="454"/>
      <c r="H5" s="455"/>
    </row>
    <row r="6" spans="1:8" ht="15.75" x14ac:dyDescent="0.25">
      <c r="A6" s="89" t="s">
        <v>63</v>
      </c>
      <c r="B6" s="182"/>
      <c r="C6" s="182"/>
      <c r="D6" s="182"/>
      <c r="E6" s="182"/>
      <c r="F6" s="182"/>
      <c r="G6" s="182"/>
      <c r="H6" s="182"/>
    </row>
    <row r="7" spans="1:8" ht="16.5" thickBot="1" x14ac:dyDescent="0.3">
      <c r="A7" s="37" t="s">
        <v>19</v>
      </c>
      <c r="B7" s="184">
        <v>1461.64</v>
      </c>
      <c r="C7" s="184">
        <v>10.68</v>
      </c>
      <c r="D7" s="184">
        <v>551.23</v>
      </c>
      <c r="E7" s="241">
        <f>B7+C7+D7</f>
        <v>2023.5500000000002</v>
      </c>
      <c r="F7" s="242">
        <f>(E7-E8)/E8</f>
        <v>-0.11218992129024315</v>
      </c>
      <c r="G7" s="243">
        <f>E7/$E$66</f>
        <v>5.9209384784778406E-2</v>
      </c>
      <c r="H7" s="186">
        <f>E7-E8</f>
        <v>-255.70999999999958</v>
      </c>
    </row>
    <row r="8" spans="1:8" ht="15.75" thickBot="1" x14ac:dyDescent="0.3">
      <c r="A8" s="100" t="s">
        <v>16</v>
      </c>
      <c r="B8" s="213">
        <v>1835.35</v>
      </c>
      <c r="C8" s="213">
        <v>13.85</v>
      </c>
      <c r="D8" s="213">
        <v>430.06</v>
      </c>
      <c r="E8" s="244">
        <f t="shared" ref="E8:E53" si="0">B8+C8+D8</f>
        <v>2279.2599999999998</v>
      </c>
      <c r="F8" s="245"/>
      <c r="G8" s="247"/>
      <c r="H8" s="214"/>
    </row>
    <row r="9" spans="1:8" ht="16.5" thickBot="1" x14ac:dyDescent="0.3">
      <c r="A9" s="37" t="s">
        <v>23</v>
      </c>
      <c r="B9" s="187">
        <v>519.61</v>
      </c>
      <c r="C9" s="187">
        <v>2.91</v>
      </c>
      <c r="D9" s="187">
        <v>12.25</v>
      </c>
      <c r="E9" s="249">
        <f t="shared" si="0"/>
        <v>534.77</v>
      </c>
      <c r="F9" s="248">
        <f t="shared" ref="F9:F39" si="1">(E9-E10)/E10</f>
        <v>0.36417438330654828</v>
      </c>
      <c r="G9" s="248">
        <f>E9/$E$66</f>
        <v>1.5647452596355881E-2</v>
      </c>
      <c r="H9" s="216">
        <f>E9-E10</f>
        <v>142.76</v>
      </c>
    </row>
    <row r="10" spans="1:8" ht="15.75" thickBot="1" x14ac:dyDescent="0.3">
      <c r="A10" s="100" t="s">
        <v>16</v>
      </c>
      <c r="B10" s="213">
        <v>379.46</v>
      </c>
      <c r="C10" s="213">
        <v>3.12</v>
      </c>
      <c r="D10" s="213">
        <v>9.43</v>
      </c>
      <c r="E10" s="250">
        <f t="shared" si="0"/>
        <v>392.01</v>
      </c>
      <c r="F10" s="245"/>
      <c r="G10" s="245"/>
      <c r="H10" s="214"/>
    </row>
    <row r="11" spans="1:8" ht="16.5" thickBot="1" x14ac:dyDescent="0.3">
      <c r="A11" s="37" t="s">
        <v>20</v>
      </c>
      <c r="B11" s="187">
        <v>436.94</v>
      </c>
      <c r="C11" s="187">
        <v>0</v>
      </c>
      <c r="D11" s="187">
        <v>39.729999999999997</v>
      </c>
      <c r="E11" s="251">
        <f t="shared" si="0"/>
        <v>476.67</v>
      </c>
      <c r="F11" s="252">
        <f>(E11-E12)/E12</f>
        <v>-0.12194448026230956</v>
      </c>
      <c r="G11" s="248">
        <f>E11/$E$66</f>
        <v>1.394743764441715E-2</v>
      </c>
      <c r="H11" s="254">
        <f>E11-E12</f>
        <v>-66.199999999999989</v>
      </c>
    </row>
    <row r="12" spans="1:8" ht="16.5" customHeight="1" thickBot="1" x14ac:dyDescent="0.3">
      <c r="A12" s="100" t="s">
        <v>16</v>
      </c>
      <c r="B12" s="213">
        <v>500.98</v>
      </c>
      <c r="C12" s="213">
        <v>0</v>
      </c>
      <c r="D12" s="213">
        <v>41.89</v>
      </c>
      <c r="E12" s="244">
        <f t="shared" si="0"/>
        <v>542.87</v>
      </c>
      <c r="F12" s="253"/>
      <c r="G12" s="253"/>
      <c r="H12" s="276"/>
    </row>
    <row r="13" spans="1:8" ht="15.75" thickBot="1" x14ac:dyDescent="0.3">
      <c r="A13" s="99" t="s">
        <v>70</v>
      </c>
      <c r="B13" s="187">
        <v>0</v>
      </c>
      <c r="C13" s="187">
        <v>0</v>
      </c>
      <c r="D13" s="187">
        <v>0.42</v>
      </c>
      <c r="E13" s="187">
        <f t="shared" si="0"/>
        <v>0.42</v>
      </c>
      <c r="F13" s="266" t="e">
        <f>(E13-E14)/E14</f>
        <v>#DIV/0!</v>
      </c>
      <c r="G13" s="266">
        <f>E13/E66</f>
        <v>1.2289264712810125E-5</v>
      </c>
      <c r="H13" s="267">
        <f>E13-E14</f>
        <v>0.42</v>
      </c>
    </row>
    <row r="14" spans="1:8" x14ac:dyDescent="0.25">
      <c r="A14" s="429" t="s">
        <v>16</v>
      </c>
      <c r="B14" s="404">
        <v>0</v>
      </c>
      <c r="C14" s="404">
        <v>0</v>
      </c>
      <c r="D14" s="404">
        <v>0</v>
      </c>
      <c r="E14" s="404">
        <f t="shared" si="0"/>
        <v>0</v>
      </c>
      <c r="F14" s="247"/>
      <c r="G14" s="247"/>
      <c r="H14" s="446"/>
    </row>
    <row r="15" spans="1:8" ht="15.75" thickBot="1" x14ac:dyDescent="0.3">
      <c r="A15" s="201" t="s">
        <v>76</v>
      </c>
      <c r="B15" s="447">
        <v>0</v>
      </c>
      <c r="C15" s="447">
        <v>0</v>
      </c>
      <c r="D15" s="447">
        <v>0.08</v>
      </c>
      <c r="E15" s="447">
        <f>B15+C15+D15</f>
        <v>0.08</v>
      </c>
      <c r="F15" s="243" t="e">
        <f>(E15-E16)/E16</f>
        <v>#DIV/0!</v>
      </c>
      <c r="G15" s="243">
        <f>E15/E66</f>
        <v>2.3408123262495479E-6</v>
      </c>
      <c r="H15" s="448">
        <f>E15-E16</f>
        <v>0.08</v>
      </c>
    </row>
    <row r="16" spans="1:8" ht="15.75" thickBot="1" x14ac:dyDescent="0.3">
      <c r="A16" s="344" t="s">
        <v>16</v>
      </c>
      <c r="B16" s="244">
        <v>0</v>
      </c>
      <c r="C16" s="449">
        <v>0</v>
      </c>
      <c r="D16" s="449">
        <v>0</v>
      </c>
      <c r="E16" s="449">
        <f>B16+C16+D16</f>
        <v>0</v>
      </c>
      <c r="F16" s="253"/>
      <c r="G16" s="253"/>
      <c r="H16" s="276"/>
    </row>
    <row r="17" spans="1:8" ht="16.5" thickBot="1" x14ac:dyDescent="0.3">
      <c r="A17" s="345" t="s">
        <v>21</v>
      </c>
      <c r="B17" s="187">
        <v>500.02</v>
      </c>
      <c r="C17" s="187">
        <v>0</v>
      </c>
      <c r="D17" s="187">
        <v>135.06</v>
      </c>
      <c r="E17" s="430">
        <f t="shared" si="0"/>
        <v>635.07999999999993</v>
      </c>
      <c r="F17" s="257">
        <f t="shared" si="1"/>
        <v>3.3453985631200815</v>
      </c>
      <c r="G17" s="257">
        <f>E17/$E$66</f>
        <v>1.8582538651932032E-2</v>
      </c>
      <c r="H17" s="255">
        <f>E17-E18</f>
        <v>488.92999999999995</v>
      </c>
    </row>
    <row r="18" spans="1:8" ht="15.75" thickBot="1" x14ac:dyDescent="0.3">
      <c r="A18" s="100" t="s">
        <v>16</v>
      </c>
      <c r="B18" s="404">
        <v>-1.37</v>
      </c>
      <c r="C18" s="404">
        <v>0</v>
      </c>
      <c r="D18" s="404">
        <v>147.52000000000001</v>
      </c>
      <c r="E18" s="258">
        <f t="shared" si="0"/>
        <v>146.15</v>
      </c>
      <c r="F18" s="259"/>
      <c r="G18" s="259"/>
      <c r="H18" s="260"/>
    </row>
    <row r="19" spans="1:8" ht="16.5" thickBot="1" x14ac:dyDescent="0.3">
      <c r="A19" s="37" t="s">
        <v>71</v>
      </c>
      <c r="B19" s="413">
        <v>234.83</v>
      </c>
      <c r="C19" s="413">
        <v>0</v>
      </c>
      <c r="D19" s="413">
        <v>5.76</v>
      </c>
      <c r="E19" s="414">
        <f t="shared" si="0"/>
        <v>240.59</v>
      </c>
      <c r="F19" s="415" t="e">
        <f t="shared" ref="F19" si="2">(E19-E20)/E20</f>
        <v>#DIV/0!</v>
      </c>
      <c r="G19" s="415">
        <f>E19/$E$66</f>
        <v>7.0397004696547338E-3</v>
      </c>
      <c r="H19" s="416">
        <f>E19-E20</f>
        <v>240.59</v>
      </c>
    </row>
    <row r="20" spans="1:8" ht="15.75" thickBot="1" x14ac:dyDescent="0.3">
      <c r="A20" s="100" t="s">
        <v>16</v>
      </c>
      <c r="B20" s="405">
        <v>0</v>
      </c>
      <c r="C20" s="213">
        <v>0</v>
      </c>
      <c r="D20" s="213">
        <v>0</v>
      </c>
      <c r="E20" s="402">
        <f t="shared" si="0"/>
        <v>0</v>
      </c>
      <c r="F20" s="269"/>
      <c r="G20" s="269"/>
      <c r="H20" s="403"/>
    </row>
    <row r="21" spans="1:8" ht="16.5" thickBot="1" x14ac:dyDescent="0.3">
      <c r="A21" s="37" t="s">
        <v>56</v>
      </c>
      <c r="B21" s="249">
        <v>2099.4</v>
      </c>
      <c r="C21" s="249">
        <v>31.65</v>
      </c>
      <c r="D21" s="187">
        <v>138.69999999999999</v>
      </c>
      <c r="E21" s="249">
        <f t="shared" si="0"/>
        <v>2269.75</v>
      </c>
      <c r="F21" s="248">
        <f t="shared" si="1"/>
        <v>-2.6418283047517796E-2</v>
      </c>
      <c r="G21" s="248">
        <f>E21/$E$66</f>
        <v>6.6413234718811387E-2</v>
      </c>
      <c r="H21" s="261">
        <f>E21-E22</f>
        <v>-61.590000000000146</v>
      </c>
    </row>
    <row r="22" spans="1:8" ht="15.75" thickBot="1" x14ac:dyDescent="0.3">
      <c r="A22" s="100" t="s">
        <v>16</v>
      </c>
      <c r="B22" s="213">
        <v>2201.31</v>
      </c>
      <c r="C22" s="213">
        <v>19.190000000000001</v>
      </c>
      <c r="D22" s="217">
        <v>110.84</v>
      </c>
      <c r="E22" s="244">
        <f t="shared" si="0"/>
        <v>2331.34</v>
      </c>
      <c r="F22" s="253"/>
      <c r="G22" s="253"/>
      <c r="H22" s="256"/>
    </row>
    <row r="23" spans="1:8" ht="16.5" thickBot="1" x14ac:dyDescent="0.3">
      <c r="A23" s="37" t="s">
        <v>57</v>
      </c>
      <c r="B23" s="187">
        <v>2451.75</v>
      </c>
      <c r="C23" s="187">
        <v>41.13</v>
      </c>
      <c r="D23" s="187">
        <v>355.16</v>
      </c>
      <c r="E23" s="249">
        <f t="shared" si="0"/>
        <v>2848.04</v>
      </c>
      <c r="F23" s="248">
        <f t="shared" si="1"/>
        <v>3.9574831545980682E-2</v>
      </c>
      <c r="G23" s="248">
        <f>E23/$E$66</f>
        <v>8.3334089220647015E-2</v>
      </c>
      <c r="H23" s="261">
        <f>E23-E24</f>
        <v>108.41999999999962</v>
      </c>
    </row>
    <row r="24" spans="1:8" ht="15.75" thickBot="1" x14ac:dyDescent="0.3">
      <c r="A24" s="100" t="s">
        <v>16</v>
      </c>
      <c r="B24" s="213">
        <v>2371.06</v>
      </c>
      <c r="C24" s="213">
        <v>44.01</v>
      </c>
      <c r="D24" s="213">
        <v>324.55</v>
      </c>
      <c r="E24" s="244">
        <f t="shared" si="0"/>
        <v>2739.6200000000003</v>
      </c>
      <c r="F24" s="253"/>
      <c r="G24" s="253"/>
      <c r="H24" s="256"/>
    </row>
    <row r="25" spans="1:8" ht="16.5" thickBot="1" x14ac:dyDescent="0.3">
      <c r="A25" s="37" t="s">
        <v>58</v>
      </c>
      <c r="B25" s="187">
        <v>1934.1</v>
      </c>
      <c r="C25" s="187">
        <v>86.31</v>
      </c>
      <c r="D25" s="187">
        <v>143.71</v>
      </c>
      <c r="E25" s="249">
        <f t="shared" si="0"/>
        <v>2164.12</v>
      </c>
      <c r="F25" s="248">
        <f t="shared" si="1"/>
        <v>0.67312479705595829</v>
      </c>
      <c r="G25" s="248">
        <f>E25/$E$66</f>
        <v>6.3322484643539637E-2</v>
      </c>
      <c r="H25" s="261">
        <f>E25-E26</f>
        <v>870.65999999999985</v>
      </c>
    </row>
    <row r="26" spans="1:8" ht="15.75" thickBot="1" x14ac:dyDescent="0.3">
      <c r="A26" s="100" t="s">
        <v>16</v>
      </c>
      <c r="B26" s="213">
        <v>1077.3</v>
      </c>
      <c r="C26" s="213">
        <v>72.69</v>
      </c>
      <c r="D26" s="213">
        <v>143.47</v>
      </c>
      <c r="E26" s="244">
        <f t="shared" si="0"/>
        <v>1293.46</v>
      </c>
      <c r="F26" s="253"/>
      <c r="G26" s="253"/>
      <c r="H26" s="256"/>
    </row>
    <row r="27" spans="1:8" ht="16.5" thickBot="1" x14ac:dyDescent="0.3">
      <c r="A27" s="37" t="s">
        <v>55</v>
      </c>
      <c r="B27" s="187">
        <v>0</v>
      </c>
      <c r="C27" s="187">
        <v>0</v>
      </c>
      <c r="D27" s="187">
        <v>11.18</v>
      </c>
      <c r="E27" s="249">
        <f t="shared" si="0"/>
        <v>11.18</v>
      </c>
      <c r="F27" s="248">
        <f t="shared" si="1"/>
        <v>1.0401459854014596</v>
      </c>
      <c r="G27" s="248">
        <f>E27/$E$66</f>
        <v>3.2712852259337427E-4</v>
      </c>
      <c r="H27" s="261">
        <f>E27-E28</f>
        <v>5.6999999999999993</v>
      </c>
    </row>
    <row r="28" spans="1:8" ht="15.75" thickBot="1" x14ac:dyDescent="0.3">
      <c r="A28" s="100" t="s">
        <v>16</v>
      </c>
      <c r="B28" s="213">
        <v>0</v>
      </c>
      <c r="C28" s="213">
        <v>0</v>
      </c>
      <c r="D28" s="213">
        <v>5.48</v>
      </c>
      <c r="E28" s="244">
        <f t="shared" si="0"/>
        <v>5.48</v>
      </c>
      <c r="F28" s="253"/>
      <c r="G28" s="253"/>
      <c r="H28" s="256"/>
    </row>
    <row r="29" spans="1:8" ht="16.5" thickBot="1" x14ac:dyDescent="0.3">
      <c r="A29" s="37" t="s">
        <v>77</v>
      </c>
      <c r="B29" s="187">
        <v>0</v>
      </c>
      <c r="C29" s="187">
        <v>0</v>
      </c>
      <c r="D29" s="262">
        <v>45.59</v>
      </c>
      <c r="E29" s="263">
        <f t="shared" si="0"/>
        <v>45.59</v>
      </c>
      <c r="F29" s="248">
        <f t="shared" si="1"/>
        <v>0.41671845866998147</v>
      </c>
      <c r="G29" s="248">
        <f>E29/$E$66</f>
        <v>1.3339704244214612E-3</v>
      </c>
      <c r="H29" s="264">
        <f>E29-E30</f>
        <v>13.410000000000004</v>
      </c>
    </row>
    <row r="30" spans="1:8" ht="15.75" thickBot="1" x14ac:dyDescent="0.3">
      <c r="A30" s="100" t="s">
        <v>16</v>
      </c>
      <c r="B30" s="213">
        <v>0</v>
      </c>
      <c r="C30" s="213">
        <v>0</v>
      </c>
      <c r="D30" s="213">
        <v>32.18</v>
      </c>
      <c r="E30" s="250">
        <f t="shared" si="0"/>
        <v>32.18</v>
      </c>
      <c r="F30" s="245"/>
      <c r="G30" s="253"/>
      <c r="H30" s="265"/>
    </row>
    <row r="31" spans="1:8" ht="16.5" thickBot="1" x14ac:dyDescent="0.3">
      <c r="A31" s="37" t="s">
        <v>25</v>
      </c>
      <c r="B31" s="187">
        <v>0</v>
      </c>
      <c r="C31" s="187">
        <v>0</v>
      </c>
      <c r="D31" s="187">
        <v>5.68</v>
      </c>
      <c r="E31" s="249">
        <f t="shared" si="0"/>
        <v>5.68</v>
      </c>
      <c r="F31" s="248">
        <f t="shared" si="1"/>
        <v>1.7980295566502464</v>
      </c>
      <c r="G31" s="248">
        <f>E31/$E$66</f>
        <v>1.6619767516371788E-4</v>
      </c>
      <c r="H31" s="261">
        <f>E31-E32</f>
        <v>3.65</v>
      </c>
    </row>
    <row r="32" spans="1:8" ht="15.75" thickBot="1" x14ac:dyDescent="0.3">
      <c r="A32" s="100" t="s">
        <v>16</v>
      </c>
      <c r="B32" s="213">
        <v>0</v>
      </c>
      <c r="C32" s="213">
        <v>0</v>
      </c>
      <c r="D32" s="213">
        <v>2.0299999999999998</v>
      </c>
      <c r="E32" s="250">
        <f t="shared" si="0"/>
        <v>2.0299999999999998</v>
      </c>
      <c r="F32" s="253"/>
      <c r="G32" s="245"/>
      <c r="H32" s="256"/>
    </row>
    <row r="33" spans="1:8" ht="16.5" thickBot="1" x14ac:dyDescent="0.3">
      <c r="A33" s="37" t="s">
        <v>59</v>
      </c>
      <c r="B33" s="378">
        <v>857.56</v>
      </c>
      <c r="C33" s="406">
        <v>0</v>
      </c>
      <c r="D33" s="378">
        <v>530.27</v>
      </c>
      <c r="E33" s="249">
        <f t="shared" si="0"/>
        <v>1387.83</v>
      </c>
      <c r="F33" s="266">
        <f t="shared" si="1"/>
        <v>-0.31460446648163337</v>
      </c>
      <c r="G33" s="252">
        <f>E33/$E$66</f>
        <v>4.060811963423637E-2</v>
      </c>
      <c r="H33" s="267">
        <f>E33-E34</f>
        <v>-637.0300000000002</v>
      </c>
    </row>
    <row r="34" spans="1:8" ht="15.75" thickBot="1" x14ac:dyDescent="0.3">
      <c r="A34" s="100" t="s">
        <v>16</v>
      </c>
      <c r="B34" s="407">
        <v>1535.38</v>
      </c>
      <c r="C34" s="123">
        <v>0</v>
      </c>
      <c r="D34" s="394">
        <v>489.48</v>
      </c>
      <c r="E34" s="333">
        <f t="shared" si="0"/>
        <v>2024.8600000000001</v>
      </c>
      <c r="F34" s="253"/>
      <c r="G34" s="247"/>
      <c r="H34" s="256"/>
    </row>
    <row r="35" spans="1:8" ht="16.5" thickBot="1" x14ac:dyDescent="0.3">
      <c r="A35" s="37" t="s">
        <v>28</v>
      </c>
      <c r="B35" s="334">
        <v>1210.92</v>
      </c>
      <c r="C35" s="249">
        <v>42.11</v>
      </c>
      <c r="D35" s="249">
        <v>987.42</v>
      </c>
      <c r="E35" s="187">
        <f t="shared" si="0"/>
        <v>2240.4499999999998</v>
      </c>
      <c r="F35" s="252">
        <f t="shared" si="1"/>
        <v>-0.12519669359530525</v>
      </c>
      <c r="G35" s="248">
        <f>E35/$E$66</f>
        <v>6.5555912204322483E-2</v>
      </c>
      <c r="H35" s="267">
        <f>E35-E36</f>
        <v>-320.64000000000033</v>
      </c>
    </row>
    <row r="36" spans="1:8" ht="15.75" thickBot="1" x14ac:dyDescent="0.3">
      <c r="A36" s="100" t="s">
        <v>16</v>
      </c>
      <c r="B36" s="213">
        <v>1720.02</v>
      </c>
      <c r="C36" s="213">
        <v>36.96</v>
      </c>
      <c r="D36" s="213">
        <v>804.11</v>
      </c>
      <c r="E36" s="268">
        <f t="shared" si="0"/>
        <v>2561.09</v>
      </c>
      <c r="F36" s="253"/>
      <c r="G36" s="269"/>
      <c r="H36" s="270"/>
    </row>
    <row r="37" spans="1:8" ht="16.5" thickBot="1" x14ac:dyDescent="0.3">
      <c r="A37" s="37" t="s">
        <v>30</v>
      </c>
      <c r="B37" s="187">
        <v>1897</v>
      </c>
      <c r="C37" s="187">
        <v>0</v>
      </c>
      <c r="D37" s="187">
        <v>513.98</v>
      </c>
      <c r="E37" s="251">
        <f t="shared" si="0"/>
        <v>2410.98</v>
      </c>
      <c r="F37" s="266">
        <f t="shared" si="1"/>
        <v>0.76785282191539761</v>
      </c>
      <c r="G37" s="266">
        <f>E37/$E$66</f>
        <v>7.0545646279264185E-2</v>
      </c>
      <c r="H37" s="281">
        <f>E37-E38</f>
        <v>1047.19</v>
      </c>
    </row>
    <row r="38" spans="1:8" ht="15.75" thickBot="1" x14ac:dyDescent="0.3">
      <c r="A38" s="100" t="s">
        <v>16</v>
      </c>
      <c r="B38" s="213">
        <v>825.23</v>
      </c>
      <c r="C38" s="213">
        <v>0</v>
      </c>
      <c r="D38" s="213">
        <v>538.55999999999995</v>
      </c>
      <c r="E38" s="244">
        <f t="shared" si="0"/>
        <v>1363.79</v>
      </c>
      <c r="F38" s="253"/>
      <c r="G38" s="253"/>
      <c r="H38" s="276"/>
    </row>
    <row r="39" spans="1:8" ht="16.5" thickBot="1" x14ac:dyDescent="0.3">
      <c r="A39" s="37" t="s">
        <v>60</v>
      </c>
      <c r="B39" s="187">
        <v>0</v>
      </c>
      <c r="C39" s="187">
        <v>1.9</v>
      </c>
      <c r="D39" s="187">
        <v>1.08</v>
      </c>
      <c r="E39" s="249">
        <f t="shared" si="0"/>
        <v>2.98</v>
      </c>
      <c r="F39" s="266">
        <f t="shared" si="1"/>
        <v>1.0410958904109588</v>
      </c>
      <c r="G39" s="266">
        <f>E39/$E$66</f>
        <v>8.7195259152795653E-5</v>
      </c>
      <c r="H39" s="267">
        <f>E39-E40</f>
        <v>1.52</v>
      </c>
    </row>
    <row r="40" spans="1:8" ht="15.75" thickBot="1" x14ac:dyDescent="0.3">
      <c r="A40" s="100" t="s">
        <v>16</v>
      </c>
      <c r="B40" s="215">
        <v>0</v>
      </c>
      <c r="C40" s="215">
        <v>1.02</v>
      </c>
      <c r="D40" s="215">
        <v>0.44</v>
      </c>
      <c r="E40" s="280">
        <f t="shared" si="0"/>
        <v>1.46</v>
      </c>
      <c r="F40" s="154"/>
      <c r="G40" s="154"/>
      <c r="H40" s="224"/>
    </row>
    <row r="41" spans="1:8" s="210" customFormat="1" ht="16.5" thickBot="1" x14ac:dyDescent="0.3">
      <c r="A41" s="37" t="s">
        <v>18</v>
      </c>
      <c r="B41" s="148">
        <v>1526.44</v>
      </c>
      <c r="C41" s="424">
        <v>0</v>
      </c>
      <c r="D41" s="425">
        <v>43.4</v>
      </c>
      <c r="E41" s="148">
        <f t="shared" si="0"/>
        <v>1569.8400000000001</v>
      </c>
      <c r="F41" s="277">
        <f t="shared" ref="F41" si="3">(E41-E42)/E42</f>
        <v>0.28770404396686078</v>
      </c>
      <c r="G41" s="277">
        <f>E41/$E$66</f>
        <v>4.5933760277994881E-2</v>
      </c>
      <c r="H41" s="278">
        <f>E41-E42</f>
        <v>350.74</v>
      </c>
    </row>
    <row r="42" spans="1:8" ht="15.75" thickBot="1" x14ac:dyDescent="0.3">
      <c r="A42" s="100" t="s">
        <v>16</v>
      </c>
      <c r="B42" s="213">
        <v>1181.1400000000001</v>
      </c>
      <c r="C42" s="213">
        <v>0</v>
      </c>
      <c r="D42" s="213">
        <v>37.96</v>
      </c>
      <c r="E42" s="151">
        <f t="shared" si="0"/>
        <v>1219.1000000000001</v>
      </c>
      <c r="F42" s="253"/>
      <c r="G42" s="253"/>
      <c r="H42" s="276"/>
    </row>
    <row r="43" spans="1:8" s="210" customFormat="1" ht="15.75" thickBot="1" x14ac:dyDescent="0.3">
      <c r="A43" s="201" t="s">
        <v>61</v>
      </c>
      <c r="B43" s="212">
        <v>399.93</v>
      </c>
      <c r="C43" s="212">
        <v>0</v>
      </c>
      <c r="D43" s="417">
        <v>15.5</v>
      </c>
      <c r="E43" s="148">
        <f t="shared" si="0"/>
        <v>415.43</v>
      </c>
      <c r="F43" s="277">
        <f t="shared" ref="F43" si="4">(E43-E44)/E44</f>
        <v>39.022157996146433</v>
      </c>
      <c r="G43" s="277">
        <f>E43/$E$66</f>
        <v>1.215554580867312E-2</v>
      </c>
      <c r="H43" s="278">
        <f>E43-E44</f>
        <v>405.05</v>
      </c>
    </row>
    <row r="44" spans="1:8" ht="15.75" thickBot="1" x14ac:dyDescent="0.3">
      <c r="A44" s="100" t="s">
        <v>16</v>
      </c>
      <c r="B44" s="145">
        <v>1.89</v>
      </c>
      <c r="C44" s="145">
        <v>0</v>
      </c>
      <c r="D44" s="145">
        <v>8.49</v>
      </c>
      <c r="E44" s="151">
        <f t="shared" si="0"/>
        <v>10.38</v>
      </c>
      <c r="F44" s="271"/>
      <c r="G44" s="271"/>
      <c r="H44" s="279"/>
    </row>
    <row r="45" spans="1:8" s="210" customFormat="1" ht="15.75" thickBot="1" x14ac:dyDescent="0.3">
      <c r="A45" s="201" t="s">
        <v>24</v>
      </c>
      <c r="B45" s="424">
        <v>1509.99</v>
      </c>
      <c r="C45" s="425">
        <v>18.84</v>
      </c>
      <c r="D45" s="425">
        <v>123.07</v>
      </c>
      <c r="E45" s="148">
        <f t="shared" si="0"/>
        <v>1651.8999999999999</v>
      </c>
      <c r="F45" s="277">
        <f t="shared" ref="F45" si="5">(E45-E46)/E46</f>
        <v>1.1093021771052798</v>
      </c>
      <c r="G45" s="277">
        <f>E45/$E$66</f>
        <v>4.8334848521645345E-2</v>
      </c>
      <c r="H45" s="278">
        <f>E45-E46</f>
        <v>868.74999999999989</v>
      </c>
    </row>
    <row r="46" spans="1:8" ht="15.75" thickBot="1" x14ac:dyDescent="0.3">
      <c r="A46" s="100" t="s">
        <v>16</v>
      </c>
      <c r="B46" s="145">
        <v>700.3</v>
      </c>
      <c r="C46" s="145">
        <v>13.02</v>
      </c>
      <c r="D46" s="145">
        <v>69.83</v>
      </c>
      <c r="E46" s="151">
        <f t="shared" si="0"/>
        <v>783.15</v>
      </c>
      <c r="F46" s="271"/>
      <c r="G46" s="271"/>
      <c r="H46" s="279"/>
    </row>
    <row r="47" spans="1:8" s="210" customFormat="1" ht="15.75" thickBot="1" x14ac:dyDescent="0.3">
      <c r="A47" s="201" t="s">
        <v>62</v>
      </c>
      <c r="B47" s="424">
        <v>0</v>
      </c>
      <c r="C47" s="425">
        <v>0</v>
      </c>
      <c r="D47" s="417">
        <v>13.49</v>
      </c>
      <c r="E47" s="426">
        <f t="shared" si="0"/>
        <v>13.49</v>
      </c>
      <c r="F47" s="277">
        <f t="shared" ref="F47" si="6">(E47-E48)/E48</f>
        <v>-2.1241666666666665</v>
      </c>
      <c r="G47" s="277">
        <f>E47/$E$66</f>
        <v>3.9471947851382999E-4</v>
      </c>
      <c r="H47" s="278">
        <f>E47-E48</f>
        <v>25.490000000000002</v>
      </c>
    </row>
    <row r="48" spans="1:8" ht="15.75" thickBot="1" x14ac:dyDescent="0.3">
      <c r="A48" s="100" t="s">
        <v>16</v>
      </c>
      <c r="B48" s="145">
        <v>-24.03</v>
      </c>
      <c r="C48" s="145">
        <v>0</v>
      </c>
      <c r="D48" s="145">
        <v>12.03</v>
      </c>
      <c r="E48" s="151">
        <f t="shared" si="0"/>
        <v>-12.000000000000002</v>
      </c>
      <c r="F48" s="271"/>
      <c r="G48" s="271"/>
      <c r="H48" s="279"/>
    </row>
    <row r="49" spans="1:8" s="210" customFormat="1" ht="15.75" thickBot="1" x14ac:dyDescent="0.3">
      <c r="A49" s="201" t="s">
        <v>17</v>
      </c>
      <c r="B49" s="427">
        <v>1175.8499999999999</v>
      </c>
      <c r="C49" s="428">
        <v>42.15</v>
      </c>
      <c r="D49" s="336">
        <v>88.58</v>
      </c>
      <c r="E49" s="146">
        <f t="shared" si="0"/>
        <v>1306.58</v>
      </c>
      <c r="F49" s="277">
        <f t="shared" ref="F49" si="7">(E49-E50)/E50</f>
        <v>1.5543586635647395</v>
      </c>
      <c r="G49" s="277">
        <f>E49/$E$66</f>
        <v>3.8230732115389174E-2</v>
      </c>
      <c r="H49" s="278">
        <f>E49-E50</f>
        <v>795.06999999999994</v>
      </c>
    </row>
    <row r="50" spans="1:8" ht="15.75" thickBot="1" x14ac:dyDescent="0.3">
      <c r="A50" s="100" t="s">
        <v>16</v>
      </c>
      <c r="B50" s="60">
        <v>415.76</v>
      </c>
      <c r="C50" s="60">
        <v>32.71</v>
      </c>
      <c r="D50" s="60">
        <v>63.04</v>
      </c>
      <c r="E50" s="151">
        <f t="shared" si="0"/>
        <v>511.51</v>
      </c>
      <c r="F50" s="271"/>
      <c r="G50" s="271"/>
      <c r="H50" s="279"/>
    </row>
    <row r="51" spans="1:8" s="210" customFormat="1" ht="15.75" thickBot="1" x14ac:dyDescent="0.3">
      <c r="A51" s="201" t="s">
        <v>29</v>
      </c>
      <c r="B51" s="424">
        <v>1116.98</v>
      </c>
      <c r="C51" s="417">
        <v>0</v>
      </c>
      <c r="D51" s="212">
        <v>598.29</v>
      </c>
      <c r="E51" s="146">
        <f t="shared" si="0"/>
        <v>1715.27</v>
      </c>
      <c r="F51" s="277">
        <f t="shared" ref="F51" si="8">(E51-E52)/E52</f>
        <v>-0.24041591199953949</v>
      </c>
      <c r="G51" s="277">
        <f>E51/$E$66</f>
        <v>5.0189064485575773E-2</v>
      </c>
      <c r="H51" s="278">
        <f>E51-E52</f>
        <v>-542.90000000000009</v>
      </c>
    </row>
    <row r="52" spans="1:8" s="218" customFormat="1" ht="16.5" customHeight="1" thickBot="1" x14ac:dyDescent="0.3">
      <c r="A52" s="100" t="s">
        <v>16</v>
      </c>
      <c r="B52" s="213">
        <v>1470.4</v>
      </c>
      <c r="C52" s="213">
        <v>0</v>
      </c>
      <c r="D52" s="213">
        <v>787.77</v>
      </c>
      <c r="E52" s="151">
        <f t="shared" si="0"/>
        <v>2258.17</v>
      </c>
      <c r="F52" s="253"/>
      <c r="G52" s="253"/>
      <c r="H52" s="276"/>
    </row>
    <row r="53" spans="1:8" s="210" customFormat="1" ht="15.75" thickBot="1" x14ac:dyDescent="0.3">
      <c r="A53" s="201" t="s">
        <v>22</v>
      </c>
      <c r="B53" s="212">
        <v>1712.25</v>
      </c>
      <c r="C53" s="212">
        <v>0</v>
      </c>
      <c r="D53" s="212">
        <v>68.25</v>
      </c>
      <c r="E53" s="273">
        <f t="shared" si="0"/>
        <v>1780.5</v>
      </c>
      <c r="F53" s="274">
        <f t="shared" ref="F53" si="9">(E53-E54)/E54</f>
        <v>0.34659890184689385</v>
      </c>
      <c r="G53" s="274">
        <f>E53/$E$66</f>
        <v>5.2097704336091497E-2</v>
      </c>
      <c r="H53" s="275">
        <f>E53-E54</f>
        <v>458.28</v>
      </c>
    </row>
    <row r="54" spans="1:8" customFormat="1" ht="15.75" thickBot="1" x14ac:dyDescent="0.3">
      <c r="A54" s="100" t="s">
        <v>16</v>
      </c>
      <c r="B54" s="145">
        <v>1243.72</v>
      </c>
      <c r="C54" s="145">
        <v>0</v>
      </c>
      <c r="D54" s="145">
        <v>78.5</v>
      </c>
      <c r="E54" s="151">
        <f>B54+C54+D54</f>
        <v>1322.22</v>
      </c>
      <c r="F54" s="271"/>
      <c r="G54" s="271"/>
      <c r="H54" s="272"/>
    </row>
    <row r="55" spans="1:8" ht="15.75" x14ac:dyDescent="0.25">
      <c r="A55" s="101" t="s">
        <v>65</v>
      </c>
      <c r="B55" s="190">
        <f t="shared" ref="B55:E56" si="10">SUM(B7+B9+B11+B13+B15+B17+B19+B21+B23+B25+B27+B29+B31+B33+B35+B37+B39+B41+B43+B45+B47+B49+B51+B53)</f>
        <v>21045.21</v>
      </c>
      <c r="C55" s="190">
        <f t="shared" si="10"/>
        <v>277.68</v>
      </c>
      <c r="D55" s="190">
        <f t="shared" si="10"/>
        <v>4427.88</v>
      </c>
      <c r="E55" s="190">
        <f t="shared" si="10"/>
        <v>25750.77</v>
      </c>
      <c r="F55" s="257">
        <f>(E55-E56)/E56</f>
        <v>0.18078762369813475</v>
      </c>
      <c r="G55" s="257">
        <f>E55/$E$66</f>
        <v>0.75347149783021328</v>
      </c>
      <c r="H55" s="255">
        <f>E55-E56</f>
        <v>3942.6400000000031</v>
      </c>
    </row>
    <row r="56" spans="1:8" x14ac:dyDescent="0.25">
      <c r="A56" s="191" t="s">
        <v>26</v>
      </c>
      <c r="B56" s="418">
        <f t="shared" si="10"/>
        <v>17433.899999999994</v>
      </c>
      <c r="C56" s="418">
        <f t="shared" si="10"/>
        <v>236.57000000000002</v>
      </c>
      <c r="D56" s="418">
        <f t="shared" si="10"/>
        <v>4137.66</v>
      </c>
      <c r="E56" s="418">
        <f t="shared" si="10"/>
        <v>21808.129999999997</v>
      </c>
      <c r="F56" s="192"/>
      <c r="G56" s="192"/>
      <c r="H56" s="193"/>
    </row>
    <row r="57" spans="1:8" ht="15.75" x14ac:dyDescent="0.25">
      <c r="A57" s="189" t="s">
        <v>27</v>
      </c>
      <c r="B57" s="194">
        <f>(B55-B56)/B56</f>
        <v>0.20714298005609796</v>
      </c>
      <c r="C57" s="194">
        <f t="shared" ref="C57:D57" si="11">(C55-C56)/C56</f>
        <v>0.17377520395654555</v>
      </c>
      <c r="D57" s="194">
        <f t="shared" si="11"/>
        <v>7.0141094241672891E-2</v>
      </c>
      <c r="E57" s="194">
        <f>(E55-E56)/E56</f>
        <v>0.18078762369813475</v>
      </c>
      <c r="F57" s="192"/>
      <c r="G57" s="192"/>
      <c r="H57" s="193"/>
    </row>
    <row r="58" spans="1:8" ht="15.75" x14ac:dyDescent="0.25">
      <c r="A58" s="89" t="s">
        <v>38</v>
      </c>
      <c r="B58" s="182"/>
      <c r="C58" s="182"/>
      <c r="D58" s="182"/>
      <c r="E58" s="182"/>
      <c r="F58" s="192"/>
      <c r="G58" s="192"/>
      <c r="H58" s="193"/>
    </row>
    <row r="59" spans="1:8" ht="15.75" thickBot="1" x14ac:dyDescent="0.3">
      <c r="A59" s="210" t="s">
        <v>40</v>
      </c>
      <c r="B59" s="184">
        <v>7177.86</v>
      </c>
      <c r="C59" s="184">
        <v>0</v>
      </c>
      <c r="D59" s="184">
        <v>0</v>
      </c>
      <c r="E59" s="241">
        <f>B59+C59+D59</f>
        <v>7177.86</v>
      </c>
      <c r="F59" s="242">
        <f t="shared" ref="F59" si="12">(E59-E60)/E60</f>
        <v>-8.2604289017237667E-2</v>
      </c>
      <c r="G59" s="242">
        <f>E59/$E$66</f>
        <v>0.21002528955116972</v>
      </c>
      <c r="H59" s="254">
        <f>E59-E60</f>
        <v>-646.3100000000004</v>
      </c>
    </row>
    <row r="60" spans="1:8" ht="15.75" thickBot="1" x14ac:dyDescent="0.3">
      <c r="A60" s="188" t="s">
        <v>16</v>
      </c>
      <c r="B60" s="213">
        <v>7824.17</v>
      </c>
      <c r="C60" s="213">
        <v>0</v>
      </c>
      <c r="D60" s="213">
        <v>0</v>
      </c>
      <c r="E60" s="213">
        <f t="shared" ref="E60:E62" si="13">B60+C60+D60</f>
        <v>7824.17</v>
      </c>
      <c r="F60" s="245"/>
      <c r="G60" s="253"/>
      <c r="H60" s="265"/>
    </row>
    <row r="61" spans="1:8" ht="16.5" thickBot="1" x14ac:dyDescent="0.3">
      <c r="A61" s="183" t="s">
        <v>39</v>
      </c>
      <c r="B61" s="187">
        <v>0</v>
      </c>
      <c r="C61" s="187">
        <v>1247.54</v>
      </c>
      <c r="D61" s="187">
        <v>0</v>
      </c>
      <c r="E61" s="241">
        <f t="shared" si="13"/>
        <v>1247.54</v>
      </c>
      <c r="F61" s="248">
        <f t="shared" ref="F61:F63" si="14">(E61-E62)/E62</f>
        <v>5.7643160618836521E-3</v>
      </c>
      <c r="G61" s="266">
        <f>E61/$E$66</f>
        <v>3.6503212618617005E-2</v>
      </c>
      <c r="H61" s="261">
        <f>E61-E62</f>
        <v>7.1499999999998636</v>
      </c>
    </row>
    <row r="62" spans="1:8" ht="15.75" thickBot="1" x14ac:dyDescent="0.3">
      <c r="A62" s="188" t="s">
        <v>16</v>
      </c>
      <c r="B62" s="213">
        <v>0</v>
      </c>
      <c r="C62" s="213">
        <v>1240.3900000000001</v>
      </c>
      <c r="D62" s="213">
        <v>0</v>
      </c>
      <c r="E62" s="213">
        <f t="shared" si="13"/>
        <v>1240.3900000000001</v>
      </c>
      <c r="F62" s="283"/>
      <c r="G62" s="284"/>
      <c r="H62" s="285"/>
    </row>
    <row r="63" spans="1:8" ht="15.75" x14ac:dyDescent="0.25">
      <c r="A63" s="195" t="s">
        <v>41</v>
      </c>
      <c r="B63" s="196">
        <f>SUM(B59,B61)</f>
        <v>7177.86</v>
      </c>
      <c r="C63" s="196">
        <f>SUM(C59,C61)</f>
        <v>1247.54</v>
      </c>
      <c r="D63" s="190">
        <f>SUM(D59,D61)</f>
        <v>0</v>
      </c>
      <c r="E63" s="282">
        <f t="shared" ref="B63:E64" si="15">SUM(E59,E61)</f>
        <v>8425.4</v>
      </c>
      <c r="F63" s="257">
        <f t="shared" si="14"/>
        <v>-7.0511971899353071E-2</v>
      </c>
      <c r="G63" s="246">
        <f>E63/$E$66</f>
        <v>0.24652850216978672</v>
      </c>
      <c r="H63" s="255">
        <f>E63-E64</f>
        <v>-639.15999999999985</v>
      </c>
    </row>
    <row r="64" spans="1:8" x14ac:dyDescent="0.25">
      <c r="A64" s="191" t="s">
        <v>26</v>
      </c>
      <c r="B64" s="319">
        <f t="shared" si="15"/>
        <v>7824.17</v>
      </c>
      <c r="C64" s="319">
        <f t="shared" si="15"/>
        <v>1240.3900000000001</v>
      </c>
      <c r="D64" s="320">
        <f t="shared" si="15"/>
        <v>0</v>
      </c>
      <c r="E64" s="320">
        <f t="shared" si="15"/>
        <v>9064.56</v>
      </c>
      <c r="F64" s="192"/>
      <c r="G64" s="192"/>
      <c r="H64" s="193"/>
    </row>
    <row r="65" spans="1:8" ht="15.75" x14ac:dyDescent="0.25">
      <c r="A65" s="189" t="s">
        <v>27</v>
      </c>
      <c r="B65" s="194">
        <f t="shared" ref="B65:D65" si="16">(B63-B64)/B64</f>
        <v>-8.2604289017237667E-2</v>
      </c>
      <c r="C65" s="194">
        <f t="shared" si="16"/>
        <v>5.7643160618836521E-3</v>
      </c>
      <c r="D65" s="400" t="e">
        <f t="shared" si="16"/>
        <v>#DIV/0!</v>
      </c>
      <c r="E65" s="194">
        <f>(E63-E64)/E64</f>
        <v>-7.0511971899353071E-2</v>
      </c>
      <c r="F65" s="192"/>
      <c r="G65" s="192"/>
      <c r="H65" s="193"/>
    </row>
    <row r="66" spans="1:8" ht="15.75" x14ac:dyDescent="0.25">
      <c r="A66" s="197" t="s">
        <v>42</v>
      </c>
      <c r="B66" s="186">
        <f>B55+B63</f>
        <v>28223.07</v>
      </c>
      <c r="C66" s="186">
        <f t="shared" ref="C66:E66" si="17">C55+C63</f>
        <v>1525.22</v>
      </c>
      <c r="D66" s="186">
        <f t="shared" si="17"/>
        <v>4427.88</v>
      </c>
      <c r="E66" s="186">
        <f t="shared" si="17"/>
        <v>34176.17</v>
      </c>
      <c r="F66" s="185">
        <f>(E66-E67)/E67</f>
        <v>0.10700330939739958</v>
      </c>
      <c r="G66" s="185">
        <f>E66/$E$66</f>
        <v>1</v>
      </c>
      <c r="H66" s="186">
        <f>E66-E67</f>
        <v>3303.4800000000032</v>
      </c>
    </row>
    <row r="67" spans="1:8" x14ac:dyDescent="0.25">
      <c r="A67" s="191" t="s">
        <v>26</v>
      </c>
      <c r="B67" s="318">
        <f>B64+B56</f>
        <v>25258.069999999992</v>
      </c>
      <c r="C67" s="318">
        <f t="shared" ref="C67:E67" si="18">C64+C56</f>
        <v>1476.96</v>
      </c>
      <c r="D67" s="318">
        <f t="shared" si="18"/>
        <v>4137.66</v>
      </c>
      <c r="E67" s="318">
        <f t="shared" si="18"/>
        <v>30872.689999999995</v>
      </c>
      <c r="F67" s="192"/>
      <c r="G67" s="192"/>
      <c r="H67" s="193"/>
    </row>
    <row r="68" spans="1:8" ht="15.75" x14ac:dyDescent="0.25">
      <c r="A68" s="198" t="s">
        <v>27</v>
      </c>
      <c r="B68" s="185">
        <f>(B66-B67)/B67</f>
        <v>0.11738822483269735</v>
      </c>
      <c r="C68" s="185">
        <f t="shared" ref="C68:E68" si="19">(C66-C67)/C67</f>
        <v>3.2675224786047008E-2</v>
      </c>
      <c r="D68" s="185">
        <f t="shared" si="19"/>
        <v>7.0141094241672891E-2</v>
      </c>
      <c r="E68" s="185">
        <f t="shared" si="19"/>
        <v>0.10700330939739958</v>
      </c>
      <c r="F68" s="185"/>
      <c r="G68" s="185"/>
      <c r="H68" s="186"/>
    </row>
    <row r="69" spans="1:8" ht="15.75" x14ac:dyDescent="0.25">
      <c r="A69" s="181" t="s">
        <v>43</v>
      </c>
      <c r="B69" s="185">
        <f>B66/$E$66</f>
        <v>0.82581137675754779</v>
      </c>
      <c r="C69" s="185">
        <f t="shared" ref="C69:E69" si="20">C66/$E$66</f>
        <v>4.4628172203029191E-2</v>
      </c>
      <c r="D69" s="185">
        <f t="shared" si="20"/>
        <v>0.1295604510394231</v>
      </c>
      <c r="E69" s="185">
        <f t="shared" si="20"/>
        <v>1</v>
      </c>
      <c r="F69" s="185"/>
      <c r="G69" s="185"/>
      <c r="H69" s="186"/>
    </row>
    <row r="70" spans="1:8" x14ac:dyDescent="0.25">
      <c r="A70" s="191" t="s">
        <v>44</v>
      </c>
      <c r="B70" s="316">
        <f>B67/$E$67</f>
        <v>0.81813635287368858</v>
      </c>
      <c r="C70" s="316">
        <f t="shared" ref="C70:E70" si="21">C67/$E$67</f>
        <v>4.7840340443284994E-2</v>
      </c>
      <c r="D70" s="316">
        <f t="shared" si="21"/>
        <v>0.13402330668302634</v>
      </c>
      <c r="E70" s="317">
        <f t="shared" si="21"/>
        <v>1</v>
      </c>
      <c r="F70" s="192"/>
      <c r="G70" s="192"/>
      <c r="H70" s="193"/>
    </row>
    <row r="71" spans="1:8" ht="15.75" x14ac:dyDescent="0.25">
      <c r="A71" s="199"/>
    </row>
    <row r="72" spans="1:8" customFormat="1" ht="18.75" x14ac:dyDescent="0.3">
      <c r="A72" s="97" t="s">
        <v>45</v>
      </c>
    </row>
    <row r="73" spans="1:8" s="210" customFormat="1" x14ac:dyDescent="0.25">
      <c r="A73" s="210" t="s">
        <v>67</v>
      </c>
    </row>
    <row r="74" spans="1:8" s="210" customFormat="1" x14ac:dyDescent="0.25">
      <c r="A74" s="210" t="s">
        <v>68</v>
      </c>
    </row>
    <row r="75" spans="1:8" customFormat="1" x14ac:dyDescent="0.25">
      <c r="A75" s="210" t="s">
        <v>75</v>
      </c>
    </row>
    <row r="76" spans="1:8" customFormat="1" x14ac:dyDescent="0.25">
      <c r="A76" s="210" t="s">
        <v>73</v>
      </c>
    </row>
    <row r="77" spans="1:8" x14ac:dyDescent="0.25">
      <c r="A77" s="210" t="s">
        <v>79</v>
      </c>
    </row>
  </sheetData>
  <mergeCells count="2">
    <mergeCell ref="A1:H2"/>
    <mergeCell ref="A3:H3"/>
  </mergeCells>
  <pageMargins left="0.7" right="0.7" top="0.75" bottom="0.75" header="0.3" footer="0.3"/>
  <pageSetup paperSize="9" scale="60" orientation="portrait" r:id="rId1"/>
  <ignoredErrors>
    <ignoredError sqref="D65 F55 B57:D57 F39 F21 D68 G7 G9 G21:G29 F27 G17:G18 F19 G11:G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O2192"/>
  <sheetViews>
    <sheetView tabSelected="1" workbookViewId="0">
      <pane xSplit="1" topLeftCell="B1" activePane="topRight" state="frozen"/>
      <selection pane="topRight" sqref="A1:R2"/>
    </sheetView>
  </sheetViews>
  <sheetFormatPr defaultRowHeight="15" x14ac:dyDescent="0.25"/>
  <cols>
    <col min="1" max="1" width="30.28515625" customWidth="1"/>
    <col min="2" max="2" width="9.5703125" customWidth="1"/>
    <col min="3" max="4" width="9.28515625" customWidth="1"/>
    <col min="5" max="5" width="11.28515625" customWidth="1"/>
    <col min="6" max="6" width="9.28515625" customWidth="1"/>
    <col min="7" max="7" width="9.85546875" customWidth="1"/>
    <col min="8" max="8" width="10.140625" customWidth="1"/>
    <col min="9" max="10" width="11.42578125" customWidth="1"/>
    <col min="11" max="11" width="9.42578125" customWidth="1"/>
    <col min="12" max="13" width="10.140625" customWidth="1"/>
    <col min="14" max="14" width="13.140625" customWidth="1"/>
    <col min="15" max="15" width="10.7109375" bestFit="1" customWidth="1"/>
    <col min="16" max="16" width="14.7109375" customWidth="1"/>
    <col min="17" max="17" width="11.85546875" customWidth="1"/>
    <col min="18" max="18" width="12.5703125" style="98" customWidth="1"/>
    <col min="19" max="197" width="9.140625" style="1"/>
  </cols>
  <sheetData>
    <row r="1" spans="1:112" x14ac:dyDescent="0.25">
      <c r="A1" s="470" t="s">
        <v>81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</row>
    <row r="2" spans="1:112" ht="24.75" customHeight="1" x14ac:dyDescent="0.25">
      <c r="A2" s="471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1:112" ht="110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48</v>
      </c>
      <c r="K3" s="3" t="s">
        <v>9</v>
      </c>
      <c r="L3" s="3" t="s">
        <v>10</v>
      </c>
      <c r="M3" s="3" t="s">
        <v>11</v>
      </c>
      <c r="N3" s="3" t="s">
        <v>54</v>
      </c>
      <c r="O3" s="3" t="s">
        <v>12</v>
      </c>
      <c r="P3" s="4" t="s">
        <v>13</v>
      </c>
      <c r="Q3" s="5" t="s">
        <v>14</v>
      </c>
      <c r="R3" s="6" t="s">
        <v>15</v>
      </c>
    </row>
    <row r="4" spans="1:112" ht="16.5" thickBot="1" x14ac:dyDescent="0.3">
      <c r="A4" s="89" t="s">
        <v>63</v>
      </c>
      <c r="B4" s="106"/>
      <c r="C4" s="305"/>
      <c r="D4" s="305"/>
      <c r="E4" s="305"/>
      <c r="F4" s="107"/>
      <c r="G4" s="305"/>
      <c r="H4" s="107"/>
      <c r="I4" s="306"/>
      <c r="J4" s="306"/>
      <c r="K4" s="307"/>
      <c r="L4" s="308"/>
      <c r="M4" s="308"/>
      <c r="N4" s="301"/>
      <c r="O4" s="306"/>
      <c r="P4" s="309"/>
      <c r="Q4" s="310"/>
      <c r="R4" s="108"/>
    </row>
    <row r="5" spans="1:112" s="1" customFormat="1" ht="16.5" thickBot="1" x14ac:dyDescent="0.3">
      <c r="A5" s="337" t="s">
        <v>72</v>
      </c>
      <c r="B5" s="350">
        <v>0</v>
      </c>
      <c r="C5" s="173">
        <v>0</v>
      </c>
      <c r="D5" s="173">
        <v>0</v>
      </c>
      <c r="E5" s="173">
        <v>0</v>
      </c>
      <c r="F5" s="173">
        <v>0</v>
      </c>
      <c r="G5" s="17">
        <v>75.319999999999993</v>
      </c>
      <c r="H5" s="351">
        <v>27.46</v>
      </c>
      <c r="I5" s="173">
        <v>47.86</v>
      </c>
      <c r="J5" s="173">
        <v>29.42</v>
      </c>
      <c r="K5" s="350">
        <v>0</v>
      </c>
      <c r="L5" s="350">
        <v>34.89</v>
      </c>
      <c r="M5" s="9">
        <v>1.3</v>
      </c>
      <c r="N5" s="353">
        <v>0</v>
      </c>
      <c r="O5" s="173">
        <f>B5+D5+E5+F5+H5+I5+J5+K5+L5+M5+N5</f>
        <v>140.93</v>
      </c>
      <c r="P5" s="338">
        <f>(O5-O6)/O6</f>
        <v>153.86813186813188</v>
      </c>
      <c r="Q5" s="339">
        <f>O5/$O$84</f>
        <v>8.2917090675631029E-4</v>
      </c>
      <c r="R5" s="340">
        <f>O5-O6</f>
        <v>140.02000000000001</v>
      </c>
    </row>
    <row r="6" spans="1:112" ht="16.5" thickBot="1" x14ac:dyDescent="0.3">
      <c r="A6" s="300" t="s">
        <v>36</v>
      </c>
      <c r="B6" s="352">
        <v>0</v>
      </c>
      <c r="C6" s="311">
        <v>0</v>
      </c>
      <c r="D6" s="311">
        <v>0</v>
      </c>
      <c r="E6" s="311">
        <v>0</v>
      </c>
      <c r="F6" s="311">
        <v>0</v>
      </c>
      <c r="G6" s="311">
        <v>0.81</v>
      </c>
      <c r="H6" s="311">
        <v>0.04</v>
      </c>
      <c r="I6" s="311">
        <v>0.77</v>
      </c>
      <c r="J6" s="311">
        <v>0.1</v>
      </c>
      <c r="K6" s="325">
        <v>0</v>
      </c>
      <c r="L6" s="325">
        <v>0</v>
      </c>
      <c r="M6" s="327">
        <v>0</v>
      </c>
      <c r="N6" s="325">
        <v>0</v>
      </c>
      <c r="O6" s="312">
        <f>B6+D6+E6+F6+H6+I6+J6+K6+L6+M6+N6</f>
        <v>0.91</v>
      </c>
      <c r="P6" s="302"/>
      <c r="Q6" s="304"/>
      <c r="R6" s="303"/>
    </row>
    <row r="7" spans="1:112" s="1" customFormat="1" ht="16.5" thickBot="1" x14ac:dyDescent="0.3">
      <c r="A7" s="37" t="s">
        <v>19</v>
      </c>
      <c r="B7" s="379">
        <v>946.14</v>
      </c>
      <c r="C7" s="365">
        <v>160.97999999999999</v>
      </c>
      <c r="D7" s="365">
        <v>150.68</v>
      </c>
      <c r="E7" s="365">
        <v>10.3</v>
      </c>
      <c r="F7" s="365">
        <v>141.21</v>
      </c>
      <c r="G7" s="365">
        <v>4857.03</v>
      </c>
      <c r="H7" s="365">
        <v>2102.83</v>
      </c>
      <c r="I7" s="365">
        <v>2754.2</v>
      </c>
      <c r="J7" s="365">
        <v>2336.4299999999998</v>
      </c>
      <c r="K7" s="365">
        <v>23.56</v>
      </c>
      <c r="L7" s="374">
        <v>309.94</v>
      </c>
      <c r="M7" s="365">
        <v>260.14</v>
      </c>
      <c r="N7" s="445">
        <v>2023.5500000000002</v>
      </c>
      <c r="O7" s="9">
        <f>B7+C7+F7+G7+J7+K7+L7+M7+N7</f>
        <v>11058.98</v>
      </c>
      <c r="P7" s="10">
        <f>(O7-O8)/O8</f>
        <v>0.17085467569839563</v>
      </c>
      <c r="Q7" s="11">
        <f>O7/$O$84</f>
        <v>6.5066234828637617E-2</v>
      </c>
      <c r="R7" s="12">
        <f>O7-O8</f>
        <v>1613.7600000000002</v>
      </c>
      <c r="S7" s="13"/>
    </row>
    <row r="8" spans="1:112" s="16" customFormat="1" ht="16.5" thickBot="1" x14ac:dyDescent="0.3">
      <c r="A8" s="143" t="s">
        <v>16</v>
      </c>
      <c r="B8" s="381">
        <v>821.04</v>
      </c>
      <c r="C8" s="381">
        <v>137.56</v>
      </c>
      <c r="D8" s="381">
        <v>131.66</v>
      </c>
      <c r="E8" s="382">
        <v>5.9</v>
      </c>
      <c r="F8" s="383">
        <v>116.82</v>
      </c>
      <c r="G8" s="383">
        <v>4152.67</v>
      </c>
      <c r="H8" s="383">
        <v>2119.64</v>
      </c>
      <c r="I8" s="383">
        <v>2033.03</v>
      </c>
      <c r="J8" s="383">
        <v>1496.7</v>
      </c>
      <c r="K8" s="381">
        <v>4.0999999999999996</v>
      </c>
      <c r="L8" s="381">
        <v>240.65</v>
      </c>
      <c r="M8" s="381">
        <v>196.42</v>
      </c>
      <c r="N8" s="124">
        <v>2279.2599999999998</v>
      </c>
      <c r="O8" s="325">
        <f t="shared" ref="O8:O54" si="0">B8+C8+F8+G8+J8+K8+L8+M8+N8</f>
        <v>9445.2199999999993</v>
      </c>
      <c r="P8" s="26"/>
      <c r="Q8" s="27"/>
      <c r="R8" s="2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5"/>
    </row>
    <row r="9" spans="1:112" s="1" customFormat="1" ht="16.5" thickBot="1" x14ac:dyDescent="0.3">
      <c r="A9" s="37" t="s">
        <v>23</v>
      </c>
      <c r="B9" s="374">
        <v>123.25</v>
      </c>
      <c r="C9" s="374">
        <v>52.08</v>
      </c>
      <c r="D9" s="374">
        <v>52.08</v>
      </c>
      <c r="E9" s="419">
        <v>0</v>
      </c>
      <c r="F9" s="374">
        <v>30.99</v>
      </c>
      <c r="G9" s="419">
        <v>1143</v>
      </c>
      <c r="H9" s="374">
        <v>678.29</v>
      </c>
      <c r="I9" s="374">
        <v>464.71</v>
      </c>
      <c r="J9" s="374">
        <v>312.7</v>
      </c>
      <c r="K9" s="419">
        <v>0</v>
      </c>
      <c r="L9" s="374">
        <v>40.21</v>
      </c>
      <c r="M9" s="374">
        <v>21.87</v>
      </c>
      <c r="N9" s="374">
        <v>534.77</v>
      </c>
      <c r="O9" s="9">
        <f t="shared" si="0"/>
        <v>2258.87</v>
      </c>
      <c r="P9" s="19">
        <f>(O9-O10)/O10</f>
        <v>0.28814767504191408</v>
      </c>
      <c r="Q9" s="20">
        <f>O9/$O$84</f>
        <v>1.3290209935036022E-2</v>
      </c>
      <c r="R9" s="12">
        <f>O9-O10</f>
        <v>505.28999999999974</v>
      </c>
      <c r="S9" s="13"/>
      <c r="T9" s="21"/>
    </row>
    <row r="10" spans="1:112" s="16" customFormat="1" ht="16.5" thickBot="1" x14ac:dyDescent="0.3">
      <c r="A10" s="143" t="s">
        <v>16</v>
      </c>
      <c r="B10" s="383">
        <v>61.05</v>
      </c>
      <c r="C10" s="383">
        <v>31.39</v>
      </c>
      <c r="D10" s="383">
        <v>31.39</v>
      </c>
      <c r="E10" s="125">
        <v>0</v>
      </c>
      <c r="F10" s="381">
        <v>17.46</v>
      </c>
      <c r="G10" s="382">
        <v>1073.8699999999999</v>
      </c>
      <c r="H10" s="381">
        <v>693.87</v>
      </c>
      <c r="I10" s="456">
        <v>380</v>
      </c>
      <c r="J10" s="381">
        <v>134.36000000000001</v>
      </c>
      <c r="K10" s="311">
        <v>0</v>
      </c>
      <c r="L10" s="383">
        <v>29.14</v>
      </c>
      <c r="M10" s="383">
        <v>14.3</v>
      </c>
      <c r="N10" s="381">
        <v>392.01</v>
      </c>
      <c r="O10" s="325">
        <f t="shared" si="0"/>
        <v>1753.5800000000002</v>
      </c>
      <c r="P10" s="26"/>
      <c r="Q10" s="27"/>
      <c r="R10" s="2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5"/>
    </row>
    <row r="11" spans="1:112" s="1" customFormat="1" ht="16.5" thickBot="1" x14ac:dyDescent="0.3">
      <c r="A11" s="37" t="s">
        <v>20</v>
      </c>
      <c r="B11" s="380">
        <v>264.61</v>
      </c>
      <c r="C11" s="296">
        <v>75</v>
      </c>
      <c r="D11" s="32">
        <v>75</v>
      </c>
      <c r="E11" s="9">
        <v>0</v>
      </c>
      <c r="F11" s="9">
        <v>35.53</v>
      </c>
      <c r="G11" s="8">
        <v>3001.05</v>
      </c>
      <c r="H11" s="9">
        <v>1034.97</v>
      </c>
      <c r="I11" s="9">
        <v>1966.08</v>
      </c>
      <c r="J11" s="9">
        <v>276.17</v>
      </c>
      <c r="K11" s="9">
        <v>0</v>
      </c>
      <c r="L11" s="32">
        <v>14.15</v>
      </c>
      <c r="M11" s="32">
        <v>284.95</v>
      </c>
      <c r="N11" s="32">
        <v>476.67</v>
      </c>
      <c r="O11" s="9">
        <f t="shared" si="0"/>
        <v>4428.13</v>
      </c>
      <c r="P11" s="19">
        <f>(O11-O12)/O12</f>
        <v>7.937881476570284E-2</v>
      </c>
      <c r="Q11" s="20">
        <f>O11/$O$84</f>
        <v>2.6053193552365149E-2</v>
      </c>
      <c r="R11" s="12">
        <f>O11-O12</f>
        <v>325.65000000000055</v>
      </c>
      <c r="S11" s="13"/>
      <c r="T11" s="21"/>
    </row>
    <row r="12" spans="1:112" s="16" customFormat="1" ht="16.5" thickBot="1" x14ac:dyDescent="0.3">
      <c r="A12" s="100" t="s">
        <v>16</v>
      </c>
      <c r="B12" s="123">
        <v>325.35000000000002</v>
      </c>
      <c r="C12" s="314">
        <v>71.19</v>
      </c>
      <c r="D12" s="25">
        <v>71.19</v>
      </c>
      <c r="E12" s="25">
        <v>0</v>
      </c>
      <c r="F12" s="25">
        <v>27.64</v>
      </c>
      <c r="G12" s="313">
        <v>2640.66</v>
      </c>
      <c r="H12" s="25">
        <v>992.49</v>
      </c>
      <c r="I12" s="61">
        <v>1648.17</v>
      </c>
      <c r="J12" s="133">
        <v>264.27999999999997</v>
      </c>
      <c r="K12" s="25">
        <v>0</v>
      </c>
      <c r="L12" s="25">
        <v>20.41</v>
      </c>
      <c r="M12" s="25">
        <v>210.08</v>
      </c>
      <c r="N12" s="61">
        <v>542.87</v>
      </c>
      <c r="O12" s="325">
        <f t="shared" si="0"/>
        <v>4102.4799999999996</v>
      </c>
      <c r="P12" s="26"/>
      <c r="Q12" s="27"/>
      <c r="R12" s="28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5"/>
    </row>
    <row r="13" spans="1:112" s="1" customFormat="1" ht="16.5" thickBot="1" x14ac:dyDescent="0.3">
      <c r="A13" s="99" t="s">
        <v>70</v>
      </c>
      <c r="B13" s="17">
        <v>94.63</v>
      </c>
      <c r="C13" s="295">
        <v>0</v>
      </c>
      <c r="D13" s="18">
        <v>0</v>
      </c>
      <c r="E13" s="18">
        <v>0</v>
      </c>
      <c r="F13" s="18">
        <v>0.89</v>
      </c>
      <c r="G13" s="8">
        <v>21.11</v>
      </c>
      <c r="H13" s="18">
        <v>4.0999999999999996</v>
      </c>
      <c r="I13" s="131">
        <v>17.010000000000002</v>
      </c>
      <c r="J13" s="127">
        <v>104.26</v>
      </c>
      <c r="K13" s="18">
        <v>0</v>
      </c>
      <c r="L13" s="18">
        <v>0</v>
      </c>
      <c r="M13" s="18">
        <v>21.76</v>
      </c>
      <c r="N13" s="18">
        <v>0.42</v>
      </c>
      <c r="O13" s="9">
        <f t="shared" si="0"/>
        <v>243.06999999999996</v>
      </c>
      <c r="P13" s="335">
        <f>(O13-O14)/O14</f>
        <v>0.72304529666123185</v>
      </c>
      <c r="Q13" s="20">
        <f>O13/$O$84</f>
        <v>1.4301183020311949E-3</v>
      </c>
      <c r="R13" s="12">
        <f>O13-O14</f>
        <v>101.99999999999997</v>
      </c>
      <c r="S13" s="13"/>
      <c r="T13" s="21"/>
      <c r="AA13" s="21"/>
    </row>
    <row r="14" spans="1:112" s="16" customFormat="1" ht="16.5" thickBot="1" x14ac:dyDescent="0.3">
      <c r="A14" s="344" t="s">
        <v>16</v>
      </c>
      <c r="B14" s="174">
        <v>60.85</v>
      </c>
      <c r="C14" s="31">
        <v>0</v>
      </c>
      <c r="D14" s="25">
        <v>0</v>
      </c>
      <c r="E14" s="25">
        <v>0</v>
      </c>
      <c r="F14" s="25">
        <v>0</v>
      </c>
      <c r="G14" s="136">
        <v>0</v>
      </c>
      <c r="H14" s="25">
        <v>0</v>
      </c>
      <c r="I14" s="61">
        <v>0</v>
      </c>
      <c r="J14" s="65">
        <v>67.37</v>
      </c>
      <c r="K14" s="25">
        <v>0</v>
      </c>
      <c r="L14" s="25">
        <v>0</v>
      </c>
      <c r="M14" s="25">
        <v>12.85</v>
      </c>
      <c r="N14" s="60">
        <v>0</v>
      </c>
      <c r="O14" s="348">
        <f t="shared" si="0"/>
        <v>141.07</v>
      </c>
      <c r="P14" s="26"/>
      <c r="Q14" s="27"/>
      <c r="R14" s="2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5"/>
    </row>
    <row r="15" spans="1:112" s="14" customFormat="1" ht="16.5" thickBot="1" x14ac:dyDescent="0.3">
      <c r="A15" s="201" t="s">
        <v>76</v>
      </c>
      <c r="B15" s="17">
        <v>1.71</v>
      </c>
      <c r="C15" s="294">
        <v>0.28000000000000003</v>
      </c>
      <c r="D15" s="223">
        <v>0.28000000000000003</v>
      </c>
      <c r="E15" s="223">
        <v>0</v>
      </c>
      <c r="F15" s="223">
        <v>0</v>
      </c>
      <c r="G15" s="9">
        <v>26.9</v>
      </c>
      <c r="H15" s="223">
        <v>0.16</v>
      </c>
      <c r="I15" s="223">
        <v>26.74</v>
      </c>
      <c r="J15" s="223">
        <v>63.3</v>
      </c>
      <c r="K15" s="223">
        <v>0</v>
      </c>
      <c r="L15" s="223">
        <v>0</v>
      </c>
      <c r="M15" s="223">
        <v>0.28999999999999998</v>
      </c>
      <c r="N15" s="223">
        <v>0.08</v>
      </c>
      <c r="O15" s="9">
        <f t="shared" si="0"/>
        <v>92.56</v>
      </c>
      <c r="P15" s="335">
        <f>(O15-O16)/O16</f>
        <v>70.200000000000017</v>
      </c>
      <c r="Q15" s="20">
        <f>O15/$O$84</f>
        <v>5.4458283636815501E-4</v>
      </c>
      <c r="R15" s="12">
        <f>O15-O16</f>
        <v>91.26</v>
      </c>
    </row>
    <row r="16" spans="1:112" s="14" customFormat="1" ht="16.5" thickBot="1" x14ac:dyDescent="0.3">
      <c r="A16" s="344" t="s">
        <v>16</v>
      </c>
      <c r="B16" s="321">
        <v>0</v>
      </c>
      <c r="C16" s="326">
        <v>0</v>
      </c>
      <c r="D16" s="61">
        <v>0</v>
      </c>
      <c r="E16" s="60">
        <v>0</v>
      </c>
      <c r="F16" s="64">
        <v>0</v>
      </c>
      <c r="G16" s="327">
        <v>0</v>
      </c>
      <c r="H16" s="61">
        <v>0</v>
      </c>
      <c r="I16" s="61">
        <v>0</v>
      </c>
      <c r="J16" s="61">
        <v>1.18</v>
      </c>
      <c r="K16" s="60">
        <v>0</v>
      </c>
      <c r="L16" s="64">
        <v>0.12</v>
      </c>
      <c r="M16" s="60">
        <v>0</v>
      </c>
      <c r="N16" s="64">
        <v>0</v>
      </c>
      <c r="O16" s="347">
        <f t="shared" si="0"/>
        <v>1.2999999999999998</v>
      </c>
      <c r="P16" s="355"/>
      <c r="Q16" s="356"/>
      <c r="R16" s="28"/>
    </row>
    <row r="17" spans="1:112" s="1" customFormat="1" ht="16.5" thickBot="1" x14ac:dyDescent="0.3">
      <c r="A17" s="345" t="s">
        <v>21</v>
      </c>
      <c r="B17" s="17">
        <v>255.57</v>
      </c>
      <c r="C17" s="297">
        <v>70.66</v>
      </c>
      <c r="D17" s="32">
        <v>70.66</v>
      </c>
      <c r="E17" s="32">
        <v>0</v>
      </c>
      <c r="F17" s="32">
        <v>41.57</v>
      </c>
      <c r="G17" s="32">
        <v>1143.47</v>
      </c>
      <c r="H17" s="32">
        <v>495.47</v>
      </c>
      <c r="I17" s="132">
        <v>648</v>
      </c>
      <c r="J17" s="346">
        <v>294.93</v>
      </c>
      <c r="K17" s="32">
        <v>0</v>
      </c>
      <c r="L17" s="32">
        <v>47.52</v>
      </c>
      <c r="M17" s="32">
        <v>65.13</v>
      </c>
      <c r="N17" s="32">
        <v>635.07999999999993</v>
      </c>
      <c r="O17" s="346">
        <f t="shared" si="0"/>
        <v>2553.9299999999998</v>
      </c>
      <c r="P17" s="354">
        <f>(O17-O18)/O18</f>
        <v>0.33967519592106488</v>
      </c>
      <c r="Q17" s="20">
        <f>O17/$O$84</f>
        <v>1.5026214815100712E-2</v>
      </c>
      <c r="R17" s="12">
        <f>O17-O18</f>
        <v>647.54999999999973</v>
      </c>
      <c r="S17" s="13"/>
      <c r="T17" s="21"/>
    </row>
    <row r="18" spans="1:112" s="16" customFormat="1" ht="16.5" thickBot="1" x14ac:dyDescent="0.3">
      <c r="A18" s="100" t="s">
        <v>16</v>
      </c>
      <c r="B18" s="322">
        <v>241.88</v>
      </c>
      <c r="C18" s="31">
        <v>58.31</v>
      </c>
      <c r="D18" s="25">
        <v>58.31</v>
      </c>
      <c r="E18" s="25">
        <v>0</v>
      </c>
      <c r="F18" s="25">
        <v>42.07</v>
      </c>
      <c r="G18" s="313">
        <v>1037.3399999999999</v>
      </c>
      <c r="H18" s="25">
        <v>510.2</v>
      </c>
      <c r="I18" s="61">
        <v>527.14</v>
      </c>
      <c r="J18" s="65">
        <v>245.91</v>
      </c>
      <c r="K18" s="25">
        <v>0.08</v>
      </c>
      <c r="L18" s="25">
        <v>42.88</v>
      </c>
      <c r="M18" s="25">
        <v>91.76</v>
      </c>
      <c r="N18" s="61">
        <v>146.15</v>
      </c>
      <c r="O18" s="325">
        <f t="shared" si="0"/>
        <v>1906.38</v>
      </c>
      <c r="P18" s="26"/>
      <c r="Q18" s="27"/>
      <c r="R18" s="2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5"/>
    </row>
    <row r="19" spans="1:112" s="1" customFormat="1" ht="16.5" thickBot="1" x14ac:dyDescent="0.3">
      <c r="A19" s="37" t="s">
        <v>71</v>
      </c>
      <c r="B19" s="119">
        <v>83.74</v>
      </c>
      <c r="C19" s="297">
        <v>2.04</v>
      </c>
      <c r="D19" s="30">
        <v>0.04</v>
      </c>
      <c r="E19" s="18">
        <v>2</v>
      </c>
      <c r="F19" s="18">
        <v>4.3</v>
      </c>
      <c r="G19" s="8">
        <v>854.54</v>
      </c>
      <c r="H19" s="18">
        <v>234.25</v>
      </c>
      <c r="I19" s="131">
        <v>620.29</v>
      </c>
      <c r="J19" s="126">
        <v>15.26</v>
      </c>
      <c r="K19" s="18">
        <v>0</v>
      </c>
      <c r="L19" s="18">
        <v>4.43</v>
      </c>
      <c r="M19" s="18">
        <v>0.1</v>
      </c>
      <c r="N19" s="18">
        <v>240.59</v>
      </c>
      <c r="O19" s="9">
        <f t="shared" si="0"/>
        <v>1205</v>
      </c>
      <c r="P19" s="335">
        <f>(O19-O20)/O20</f>
        <v>11.85607596287208</v>
      </c>
      <c r="Q19" s="20">
        <f>O19/$O$84</f>
        <v>7.0896966057003756E-3</v>
      </c>
      <c r="R19" s="12">
        <f>O19-O20</f>
        <v>1111.27</v>
      </c>
      <c r="S19" s="13"/>
      <c r="T19" s="21"/>
    </row>
    <row r="20" spans="1:112" s="16" customFormat="1" ht="16.5" thickBot="1" x14ac:dyDescent="0.3">
      <c r="A20" s="100" t="s">
        <v>16</v>
      </c>
      <c r="B20" s="174">
        <v>13.75</v>
      </c>
      <c r="C20" s="323">
        <v>1.73</v>
      </c>
      <c r="D20" s="25">
        <v>0</v>
      </c>
      <c r="E20" s="25">
        <v>1.73</v>
      </c>
      <c r="F20" s="25">
        <v>0</v>
      </c>
      <c r="G20" s="313">
        <v>74.7</v>
      </c>
      <c r="H20" s="25">
        <v>6.73</v>
      </c>
      <c r="I20" s="61">
        <v>67.97</v>
      </c>
      <c r="J20" s="65">
        <v>2.92</v>
      </c>
      <c r="K20" s="25">
        <v>0</v>
      </c>
      <c r="L20" s="25">
        <v>0.63</v>
      </c>
      <c r="M20" s="25">
        <v>0</v>
      </c>
      <c r="N20" s="60">
        <v>0</v>
      </c>
      <c r="O20" s="349">
        <f t="shared" si="0"/>
        <v>93.73</v>
      </c>
      <c r="P20" s="26"/>
      <c r="Q20" s="27"/>
      <c r="R20" s="28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5"/>
    </row>
    <row r="21" spans="1:112" s="1" customFormat="1" ht="16.5" thickBot="1" x14ac:dyDescent="0.3">
      <c r="A21" s="37" t="s">
        <v>56</v>
      </c>
      <c r="B21" s="324">
        <v>719.65</v>
      </c>
      <c r="C21" s="294">
        <v>180.14</v>
      </c>
      <c r="D21" s="169">
        <v>142.37</v>
      </c>
      <c r="E21" s="110">
        <v>37.770000000000003</v>
      </c>
      <c r="F21" s="170">
        <v>149.1</v>
      </c>
      <c r="G21" s="8">
        <v>3059.99</v>
      </c>
      <c r="H21" s="171">
        <v>1635.12</v>
      </c>
      <c r="I21" s="111">
        <v>1424.87</v>
      </c>
      <c r="J21" s="119">
        <v>1278.72</v>
      </c>
      <c r="K21" s="17">
        <v>28.03</v>
      </c>
      <c r="L21" s="172">
        <v>233.02</v>
      </c>
      <c r="M21" s="173">
        <v>694.46</v>
      </c>
      <c r="N21" s="173">
        <v>2269.75</v>
      </c>
      <c r="O21" s="9">
        <f t="shared" si="0"/>
        <v>8612.86</v>
      </c>
      <c r="P21" s="19">
        <f>(O21-O22)/O22</f>
        <v>0.18147038045528444</v>
      </c>
      <c r="Q21" s="20">
        <f>O21/$O$84</f>
        <v>5.06743272260353E-2</v>
      </c>
      <c r="R21" s="12">
        <f>O21-O22</f>
        <v>1322.9100000000008</v>
      </c>
      <c r="S21" s="13"/>
      <c r="T21" s="21"/>
    </row>
    <row r="22" spans="1:112" s="16" customFormat="1" ht="16.5" thickBot="1" x14ac:dyDescent="0.3">
      <c r="A22" s="100" t="s">
        <v>16</v>
      </c>
      <c r="B22" s="174">
        <v>620.03</v>
      </c>
      <c r="C22" s="314">
        <v>144.59</v>
      </c>
      <c r="D22" s="125">
        <v>109.75</v>
      </c>
      <c r="E22" s="137">
        <v>34.840000000000003</v>
      </c>
      <c r="F22" s="125">
        <v>124.24</v>
      </c>
      <c r="G22" s="313">
        <v>2306.6</v>
      </c>
      <c r="H22" s="124">
        <v>1366.91</v>
      </c>
      <c r="I22" s="138">
        <v>939.69</v>
      </c>
      <c r="J22" s="159">
        <v>992.52</v>
      </c>
      <c r="K22" s="125">
        <v>21.22</v>
      </c>
      <c r="L22" s="124">
        <v>156.25</v>
      </c>
      <c r="M22" s="311">
        <v>593.16</v>
      </c>
      <c r="N22" s="125">
        <v>2331.34</v>
      </c>
      <c r="O22" s="325">
        <f t="shared" si="0"/>
        <v>7289.95</v>
      </c>
      <c r="P22" s="26"/>
      <c r="Q22" s="27"/>
      <c r="R22" s="28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5"/>
    </row>
    <row r="23" spans="1:112" s="23" customFormat="1" ht="16.5" thickBot="1" x14ac:dyDescent="0.3">
      <c r="A23" s="37" t="s">
        <v>57</v>
      </c>
      <c r="B23" s="32">
        <v>1084.5899999999999</v>
      </c>
      <c r="C23" s="295">
        <v>443.69</v>
      </c>
      <c r="D23" s="32">
        <v>336.67</v>
      </c>
      <c r="E23" s="32">
        <v>107.02</v>
      </c>
      <c r="F23" s="33">
        <v>284.93</v>
      </c>
      <c r="G23" s="8">
        <v>6423.53</v>
      </c>
      <c r="H23" s="32">
        <v>3407.77</v>
      </c>
      <c r="I23" s="132">
        <v>3015.76</v>
      </c>
      <c r="J23" s="127">
        <v>2439.81</v>
      </c>
      <c r="K23" s="32">
        <v>71.290000000000006</v>
      </c>
      <c r="L23" s="32">
        <v>363.2</v>
      </c>
      <c r="M23" s="32">
        <v>529.15</v>
      </c>
      <c r="N23" s="32">
        <v>2848.04</v>
      </c>
      <c r="O23" s="9">
        <f t="shared" si="0"/>
        <v>14488.23</v>
      </c>
      <c r="P23" s="19">
        <f>(O23-O24)/O24</f>
        <v>0.17248570630864637</v>
      </c>
      <c r="Q23" s="20">
        <f>O23/$O$84</f>
        <v>8.5242452326644264E-2</v>
      </c>
      <c r="R23" s="12">
        <f>O23-O24</f>
        <v>2131.3799999999974</v>
      </c>
      <c r="S23" s="34"/>
      <c r="T23" s="21"/>
    </row>
    <row r="24" spans="1:112" s="16" customFormat="1" ht="16.5" thickBot="1" x14ac:dyDescent="0.3">
      <c r="A24" s="100" t="s">
        <v>16</v>
      </c>
      <c r="B24" s="122">
        <v>916.5</v>
      </c>
      <c r="C24" s="31">
        <v>366.19</v>
      </c>
      <c r="D24" s="25">
        <v>287.87</v>
      </c>
      <c r="E24" s="25">
        <v>78.319999999999993</v>
      </c>
      <c r="F24" s="25">
        <v>248.09</v>
      </c>
      <c r="G24" s="313">
        <v>5249.47</v>
      </c>
      <c r="H24" s="25">
        <v>3062.24</v>
      </c>
      <c r="I24" s="61">
        <v>2187.23</v>
      </c>
      <c r="J24" s="133">
        <v>2022.26</v>
      </c>
      <c r="K24" s="25">
        <v>67.03</v>
      </c>
      <c r="L24" s="25">
        <v>294.64999999999998</v>
      </c>
      <c r="M24" s="25">
        <v>453.04</v>
      </c>
      <c r="N24" s="25">
        <v>2739.6200000000003</v>
      </c>
      <c r="O24" s="136">
        <f t="shared" si="0"/>
        <v>12356.850000000002</v>
      </c>
      <c r="P24" s="26"/>
      <c r="Q24" s="27"/>
      <c r="R24" s="28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5"/>
    </row>
    <row r="25" spans="1:112" s="1" customFormat="1" ht="16.5" thickBot="1" x14ac:dyDescent="0.3">
      <c r="A25" s="37" t="s">
        <v>58</v>
      </c>
      <c r="B25" s="18">
        <v>327.7</v>
      </c>
      <c r="C25" s="294">
        <v>160.16</v>
      </c>
      <c r="D25" s="18">
        <v>155.13</v>
      </c>
      <c r="E25" s="18">
        <v>5.03</v>
      </c>
      <c r="F25" s="18">
        <v>77.38</v>
      </c>
      <c r="G25" s="8">
        <v>3261.25</v>
      </c>
      <c r="H25" s="18">
        <v>1594.93</v>
      </c>
      <c r="I25" s="131">
        <v>1666.32</v>
      </c>
      <c r="J25" s="9">
        <v>803.68</v>
      </c>
      <c r="K25" s="18">
        <v>0.6</v>
      </c>
      <c r="L25" s="18">
        <v>81.91</v>
      </c>
      <c r="M25" s="18">
        <v>125.03</v>
      </c>
      <c r="N25" s="18">
        <v>2164.12</v>
      </c>
      <c r="O25" s="9">
        <f t="shared" si="0"/>
        <v>7001.83</v>
      </c>
      <c r="P25" s="19">
        <f>(O25-O26)/O26</f>
        <v>0.24324693841676587</v>
      </c>
      <c r="Q25" s="20">
        <f>O25/$O$84</f>
        <v>4.119572646032453E-2</v>
      </c>
      <c r="R25" s="12">
        <f>O25-O26</f>
        <v>1369.9399999999996</v>
      </c>
      <c r="S25" s="13"/>
      <c r="T25" s="21"/>
    </row>
    <row r="26" spans="1:112" s="16" customFormat="1" ht="16.5" thickBot="1" x14ac:dyDescent="0.3">
      <c r="A26" s="100" t="s">
        <v>16</v>
      </c>
      <c r="B26" s="122">
        <v>275.33</v>
      </c>
      <c r="C26" s="31">
        <v>145.52000000000001</v>
      </c>
      <c r="D26" s="25">
        <v>140.12</v>
      </c>
      <c r="E26" s="25">
        <v>5.4</v>
      </c>
      <c r="F26" s="25">
        <v>89.73</v>
      </c>
      <c r="G26" s="313">
        <v>3002.37</v>
      </c>
      <c r="H26" s="25">
        <v>1495.07</v>
      </c>
      <c r="I26" s="61">
        <v>1507.3</v>
      </c>
      <c r="J26" s="133">
        <v>670.91</v>
      </c>
      <c r="K26" s="25">
        <v>0.6</v>
      </c>
      <c r="L26" s="25">
        <v>74.790000000000006</v>
      </c>
      <c r="M26" s="25">
        <v>79.180000000000007</v>
      </c>
      <c r="N26" s="25">
        <v>1293.46</v>
      </c>
      <c r="O26" s="136">
        <f t="shared" si="0"/>
        <v>5631.89</v>
      </c>
      <c r="P26" s="26"/>
      <c r="Q26" s="27"/>
      <c r="R26" s="28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5"/>
    </row>
    <row r="27" spans="1:112" s="36" customFormat="1" ht="16.5" thickBot="1" x14ac:dyDescent="0.3">
      <c r="A27" s="37" t="s">
        <v>55</v>
      </c>
      <c r="B27" s="30">
        <v>16.23</v>
      </c>
      <c r="C27" s="294">
        <v>0</v>
      </c>
      <c r="D27" s="18">
        <v>0</v>
      </c>
      <c r="E27" s="18">
        <v>0</v>
      </c>
      <c r="F27" s="18">
        <v>0.36</v>
      </c>
      <c r="G27" s="8">
        <v>197.6</v>
      </c>
      <c r="H27" s="18">
        <v>103.61</v>
      </c>
      <c r="I27" s="131">
        <v>93.99</v>
      </c>
      <c r="J27" s="127">
        <v>60.76</v>
      </c>
      <c r="K27" s="18">
        <v>0</v>
      </c>
      <c r="L27" s="18">
        <v>0</v>
      </c>
      <c r="M27" s="18">
        <v>14.98</v>
      </c>
      <c r="N27" s="18">
        <v>11.18</v>
      </c>
      <c r="O27" s="9">
        <f t="shared" si="0"/>
        <v>301.11</v>
      </c>
      <c r="P27" s="19">
        <f>(O27-O28)/O28</f>
        <v>0.62419763741302137</v>
      </c>
      <c r="Q27" s="20">
        <f>O27/$O$84</f>
        <v>1.77160045223439E-3</v>
      </c>
      <c r="R27" s="12">
        <f>O27-O28</f>
        <v>115.72000000000003</v>
      </c>
      <c r="S27" s="35"/>
      <c r="T27" s="21"/>
    </row>
    <row r="28" spans="1:112" s="16" customFormat="1" ht="16.5" thickBot="1" x14ac:dyDescent="0.3">
      <c r="A28" s="100" t="s">
        <v>16</v>
      </c>
      <c r="B28" s="64">
        <v>8.16</v>
      </c>
      <c r="C28" s="31">
        <v>0</v>
      </c>
      <c r="D28" s="25">
        <v>0</v>
      </c>
      <c r="E28" s="25">
        <v>0</v>
      </c>
      <c r="F28" s="25">
        <v>0</v>
      </c>
      <c r="G28" s="313">
        <v>139.37</v>
      </c>
      <c r="H28" s="25">
        <v>81.47</v>
      </c>
      <c r="I28" s="61">
        <v>57.9</v>
      </c>
      <c r="J28" s="133">
        <v>25.28</v>
      </c>
      <c r="K28" s="25">
        <v>0</v>
      </c>
      <c r="L28" s="25">
        <v>0</v>
      </c>
      <c r="M28" s="25">
        <v>7.1</v>
      </c>
      <c r="N28" s="25">
        <v>5.48</v>
      </c>
      <c r="O28" s="136">
        <f t="shared" si="0"/>
        <v>185.39</v>
      </c>
      <c r="P28" s="26"/>
      <c r="Q28" s="27"/>
      <c r="R28" s="28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5"/>
    </row>
    <row r="29" spans="1:112" s="1" customFormat="1" ht="16.5" thickBot="1" x14ac:dyDescent="0.3">
      <c r="A29" s="37" t="s">
        <v>77</v>
      </c>
      <c r="B29" s="18">
        <v>39.130000000000003</v>
      </c>
      <c r="C29" s="294">
        <v>24.34</v>
      </c>
      <c r="D29" s="18">
        <v>24.34</v>
      </c>
      <c r="E29" s="18">
        <v>0</v>
      </c>
      <c r="F29" s="18">
        <v>25.36</v>
      </c>
      <c r="G29" s="8">
        <v>754.7</v>
      </c>
      <c r="H29" s="18">
        <v>440.37</v>
      </c>
      <c r="I29" s="131">
        <v>314.33</v>
      </c>
      <c r="J29" s="127">
        <v>200.23</v>
      </c>
      <c r="K29" s="18">
        <v>0</v>
      </c>
      <c r="L29" s="18">
        <v>17.350000000000001</v>
      </c>
      <c r="M29" s="18">
        <v>18.45</v>
      </c>
      <c r="N29" s="18">
        <v>45.59</v>
      </c>
      <c r="O29" s="9">
        <f t="shared" si="0"/>
        <v>1125.1499999999999</v>
      </c>
      <c r="P29" s="19">
        <f>(O29-O30)/O30</f>
        <v>0.37796529215093128</v>
      </c>
      <c r="Q29" s="20">
        <f>O29/$O$84</f>
        <v>6.6198938887168267E-3</v>
      </c>
      <c r="R29" s="12">
        <f>O29-O30</f>
        <v>308.61999999999989</v>
      </c>
      <c r="S29" s="13"/>
      <c r="T29" s="21"/>
    </row>
    <row r="30" spans="1:112" s="16" customFormat="1" ht="16.5" thickBot="1" x14ac:dyDescent="0.3">
      <c r="A30" s="100" t="s">
        <v>16</v>
      </c>
      <c r="B30" s="331">
        <v>44.25</v>
      </c>
      <c r="C30" s="332">
        <v>20.29</v>
      </c>
      <c r="D30" s="25">
        <v>20.29</v>
      </c>
      <c r="E30" s="25">
        <v>0</v>
      </c>
      <c r="F30" s="25">
        <v>20.7</v>
      </c>
      <c r="G30" s="313">
        <v>553.78</v>
      </c>
      <c r="H30" s="25">
        <v>357.97</v>
      </c>
      <c r="I30" s="61">
        <v>195.81</v>
      </c>
      <c r="J30" s="133">
        <v>119.09</v>
      </c>
      <c r="K30" s="25">
        <v>0</v>
      </c>
      <c r="L30" s="25">
        <v>9.1999999999999993</v>
      </c>
      <c r="M30" s="25">
        <v>17.04</v>
      </c>
      <c r="N30" s="25">
        <v>32.18</v>
      </c>
      <c r="O30" s="136">
        <f t="shared" si="0"/>
        <v>816.53</v>
      </c>
      <c r="P30" s="26"/>
      <c r="Q30" s="27"/>
      <c r="R30" s="28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5"/>
    </row>
    <row r="31" spans="1:112" s="1" customFormat="1" ht="16.5" thickBot="1" x14ac:dyDescent="0.3">
      <c r="A31" s="37" t="s">
        <v>25</v>
      </c>
      <c r="B31" s="18">
        <v>72.569999999999993</v>
      </c>
      <c r="C31" s="295">
        <v>21.67</v>
      </c>
      <c r="D31" s="18">
        <v>21.67</v>
      </c>
      <c r="E31" s="18">
        <v>0</v>
      </c>
      <c r="F31" s="18">
        <v>8.5299999999999994</v>
      </c>
      <c r="G31" s="8">
        <v>746.55</v>
      </c>
      <c r="H31" s="18">
        <v>219.93</v>
      </c>
      <c r="I31" s="131">
        <v>526.62</v>
      </c>
      <c r="J31" s="127">
        <v>81.290000000000006</v>
      </c>
      <c r="K31" s="18">
        <v>0</v>
      </c>
      <c r="L31" s="18">
        <v>29.98</v>
      </c>
      <c r="M31" s="18">
        <v>3.85</v>
      </c>
      <c r="N31" s="18">
        <v>5.68</v>
      </c>
      <c r="O31" s="9">
        <f t="shared" si="0"/>
        <v>970.11999999999989</v>
      </c>
      <c r="P31" s="19">
        <f>(O31-O32)/O32</f>
        <v>0.84188342509967728</v>
      </c>
      <c r="Q31" s="20">
        <f>O31/$O$84</f>
        <v>5.7077647063253504E-3</v>
      </c>
      <c r="R31" s="12">
        <f>O31-O32</f>
        <v>443.41999999999996</v>
      </c>
      <c r="S31" s="13"/>
      <c r="T31" s="21"/>
    </row>
    <row r="32" spans="1:112" s="16" customFormat="1" ht="16.5" thickBot="1" x14ac:dyDescent="0.3">
      <c r="A32" s="100" t="s">
        <v>16</v>
      </c>
      <c r="B32" s="122">
        <v>43.47</v>
      </c>
      <c r="C32" s="31">
        <v>19.11</v>
      </c>
      <c r="D32" s="25">
        <v>19.11</v>
      </c>
      <c r="E32" s="25">
        <v>0</v>
      </c>
      <c r="F32" s="25">
        <v>5.48</v>
      </c>
      <c r="G32" s="375">
        <v>413.42</v>
      </c>
      <c r="H32" s="25">
        <v>150.25</v>
      </c>
      <c r="I32" s="61">
        <v>263.17</v>
      </c>
      <c r="J32" s="122">
        <v>16.75</v>
      </c>
      <c r="K32" s="25">
        <v>0</v>
      </c>
      <c r="L32" s="25">
        <v>23.27</v>
      </c>
      <c r="M32" s="25">
        <v>3.17</v>
      </c>
      <c r="N32" s="25">
        <v>2.0299999999999998</v>
      </c>
      <c r="O32" s="136">
        <f t="shared" si="0"/>
        <v>526.69999999999993</v>
      </c>
      <c r="P32" s="26"/>
      <c r="Q32" s="27"/>
      <c r="R32" s="2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5"/>
    </row>
    <row r="33" spans="1:112" s="1" customFormat="1" ht="16.5" thickBot="1" x14ac:dyDescent="0.3">
      <c r="A33" s="37" t="s">
        <v>59</v>
      </c>
      <c r="B33" s="365">
        <v>866.49</v>
      </c>
      <c r="C33" s="374">
        <v>209.55</v>
      </c>
      <c r="D33" s="365">
        <v>141.94</v>
      </c>
      <c r="E33" s="365">
        <v>67.61</v>
      </c>
      <c r="F33" s="365">
        <v>218.1</v>
      </c>
      <c r="G33" s="370">
        <v>6097.1</v>
      </c>
      <c r="H33" s="365">
        <v>2270.25</v>
      </c>
      <c r="I33" s="365">
        <v>3826.85</v>
      </c>
      <c r="J33" s="365">
        <v>5925.98</v>
      </c>
      <c r="K33" s="365">
        <v>65.95</v>
      </c>
      <c r="L33" s="365">
        <v>96.41</v>
      </c>
      <c r="M33" s="365">
        <v>167.5</v>
      </c>
      <c r="N33" s="365">
        <v>1387.83</v>
      </c>
      <c r="O33" s="9">
        <f t="shared" si="0"/>
        <v>15034.91</v>
      </c>
      <c r="P33" s="19">
        <f>(O33-O34)/O34</f>
        <v>-7.1547754904430938E-2</v>
      </c>
      <c r="Q33" s="20">
        <f>O33/$O$84</f>
        <v>8.8458879995029563E-2</v>
      </c>
      <c r="R33" s="12">
        <f>O33-O34</f>
        <v>-1158.6100000000006</v>
      </c>
      <c r="S33" s="13"/>
      <c r="T33" s="21"/>
    </row>
    <row r="34" spans="1:112" s="16" customFormat="1" ht="15.75" thickBot="1" x14ac:dyDescent="0.3">
      <c r="A34" s="100" t="s">
        <v>16</v>
      </c>
      <c r="B34" s="366">
        <v>901.79</v>
      </c>
      <c r="C34" s="372">
        <v>207.84</v>
      </c>
      <c r="D34" s="372">
        <v>155.65</v>
      </c>
      <c r="E34" s="372">
        <v>52.19</v>
      </c>
      <c r="F34" s="373">
        <v>238.67</v>
      </c>
      <c r="G34" s="376">
        <v>7024.02</v>
      </c>
      <c r="H34" s="372">
        <v>2816.22</v>
      </c>
      <c r="I34" s="373">
        <v>4207.8</v>
      </c>
      <c r="J34" s="372">
        <v>5333.91</v>
      </c>
      <c r="K34" s="368">
        <v>51.81</v>
      </c>
      <c r="L34" s="377">
        <v>98.2</v>
      </c>
      <c r="M34" s="377">
        <v>312.42</v>
      </c>
      <c r="N34" s="377">
        <v>2024.8600000000001</v>
      </c>
      <c r="O34" s="371">
        <f t="shared" si="0"/>
        <v>16193.52</v>
      </c>
      <c r="P34" s="26"/>
      <c r="Q34" s="27"/>
      <c r="R34" s="2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5"/>
    </row>
    <row r="35" spans="1:112" s="1" customFormat="1" ht="16.5" thickBot="1" x14ac:dyDescent="0.3">
      <c r="A35" s="37" t="s">
        <v>28</v>
      </c>
      <c r="B35" s="9">
        <v>2228.06</v>
      </c>
      <c r="C35" s="299">
        <v>708.93</v>
      </c>
      <c r="D35" s="9">
        <v>393.69</v>
      </c>
      <c r="E35" s="9">
        <v>315.24</v>
      </c>
      <c r="F35" s="9">
        <v>516.41999999999996</v>
      </c>
      <c r="G35" s="8">
        <v>8846.85</v>
      </c>
      <c r="H35" s="32">
        <v>3015.98</v>
      </c>
      <c r="I35" s="9">
        <v>5830.87</v>
      </c>
      <c r="J35" s="127">
        <v>8250.08</v>
      </c>
      <c r="K35" s="9">
        <v>167.59</v>
      </c>
      <c r="L35" s="9">
        <v>426.11</v>
      </c>
      <c r="M35" s="9">
        <v>526.28</v>
      </c>
      <c r="N35" s="9">
        <v>2240.4499999999998</v>
      </c>
      <c r="O35" s="9">
        <f t="shared" si="0"/>
        <v>23910.77</v>
      </c>
      <c r="P35" s="19">
        <f>(O35-O36)/O36</f>
        <v>5.246762918943252E-2</v>
      </c>
      <c r="Q35" s="20">
        <f>O35/$O$84</f>
        <v>0.14068058498645838</v>
      </c>
      <c r="R35" s="12">
        <f>O35-O36</f>
        <v>1192.0000000000036</v>
      </c>
      <c r="S35" s="13"/>
      <c r="T35" s="21"/>
    </row>
    <row r="36" spans="1:112" s="16" customFormat="1" ht="16.5" thickBot="1" x14ac:dyDescent="0.3">
      <c r="A36" s="100" t="s">
        <v>16</v>
      </c>
      <c r="B36" s="122">
        <v>2082.5700000000002</v>
      </c>
      <c r="C36" s="31">
        <v>600.01</v>
      </c>
      <c r="D36" s="25">
        <v>349.92</v>
      </c>
      <c r="E36" s="25">
        <v>250.09</v>
      </c>
      <c r="F36" s="25">
        <v>445.06</v>
      </c>
      <c r="G36" s="313">
        <v>9094.89</v>
      </c>
      <c r="H36" s="25">
        <v>3352.83</v>
      </c>
      <c r="I36" s="61">
        <v>5742.06</v>
      </c>
      <c r="J36" s="133">
        <v>7008.37</v>
      </c>
      <c r="K36" s="25">
        <v>125.64</v>
      </c>
      <c r="L36" s="25">
        <v>336.35</v>
      </c>
      <c r="M36" s="25">
        <v>464.79</v>
      </c>
      <c r="N36" s="25">
        <v>2561.09</v>
      </c>
      <c r="O36" s="136">
        <f t="shared" si="0"/>
        <v>22718.769999999997</v>
      </c>
      <c r="P36" s="26"/>
      <c r="Q36" s="27"/>
      <c r="R36" s="2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5"/>
    </row>
    <row r="37" spans="1:112" s="1" customFormat="1" ht="16.5" thickBot="1" x14ac:dyDescent="0.3">
      <c r="A37" s="37" t="s">
        <v>30</v>
      </c>
      <c r="B37" s="18">
        <v>992.52</v>
      </c>
      <c r="C37" s="297">
        <v>329.36</v>
      </c>
      <c r="D37" s="18">
        <v>186.44</v>
      </c>
      <c r="E37" s="18">
        <v>142.91999999999999</v>
      </c>
      <c r="F37" s="18">
        <v>231.01</v>
      </c>
      <c r="G37" s="8">
        <v>4534.93</v>
      </c>
      <c r="H37" s="18">
        <v>1477.21</v>
      </c>
      <c r="I37" s="131">
        <v>3057.72</v>
      </c>
      <c r="J37" s="9">
        <v>3965.38</v>
      </c>
      <c r="K37" s="18">
        <v>117.69</v>
      </c>
      <c r="L37" s="18">
        <v>120.15</v>
      </c>
      <c r="M37" s="18">
        <v>544.28</v>
      </c>
      <c r="N37" s="18">
        <v>2410.98</v>
      </c>
      <c r="O37" s="9">
        <f t="shared" si="0"/>
        <v>13246.300000000001</v>
      </c>
      <c r="P37" s="19">
        <f>(O37-O38)/O38</f>
        <v>0.15668106591081543</v>
      </c>
      <c r="Q37" s="20">
        <f>O37/$O$84</f>
        <v>7.7935475641567539E-2</v>
      </c>
      <c r="R37" s="12">
        <f>O37-O38</f>
        <v>1794.3099999999995</v>
      </c>
      <c r="S37" s="13"/>
      <c r="T37" s="21"/>
    </row>
    <row r="38" spans="1:112" s="16" customFormat="1" ht="16.5" thickBot="1" x14ac:dyDescent="0.3">
      <c r="A38" s="100" t="s">
        <v>16</v>
      </c>
      <c r="B38" s="122">
        <v>925.37</v>
      </c>
      <c r="C38" s="31">
        <v>293.77999999999997</v>
      </c>
      <c r="D38" s="25">
        <v>192.5</v>
      </c>
      <c r="E38" s="25">
        <v>101.28</v>
      </c>
      <c r="F38" s="25">
        <v>226.43</v>
      </c>
      <c r="G38" s="313">
        <v>4359.4399999999996</v>
      </c>
      <c r="H38" s="25">
        <v>1545.35</v>
      </c>
      <c r="I38" s="61">
        <v>2814.09</v>
      </c>
      <c r="J38" s="76">
        <v>3581.98</v>
      </c>
      <c r="K38" s="25">
        <v>88.12</v>
      </c>
      <c r="L38" s="25">
        <v>114.38</v>
      </c>
      <c r="M38" s="25">
        <v>498.7</v>
      </c>
      <c r="N38" s="25">
        <v>1363.79</v>
      </c>
      <c r="O38" s="136">
        <f t="shared" si="0"/>
        <v>11451.990000000002</v>
      </c>
      <c r="P38" s="26"/>
      <c r="Q38" s="27"/>
      <c r="R38" s="2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5"/>
    </row>
    <row r="39" spans="1:112" s="1" customFormat="1" ht="16.5" thickBot="1" x14ac:dyDescent="0.3">
      <c r="A39" s="37" t="s">
        <v>60</v>
      </c>
      <c r="B39" s="18">
        <v>1.38</v>
      </c>
      <c r="C39" s="297">
        <v>0.08</v>
      </c>
      <c r="D39" s="18">
        <v>0.08</v>
      </c>
      <c r="E39" s="18">
        <v>0</v>
      </c>
      <c r="F39" s="18">
        <v>0.6</v>
      </c>
      <c r="G39" s="8">
        <v>76.959999999999994</v>
      </c>
      <c r="H39" s="18">
        <v>0.28000000000000003</v>
      </c>
      <c r="I39" s="131">
        <v>76.680000000000007</v>
      </c>
      <c r="J39" s="127">
        <v>0.1</v>
      </c>
      <c r="K39" s="18">
        <v>0</v>
      </c>
      <c r="L39" s="18">
        <v>33.549999999999997</v>
      </c>
      <c r="M39" s="18">
        <v>0.32</v>
      </c>
      <c r="N39" s="18">
        <v>2.98</v>
      </c>
      <c r="O39" s="9">
        <f t="shared" si="0"/>
        <v>115.96999999999998</v>
      </c>
      <c r="P39" s="209">
        <f>(O39-O40)/O40</f>
        <v>0.38969442780107849</v>
      </c>
      <c r="Q39" s="20">
        <f>O39/$O$84</f>
        <v>6.8231710818512231E-4</v>
      </c>
      <c r="R39" s="12">
        <f>O39-O40</f>
        <v>32.519999999999996</v>
      </c>
      <c r="S39" s="13"/>
      <c r="T39" s="21"/>
    </row>
    <row r="40" spans="1:112" s="16" customFormat="1" ht="16.5" thickBot="1" x14ac:dyDescent="0.3">
      <c r="A40" s="100" t="s">
        <v>16</v>
      </c>
      <c r="B40" s="64">
        <v>1.77</v>
      </c>
      <c r="C40" s="31">
        <v>0.05</v>
      </c>
      <c r="D40" s="25">
        <v>0.05</v>
      </c>
      <c r="E40" s="25">
        <v>0</v>
      </c>
      <c r="F40" s="25">
        <v>0.32</v>
      </c>
      <c r="G40" s="313">
        <v>51.83</v>
      </c>
      <c r="H40" s="25">
        <v>0.15</v>
      </c>
      <c r="I40" s="61">
        <v>51.68</v>
      </c>
      <c r="J40" s="65">
        <v>7.0000000000000007E-2</v>
      </c>
      <c r="K40" s="25">
        <v>0</v>
      </c>
      <c r="L40" s="25">
        <v>27.79</v>
      </c>
      <c r="M40" s="25">
        <v>0.16</v>
      </c>
      <c r="N40" s="25">
        <v>1.46</v>
      </c>
      <c r="O40" s="136">
        <f t="shared" si="0"/>
        <v>83.449999999999989</v>
      </c>
      <c r="P40" s="26"/>
      <c r="Q40" s="27"/>
      <c r="R40" s="28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5"/>
    </row>
    <row r="41" spans="1:112" s="1" customFormat="1" ht="16.5" thickBot="1" x14ac:dyDescent="0.3">
      <c r="A41" s="37" t="s">
        <v>18</v>
      </c>
      <c r="B41" s="121">
        <v>433.15</v>
      </c>
      <c r="C41" s="297">
        <v>71.75</v>
      </c>
      <c r="D41" s="18">
        <v>60.54</v>
      </c>
      <c r="E41" s="18">
        <v>11.21</v>
      </c>
      <c r="F41" s="18">
        <v>83.87</v>
      </c>
      <c r="G41" s="8">
        <v>2856.75</v>
      </c>
      <c r="H41" s="18">
        <v>1314.35</v>
      </c>
      <c r="I41" s="131">
        <v>1542.4</v>
      </c>
      <c r="J41" s="126">
        <v>1070.3699999999999</v>
      </c>
      <c r="K41" s="18">
        <v>11.4</v>
      </c>
      <c r="L41" s="18">
        <v>37.479999999999997</v>
      </c>
      <c r="M41" s="18">
        <v>56.43</v>
      </c>
      <c r="N41" s="18">
        <v>1569.8400000000001</v>
      </c>
      <c r="O41" s="9">
        <f t="shared" si="0"/>
        <v>6191.0399999999991</v>
      </c>
      <c r="P41" s="38">
        <f>(O41-O42)/O42</f>
        <v>0.2213316394066783</v>
      </c>
      <c r="Q41" s="39">
        <f>O41/$O$84</f>
        <v>3.6425390268676548E-2</v>
      </c>
      <c r="R41" s="40">
        <f>O41-O42</f>
        <v>1121.9499999999989</v>
      </c>
      <c r="S41" s="13"/>
    </row>
    <row r="42" spans="1:112" s="16" customFormat="1" ht="16.5" thickBot="1" x14ac:dyDescent="0.3">
      <c r="A42" s="100" t="s">
        <v>16</v>
      </c>
      <c r="B42" s="122">
        <v>364.18</v>
      </c>
      <c r="C42" s="31">
        <v>67.3</v>
      </c>
      <c r="D42" s="25">
        <v>55.54</v>
      </c>
      <c r="E42" s="25">
        <v>11.76</v>
      </c>
      <c r="F42" s="25">
        <v>69.2</v>
      </c>
      <c r="G42" s="313">
        <v>2484.48</v>
      </c>
      <c r="H42" s="25">
        <v>1198.3800000000001</v>
      </c>
      <c r="I42" s="60">
        <v>1286.0999999999999</v>
      </c>
      <c r="J42" s="60">
        <v>782.09</v>
      </c>
      <c r="K42" s="24">
        <v>8.07</v>
      </c>
      <c r="L42" s="25">
        <v>45.74</v>
      </c>
      <c r="M42" s="25">
        <v>28.93</v>
      </c>
      <c r="N42" s="25">
        <v>1219.1000000000001</v>
      </c>
      <c r="O42" s="136">
        <f t="shared" si="0"/>
        <v>5069.09</v>
      </c>
      <c r="P42" s="26"/>
      <c r="Q42" s="27"/>
      <c r="R42" s="28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5"/>
    </row>
    <row r="43" spans="1:112" s="226" customFormat="1" ht="16.5" thickBot="1" x14ac:dyDescent="0.3">
      <c r="A43" s="201" t="s">
        <v>74</v>
      </c>
      <c r="B43" s="223">
        <v>150.47</v>
      </c>
      <c r="C43" s="298">
        <v>37.39</v>
      </c>
      <c r="D43" s="287">
        <v>37.18</v>
      </c>
      <c r="E43" s="287">
        <v>0.21</v>
      </c>
      <c r="F43" s="287">
        <v>60.93</v>
      </c>
      <c r="G43" s="8">
        <v>2075.88</v>
      </c>
      <c r="H43" s="287">
        <v>1230.18</v>
      </c>
      <c r="I43" s="288">
        <v>845.7</v>
      </c>
      <c r="J43" s="223">
        <v>357.93</v>
      </c>
      <c r="K43" s="287">
        <v>0</v>
      </c>
      <c r="L43" s="287">
        <v>16.399999999999999</v>
      </c>
      <c r="M43" s="287">
        <v>58.15</v>
      </c>
      <c r="N43" s="287">
        <v>415.43</v>
      </c>
      <c r="O43" s="9">
        <f t="shared" si="0"/>
        <v>3172.58</v>
      </c>
      <c r="P43" s="289">
        <f>(O43-O44)/O44</f>
        <v>0.20932519640318215</v>
      </c>
      <c r="Q43" s="290">
        <f>O43/$O$84</f>
        <v>1.8666082703164229E-2</v>
      </c>
      <c r="R43" s="291">
        <f>O43-O44</f>
        <v>549.15000000000009</v>
      </c>
    </row>
    <row r="44" spans="1:112" s="14" customFormat="1" ht="16.5" thickBot="1" x14ac:dyDescent="0.3">
      <c r="A44" s="100" t="s">
        <v>16</v>
      </c>
      <c r="B44" s="202">
        <v>141.19999999999999</v>
      </c>
      <c r="C44" s="31">
        <v>36.53</v>
      </c>
      <c r="D44" s="203">
        <v>35.909999999999997</v>
      </c>
      <c r="E44" s="61">
        <v>0.62</v>
      </c>
      <c r="F44" s="61">
        <v>48.93</v>
      </c>
      <c r="G44" s="325">
        <v>2026.51</v>
      </c>
      <c r="H44" s="203">
        <v>1239</v>
      </c>
      <c r="I44" s="61">
        <v>787.51</v>
      </c>
      <c r="J44" s="61">
        <v>284.99</v>
      </c>
      <c r="K44" s="61">
        <v>0</v>
      </c>
      <c r="L44" s="61">
        <v>14.29</v>
      </c>
      <c r="M44" s="61">
        <v>60.6</v>
      </c>
      <c r="N44" s="25">
        <v>10.38</v>
      </c>
      <c r="O44" s="136">
        <f t="shared" si="0"/>
        <v>2623.43</v>
      </c>
      <c r="P44" s="204"/>
      <c r="Q44" s="205"/>
      <c r="R44" s="28"/>
    </row>
    <row r="45" spans="1:112" s="226" customFormat="1" ht="16.5" thickBot="1" x14ac:dyDescent="0.3">
      <c r="A45" s="201" t="s">
        <v>24</v>
      </c>
      <c r="B45" s="286">
        <v>947.84</v>
      </c>
      <c r="C45" s="294">
        <v>20.05</v>
      </c>
      <c r="D45" s="287">
        <v>20.05</v>
      </c>
      <c r="E45" s="287">
        <v>0</v>
      </c>
      <c r="F45" s="287">
        <v>32.450000000000003</v>
      </c>
      <c r="G45" s="8">
        <v>916.1</v>
      </c>
      <c r="H45" s="287">
        <v>599.74</v>
      </c>
      <c r="I45" s="288">
        <v>316.36</v>
      </c>
      <c r="J45" s="233">
        <v>514.29999999999995</v>
      </c>
      <c r="K45" s="287">
        <v>0</v>
      </c>
      <c r="L45" s="287">
        <v>14.69</v>
      </c>
      <c r="M45" s="287">
        <v>609.20000000000005</v>
      </c>
      <c r="N45" s="287">
        <v>1651.8999999999999</v>
      </c>
      <c r="O45" s="9">
        <f t="shared" si="0"/>
        <v>4706.53</v>
      </c>
      <c r="P45" s="292">
        <f>(O45-O46)/O46</f>
        <v>0.32794896464938583</v>
      </c>
      <c r="Q45" s="290">
        <f>O45/$O$84</f>
        <v>2.7691178228736086E-2</v>
      </c>
      <c r="R45" s="291">
        <f>O45-O46</f>
        <v>1162.3199999999997</v>
      </c>
    </row>
    <row r="46" spans="1:112" s="14" customFormat="1" ht="16.5" thickBot="1" x14ac:dyDescent="0.3">
      <c r="A46" s="100" t="s">
        <v>16</v>
      </c>
      <c r="B46" s="202">
        <v>790.45</v>
      </c>
      <c r="C46" s="326">
        <v>17.2</v>
      </c>
      <c r="D46" s="61">
        <v>17.2</v>
      </c>
      <c r="E46" s="60">
        <v>0</v>
      </c>
      <c r="F46" s="203">
        <v>24.9</v>
      </c>
      <c r="G46" s="327">
        <v>978.17</v>
      </c>
      <c r="H46" s="61">
        <v>648.44000000000005</v>
      </c>
      <c r="I46" s="60">
        <v>329.73</v>
      </c>
      <c r="J46" s="328">
        <v>473.44</v>
      </c>
      <c r="K46" s="61">
        <v>0</v>
      </c>
      <c r="L46" s="60">
        <v>10.75</v>
      </c>
      <c r="M46" s="203">
        <v>466.15</v>
      </c>
      <c r="N46" s="25">
        <v>783.15</v>
      </c>
      <c r="O46" s="136">
        <f t="shared" si="0"/>
        <v>3544.21</v>
      </c>
      <c r="P46" s="231"/>
      <c r="Q46" s="230"/>
      <c r="R46" s="207"/>
    </row>
    <row r="47" spans="1:112" s="226" customFormat="1" ht="16.5" thickBot="1" x14ac:dyDescent="0.3">
      <c r="A47" s="201" t="s">
        <v>62</v>
      </c>
      <c r="B47" s="286">
        <v>30.78</v>
      </c>
      <c r="C47" s="294">
        <v>1.88</v>
      </c>
      <c r="D47" s="287">
        <v>1.88</v>
      </c>
      <c r="E47" s="287">
        <v>0</v>
      </c>
      <c r="F47" s="287">
        <v>15.01</v>
      </c>
      <c r="G47" s="8">
        <v>2252.4499999999998</v>
      </c>
      <c r="H47" s="287">
        <v>574.64</v>
      </c>
      <c r="I47" s="288">
        <v>1677.81</v>
      </c>
      <c r="J47" s="223">
        <v>0.79</v>
      </c>
      <c r="K47" s="287">
        <v>0</v>
      </c>
      <c r="L47" s="287">
        <v>4.26</v>
      </c>
      <c r="M47" s="287">
        <v>37.69</v>
      </c>
      <c r="N47" s="287">
        <v>13.49</v>
      </c>
      <c r="O47" s="9">
        <f t="shared" si="0"/>
        <v>2356.35</v>
      </c>
      <c r="P47" s="293">
        <f>(O47-O48)/O48</f>
        <v>0.12166015318192849</v>
      </c>
      <c r="Q47" s="290">
        <f>O47/$O$84</f>
        <v>1.3863739914391767E-2</v>
      </c>
      <c r="R47" s="291">
        <f>O47-O48</f>
        <v>255.57999999999993</v>
      </c>
    </row>
    <row r="48" spans="1:112" s="14" customFormat="1" ht="16.5" thickBot="1" x14ac:dyDescent="0.3">
      <c r="A48" s="100" t="s">
        <v>16</v>
      </c>
      <c r="B48" s="202">
        <v>35.22</v>
      </c>
      <c r="C48" s="31">
        <v>2.08</v>
      </c>
      <c r="D48" s="203">
        <v>2.08</v>
      </c>
      <c r="E48" s="61">
        <v>0</v>
      </c>
      <c r="F48" s="60">
        <v>13.81</v>
      </c>
      <c r="G48" s="325">
        <v>2040.59</v>
      </c>
      <c r="H48" s="60">
        <v>586.49</v>
      </c>
      <c r="I48" s="203">
        <v>1454.1</v>
      </c>
      <c r="J48" s="61">
        <v>0.14000000000000001</v>
      </c>
      <c r="K48" s="61">
        <v>0</v>
      </c>
      <c r="L48" s="60">
        <v>4.67</v>
      </c>
      <c r="M48" s="203">
        <v>16.260000000000002</v>
      </c>
      <c r="N48" s="25">
        <v>-12.000000000000002</v>
      </c>
      <c r="O48" s="136">
        <f t="shared" si="0"/>
        <v>2100.77</v>
      </c>
      <c r="P48" s="231"/>
      <c r="Q48" s="230"/>
      <c r="R48" s="207"/>
    </row>
    <row r="49" spans="1:197" s="226" customFormat="1" ht="16.5" thickBot="1" x14ac:dyDescent="0.3">
      <c r="A49" s="201" t="s">
        <v>17</v>
      </c>
      <c r="B49" s="286">
        <v>742.92</v>
      </c>
      <c r="C49" s="294">
        <v>327.32</v>
      </c>
      <c r="D49" s="287">
        <v>327.32</v>
      </c>
      <c r="E49" s="287">
        <v>0</v>
      </c>
      <c r="F49" s="287">
        <v>107.74</v>
      </c>
      <c r="G49" s="8">
        <v>3791.33</v>
      </c>
      <c r="H49" s="287">
        <v>1873.04</v>
      </c>
      <c r="I49" s="288">
        <v>1918.29</v>
      </c>
      <c r="J49" s="233">
        <v>800.5</v>
      </c>
      <c r="K49" s="287">
        <v>4.46</v>
      </c>
      <c r="L49" s="287">
        <v>342.89</v>
      </c>
      <c r="M49" s="287">
        <v>318.91000000000003</v>
      </c>
      <c r="N49" s="287">
        <v>1306.58</v>
      </c>
      <c r="O49" s="9">
        <f t="shared" si="0"/>
        <v>7742.65</v>
      </c>
      <c r="P49" s="292">
        <f>(O49-O50)/O50</f>
        <v>0.42434951213410027</v>
      </c>
      <c r="Q49" s="290">
        <f>O49/$O$84</f>
        <v>4.555438956359005E-2</v>
      </c>
      <c r="R49" s="291">
        <f>O49-O50</f>
        <v>2306.7299999999987</v>
      </c>
    </row>
    <row r="50" spans="1:197" s="14" customFormat="1" ht="16.5" thickBot="1" x14ac:dyDescent="0.3">
      <c r="A50" s="100" t="s">
        <v>16</v>
      </c>
      <c r="B50" s="202">
        <v>687.29</v>
      </c>
      <c r="C50" s="31">
        <v>293.89999999999998</v>
      </c>
      <c r="D50" s="203">
        <v>293.89999999999998</v>
      </c>
      <c r="E50" s="60">
        <v>0</v>
      </c>
      <c r="F50" s="203">
        <v>87</v>
      </c>
      <c r="G50" s="325">
        <v>2813.99</v>
      </c>
      <c r="H50" s="330">
        <v>1608.83</v>
      </c>
      <c r="I50" s="330">
        <v>1205.1600000000001</v>
      </c>
      <c r="J50" s="330">
        <v>553.36</v>
      </c>
      <c r="K50" s="203">
        <v>3.72</v>
      </c>
      <c r="L50" s="60">
        <v>314.08999999999997</v>
      </c>
      <c r="M50" s="60">
        <v>171.06</v>
      </c>
      <c r="N50" s="25">
        <v>511.51</v>
      </c>
      <c r="O50" s="136">
        <f t="shared" si="0"/>
        <v>5435.920000000001</v>
      </c>
      <c r="P50" s="231"/>
      <c r="Q50" s="230"/>
      <c r="R50" s="207"/>
    </row>
    <row r="51" spans="1:197" s="226" customFormat="1" ht="16.5" thickBot="1" x14ac:dyDescent="0.3">
      <c r="A51" s="201" t="s">
        <v>29</v>
      </c>
      <c r="B51" s="423">
        <v>1172.3599999999999</v>
      </c>
      <c r="C51" s="423">
        <v>327.10000000000002</v>
      </c>
      <c r="D51" s="423">
        <v>212.52</v>
      </c>
      <c r="E51" s="423">
        <v>114.58</v>
      </c>
      <c r="F51" s="423">
        <v>391.75</v>
      </c>
      <c r="G51" s="423">
        <v>6741.11</v>
      </c>
      <c r="H51" s="423">
        <v>1818.4</v>
      </c>
      <c r="I51" s="423">
        <v>4922.71</v>
      </c>
      <c r="J51" s="423">
        <v>5377.51</v>
      </c>
      <c r="K51" s="423">
        <v>53.5</v>
      </c>
      <c r="L51" s="423">
        <v>174.79</v>
      </c>
      <c r="M51" s="423">
        <v>431.21</v>
      </c>
      <c r="N51" s="422">
        <v>1715.27</v>
      </c>
      <c r="O51" s="9">
        <f t="shared" si="0"/>
        <v>16384.599999999999</v>
      </c>
      <c r="P51" s="292">
        <f>(O51-O52)/O52</f>
        <v>-5.9974354487534312E-2</v>
      </c>
      <c r="Q51" s="290">
        <f>O51/$O$84</f>
        <v>9.6399869714322295E-2</v>
      </c>
      <c r="R51" s="291">
        <f>O51-O52</f>
        <v>-1045.3499999999985</v>
      </c>
    </row>
    <row r="52" spans="1:197" s="14" customFormat="1" ht="16.5" thickBot="1" x14ac:dyDescent="0.3">
      <c r="A52" s="143" t="s">
        <v>16</v>
      </c>
      <c r="B52" s="383">
        <v>1278.57</v>
      </c>
      <c r="C52" s="383">
        <v>358.18</v>
      </c>
      <c r="D52" s="381">
        <v>229.25</v>
      </c>
      <c r="E52" s="381">
        <v>128.93</v>
      </c>
      <c r="F52" s="381">
        <v>373.67</v>
      </c>
      <c r="G52" s="382">
        <v>7081.69</v>
      </c>
      <c r="H52" s="383">
        <v>2163.66</v>
      </c>
      <c r="I52" s="383">
        <v>4918.03</v>
      </c>
      <c r="J52" s="381">
        <v>5614.03</v>
      </c>
      <c r="K52" s="125">
        <v>37</v>
      </c>
      <c r="L52" s="381">
        <v>189.58</v>
      </c>
      <c r="M52" s="381">
        <v>239.06</v>
      </c>
      <c r="N52" s="384">
        <v>2258.17</v>
      </c>
      <c r="O52" s="349">
        <f t="shared" si="0"/>
        <v>17429.949999999997</v>
      </c>
      <c r="P52" s="231"/>
      <c r="Q52" s="230"/>
      <c r="R52" s="207"/>
    </row>
    <row r="53" spans="1:197" s="226" customFormat="1" ht="16.5" thickBot="1" x14ac:dyDescent="0.3">
      <c r="A53" s="201" t="s">
        <v>22</v>
      </c>
      <c r="B53" s="286">
        <v>146.78</v>
      </c>
      <c r="C53" s="388">
        <v>17.48</v>
      </c>
      <c r="D53" s="287">
        <v>14.07</v>
      </c>
      <c r="E53" s="287">
        <v>3.41</v>
      </c>
      <c r="F53" s="287">
        <v>10.46</v>
      </c>
      <c r="G53" s="32">
        <v>699.36</v>
      </c>
      <c r="H53" s="287">
        <v>319.89999999999998</v>
      </c>
      <c r="I53" s="288">
        <v>379.46</v>
      </c>
      <c r="J53" s="228">
        <v>134.99</v>
      </c>
      <c r="K53" s="287">
        <v>0</v>
      </c>
      <c r="L53" s="287">
        <v>3.2</v>
      </c>
      <c r="M53" s="287">
        <v>38.1</v>
      </c>
      <c r="N53" s="287">
        <v>1780.5</v>
      </c>
      <c r="O53" s="9">
        <f t="shared" si="0"/>
        <v>2830.87</v>
      </c>
      <c r="P53" s="292">
        <f>(O53-O54)/O54</f>
        <v>0.22501817489441242</v>
      </c>
      <c r="Q53" s="290">
        <f>O53/$O$84</f>
        <v>1.6655609485625743E-2</v>
      </c>
      <c r="R53" s="291">
        <f>O53-O54</f>
        <v>519.98999999999978</v>
      </c>
    </row>
    <row r="54" spans="1:197" s="14" customFormat="1" ht="16.5" thickBot="1" x14ac:dyDescent="0.3">
      <c r="A54" s="100" t="s">
        <v>16</v>
      </c>
      <c r="B54" s="122">
        <v>142.05000000000001</v>
      </c>
      <c r="C54" s="31">
        <v>21.94</v>
      </c>
      <c r="D54" s="203">
        <v>17.96</v>
      </c>
      <c r="E54" s="61">
        <v>3.98</v>
      </c>
      <c r="F54" s="60">
        <v>13.5</v>
      </c>
      <c r="G54" s="329">
        <v>647.29999999999995</v>
      </c>
      <c r="H54" s="61">
        <v>333.65</v>
      </c>
      <c r="I54" s="61">
        <v>313.64999999999998</v>
      </c>
      <c r="J54" s="61">
        <v>100.77</v>
      </c>
      <c r="K54" s="60">
        <v>0</v>
      </c>
      <c r="L54" s="60">
        <v>4.33</v>
      </c>
      <c r="M54" s="203">
        <v>58.77</v>
      </c>
      <c r="N54" s="25">
        <v>1322.22</v>
      </c>
      <c r="O54" s="136">
        <f t="shared" si="0"/>
        <v>2310.88</v>
      </c>
      <c r="P54" s="208"/>
      <c r="Q54" s="206"/>
      <c r="R54" s="207"/>
    </row>
    <row r="55" spans="1:197" ht="16.5" thickBot="1" x14ac:dyDescent="0.3">
      <c r="A55" s="41" t="s">
        <v>65</v>
      </c>
      <c r="B55" s="42">
        <f>SUM(B5,B7,B9,B11,B13,B17,B19,B21,B23,B25,B27,B29,B31,B33,B35,B37,B39,B41,B43,B45,B47,B49,B51,B53,B15)</f>
        <v>11742.270000000002</v>
      </c>
      <c r="C55" s="42">
        <f t="shared" ref="C55:O55" si="1">SUM(C5,C7,C9,C11,C13,C17,C19,C21,C23,C25,C27,C29,C31,C33,C35,C37,C39,C41,C43,C45,C47,C49,C51,C53,C15)</f>
        <v>3241.9300000000007</v>
      </c>
      <c r="D55" s="42">
        <f t="shared" si="1"/>
        <v>2424.6300000000006</v>
      </c>
      <c r="E55" s="42">
        <f t="shared" si="1"/>
        <v>817.30000000000007</v>
      </c>
      <c r="F55" s="42">
        <f t="shared" si="1"/>
        <v>2468.4900000000002</v>
      </c>
      <c r="G55" s="42">
        <f t="shared" si="1"/>
        <v>64454.859999999993</v>
      </c>
      <c r="H55" s="42">
        <f t="shared" si="1"/>
        <v>26473.230000000003</v>
      </c>
      <c r="I55" s="42">
        <f t="shared" si="1"/>
        <v>37981.630000000005</v>
      </c>
      <c r="J55" s="42">
        <f t="shared" si="1"/>
        <v>34694.89</v>
      </c>
      <c r="K55" s="42">
        <f t="shared" si="1"/>
        <v>544.06999999999994</v>
      </c>
      <c r="L55" s="42">
        <f t="shared" si="1"/>
        <v>2446.5299999999997</v>
      </c>
      <c r="M55" s="42">
        <f t="shared" si="1"/>
        <v>4829.5300000000007</v>
      </c>
      <c r="N55" s="42">
        <f t="shared" si="1"/>
        <v>25750.77</v>
      </c>
      <c r="O55" s="42">
        <f t="shared" si="1"/>
        <v>150173.34</v>
      </c>
      <c r="P55" s="43">
        <f>(O55-O56)/O56</f>
        <v>0.1273093300431877</v>
      </c>
      <c r="Q55" s="44">
        <f>O55/$O$84</f>
        <v>0.88355470445202355</v>
      </c>
      <c r="R55" s="45">
        <f>O55-O56</f>
        <v>16959.380000000005</v>
      </c>
      <c r="S55" s="13"/>
      <c r="T55" s="21"/>
    </row>
    <row r="56" spans="1:197" s="52" customFormat="1" ht="16.5" thickBot="1" x14ac:dyDescent="0.3">
      <c r="A56" s="46" t="s">
        <v>26</v>
      </c>
      <c r="B56" s="315">
        <f>SUM(B6,B8,B10,B12,B14,B18,B20,B22,B24,B26,B28,B30,B32,B34,B36,B38,B40,B42,B44,B46,B48,B50,B52,B54,B16)</f>
        <v>10782.119999999999</v>
      </c>
      <c r="C56" s="315">
        <f t="shared" ref="C56:O56" si="2">SUM(C6,C8,C10,C12,C14,C18,C20,C22,C24,C26,C28,C30,C32,C34,C36,C38,C40,C42,C44,C46,C48,C50,C52,C54,C16)</f>
        <v>2894.6900000000005</v>
      </c>
      <c r="D56" s="315">
        <f t="shared" si="2"/>
        <v>2219.65</v>
      </c>
      <c r="E56" s="315">
        <f t="shared" si="2"/>
        <v>675.04</v>
      </c>
      <c r="F56" s="315">
        <f t="shared" si="2"/>
        <v>2233.7200000000003</v>
      </c>
      <c r="G56" s="315">
        <f t="shared" si="2"/>
        <v>59247.970000000008</v>
      </c>
      <c r="H56" s="315">
        <f t="shared" si="2"/>
        <v>26329.88</v>
      </c>
      <c r="I56" s="315">
        <f t="shared" si="2"/>
        <v>32918.089999999997</v>
      </c>
      <c r="J56" s="315">
        <f t="shared" si="2"/>
        <v>29792.78</v>
      </c>
      <c r="K56" s="315">
        <f t="shared" si="2"/>
        <v>407.39000000000004</v>
      </c>
      <c r="L56" s="315">
        <f t="shared" si="2"/>
        <v>2052.16</v>
      </c>
      <c r="M56" s="315">
        <f t="shared" si="2"/>
        <v>3995</v>
      </c>
      <c r="N56" s="315">
        <f t="shared" si="2"/>
        <v>21808.129999999997</v>
      </c>
      <c r="O56" s="315">
        <f t="shared" si="2"/>
        <v>133213.96</v>
      </c>
      <c r="P56" s="47"/>
      <c r="Q56" s="48"/>
      <c r="R56" s="49"/>
      <c r="S56" s="50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</row>
    <row r="57" spans="1:197" ht="16.5" thickBot="1" x14ac:dyDescent="0.3">
      <c r="A57" s="53" t="s">
        <v>27</v>
      </c>
      <c r="B57" s="54">
        <f>(B55-B56)/B56</f>
        <v>8.9050205339952004E-2</v>
      </c>
      <c r="C57" s="54">
        <f t="shared" ref="C57:O57" si="3">(C55-C56)/C56</f>
        <v>0.11995757749534498</v>
      </c>
      <c r="D57" s="54">
        <f t="shared" si="3"/>
        <v>9.2347892685784E-2</v>
      </c>
      <c r="E57" s="54">
        <f t="shared" si="3"/>
        <v>0.21074306707750667</v>
      </c>
      <c r="F57" s="54">
        <f t="shared" si="3"/>
        <v>0.10510269863725084</v>
      </c>
      <c r="G57" s="54">
        <f t="shared" si="3"/>
        <v>8.7883011012866497E-2</v>
      </c>
      <c r="H57" s="54">
        <f t="shared" si="3"/>
        <v>5.4443848585714093E-3</v>
      </c>
      <c r="I57" s="54">
        <f t="shared" si="3"/>
        <v>0.15382241193216278</v>
      </c>
      <c r="J57" s="54">
        <f t="shared" si="3"/>
        <v>0.16454020067949351</v>
      </c>
      <c r="K57" s="54">
        <f t="shared" si="3"/>
        <v>0.33550160779596916</v>
      </c>
      <c r="L57" s="54">
        <f t="shared" si="3"/>
        <v>0.19217312490254168</v>
      </c>
      <c r="M57" s="54">
        <f t="shared" si="3"/>
        <v>0.20889361702127676</v>
      </c>
      <c r="N57" s="54">
        <f t="shared" si="3"/>
        <v>0.18078762369813475</v>
      </c>
      <c r="O57" s="54">
        <f t="shared" si="3"/>
        <v>0.1273093300431877</v>
      </c>
      <c r="P57" s="55"/>
      <c r="Q57" s="56"/>
      <c r="R57" s="45"/>
      <c r="S57" s="13"/>
    </row>
    <row r="58" spans="1:197" ht="16.5" thickBot="1" x14ac:dyDescent="0.3">
      <c r="A58" s="7" t="s">
        <v>31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8"/>
      <c r="Q58" s="58"/>
      <c r="R58" s="45"/>
      <c r="S58" s="13"/>
    </row>
    <row r="59" spans="1:197" s="1" customFormat="1" ht="16.5" thickBot="1" x14ac:dyDescent="0.3">
      <c r="A59" s="103" t="s">
        <v>69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127">
        <v>423.43</v>
      </c>
      <c r="K59" s="8">
        <v>0</v>
      </c>
      <c r="L59" s="8">
        <v>0</v>
      </c>
      <c r="M59" s="8">
        <v>73.37</v>
      </c>
      <c r="N59" s="8">
        <v>0</v>
      </c>
      <c r="O59" s="9">
        <f t="shared" ref="O59:O72" si="4">B59+C59+F59+G59+J59+K59+L59+M59+N59</f>
        <v>496.8</v>
      </c>
      <c r="P59" s="59">
        <f>(O59-O60)/O60</f>
        <v>1.0430991939463727</v>
      </c>
      <c r="Q59" s="11">
        <f>O59/$O$84</f>
        <v>2.9229554138688351E-3</v>
      </c>
      <c r="R59" s="12">
        <f>O59-O60</f>
        <v>253.64000000000001</v>
      </c>
      <c r="S59" s="13"/>
    </row>
    <row r="60" spans="1:197" s="29" customFormat="1" ht="16.5" thickBot="1" x14ac:dyDescent="0.3">
      <c r="A60" s="143" t="s">
        <v>16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25">
        <v>0</v>
      </c>
      <c r="I60" s="25">
        <v>0</v>
      </c>
      <c r="J60" s="64">
        <v>230.37</v>
      </c>
      <c r="K60" s="25">
        <v>0</v>
      </c>
      <c r="L60" s="25">
        <v>0</v>
      </c>
      <c r="M60" s="25">
        <v>12.79</v>
      </c>
      <c r="N60" s="25">
        <v>0</v>
      </c>
      <c r="O60" s="136">
        <f t="shared" si="4"/>
        <v>243.16</v>
      </c>
      <c r="P60" s="26"/>
      <c r="Q60" s="27"/>
      <c r="R60" s="28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5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</row>
    <row r="61" spans="1:197" s="1" customFormat="1" ht="16.5" thickBot="1" x14ac:dyDescent="0.3">
      <c r="A61" s="103" t="s">
        <v>32</v>
      </c>
      <c r="B61" s="18">
        <v>0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26">
        <v>2014.74</v>
      </c>
      <c r="K61" s="18">
        <v>0</v>
      </c>
      <c r="L61" s="18">
        <v>0</v>
      </c>
      <c r="M61" s="18">
        <v>179.7</v>
      </c>
      <c r="N61" s="18">
        <v>0</v>
      </c>
      <c r="O61" s="9">
        <f t="shared" si="4"/>
        <v>2194.44</v>
      </c>
      <c r="P61" s="19">
        <f>(O61-O62)/O62</f>
        <v>0.27768688391916208</v>
      </c>
      <c r="Q61" s="20">
        <f>O61/$O$84</f>
        <v>1.2911131800342849E-2</v>
      </c>
      <c r="R61" s="12">
        <f>O61-O62</f>
        <v>476.93000000000006</v>
      </c>
      <c r="S61" s="13"/>
    </row>
    <row r="62" spans="1:197" s="16" customFormat="1" ht="16.5" thickBot="1" x14ac:dyDescent="0.3">
      <c r="A62" s="143" t="s">
        <v>16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25">
        <v>0</v>
      </c>
      <c r="I62" s="61">
        <v>0</v>
      </c>
      <c r="J62" s="61">
        <v>1586.25</v>
      </c>
      <c r="K62" s="25">
        <v>0</v>
      </c>
      <c r="L62" s="25">
        <v>0</v>
      </c>
      <c r="M62" s="25">
        <v>131.26</v>
      </c>
      <c r="N62" s="25">
        <v>0</v>
      </c>
      <c r="O62" s="136">
        <f t="shared" si="4"/>
        <v>1717.51</v>
      </c>
      <c r="P62" s="26"/>
      <c r="Q62" s="27"/>
      <c r="R62" s="28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5"/>
    </row>
    <row r="63" spans="1:197" s="1" customFormat="1" ht="16.5" thickBot="1" x14ac:dyDescent="0.3">
      <c r="A63" s="37" t="s">
        <v>35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26">
        <v>469.48</v>
      </c>
      <c r="K63" s="18">
        <v>0</v>
      </c>
      <c r="L63" s="18">
        <v>0</v>
      </c>
      <c r="M63" s="18">
        <v>15.34</v>
      </c>
      <c r="N63" s="18">
        <v>0</v>
      </c>
      <c r="O63" s="9">
        <f t="shared" si="4"/>
        <v>484.82</v>
      </c>
      <c r="P63" s="19">
        <f>(O63-O64)/O64</f>
        <v>0.39959584295611994</v>
      </c>
      <c r="Q63" s="20">
        <f>O63/$O$84</f>
        <v>2.8524702974071833E-3</v>
      </c>
      <c r="R63" s="12">
        <f>O63-O64</f>
        <v>138.41999999999996</v>
      </c>
      <c r="S63" s="13"/>
    </row>
    <row r="64" spans="1:197" s="16" customFormat="1" ht="16.5" thickBot="1" x14ac:dyDescent="0.3">
      <c r="A64" s="143" t="s">
        <v>16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61">
        <v>0</v>
      </c>
      <c r="J64" s="61">
        <v>326.54000000000002</v>
      </c>
      <c r="K64" s="25">
        <v>0</v>
      </c>
      <c r="L64" s="25">
        <v>0</v>
      </c>
      <c r="M64" s="25">
        <v>19.86</v>
      </c>
      <c r="N64" s="25">
        <v>0</v>
      </c>
      <c r="O64" s="136">
        <f t="shared" si="4"/>
        <v>346.40000000000003</v>
      </c>
      <c r="P64" s="26"/>
      <c r="Q64" s="27"/>
      <c r="R64" s="28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5"/>
    </row>
    <row r="65" spans="1:112" s="1" customFormat="1" ht="16.5" thickBot="1" x14ac:dyDescent="0.3">
      <c r="A65" s="37" t="s">
        <v>33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26">
        <v>914.49</v>
      </c>
      <c r="K65" s="18">
        <v>0</v>
      </c>
      <c r="L65" s="18">
        <v>0</v>
      </c>
      <c r="M65" s="18">
        <v>32.520000000000003</v>
      </c>
      <c r="N65" s="18">
        <v>0</v>
      </c>
      <c r="O65" s="9">
        <f t="shared" si="4"/>
        <v>947.01</v>
      </c>
      <c r="P65" s="19">
        <f>(O65-O66)/O66</f>
        <v>0.25519901387729127</v>
      </c>
      <c r="Q65" s="20">
        <f>O65/$O$84</f>
        <v>5.571795504202749E-3</v>
      </c>
      <c r="R65" s="12">
        <f>O65-O66</f>
        <v>192.53999999999996</v>
      </c>
      <c r="S65" s="13"/>
    </row>
    <row r="66" spans="1:112" s="16" customFormat="1" ht="16.5" thickBot="1" x14ac:dyDescent="0.3">
      <c r="A66" s="143" t="s">
        <v>16</v>
      </c>
      <c r="B66" s="25">
        <v>0</v>
      </c>
      <c r="C66" s="25">
        <v>0</v>
      </c>
      <c r="D66" s="25">
        <v>0</v>
      </c>
      <c r="E66" s="25">
        <v>0</v>
      </c>
      <c r="F66" s="25">
        <v>0</v>
      </c>
      <c r="G66" s="25">
        <v>0</v>
      </c>
      <c r="H66" s="25">
        <v>0</v>
      </c>
      <c r="I66" s="61">
        <v>0</v>
      </c>
      <c r="J66" s="60">
        <v>743.26</v>
      </c>
      <c r="K66" s="25">
        <v>0</v>
      </c>
      <c r="L66" s="25">
        <v>0</v>
      </c>
      <c r="M66" s="25">
        <v>11.21</v>
      </c>
      <c r="N66" s="25">
        <v>0</v>
      </c>
      <c r="O66" s="136">
        <f t="shared" si="4"/>
        <v>754.47</v>
      </c>
      <c r="P66" s="26"/>
      <c r="Q66" s="27"/>
      <c r="R66" s="28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5"/>
    </row>
    <row r="67" spans="1:112" s="14" customFormat="1" ht="16.5" thickBot="1" x14ac:dyDescent="0.3">
      <c r="A67" s="37" t="s">
        <v>78</v>
      </c>
      <c r="B67" s="18">
        <v>0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4.09</v>
      </c>
      <c r="K67" s="18">
        <v>0</v>
      </c>
      <c r="L67" s="18">
        <v>0</v>
      </c>
      <c r="M67" s="18">
        <v>0</v>
      </c>
      <c r="N67" s="18">
        <v>0</v>
      </c>
      <c r="O67" s="18">
        <f t="shared" si="4"/>
        <v>4.09</v>
      </c>
      <c r="P67" s="431" t="e">
        <f>(O67-O68)/O68</f>
        <v>#DIV/0!</v>
      </c>
      <c r="Q67" s="20">
        <f>O67/$O$84</f>
        <v>2.4063783499846087E-5</v>
      </c>
      <c r="R67" s="12">
        <f>O67-O68</f>
        <v>4.09</v>
      </c>
    </row>
    <row r="68" spans="1:112" s="14" customFormat="1" ht="15.75" thickBot="1" x14ac:dyDescent="0.3">
      <c r="A68" s="143" t="s">
        <v>16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f t="shared" si="4"/>
        <v>0</v>
      </c>
      <c r="P68" s="66"/>
      <c r="Q68" s="67"/>
      <c r="R68" s="437"/>
    </row>
    <row r="69" spans="1:112" s="23" customFormat="1" ht="16.5" thickBot="1" x14ac:dyDescent="0.3">
      <c r="A69" s="37" t="s">
        <v>34</v>
      </c>
      <c r="B69" s="432">
        <v>0</v>
      </c>
      <c r="C69" s="432">
        <v>0</v>
      </c>
      <c r="D69" s="432">
        <v>0</v>
      </c>
      <c r="E69" s="432">
        <v>0</v>
      </c>
      <c r="F69" s="432">
        <v>0</v>
      </c>
      <c r="G69" s="432">
        <v>0</v>
      </c>
      <c r="H69" s="432">
        <v>0</v>
      </c>
      <c r="I69" s="433">
        <v>0</v>
      </c>
      <c r="J69" s="228">
        <v>1681.33</v>
      </c>
      <c r="K69" s="432">
        <v>0</v>
      </c>
      <c r="L69" s="432">
        <v>0</v>
      </c>
      <c r="M69" s="434">
        <v>144.25</v>
      </c>
      <c r="N69" s="434">
        <v>0</v>
      </c>
      <c r="O69" s="346">
        <f t="shared" si="4"/>
        <v>1825.58</v>
      </c>
      <c r="P69" s="354">
        <f>(O69-O70)/O70</f>
        <v>0.67237383314553711</v>
      </c>
      <c r="Q69" s="435">
        <f>O69/$O$84</f>
        <v>1.0740919775464307E-2</v>
      </c>
      <c r="R69" s="436">
        <f>O69-O70</f>
        <v>733.9699999999998</v>
      </c>
      <c r="S69" s="34"/>
    </row>
    <row r="70" spans="1:112" s="16" customFormat="1" ht="16.5" thickBot="1" x14ac:dyDescent="0.3">
      <c r="A70" s="143" t="s">
        <v>36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5">
        <v>0</v>
      </c>
      <c r="I70" s="61">
        <v>0</v>
      </c>
      <c r="J70" s="133">
        <v>987.94</v>
      </c>
      <c r="K70" s="25">
        <v>0</v>
      </c>
      <c r="L70" s="25">
        <v>0</v>
      </c>
      <c r="M70" s="25">
        <v>103.67</v>
      </c>
      <c r="N70" s="25">
        <v>0</v>
      </c>
      <c r="O70" s="136">
        <f t="shared" si="4"/>
        <v>1091.6100000000001</v>
      </c>
      <c r="P70" s="26"/>
      <c r="Q70" s="27"/>
      <c r="R70" s="28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5"/>
    </row>
    <row r="71" spans="1:112" s="226" customFormat="1" ht="16.5" thickBot="1" x14ac:dyDescent="0.3">
      <c r="A71" s="37" t="s">
        <v>64</v>
      </c>
      <c r="B71" s="229">
        <v>0</v>
      </c>
      <c r="C71" s="223">
        <v>0</v>
      </c>
      <c r="D71" s="160">
        <v>0</v>
      </c>
      <c r="E71" s="160">
        <v>0</v>
      </c>
      <c r="F71" s="229">
        <v>0</v>
      </c>
      <c r="G71" s="223">
        <v>0</v>
      </c>
      <c r="H71" s="160">
        <v>0</v>
      </c>
      <c r="I71" s="160">
        <v>0</v>
      </c>
      <c r="J71" s="223">
        <v>5286.46</v>
      </c>
      <c r="K71" s="160">
        <v>0</v>
      </c>
      <c r="L71" s="160">
        <v>0</v>
      </c>
      <c r="M71" s="160">
        <v>127.02</v>
      </c>
      <c r="N71" s="160">
        <v>0</v>
      </c>
      <c r="O71" s="9">
        <f t="shared" si="4"/>
        <v>5413.4800000000005</v>
      </c>
      <c r="P71" s="232">
        <f>(O71-O72)/O72</f>
        <v>0.30097017382381164</v>
      </c>
      <c r="Q71" s="128">
        <f>O71/$O$84</f>
        <v>3.1850564963507778E-2</v>
      </c>
      <c r="R71" s="63">
        <f>O71-O72</f>
        <v>1252.3700000000008</v>
      </c>
    </row>
    <row r="72" spans="1:112" s="14" customFormat="1" ht="16.5" thickBot="1" x14ac:dyDescent="0.3">
      <c r="A72" s="143" t="s">
        <v>36</v>
      </c>
      <c r="B72" s="60">
        <v>0</v>
      </c>
      <c r="C72" s="61">
        <v>0</v>
      </c>
      <c r="D72" s="25">
        <v>0</v>
      </c>
      <c r="E72" s="24">
        <v>0</v>
      </c>
      <c r="F72" s="24">
        <v>0</v>
      </c>
      <c r="G72" s="61">
        <v>0</v>
      </c>
      <c r="H72" s="61">
        <v>0</v>
      </c>
      <c r="I72" s="60">
        <v>0</v>
      </c>
      <c r="J72" s="60">
        <v>4044.65</v>
      </c>
      <c r="K72" s="60">
        <v>0</v>
      </c>
      <c r="L72" s="64">
        <v>0</v>
      </c>
      <c r="M72" s="61">
        <v>116.46</v>
      </c>
      <c r="N72" s="61">
        <v>0</v>
      </c>
      <c r="O72" s="136">
        <f t="shared" si="4"/>
        <v>4161.1099999999997</v>
      </c>
      <c r="P72" s="66"/>
      <c r="Q72" s="67"/>
      <c r="R72" s="28"/>
    </row>
    <row r="73" spans="1:112" ht="16.5" thickBot="1" x14ac:dyDescent="0.3">
      <c r="A73" s="68" t="s">
        <v>37</v>
      </c>
      <c r="B73" s="69">
        <f t="shared" ref="B73:O73" si="5">SUM(B59,B61,B63,B65,B67,B69,B71)</f>
        <v>0</v>
      </c>
      <c r="C73" s="69">
        <f t="shared" si="5"/>
        <v>0</v>
      </c>
      <c r="D73" s="69">
        <f t="shared" si="5"/>
        <v>0</v>
      </c>
      <c r="E73" s="69">
        <f t="shared" si="5"/>
        <v>0</v>
      </c>
      <c r="F73" s="69">
        <f t="shared" si="5"/>
        <v>0</v>
      </c>
      <c r="G73" s="69">
        <f t="shared" si="5"/>
        <v>0</v>
      </c>
      <c r="H73" s="69">
        <f t="shared" si="5"/>
        <v>0</v>
      </c>
      <c r="I73" s="69">
        <f t="shared" si="5"/>
        <v>0</v>
      </c>
      <c r="J73" s="69">
        <f t="shared" si="5"/>
        <v>10794.02</v>
      </c>
      <c r="K73" s="69">
        <f t="shared" si="5"/>
        <v>0</v>
      </c>
      <c r="L73" s="69">
        <f t="shared" si="5"/>
        <v>0</v>
      </c>
      <c r="M73" s="69">
        <f t="shared" si="5"/>
        <v>572.19999999999993</v>
      </c>
      <c r="N73" s="69">
        <f t="shared" si="5"/>
        <v>0</v>
      </c>
      <c r="O73" s="69">
        <f t="shared" si="5"/>
        <v>11366.220000000001</v>
      </c>
      <c r="P73" s="55">
        <f>(O73-O74)/O74</f>
        <v>0.36707536208874914</v>
      </c>
      <c r="Q73" s="56">
        <f>O73/$O$84</f>
        <v>6.6873901538293548E-2</v>
      </c>
      <c r="R73" s="70">
        <f>O73-O74</f>
        <v>3051.9600000000028</v>
      </c>
      <c r="S73" s="13"/>
    </row>
    <row r="74" spans="1:112" ht="16.5" thickBot="1" x14ac:dyDescent="0.3">
      <c r="A74" s="46" t="s">
        <v>26</v>
      </c>
      <c r="B74" s="71">
        <f t="shared" ref="B74:O74" si="6">SUM(B60,B62,B64,B66,B68,B70,B72)</f>
        <v>0</v>
      </c>
      <c r="C74" s="71">
        <f t="shared" si="6"/>
        <v>0</v>
      </c>
      <c r="D74" s="71">
        <f t="shared" si="6"/>
        <v>0</v>
      </c>
      <c r="E74" s="71">
        <f t="shared" si="6"/>
        <v>0</v>
      </c>
      <c r="F74" s="71">
        <f t="shared" si="6"/>
        <v>0</v>
      </c>
      <c r="G74" s="71">
        <f t="shared" si="6"/>
        <v>0</v>
      </c>
      <c r="H74" s="71">
        <f t="shared" si="6"/>
        <v>0</v>
      </c>
      <c r="I74" s="71">
        <f t="shared" si="6"/>
        <v>0</v>
      </c>
      <c r="J74" s="71">
        <f t="shared" si="6"/>
        <v>7919.01</v>
      </c>
      <c r="K74" s="71">
        <f t="shared" si="6"/>
        <v>0</v>
      </c>
      <c r="L74" s="71">
        <f t="shared" si="6"/>
        <v>0</v>
      </c>
      <c r="M74" s="71">
        <f t="shared" si="6"/>
        <v>395.24999999999994</v>
      </c>
      <c r="N74" s="71">
        <f t="shared" si="6"/>
        <v>0</v>
      </c>
      <c r="O74" s="71">
        <f t="shared" si="6"/>
        <v>8314.2599999999984</v>
      </c>
      <c r="P74" s="72"/>
      <c r="Q74" s="73"/>
      <c r="R74" s="74"/>
      <c r="S74" s="13"/>
    </row>
    <row r="75" spans="1:112" ht="16.5" thickBot="1" x14ac:dyDescent="0.3">
      <c r="A75" s="53" t="s">
        <v>27</v>
      </c>
      <c r="B75" s="69"/>
      <c r="C75" s="69"/>
      <c r="D75" s="69"/>
      <c r="E75" s="69"/>
      <c r="F75" s="69"/>
      <c r="G75" s="69"/>
      <c r="H75" s="69"/>
      <c r="I75" s="69"/>
      <c r="J75" s="129">
        <f>(J73-J74)/J74</f>
        <v>0.3630516945931373</v>
      </c>
      <c r="K75" s="54"/>
      <c r="L75" s="54"/>
      <c r="M75" s="75">
        <f>(M73-M74)/M74</f>
        <v>0.44769133459835553</v>
      </c>
      <c r="N75" s="75"/>
      <c r="O75" s="75">
        <f>(O73-O74)/O74</f>
        <v>0.36707536208874914</v>
      </c>
      <c r="P75" s="55"/>
      <c r="Q75" s="56"/>
      <c r="R75" s="45"/>
      <c r="S75" s="13"/>
    </row>
    <row r="76" spans="1:112" ht="16.5" thickBot="1" x14ac:dyDescent="0.3">
      <c r="A76" s="7" t="s">
        <v>38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8"/>
      <c r="Q76" s="58"/>
      <c r="R76" s="45"/>
      <c r="S76" s="13"/>
    </row>
    <row r="77" spans="1:112" s="1" customFormat="1" ht="16.5" thickBot="1" x14ac:dyDescent="0.3">
      <c r="A77" s="227" t="s">
        <v>40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127">
        <v>0</v>
      </c>
      <c r="K77" s="8">
        <v>0</v>
      </c>
      <c r="L77" s="8">
        <v>0</v>
      </c>
      <c r="M77" s="8">
        <v>0</v>
      </c>
      <c r="N77" s="8">
        <v>7177.86</v>
      </c>
      <c r="O77" s="9">
        <f t="shared" ref="O77:O80" si="7">B77+C77+F77+G77+J77+K77+L77+M77+N77</f>
        <v>7177.86</v>
      </c>
      <c r="P77" s="59">
        <f>(O77-O78)/O78</f>
        <v>-8.2604289017237667E-2</v>
      </c>
      <c r="Q77" s="11">
        <f>O77/$O$84</f>
        <v>4.2231410521321573E-2</v>
      </c>
      <c r="R77" s="12">
        <f>O77-O78</f>
        <v>-646.3100000000004</v>
      </c>
      <c r="S77" s="13"/>
      <c r="T77" s="21"/>
    </row>
    <row r="78" spans="1:112" s="16" customFormat="1" ht="16.5" thickBot="1" x14ac:dyDescent="0.3">
      <c r="A78" s="29" t="s">
        <v>16</v>
      </c>
      <c r="B78" s="25">
        <v>0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135">
        <v>0</v>
      </c>
      <c r="K78" s="25">
        <v>0</v>
      </c>
      <c r="L78" s="25">
        <v>0</v>
      </c>
      <c r="M78" s="25">
        <v>0</v>
      </c>
      <c r="N78" s="25">
        <v>7824.17</v>
      </c>
      <c r="O78" s="134">
        <f t="shared" si="7"/>
        <v>7824.17</v>
      </c>
      <c r="P78" s="116"/>
      <c r="Q78" s="117"/>
      <c r="R78" s="118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5"/>
    </row>
    <row r="79" spans="1:112" s="1" customFormat="1" ht="16.5" thickBot="1" x14ac:dyDescent="0.3">
      <c r="A79" s="22" t="s">
        <v>39</v>
      </c>
      <c r="B79" s="18">
        <v>0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9">
        <v>0</v>
      </c>
      <c r="K79" s="18">
        <v>0</v>
      </c>
      <c r="L79" s="18">
        <v>0</v>
      </c>
      <c r="M79" s="18">
        <v>0</v>
      </c>
      <c r="N79" s="18">
        <v>1247.54</v>
      </c>
      <c r="O79" s="9">
        <f t="shared" si="7"/>
        <v>1247.54</v>
      </c>
      <c r="P79" s="19">
        <f>(O79-O80)/O80</f>
        <v>5.7643160618836521E-3</v>
      </c>
      <c r="Q79" s="20">
        <f>O79/$O$84</f>
        <v>7.3399834883613657E-3</v>
      </c>
      <c r="R79" s="12">
        <f>O79-O80</f>
        <v>7.1499999999998636</v>
      </c>
      <c r="S79" s="13"/>
      <c r="T79" s="21"/>
    </row>
    <row r="80" spans="1:112" s="16" customFormat="1" ht="16.5" thickBot="1" x14ac:dyDescent="0.3">
      <c r="A80" s="29" t="s">
        <v>16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130">
        <v>0</v>
      </c>
      <c r="K80" s="25">
        <v>0</v>
      </c>
      <c r="L80" s="25">
        <v>0</v>
      </c>
      <c r="M80" s="25">
        <v>0</v>
      </c>
      <c r="N80" s="25">
        <v>1240.3900000000001</v>
      </c>
      <c r="O80" s="134">
        <f t="shared" si="7"/>
        <v>1240.3900000000001</v>
      </c>
      <c r="P80" s="116"/>
      <c r="Q80" s="117"/>
      <c r="R80" s="118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5"/>
    </row>
    <row r="81" spans="1:197" ht="16.5" thickBot="1" x14ac:dyDescent="0.3">
      <c r="A81" s="68" t="s">
        <v>41</v>
      </c>
      <c r="B81" s="69">
        <f t="shared" ref="B81:O82" si="8">SUM(B77,B79)</f>
        <v>0</v>
      </c>
      <c r="C81" s="69">
        <f t="shared" si="8"/>
        <v>0</v>
      </c>
      <c r="D81" s="69">
        <f t="shared" si="8"/>
        <v>0</v>
      </c>
      <c r="E81" s="69">
        <f t="shared" si="8"/>
        <v>0</v>
      </c>
      <c r="F81" s="69">
        <f t="shared" si="8"/>
        <v>0</v>
      </c>
      <c r="G81" s="69">
        <f t="shared" si="8"/>
        <v>0</v>
      </c>
      <c r="H81" s="69">
        <f t="shared" si="8"/>
        <v>0</v>
      </c>
      <c r="I81" s="69">
        <f t="shared" si="8"/>
        <v>0</v>
      </c>
      <c r="J81" s="69">
        <f>SUM(J77,J79)</f>
        <v>0</v>
      </c>
      <c r="K81" s="69">
        <f t="shared" si="8"/>
        <v>0</v>
      </c>
      <c r="L81" s="69">
        <f t="shared" si="8"/>
        <v>0</v>
      </c>
      <c r="M81" s="69">
        <f t="shared" si="8"/>
        <v>0</v>
      </c>
      <c r="N81" s="69">
        <f>SUM(N77,N79)</f>
        <v>8425.4</v>
      </c>
      <c r="O81" s="69">
        <f t="shared" si="8"/>
        <v>8425.4</v>
      </c>
      <c r="P81" s="55">
        <f>(O81-O82)/O82</f>
        <v>-7.0511971899353071E-2</v>
      </c>
      <c r="Q81" s="56">
        <f>O81/$O$84</f>
        <v>4.957139400968294E-2</v>
      </c>
      <c r="R81" s="45">
        <f>O81-O82</f>
        <v>-639.15999999999985</v>
      </c>
      <c r="S81" s="13"/>
    </row>
    <row r="82" spans="1:197" ht="15.75" thickBot="1" x14ac:dyDescent="0.3">
      <c r="A82" s="46" t="s">
        <v>26</v>
      </c>
      <c r="B82" s="76">
        <f t="shared" si="8"/>
        <v>0</v>
      </c>
      <c r="C82" s="76">
        <f t="shared" si="8"/>
        <v>0</v>
      </c>
      <c r="D82" s="76">
        <f t="shared" si="8"/>
        <v>0</v>
      </c>
      <c r="E82" s="76">
        <f t="shared" si="8"/>
        <v>0</v>
      </c>
      <c r="F82" s="76">
        <f t="shared" si="8"/>
        <v>0</v>
      </c>
      <c r="G82" s="76">
        <f t="shared" si="8"/>
        <v>0</v>
      </c>
      <c r="H82" s="76">
        <f t="shared" si="8"/>
        <v>0</v>
      </c>
      <c r="I82" s="76">
        <f t="shared" si="8"/>
        <v>0</v>
      </c>
      <c r="J82" s="76">
        <f>SUM(J78,J80)</f>
        <v>0</v>
      </c>
      <c r="K82" s="76">
        <f t="shared" si="8"/>
        <v>0</v>
      </c>
      <c r="L82" s="76">
        <f t="shared" si="8"/>
        <v>0</v>
      </c>
      <c r="M82" s="76">
        <f t="shared" si="8"/>
        <v>0</v>
      </c>
      <c r="N82" s="76">
        <f>SUM(N78,N80)</f>
        <v>9064.56</v>
      </c>
      <c r="O82" s="76">
        <f>B82+C82+F82+G82+J82+K82+L82+M82+N82</f>
        <v>9064.56</v>
      </c>
      <c r="P82" s="77"/>
      <c r="Q82" s="78"/>
      <c r="R82" s="62"/>
      <c r="S82" s="13"/>
    </row>
    <row r="83" spans="1:197" ht="16.5" thickBot="1" x14ac:dyDescent="0.3">
      <c r="A83" s="53" t="s">
        <v>27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129">
        <f>(N81-N82)/N82</f>
        <v>-7.0511971899353071E-2</v>
      </c>
      <c r="O83" s="75">
        <f>(O81-O82)/O82</f>
        <v>-7.0511971899353071E-2</v>
      </c>
      <c r="P83" s="55"/>
      <c r="Q83" s="56"/>
      <c r="R83" s="45"/>
      <c r="S83" s="13"/>
    </row>
    <row r="84" spans="1:197" ht="16.5" thickBot="1" x14ac:dyDescent="0.3">
      <c r="A84" s="79" t="s">
        <v>42</v>
      </c>
      <c r="B84" s="80">
        <f>SUM(B55,B73,B81)</f>
        <v>11742.270000000002</v>
      </c>
      <c r="C84" s="80">
        <f t="shared" ref="C84:N84" si="9">SUM(C55,C73,C81)</f>
        <v>3241.9300000000007</v>
      </c>
      <c r="D84" s="80">
        <f t="shared" si="9"/>
        <v>2424.6300000000006</v>
      </c>
      <c r="E84" s="80">
        <f t="shared" si="9"/>
        <v>817.30000000000007</v>
      </c>
      <c r="F84" s="80">
        <f t="shared" si="9"/>
        <v>2468.4900000000002</v>
      </c>
      <c r="G84" s="80">
        <f t="shared" si="9"/>
        <v>64454.859999999993</v>
      </c>
      <c r="H84" s="80">
        <f t="shared" si="9"/>
        <v>26473.230000000003</v>
      </c>
      <c r="I84" s="80">
        <f t="shared" si="9"/>
        <v>37981.630000000005</v>
      </c>
      <c r="J84" s="80">
        <f t="shared" si="9"/>
        <v>45488.91</v>
      </c>
      <c r="K84" s="80">
        <f t="shared" si="9"/>
        <v>544.06999999999994</v>
      </c>
      <c r="L84" s="80">
        <f t="shared" si="9"/>
        <v>2446.5299999999997</v>
      </c>
      <c r="M84" s="80">
        <f t="shared" si="9"/>
        <v>5401.7300000000005</v>
      </c>
      <c r="N84" s="80">
        <f t="shared" si="9"/>
        <v>34176.17</v>
      </c>
      <c r="O84" s="80">
        <f>SUM(O55,O73,O81)</f>
        <v>169964.96</v>
      </c>
      <c r="P84" s="55">
        <f>(O84-O85)/O85</f>
        <v>0.12863950051257433</v>
      </c>
      <c r="Q84" s="56">
        <f>O84/$O$84</f>
        <v>1</v>
      </c>
      <c r="R84" s="45">
        <f>O84-O85</f>
        <v>19372.179999999993</v>
      </c>
      <c r="S84" s="13"/>
    </row>
    <row r="85" spans="1:197" ht="15.75" x14ac:dyDescent="0.25">
      <c r="A85" s="81" t="s">
        <v>26</v>
      </c>
      <c r="B85" s="82">
        <f>SUM(B56,B74,B82)</f>
        <v>10782.119999999999</v>
      </c>
      <c r="C85" s="82">
        <f t="shared" ref="C85:O85" si="10">SUM(C56,C74,C82)</f>
        <v>2894.6900000000005</v>
      </c>
      <c r="D85" s="82">
        <f t="shared" si="10"/>
        <v>2219.65</v>
      </c>
      <c r="E85" s="82">
        <f t="shared" si="10"/>
        <v>675.04</v>
      </c>
      <c r="F85" s="82">
        <f t="shared" si="10"/>
        <v>2233.7200000000003</v>
      </c>
      <c r="G85" s="82">
        <f t="shared" si="10"/>
        <v>59247.970000000008</v>
      </c>
      <c r="H85" s="82">
        <f t="shared" si="10"/>
        <v>26329.88</v>
      </c>
      <c r="I85" s="82">
        <f t="shared" si="10"/>
        <v>32918.089999999997</v>
      </c>
      <c r="J85" s="82">
        <f t="shared" si="10"/>
        <v>37711.79</v>
      </c>
      <c r="K85" s="82">
        <f t="shared" si="10"/>
        <v>407.39000000000004</v>
      </c>
      <c r="L85" s="82">
        <f t="shared" si="10"/>
        <v>2052.16</v>
      </c>
      <c r="M85" s="82">
        <f t="shared" si="10"/>
        <v>4390.25</v>
      </c>
      <c r="N85" s="82">
        <f t="shared" si="10"/>
        <v>30872.689999999995</v>
      </c>
      <c r="O85" s="82">
        <f t="shared" si="10"/>
        <v>150592.78</v>
      </c>
      <c r="P85" s="83"/>
      <c r="Q85" s="84"/>
      <c r="R85" s="85"/>
      <c r="S85" s="13"/>
    </row>
    <row r="86" spans="1:197" ht="15.75" x14ac:dyDescent="0.25">
      <c r="A86" s="86" t="s">
        <v>27</v>
      </c>
      <c r="B86" s="87">
        <f t="shared" ref="B86:N86" si="11">(B84-B85)/B85</f>
        <v>8.9050205339952004E-2</v>
      </c>
      <c r="C86" s="87">
        <f t="shared" si="11"/>
        <v>0.11995757749534498</v>
      </c>
      <c r="D86" s="87">
        <f t="shared" si="11"/>
        <v>9.2347892685784E-2</v>
      </c>
      <c r="E86" s="87">
        <f t="shared" si="11"/>
        <v>0.21074306707750667</v>
      </c>
      <c r="F86" s="87">
        <f t="shared" si="11"/>
        <v>0.10510269863725084</v>
      </c>
      <c r="G86" s="87">
        <f t="shared" si="11"/>
        <v>8.7883011012866497E-2</v>
      </c>
      <c r="H86" s="87">
        <f t="shared" si="11"/>
        <v>5.4443848585714093E-3</v>
      </c>
      <c r="I86" s="87">
        <f t="shared" si="11"/>
        <v>0.15382241193216278</v>
      </c>
      <c r="J86" s="87">
        <f t="shared" si="11"/>
        <v>0.20622516194537577</v>
      </c>
      <c r="K86" s="87">
        <f t="shared" si="11"/>
        <v>0.33550160779596916</v>
      </c>
      <c r="L86" s="87">
        <f t="shared" si="11"/>
        <v>0.19217312490254168</v>
      </c>
      <c r="M86" s="87">
        <f t="shared" si="11"/>
        <v>0.23039234667729638</v>
      </c>
      <c r="N86" s="87">
        <f t="shared" si="11"/>
        <v>0.10700330939739958</v>
      </c>
      <c r="O86" s="88">
        <f>(O84-O85)/O85</f>
        <v>0.12863950051257433</v>
      </c>
      <c r="P86" s="89"/>
      <c r="Q86" s="90"/>
      <c r="R86" s="89"/>
      <c r="S86" s="13"/>
    </row>
    <row r="87" spans="1:197" s="1" customFormat="1" ht="15.75" x14ac:dyDescent="0.25">
      <c r="A87" s="91" t="s">
        <v>43</v>
      </c>
      <c r="B87" s="87">
        <f t="shared" ref="B87:O87" si="12">B84/$O$84</f>
        <v>6.9086416400180387E-2</v>
      </c>
      <c r="C87" s="87">
        <f t="shared" si="12"/>
        <v>1.9074107980844999E-2</v>
      </c>
      <c r="D87" s="87">
        <f t="shared" si="12"/>
        <v>1.4265469776829298E-2</v>
      </c>
      <c r="E87" s="87">
        <f t="shared" si="12"/>
        <v>4.8086382040156989E-3</v>
      </c>
      <c r="F87" s="87">
        <f t="shared" si="12"/>
        <v>1.4523522966145494E-2</v>
      </c>
      <c r="G87" s="87">
        <f t="shared" si="12"/>
        <v>0.37922440013518077</v>
      </c>
      <c r="H87" s="87">
        <f t="shared" si="12"/>
        <v>0.15575698661653559</v>
      </c>
      <c r="I87" s="87">
        <f t="shared" si="12"/>
        <v>0.2234674135186453</v>
      </c>
      <c r="J87" s="87">
        <f t="shared" si="12"/>
        <v>0.26763698823569287</v>
      </c>
      <c r="K87" s="87">
        <f t="shared" si="12"/>
        <v>3.2010715620443175E-3</v>
      </c>
      <c r="L87" s="87">
        <f t="shared" si="12"/>
        <v>1.4394319864517956E-2</v>
      </c>
      <c r="M87" s="87">
        <f t="shared" si="12"/>
        <v>3.1781433067145141E-2</v>
      </c>
      <c r="N87" s="87">
        <f t="shared" si="12"/>
        <v>0.20107773978824811</v>
      </c>
      <c r="O87" s="87">
        <f t="shared" si="12"/>
        <v>1</v>
      </c>
      <c r="P87" s="89"/>
      <c r="Q87" s="90"/>
      <c r="R87" s="89"/>
      <c r="S87" s="13"/>
    </row>
    <row r="88" spans="1:197" s="1" customFormat="1" ht="15.75" x14ac:dyDescent="0.25">
      <c r="A88" s="92" t="s">
        <v>44</v>
      </c>
      <c r="B88" s="93">
        <f t="shared" ref="B88:N88" si="13">B85/$O$85</f>
        <v>7.1597854824115736E-2</v>
      </c>
      <c r="C88" s="93">
        <f t="shared" si="13"/>
        <v>1.9221970668182105E-2</v>
      </c>
      <c r="D88" s="93">
        <f t="shared" si="13"/>
        <v>1.4739418450207242E-2</v>
      </c>
      <c r="E88" s="93">
        <f t="shared" si="13"/>
        <v>4.4825522179748585E-3</v>
      </c>
      <c r="F88" s="93">
        <f t="shared" si="13"/>
        <v>1.483284922424568E-2</v>
      </c>
      <c r="G88" s="93">
        <f t="shared" si="13"/>
        <v>0.39343167713618149</v>
      </c>
      <c r="H88" s="93">
        <f t="shared" si="13"/>
        <v>0.17484158271067179</v>
      </c>
      <c r="I88" s="93">
        <f t="shared" si="13"/>
        <v>0.21859009442550961</v>
      </c>
      <c r="J88" s="93">
        <f t="shared" si="13"/>
        <v>0.25042229780205932</v>
      </c>
      <c r="K88" s="93">
        <f t="shared" si="13"/>
        <v>2.7052425753744638E-3</v>
      </c>
      <c r="L88" s="93">
        <f t="shared" si="13"/>
        <v>1.3627213734947984E-2</v>
      </c>
      <c r="M88" s="93">
        <f t="shared" si="13"/>
        <v>2.9153124074075797E-2</v>
      </c>
      <c r="N88" s="93">
        <f t="shared" si="13"/>
        <v>0.20500776996081749</v>
      </c>
      <c r="O88" s="94">
        <f>B88+C88+F88+G88+J88+L88+K88+M88+N88</f>
        <v>1</v>
      </c>
      <c r="P88" s="85"/>
      <c r="Q88" s="95"/>
      <c r="R88" s="85"/>
      <c r="S88" s="13"/>
    </row>
    <row r="89" spans="1:197" s="1" customFormat="1" ht="15.75" x14ac:dyDescent="0.25">
      <c r="A89" s="96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</row>
    <row r="90" spans="1:197" ht="18.75" x14ac:dyDescent="0.3">
      <c r="A90" s="97" t="s">
        <v>45</v>
      </c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</row>
    <row r="91" spans="1:197" s="210" customFormat="1" x14ac:dyDescent="0.25">
      <c r="A91" s="210" t="s">
        <v>67</v>
      </c>
    </row>
    <row r="92" spans="1:197" s="210" customFormat="1" x14ac:dyDescent="0.25">
      <c r="A92" s="210" t="s">
        <v>68</v>
      </c>
    </row>
    <row r="93" spans="1:197" s="1" customFormat="1" x14ac:dyDescent="0.25">
      <c r="A93" s="210" t="s">
        <v>73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</row>
    <row r="94" spans="1:197" s="1" customFormat="1" x14ac:dyDescent="0.25">
      <c r="A94" s="210" t="s">
        <v>75</v>
      </c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</row>
    <row r="95" spans="1:197" s="1" customFormat="1" x14ac:dyDescent="0.25">
      <c r="A95" s="210" t="s">
        <v>79</v>
      </c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</row>
    <row r="96" spans="1:197" s="1" customForma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</row>
    <row r="97" spans="1:18" s="1" customForma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</row>
    <row r="98" spans="1:18" s="1" customForma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</row>
    <row r="99" spans="1:18" s="1" customForma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</row>
    <row r="100" spans="1:18" s="1" customForma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</row>
    <row r="101" spans="1:18" s="1" customForma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</row>
    <row r="102" spans="1:18" s="1" customForma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</row>
    <row r="103" spans="1:18" s="1" customForma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</row>
    <row r="104" spans="1:18" s="1" customForma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</row>
    <row r="105" spans="1:18" s="1" customForma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</row>
    <row r="106" spans="1:18" s="1" customForma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</row>
    <row r="107" spans="1:18" s="1" customForma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</row>
    <row r="108" spans="1:18" s="1" customForma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</row>
    <row r="109" spans="1:18" s="1" customForma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</row>
    <row r="110" spans="1:18" s="1" customForma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</row>
    <row r="111" spans="1:18" s="1" customForma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</row>
    <row r="112" spans="1:18" s="1" customForma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</row>
    <row r="113" spans="1:18" s="1" customForma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</row>
    <row r="114" spans="1:18" s="1" customForma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</row>
    <row r="115" spans="1:18" s="1" customForma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</row>
    <row r="116" spans="1:18" s="1" customForma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</row>
    <row r="117" spans="1:18" s="1" customForma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</row>
    <row r="118" spans="1:18" s="1" customForma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</row>
    <row r="119" spans="1:18" s="1" customForma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</row>
    <row r="120" spans="1:18" s="1" customForma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</row>
    <row r="121" spans="1:18" s="1" customForma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</row>
    <row r="122" spans="1:18" s="1" customForma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</row>
    <row r="123" spans="1:18" s="1" customForma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1:18" s="1" customForma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1:18" s="1" customForma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1:18" s="1" customForma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1:18" s="1" customForma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1:18" s="1" customForma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1:18" s="1" customForma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1:18" s="1" customForma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1:18" s="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1:18" s="1" customForma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1:18" s="1" customForma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</row>
    <row r="134" spans="1:18" s="1" customForma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</row>
    <row r="135" spans="1:18" s="1" customForma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</row>
    <row r="136" spans="1:18" s="1" customForma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</row>
    <row r="137" spans="1:18" s="1" customForma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</row>
    <row r="138" spans="1:18" s="1" customForma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</row>
    <row r="139" spans="1:18" s="1" customForma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</row>
    <row r="140" spans="1:18" s="1" customForma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</row>
    <row r="141" spans="1:18" s="1" customForma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</row>
    <row r="142" spans="1:18" s="1" customForma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</row>
    <row r="143" spans="1:18" s="1" customForma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</row>
    <row r="144" spans="1:18" s="1" customForma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</row>
    <row r="145" spans="1:18" s="1" customForma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</row>
    <row r="146" spans="1:18" s="1" customForma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</row>
    <row r="147" spans="1:18" s="1" customForma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</row>
    <row r="148" spans="1:18" s="1" customForma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</row>
    <row r="149" spans="1:18" s="1" customForma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</row>
    <row r="150" spans="1:18" s="1" customForma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</row>
    <row r="151" spans="1:18" s="1" customForma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</row>
    <row r="152" spans="1:18" s="1" customForma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</row>
    <row r="153" spans="1:18" s="1" customForma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</row>
    <row r="154" spans="1:18" s="1" customForma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</row>
    <row r="155" spans="1:18" s="1" customForma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</row>
    <row r="156" spans="1:18" s="1" customForma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</row>
    <row r="157" spans="1:18" s="1" customForma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</row>
    <row r="158" spans="1:18" s="1" customForma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</row>
    <row r="159" spans="1:18" s="1" customForma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</row>
    <row r="160" spans="1:18" s="1" customForma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</row>
    <row r="161" spans="1:18" s="1" customForma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</row>
    <row r="162" spans="1:18" s="1" customForma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</row>
    <row r="163" spans="1:18" s="1" customForma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</row>
    <row r="164" spans="1:18" s="1" customForma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</row>
    <row r="165" spans="1:18" s="1" customForma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</row>
    <row r="166" spans="1:18" s="1" customForma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</row>
    <row r="167" spans="1:18" s="1" customForma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</row>
    <row r="168" spans="1:18" s="1" customForma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</row>
    <row r="169" spans="1:18" s="1" customForma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</row>
    <row r="170" spans="1:18" s="1" customForma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</row>
    <row r="171" spans="1:18" s="1" customForma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</row>
    <row r="172" spans="1:18" s="1" customForma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</row>
    <row r="173" spans="1:18" s="1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</row>
    <row r="174" spans="1:18" s="1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</row>
    <row r="175" spans="1:18" s="1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</row>
    <row r="176" spans="1:18" s="1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</row>
    <row r="177" spans="1:18" s="1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</row>
    <row r="178" spans="1:18" s="1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</row>
    <row r="179" spans="1:18" s="1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</row>
    <row r="180" spans="1:18" s="1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</row>
    <row r="181" spans="1:18" s="1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</row>
    <row r="182" spans="1:18" s="1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</row>
    <row r="183" spans="1:18" s="1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</row>
    <row r="184" spans="1:18" s="1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</row>
    <row r="185" spans="1:18" s="1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</row>
    <row r="186" spans="1:18" s="1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18" s="1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</row>
    <row r="188" spans="1:18" s="1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</row>
    <row r="189" spans="1:18" s="1" customForma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</row>
    <row r="190" spans="1:18" s="1" customForma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</row>
    <row r="191" spans="1:18" s="1" customForma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</row>
    <row r="192" spans="1:18" s="1" customForma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</row>
    <row r="193" spans="1:18" s="1" customForma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</row>
    <row r="194" spans="1:18" s="1" customForma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</row>
    <row r="195" spans="1:18" s="1" customForma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</row>
    <row r="196" spans="1:18" s="1" customForma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</row>
    <row r="197" spans="1:18" s="1" customForma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</row>
    <row r="198" spans="1:18" s="1" customForma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</row>
    <row r="199" spans="1:18" s="1" customForma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</row>
    <row r="200" spans="1:18" s="1" customForma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</row>
    <row r="201" spans="1:18" s="1" customForma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</row>
    <row r="202" spans="1:18" s="1" customForma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</row>
    <row r="203" spans="1:18" s="1" customForma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</row>
    <row r="204" spans="1:18" s="1" customForma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</row>
    <row r="205" spans="1:18" s="1" customForma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</row>
    <row r="206" spans="1:18" s="1" customForma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</row>
    <row r="207" spans="1:18" s="1" customForma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</row>
    <row r="208" spans="1:18" s="1" customForma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</row>
    <row r="209" spans="1:18" s="1" customForma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</row>
    <row r="210" spans="1:18" s="1" customForma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</row>
    <row r="211" spans="1:18" s="1" customForma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</row>
    <row r="212" spans="1:18" s="1" customForma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1:18" s="1" customForma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1:18" s="1" customForma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 s="1" customForma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 s="1" customForma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 s="1" customForma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 s="1" customForma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 s="1" customForma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 s="1" customForma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 s="1" customForma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 s="1" customForma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 s="1" customForma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 s="1" customForma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1:18" s="1" customForma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1:18" s="1" customForma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1:18" s="1" customForma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1:18" s="1" customForma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1:18" s="1" customForma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1:18" s="1" customForma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1:18" s="1" customForma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1:18" s="1" customForma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1:18" s="1" customForma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1:18" s="1" customForma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1:18" s="1" customForma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1:18" s="1" customForma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1:18" s="1" customForma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1:18" s="1" customForma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1:18" s="1" customForma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1:18" s="1" customFormat="1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1:18" s="1" customFormat="1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1:18" s="1" customFormat="1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1:18" s="1" customFormat="1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1:18" s="1" customFormat="1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</row>
    <row r="245" spans="1:18" s="1" customFormat="1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</row>
    <row r="246" spans="1:18" s="1" customFormat="1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</row>
    <row r="247" spans="1:18" s="1" customFormat="1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</row>
    <row r="248" spans="1:18" s="1" customFormat="1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</row>
    <row r="249" spans="1:18" s="1" customFormat="1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</row>
    <row r="250" spans="1:18" s="1" customFormat="1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</row>
    <row r="251" spans="1:18" s="1" customFormat="1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1:18" s="1" customFormat="1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</row>
    <row r="253" spans="1:18" s="1" customFormat="1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</row>
    <row r="254" spans="1:18" s="1" customFormat="1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</row>
    <row r="255" spans="1:18" s="1" customFormat="1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</row>
    <row r="256" spans="1:18" s="1" customFormat="1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</row>
    <row r="257" spans="1:18" s="1" customFormat="1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</row>
    <row r="258" spans="1:18" s="1" customFormat="1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</row>
    <row r="259" spans="1:18" s="1" customFormat="1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</row>
    <row r="260" spans="1:18" s="1" customFormat="1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</row>
    <row r="261" spans="1:18" s="1" customFormat="1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</row>
    <row r="262" spans="1:18" s="1" customFormat="1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</row>
    <row r="263" spans="1:18" s="1" customFormat="1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</row>
    <row r="264" spans="1:18" s="1" customFormat="1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</row>
    <row r="265" spans="1:18" s="1" customFormat="1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</row>
    <row r="266" spans="1:18" s="1" customFormat="1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</row>
    <row r="267" spans="1:18" s="1" customFormat="1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</row>
    <row r="268" spans="1:18" s="1" customFormat="1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</row>
    <row r="269" spans="1:18" s="1" customFormat="1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</row>
    <row r="270" spans="1:18" s="1" customFormat="1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</row>
    <row r="271" spans="1:18" s="1" customFormat="1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</row>
    <row r="272" spans="1:18" s="1" customFormat="1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</row>
    <row r="273" spans="1:18" s="1" customFormat="1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</row>
    <row r="274" spans="1:18" s="1" customFormat="1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</row>
    <row r="275" spans="1:18" s="1" customFormat="1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</row>
    <row r="276" spans="1:18" s="1" customFormat="1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</row>
    <row r="277" spans="1:18" s="1" customFormat="1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</row>
    <row r="278" spans="1:18" s="1" customFormat="1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</row>
    <row r="279" spans="1:18" s="1" customFormat="1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</row>
    <row r="280" spans="1:18" s="1" customFormat="1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</row>
    <row r="281" spans="1:18" s="1" customFormat="1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</row>
    <row r="282" spans="1:18" s="1" customFormat="1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</row>
    <row r="283" spans="1:18" s="1" customFormat="1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</row>
    <row r="284" spans="1:18" s="1" customFormat="1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</row>
    <row r="285" spans="1:18" s="1" customFormat="1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</row>
    <row r="286" spans="1:18" s="1" customFormat="1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</row>
    <row r="287" spans="1:18" s="1" customFormat="1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</row>
    <row r="288" spans="1:18" s="1" customFormat="1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</row>
    <row r="289" spans="1:18" s="1" customFormat="1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</row>
    <row r="290" spans="1:18" s="1" customFormat="1" x14ac:dyDescent="0.2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</row>
    <row r="291" spans="1:18" s="1" customFormat="1" x14ac:dyDescent="0.2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</row>
    <row r="292" spans="1:18" s="1" customFormat="1" x14ac:dyDescent="0.2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</row>
    <row r="293" spans="1:18" s="1" customFormat="1" x14ac:dyDescent="0.2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</row>
    <row r="294" spans="1:18" s="1" customFormat="1" x14ac:dyDescent="0.2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</row>
    <row r="295" spans="1:18" s="1" customFormat="1" x14ac:dyDescent="0.2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</row>
    <row r="296" spans="1:18" s="1" customFormat="1" x14ac:dyDescent="0.2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</row>
    <row r="297" spans="1:18" s="1" customFormat="1" x14ac:dyDescent="0.2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</row>
    <row r="298" spans="1:18" s="1" customFormat="1" x14ac:dyDescent="0.2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</row>
    <row r="299" spans="1:18" s="1" customFormat="1" x14ac:dyDescent="0.2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</row>
    <row r="300" spans="1:18" s="1" customFormat="1" x14ac:dyDescent="0.2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</row>
    <row r="301" spans="1:18" s="1" customFormat="1" x14ac:dyDescent="0.2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</row>
    <row r="302" spans="1:18" s="1" customFormat="1" x14ac:dyDescent="0.2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</row>
    <row r="303" spans="1:18" s="1" customFormat="1" x14ac:dyDescent="0.2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</row>
    <row r="304" spans="1:18" s="1" customFormat="1" x14ac:dyDescent="0.2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</row>
    <row r="305" spans="1:18" s="1" customFormat="1" x14ac:dyDescent="0.2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</row>
    <row r="306" spans="1:18" s="1" customFormat="1" x14ac:dyDescent="0.2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</row>
    <row r="307" spans="1:18" s="1" customFormat="1" x14ac:dyDescent="0.2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</row>
    <row r="308" spans="1:18" s="1" customFormat="1" x14ac:dyDescent="0.2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</row>
    <row r="309" spans="1:18" s="1" customFormat="1" x14ac:dyDescent="0.2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</row>
    <row r="310" spans="1:18" s="1" customFormat="1" x14ac:dyDescent="0.2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</row>
    <row r="311" spans="1:18" s="1" customFormat="1" x14ac:dyDescent="0.2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</row>
    <row r="312" spans="1:18" s="1" customFormat="1" x14ac:dyDescent="0.2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</row>
    <row r="313" spans="1:18" s="1" customFormat="1" x14ac:dyDescent="0.2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</row>
    <row r="314" spans="1:18" s="1" customFormat="1" x14ac:dyDescent="0.2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</row>
    <row r="315" spans="1:18" s="1" customFormat="1" x14ac:dyDescent="0.2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</row>
    <row r="316" spans="1:18" s="1" customFormat="1" x14ac:dyDescent="0.2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</row>
    <row r="317" spans="1:18" s="1" customFormat="1" x14ac:dyDescent="0.2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</row>
    <row r="318" spans="1:18" s="1" customFormat="1" x14ac:dyDescent="0.2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</row>
    <row r="319" spans="1:18" s="1" customFormat="1" x14ac:dyDescent="0.2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</row>
    <row r="320" spans="1:18" s="1" customFormat="1" x14ac:dyDescent="0.2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</row>
    <row r="321" spans="1:18" s="1" customFormat="1" x14ac:dyDescent="0.2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</row>
    <row r="322" spans="1:18" s="1" customFormat="1" x14ac:dyDescent="0.2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</row>
    <row r="323" spans="1:18" s="1" customFormat="1" x14ac:dyDescent="0.2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</row>
    <row r="324" spans="1:18" s="1" customFormat="1" x14ac:dyDescent="0.2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</row>
    <row r="325" spans="1:18" s="1" customFormat="1" x14ac:dyDescent="0.2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</row>
    <row r="326" spans="1:18" s="1" customFormat="1" x14ac:dyDescent="0.2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</row>
    <row r="327" spans="1:18" s="1" customFormat="1" x14ac:dyDescent="0.2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</row>
    <row r="328" spans="1:18" s="1" customFormat="1" x14ac:dyDescent="0.2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</row>
    <row r="329" spans="1:18" s="1" customFormat="1" x14ac:dyDescent="0.2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</row>
    <row r="330" spans="1:18" s="1" customFormat="1" x14ac:dyDescent="0.2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</row>
    <row r="331" spans="1:18" s="1" customFormat="1" x14ac:dyDescent="0.2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</row>
    <row r="332" spans="1:18" s="1" customFormat="1" x14ac:dyDescent="0.2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</row>
    <row r="333" spans="1:18" s="1" customFormat="1" x14ac:dyDescent="0.2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</row>
    <row r="334" spans="1:18" s="1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</row>
    <row r="335" spans="1:18" s="1" customFormat="1" x14ac:dyDescent="0.2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</row>
    <row r="336" spans="1:18" s="1" customFormat="1" x14ac:dyDescent="0.2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</row>
    <row r="337" spans="1:18" s="1" customFormat="1" x14ac:dyDescent="0.2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</row>
    <row r="338" spans="1:18" s="1" customFormat="1" x14ac:dyDescent="0.2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</row>
    <row r="339" spans="1:18" s="1" customFormat="1" x14ac:dyDescent="0.2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</row>
    <row r="340" spans="1:18" s="1" customFormat="1" x14ac:dyDescent="0.2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</row>
    <row r="341" spans="1:18" s="1" customFormat="1" x14ac:dyDescent="0.2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</row>
    <row r="342" spans="1:18" s="1" customFormat="1" x14ac:dyDescent="0.2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</row>
    <row r="343" spans="1:18" s="1" customFormat="1" x14ac:dyDescent="0.2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</row>
    <row r="344" spans="1:18" s="1" customFormat="1" x14ac:dyDescent="0.2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</row>
    <row r="345" spans="1:18" s="1" customFormat="1" x14ac:dyDescent="0.2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</row>
    <row r="346" spans="1:18" s="1" customFormat="1" x14ac:dyDescent="0.2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</row>
    <row r="347" spans="1:18" s="1" customFormat="1" x14ac:dyDescent="0.2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  <row r="348" spans="1:18" s="1" customFormat="1" x14ac:dyDescent="0.2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</row>
    <row r="349" spans="1:18" s="1" customFormat="1" x14ac:dyDescent="0.2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</row>
    <row r="350" spans="1:18" s="1" customFormat="1" x14ac:dyDescent="0.2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</row>
    <row r="351" spans="1:18" s="1" customFormat="1" x14ac:dyDescent="0.2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</row>
    <row r="352" spans="1:18" s="1" customFormat="1" x14ac:dyDescent="0.2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</row>
    <row r="353" spans="1:18" s="1" customFormat="1" x14ac:dyDescent="0.2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</row>
    <row r="354" spans="1:18" s="1" customFormat="1" x14ac:dyDescent="0.2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</row>
    <row r="355" spans="1:18" s="1" customFormat="1" x14ac:dyDescent="0.2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</row>
    <row r="356" spans="1:18" s="1" customFormat="1" x14ac:dyDescent="0.2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</row>
    <row r="357" spans="1:18" s="1" customFormat="1" x14ac:dyDescent="0.2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</row>
    <row r="358" spans="1:18" s="1" customFormat="1" x14ac:dyDescent="0.2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</row>
    <row r="359" spans="1:18" s="1" customFormat="1" x14ac:dyDescent="0.2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</row>
    <row r="360" spans="1:18" s="1" customFormat="1" x14ac:dyDescent="0.2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</row>
    <row r="361" spans="1:18" s="1" customFormat="1" x14ac:dyDescent="0.2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</row>
    <row r="362" spans="1:18" s="1" customFormat="1" x14ac:dyDescent="0.2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</row>
    <row r="363" spans="1:18" s="1" customFormat="1" x14ac:dyDescent="0.2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1:18" s="1" customFormat="1" x14ac:dyDescent="0.2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1:18" s="1" customFormat="1" x14ac:dyDescent="0.2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1:18" s="1" customFormat="1" x14ac:dyDescent="0.2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1:18" s="1" customFormat="1" x14ac:dyDescent="0.2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1:18" s="1" customFormat="1" x14ac:dyDescent="0.2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1:18" s="1" customFormat="1" x14ac:dyDescent="0.2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1:18" s="1" customFormat="1" x14ac:dyDescent="0.2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1:18" s="1" customFormat="1" x14ac:dyDescent="0.2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1:18" s="1" customFormat="1" x14ac:dyDescent="0.2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1:18" s="1" customFormat="1" x14ac:dyDescent="0.2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1:18" s="1" customFormat="1" x14ac:dyDescent="0.2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1:18" s="1" customFormat="1" x14ac:dyDescent="0.2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1:18" s="1" customFormat="1" x14ac:dyDescent="0.2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1:18" s="1" customFormat="1" x14ac:dyDescent="0.2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1:18" s="1" customFormat="1" x14ac:dyDescent="0.2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1:18" s="1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1:18" s="1" customFormat="1" x14ac:dyDescent="0.2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1:18" s="1" customFormat="1" x14ac:dyDescent="0.2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1:18" s="1" customFormat="1" x14ac:dyDescent="0.2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1:18" s="1" customFormat="1" x14ac:dyDescent="0.2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1:18" s="1" customFormat="1" x14ac:dyDescent="0.2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1:18" s="1" customFormat="1" x14ac:dyDescent="0.2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1:18" s="1" customFormat="1" x14ac:dyDescent="0.2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1:18" s="1" customFormat="1" x14ac:dyDescent="0.2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1:18" s="1" customFormat="1" x14ac:dyDescent="0.2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1:18" s="1" customFormat="1" x14ac:dyDescent="0.2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1:18" s="1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1:18" s="1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1:18" s="1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1:18" s="1" customFormat="1" x14ac:dyDescent="0.2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1:18" s="1" customFormat="1" x14ac:dyDescent="0.2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1:18" s="1" customFormat="1" x14ac:dyDescent="0.2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1:18" s="1" customFormat="1" x14ac:dyDescent="0.2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1:18" s="1" customFormat="1" x14ac:dyDescent="0.2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1:18" s="1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1:18" s="1" customFormat="1" x14ac:dyDescent="0.2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1:18" s="1" customFormat="1" x14ac:dyDescent="0.2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1:18" s="1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s="1" customFormat="1" x14ac:dyDescent="0.2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s="1" customFormat="1" x14ac:dyDescent="0.2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s="1" customFormat="1" x14ac:dyDescent="0.2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s="1" customFormat="1" x14ac:dyDescent="0.2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s="1" customFormat="1" x14ac:dyDescent="0.2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s="1" customFormat="1" x14ac:dyDescent="0.2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s="1" customFormat="1" x14ac:dyDescent="0.2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s="1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s="1" customFormat="1" x14ac:dyDescent="0.2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s="1" customFormat="1" x14ac:dyDescent="0.2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s="1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s="1" customFormat="1" x14ac:dyDescent="0.2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s="1" customFormat="1" x14ac:dyDescent="0.2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1:18" s="1" customFormat="1" x14ac:dyDescent="0.2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1:18" s="1" customFormat="1" x14ac:dyDescent="0.2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1:18" s="1" customFormat="1" x14ac:dyDescent="0.2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1:18" s="1" customFormat="1" x14ac:dyDescent="0.2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1:18" s="1" customFormat="1" x14ac:dyDescent="0.2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1:18" s="1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1:18" s="1" customFormat="1" x14ac:dyDescent="0.2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1:18" s="1" customFormat="1" x14ac:dyDescent="0.2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1:18" s="1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1:18" s="1" customFormat="1" x14ac:dyDescent="0.2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1:18" s="1" customFormat="1" x14ac:dyDescent="0.2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1:18" s="1" customFormat="1" x14ac:dyDescent="0.2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1:18" s="1" customFormat="1" x14ac:dyDescent="0.2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1:18" s="1" customFormat="1" x14ac:dyDescent="0.2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1:18" s="1" customFormat="1" x14ac:dyDescent="0.2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1:18" s="1" customFormat="1" x14ac:dyDescent="0.2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1:18" s="1" customFormat="1" x14ac:dyDescent="0.2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1:18" s="1" customFormat="1" x14ac:dyDescent="0.2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1:18" s="1" customFormat="1" x14ac:dyDescent="0.2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1:18" s="1" customFormat="1" x14ac:dyDescent="0.2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1:18" s="1" customFormat="1" x14ac:dyDescent="0.2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1:18" s="1" customFormat="1" x14ac:dyDescent="0.2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1:18" s="1" customFormat="1" x14ac:dyDescent="0.2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1:18" s="1" customFormat="1" x14ac:dyDescent="0.2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1:18" s="1" customFormat="1" x14ac:dyDescent="0.2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1:18" s="1" customFormat="1" x14ac:dyDescent="0.2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1:18" s="1" customFormat="1" x14ac:dyDescent="0.2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1:18" s="1" customFormat="1" x14ac:dyDescent="0.2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1:18" s="1" customFormat="1" x14ac:dyDescent="0.2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1:18" s="1" customFormat="1" x14ac:dyDescent="0.2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1:18" s="1" customFormat="1" x14ac:dyDescent="0.2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1:18" s="1" customFormat="1" x14ac:dyDescent="0.2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1:18" s="1" customFormat="1" x14ac:dyDescent="0.2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1:18" s="1" customFormat="1" x14ac:dyDescent="0.2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1:18" s="1" customFormat="1" x14ac:dyDescent="0.2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1:18" s="1" customFormat="1" x14ac:dyDescent="0.2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1:18" s="1" customFormat="1" x14ac:dyDescent="0.2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1:18" s="1" customFormat="1" x14ac:dyDescent="0.2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1:18" s="1" customFormat="1" x14ac:dyDescent="0.2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1:18" s="1" customFormat="1" x14ac:dyDescent="0.2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1:18" s="1" customFormat="1" x14ac:dyDescent="0.2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1:18" s="1" customFormat="1" x14ac:dyDescent="0.2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1:18" s="1" customFormat="1" x14ac:dyDescent="0.2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1:18" s="1" customFormat="1" x14ac:dyDescent="0.2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1:18" s="1" customFormat="1" x14ac:dyDescent="0.2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1:18" s="1" customFormat="1" x14ac:dyDescent="0.2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1:18" s="1" customFormat="1" x14ac:dyDescent="0.2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1:18" s="1" customFormat="1" x14ac:dyDescent="0.2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1:18" s="1" customFormat="1" x14ac:dyDescent="0.2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1:18" s="1" customFormat="1" x14ac:dyDescent="0.2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1:18" s="1" customFormat="1" x14ac:dyDescent="0.2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1:18" s="1" customFormat="1" x14ac:dyDescent="0.2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1:18" s="1" customFormat="1" x14ac:dyDescent="0.2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1:18" s="1" customFormat="1" x14ac:dyDescent="0.2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1:18" s="1" customFormat="1" x14ac:dyDescent="0.2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1:18" s="1" customFormat="1" x14ac:dyDescent="0.2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1:18" s="1" customFormat="1" x14ac:dyDescent="0.2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1:18" s="1" customFormat="1" x14ac:dyDescent="0.2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1:18" s="1" customFormat="1" x14ac:dyDescent="0.2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1:18" s="1" customFormat="1" x14ac:dyDescent="0.2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1:18" s="1" customFormat="1" x14ac:dyDescent="0.2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1:18" s="1" customFormat="1" x14ac:dyDescent="0.2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1:18" s="1" customFormat="1" x14ac:dyDescent="0.2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1:18" s="1" customFormat="1" x14ac:dyDescent="0.2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1:18" s="1" customFormat="1" x14ac:dyDescent="0.2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1:18" s="1" customFormat="1" x14ac:dyDescent="0.2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1:18" s="1" customFormat="1" x14ac:dyDescent="0.2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1:18" s="1" customFormat="1" x14ac:dyDescent="0.2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1:18" s="1" customFormat="1" x14ac:dyDescent="0.2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1:18" s="1" customFormat="1" x14ac:dyDescent="0.2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1:18" s="1" customFormat="1" x14ac:dyDescent="0.2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1:18" s="1" customFormat="1" x14ac:dyDescent="0.2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1:18" s="1" customFormat="1" x14ac:dyDescent="0.2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1:18" s="1" customFormat="1" x14ac:dyDescent="0.2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1:18" s="1" customFormat="1" x14ac:dyDescent="0.2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1:18" s="1" customFormat="1" x14ac:dyDescent="0.2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1:18" s="1" customFormat="1" x14ac:dyDescent="0.2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1:18" s="1" customFormat="1" x14ac:dyDescent="0.2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1:18" s="1" customFormat="1" x14ac:dyDescent="0.2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1:18" s="1" customFormat="1" x14ac:dyDescent="0.2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1:18" s="1" customFormat="1" x14ac:dyDescent="0.2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1:18" s="1" customFormat="1" x14ac:dyDescent="0.2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1:18" s="1" customFormat="1" x14ac:dyDescent="0.2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1:18" s="1" customFormat="1" x14ac:dyDescent="0.2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1:18" s="1" customFormat="1" x14ac:dyDescent="0.2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1:18" s="1" customFormat="1" x14ac:dyDescent="0.2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1:18" s="1" customFormat="1" x14ac:dyDescent="0.2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1:18" s="1" customFormat="1" x14ac:dyDescent="0.2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1:18" s="1" customFormat="1" x14ac:dyDescent="0.2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1:18" s="1" customFormat="1" x14ac:dyDescent="0.2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1:18" s="1" customFormat="1" x14ac:dyDescent="0.2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1:18" s="1" customFormat="1" x14ac:dyDescent="0.2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1:18" s="1" customFormat="1" x14ac:dyDescent="0.2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1:18" s="1" customFormat="1" x14ac:dyDescent="0.2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1:18" s="1" customFormat="1" x14ac:dyDescent="0.2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1:18" s="1" customFormat="1" x14ac:dyDescent="0.2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1:18" s="1" customFormat="1" x14ac:dyDescent="0.2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1:18" s="1" customFormat="1" x14ac:dyDescent="0.2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1:18" s="1" customFormat="1" x14ac:dyDescent="0.2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1:18" s="1" customFormat="1" x14ac:dyDescent="0.2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1:18" s="1" customFormat="1" x14ac:dyDescent="0.2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1:18" s="1" customFormat="1" x14ac:dyDescent="0.2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1:18" s="1" customFormat="1" x14ac:dyDescent="0.2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1:18" s="1" customFormat="1" x14ac:dyDescent="0.2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1:18" s="1" customFormat="1" x14ac:dyDescent="0.2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1:18" s="1" customFormat="1" x14ac:dyDescent="0.2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1:18" s="1" customFormat="1" x14ac:dyDescent="0.2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1:18" s="1" customFormat="1" x14ac:dyDescent="0.2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1:18" s="1" customFormat="1" x14ac:dyDescent="0.2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1:18" s="1" customFormat="1" x14ac:dyDescent="0.2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1:18" s="1" customFormat="1" x14ac:dyDescent="0.2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1:18" s="1" customFormat="1" x14ac:dyDescent="0.2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1:18" s="1" customFormat="1" x14ac:dyDescent="0.2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1:18" s="1" customFormat="1" x14ac:dyDescent="0.2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1:18" s="1" customFormat="1" x14ac:dyDescent="0.2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1:18" s="1" customFormat="1" x14ac:dyDescent="0.2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1:18" s="1" customFormat="1" x14ac:dyDescent="0.2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1:18" s="1" customFormat="1" x14ac:dyDescent="0.2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1:18" s="1" customFormat="1" x14ac:dyDescent="0.2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1:18" s="1" customFormat="1" x14ac:dyDescent="0.2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1:18" s="1" customFormat="1" x14ac:dyDescent="0.2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1:18" s="1" customFormat="1" x14ac:dyDescent="0.2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1:18" s="1" customFormat="1" x14ac:dyDescent="0.2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1:18" s="1" customFormat="1" x14ac:dyDescent="0.2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1:18" s="1" customFormat="1" x14ac:dyDescent="0.2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1:18" s="1" customFormat="1" x14ac:dyDescent="0.2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1:18" s="1" customFormat="1" x14ac:dyDescent="0.2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1:18" s="1" customFormat="1" x14ac:dyDescent="0.2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1:18" s="1" customFormat="1" x14ac:dyDescent="0.2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1:18" s="1" customFormat="1" x14ac:dyDescent="0.2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1:18" s="1" customFormat="1" x14ac:dyDescent="0.2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1:18" s="1" customFormat="1" x14ac:dyDescent="0.2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1:18" s="1" customFormat="1" x14ac:dyDescent="0.2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1:18" s="1" customFormat="1" x14ac:dyDescent="0.2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1:18" s="1" customFormat="1" x14ac:dyDescent="0.2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1:18" s="1" customFormat="1" x14ac:dyDescent="0.2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1:18" s="1" customFormat="1" x14ac:dyDescent="0.2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1:18" s="1" customFormat="1" x14ac:dyDescent="0.2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1:18" s="1" customFormat="1" x14ac:dyDescent="0.2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1:18" s="1" customFormat="1" x14ac:dyDescent="0.2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1:18" s="1" customFormat="1" x14ac:dyDescent="0.2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1:18" s="1" customFormat="1" x14ac:dyDescent="0.2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1:18" s="1" customFormat="1" x14ac:dyDescent="0.2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1:18" s="1" customFormat="1" x14ac:dyDescent="0.2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1:18" s="1" customFormat="1" x14ac:dyDescent="0.2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1:18" s="1" customFormat="1" x14ac:dyDescent="0.2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1:18" s="1" customFormat="1" x14ac:dyDescent="0.2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1:18" s="1" customFormat="1" x14ac:dyDescent="0.2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1:18" s="1" customFormat="1" x14ac:dyDescent="0.2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1:18" s="1" customFormat="1" x14ac:dyDescent="0.2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1:18" s="1" customFormat="1" x14ac:dyDescent="0.2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1:18" s="1" customFormat="1" x14ac:dyDescent="0.2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1:18" s="1" customFormat="1" x14ac:dyDescent="0.2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1:18" s="1" customFormat="1" x14ac:dyDescent="0.2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1:18" s="1" customFormat="1" x14ac:dyDescent="0.2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1:18" s="1" customFormat="1" x14ac:dyDescent="0.2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1:18" s="1" customFormat="1" x14ac:dyDescent="0.2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1:18" s="1" customFormat="1" x14ac:dyDescent="0.2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1:18" s="1" customFormat="1" x14ac:dyDescent="0.2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1:18" s="1" customFormat="1" x14ac:dyDescent="0.2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1:18" s="1" customFormat="1" x14ac:dyDescent="0.2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1:18" s="1" customFormat="1" x14ac:dyDescent="0.2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1:18" s="1" customFormat="1" x14ac:dyDescent="0.2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1:18" s="1" customFormat="1" x14ac:dyDescent="0.2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1:18" s="1" customFormat="1" x14ac:dyDescent="0.2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1:18" s="1" customFormat="1" x14ac:dyDescent="0.2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1:18" s="1" customFormat="1" x14ac:dyDescent="0.2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1:18" s="1" customFormat="1" x14ac:dyDescent="0.2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1:18" s="1" customFormat="1" x14ac:dyDescent="0.2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1:18" s="1" customFormat="1" x14ac:dyDescent="0.2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1:18" s="1" customFormat="1" x14ac:dyDescent="0.2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1:18" s="1" customFormat="1" x14ac:dyDescent="0.2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1:18" s="1" customFormat="1" x14ac:dyDescent="0.2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1:18" s="1" customFormat="1" x14ac:dyDescent="0.2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1:18" s="1" customFormat="1" x14ac:dyDescent="0.2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1:18" s="1" customFormat="1" x14ac:dyDescent="0.2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1:18" s="1" customFormat="1" x14ac:dyDescent="0.2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1:18" s="1" customFormat="1" x14ac:dyDescent="0.2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1:18" s="1" customFormat="1" x14ac:dyDescent="0.2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1:18" s="1" customFormat="1" x14ac:dyDescent="0.2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1:18" s="1" customFormat="1" x14ac:dyDescent="0.2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1:18" s="1" customFormat="1" x14ac:dyDescent="0.2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1:18" s="1" customFormat="1" x14ac:dyDescent="0.2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1:18" s="1" customFormat="1" x14ac:dyDescent="0.2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1:18" s="1" customFormat="1" x14ac:dyDescent="0.2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1:18" s="1" customFormat="1" x14ac:dyDescent="0.2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1:18" s="1" customFormat="1" x14ac:dyDescent="0.2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1:18" s="1" customFormat="1" x14ac:dyDescent="0.2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1:18" s="1" customFormat="1" x14ac:dyDescent="0.2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1:18" s="1" customFormat="1" x14ac:dyDescent="0.2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1:18" s="1" customFormat="1" x14ac:dyDescent="0.2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1:18" s="1" customFormat="1" x14ac:dyDescent="0.2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1:18" s="1" customFormat="1" x14ac:dyDescent="0.2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1:18" s="1" customFormat="1" x14ac:dyDescent="0.2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1:18" s="1" customFormat="1" x14ac:dyDescent="0.2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1:18" s="1" customFormat="1" x14ac:dyDescent="0.2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1:18" s="1" customFormat="1" x14ac:dyDescent="0.2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1:18" s="1" customFormat="1" x14ac:dyDescent="0.2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1:18" s="1" customFormat="1" x14ac:dyDescent="0.2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1:18" s="1" customFormat="1" x14ac:dyDescent="0.2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1:18" s="1" customFormat="1" x14ac:dyDescent="0.2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1:18" s="1" customFormat="1" x14ac:dyDescent="0.2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1:18" s="1" customFormat="1" x14ac:dyDescent="0.2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1:18" s="1" customFormat="1" x14ac:dyDescent="0.2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1:18" s="1" customFormat="1" x14ac:dyDescent="0.2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1:18" s="1" customFormat="1" x14ac:dyDescent="0.2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1:18" s="1" customFormat="1" x14ac:dyDescent="0.2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1:18" s="1" customFormat="1" x14ac:dyDescent="0.2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1:18" s="1" customFormat="1" x14ac:dyDescent="0.2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1:18" s="1" customFormat="1" x14ac:dyDescent="0.2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1:18" s="1" customFormat="1" x14ac:dyDescent="0.2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1:18" s="1" customFormat="1" x14ac:dyDescent="0.2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1:18" s="1" customFormat="1" x14ac:dyDescent="0.2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1:18" s="1" customFormat="1" x14ac:dyDescent="0.2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1:18" s="1" customFormat="1" x14ac:dyDescent="0.2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1:18" s="1" customFormat="1" x14ac:dyDescent="0.2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1:18" s="1" customFormat="1" x14ac:dyDescent="0.2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1:18" s="1" customFormat="1" x14ac:dyDescent="0.2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1:18" s="1" customFormat="1" x14ac:dyDescent="0.2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1:18" s="1" customFormat="1" x14ac:dyDescent="0.2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1:18" s="1" customFormat="1" x14ac:dyDescent="0.2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1:18" s="1" customFormat="1" x14ac:dyDescent="0.2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1:18" s="1" customFormat="1" x14ac:dyDescent="0.2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1:18" s="1" customFormat="1" x14ac:dyDescent="0.2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1:18" s="1" customFormat="1" x14ac:dyDescent="0.2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1:18" s="1" customFormat="1" x14ac:dyDescent="0.2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1:18" s="1" customFormat="1" x14ac:dyDescent="0.2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1:18" s="1" customFormat="1" x14ac:dyDescent="0.2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1:18" s="1" customFormat="1" x14ac:dyDescent="0.2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1:18" s="1" customFormat="1" x14ac:dyDescent="0.2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1:18" s="1" customFormat="1" x14ac:dyDescent="0.2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1:18" s="1" customFormat="1" x14ac:dyDescent="0.2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1:18" s="1" customFormat="1" x14ac:dyDescent="0.2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1:18" s="1" customFormat="1" x14ac:dyDescent="0.2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1:18" s="1" customFormat="1" x14ac:dyDescent="0.2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1:18" s="1" customFormat="1" x14ac:dyDescent="0.2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1:18" s="1" customFormat="1" x14ac:dyDescent="0.2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1:18" s="1" customFormat="1" x14ac:dyDescent="0.2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1:18" s="1" customFormat="1" x14ac:dyDescent="0.2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1:18" s="1" customFormat="1" x14ac:dyDescent="0.2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1:18" s="1" customFormat="1" x14ac:dyDescent="0.2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  <row r="656" spans="1:18" s="1" customFormat="1" x14ac:dyDescent="0.2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</row>
    <row r="657" spans="1:18" s="1" customFormat="1" x14ac:dyDescent="0.2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</row>
    <row r="658" spans="1:18" s="1" customFormat="1" x14ac:dyDescent="0.2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</row>
    <row r="659" spans="1:18" s="1" customFormat="1" x14ac:dyDescent="0.2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</row>
    <row r="660" spans="1:18" s="1" customFormat="1" x14ac:dyDescent="0.2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</row>
    <row r="661" spans="1:18" s="1" customFormat="1" x14ac:dyDescent="0.2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</row>
    <row r="662" spans="1:18" s="1" customFormat="1" x14ac:dyDescent="0.2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</row>
    <row r="663" spans="1:18" s="1" customFormat="1" x14ac:dyDescent="0.2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</row>
    <row r="664" spans="1:18" s="1" customFormat="1" x14ac:dyDescent="0.2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</row>
    <row r="665" spans="1:18" s="1" customFormat="1" x14ac:dyDescent="0.2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</row>
    <row r="666" spans="1:18" s="1" customFormat="1" x14ac:dyDescent="0.2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</row>
    <row r="667" spans="1:18" s="1" customFormat="1" x14ac:dyDescent="0.2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</row>
    <row r="668" spans="1:18" s="1" customFormat="1" x14ac:dyDescent="0.2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</row>
    <row r="669" spans="1:18" s="1" customFormat="1" x14ac:dyDescent="0.2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</row>
    <row r="670" spans="1:18" s="1" customFormat="1" x14ac:dyDescent="0.2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</row>
    <row r="671" spans="1:18" s="1" customFormat="1" x14ac:dyDescent="0.2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</row>
    <row r="672" spans="1:18" s="1" customFormat="1" x14ac:dyDescent="0.2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</row>
    <row r="673" spans="1:18" s="1" customFormat="1" x14ac:dyDescent="0.2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</row>
    <row r="674" spans="1:18" s="1" customFormat="1" x14ac:dyDescent="0.2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</row>
    <row r="675" spans="1:18" s="1" customFormat="1" x14ac:dyDescent="0.2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</row>
    <row r="676" spans="1:18" s="1" customFormat="1" x14ac:dyDescent="0.2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</row>
    <row r="677" spans="1:18" s="1" customFormat="1" x14ac:dyDescent="0.2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</row>
    <row r="678" spans="1:18" s="1" customFormat="1" x14ac:dyDescent="0.2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</row>
    <row r="679" spans="1:18" s="1" customFormat="1" x14ac:dyDescent="0.2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</row>
    <row r="680" spans="1:18" s="1" customFormat="1" x14ac:dyDescent="0.2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</row>
    <row r="681" spans="1:18" s="1" customFormat="1" x14ac:dyDescent="0.2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</row>
    <row r="682" spans="1:18" s="1" customFormat="1" x14ac:dyDescent="0.2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</row>
    <row r="683" spans="1:18" s="1" customFormat="1" x14ac:dyDescent="0.2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</row>
    <row r="684" spans="1:18" s="1" customFormat="1" x14ac:dyDescent="0.2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</row>
    <row r="685" spans="1:18" s="1" customFormat="1" x14ac:dyDescent="0.2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</row>
    <row r="686" spans="1:18" s="1" customFormat="1" x14ac:dyDescent="0.2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</row>
    <row r="687" spans="1:18" s="1" customFormat="1" x14ac:dyDescent="0.2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</row>
    <row r="688" spans="1:18" s="1" customFormat="1" x14ac:dyDescent="0.2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</row>
    <row r="689" spans="1:18" s="1" customFormat="1" x14ac:dyDescent="0.2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</row>
    <row r="690" spans="1:18" s="1" customFormat="1" x14ac:dyDescent="0.2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</row>
    <row r="691" spans="1:18" s="1" customFormat="1" x14ac:dyDescent="0.2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</row>
    <row r="692" spans="1:18" s="1" customFormat="1" x14ac:dyDescent="0.2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</row>
    <row r="693" spans="1:18" s="1" customFormat="1" x14ac:dyDescent="0.2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</row>
    <row r="694" spans="1:18" s="1" customFormat="1" x14ac:dyDescent="0.2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</row>
    <row r="695" spans="1:18" s="1" customFormat="1" x14ac:dyDescent="0.2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</row>
    <row r="696" spans="1:18" s="1" customFormat="1" x14ac:dyDescent="0.2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</row>
    <row r="697" spans="1:18" s="1" customFormat="1" x14ac:dyDescent="0.2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</row>
    <row r="698" spans="1:18" s="1" customFormat="1" x14ac:dyDescent="0.2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</row>
    <row r="699" spans="1:18" s="1" customFormat="1" x14ac:dyDescent="0.2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</row>
    <row r="700" spans="1:18" s="1" customFormat="1" x14ac:dyDescent="0.2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</row>
    <row r="701" spans="1:18" s="1" customFormat="1" x14ac:dyDescent="0.2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</row>
    <row r="702" spans="1:18" s="1" customFormat="1" x14ac:dyDescent="0.2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</row>
    <row r="703" spans="1:18" s="1" customFormat="1" x14ac:dyDescent="0.2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</row>
    <row r="704" spans="1:18" s="1" customFormat="1" x14ac:dyDescent="0.2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</row>
    <row r="705" spans="1:18" s="1" customFormat="1" x14ac:dyDescent="0.2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</row>
    <row r="706" spans="1:18" s="1" customFormat="1" x14ac:dyDescent="0.2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</row>
    <row r="707" spans="1:18" s="1" customFormat="1" x14ac:dyDescent="0.2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</row>
    <row r="708" spans="1:18" s="1" customFormat="1" x14ac:dyDescent="0.2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</row>
    <row r="709" spans="1:18" s="1" customFormat="1" x14ac:dyDescent="0.2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</row>
    <row r="710" spans="1:18" s="1" customFormat="1" x14ac:dyDescent="0.2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</row>
    <row r="711" spans="1:18" s="1" customFormat="1" x14ac:dyDescent="0.2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</row>
    <row r="712" spans="1:18" s="1" customFormat="1" x14ac:dyDescent="0.2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</row>
    <row r="713" spans="1:18" s="1" customFormat="1" x14ac:dyDescent="0.2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</row>
    <row r="714" spans="1:18" s="1" customFormat="1" x14ac:dyDescent="0.2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</row>
    <row r="715" spans="1:18" s="1" customFormat="1" x14ac:dyDescent="0.2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</row>
    <row r="716" spans="1:18" s="1" customFormat="1" x14ac:dyDescent="0.2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</row>
    <row r="717" spans="1:18" s="1" customFormat="1" x14ac:dyDescent="0.2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</row>
    <row r="718" spans="1:18" s="1" customFormat="1" x14ac:dyDescent="0.2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</row>
    <row r="719" spans="1:18" s="1" customFormat="1" x14ac:dyDescent="0.2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</row>
    <row r="720" spans="1:18" s="1" customFormat="1" x14ac:dyDescent="0.2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</row>
    <row r="721" spans="1:18" s="1" customFormat="1" x14ac:dyDescent="0.2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</row>
    <row r="722" spans="1:18" s="1" customFormat="1" x14ac:dyDescent="0.2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</row>
    <row r="723" spans="1:18" s="1" customFormat="1" x14ac:dyDescent="0.2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</row>
    <row r="724" spans="1:18" s="1" customFormat="1" x14ac:dyDescent="0.2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</row>
    <row r="725" spans="1:18" s="1" customFormat="1" x14ac:dyDescent="0.2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</row>
    <row r="726" spans="1:18" s="1" customFormat="1" x14ac:dyDescent="0.2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</row>
    <row r="727" spans="1:18" s="1" customFormat="1" x14ac:dyDescent="0.2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</row>
    <row r="728" spans="1:18" s="1" customFormat="1" x14ac:dyDescent="0.2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</row>
    <row r="729" spans="1:18" s="1" customFormat="1" x14ac:dyDescent="0.2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</row>
    <row r="730" spans="1:18" s="1" customFormat="1" x14ac:dyDescent="0.2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</row>
    <row r="731" spans="1:18" s="1" customFormat="1" x14ac:dyDescent="0.2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</row>
    <row r="732" spans="1:18" s="1" customFormat="1" x14ac:dyDescent="0.2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</row>
    <row r="733" spans="1:18" s="1" customFormat="1" x14ac:dyDescent="0.2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</row>
    <row r="734" spans="1:18" s="1" customFormat="1" x14ac:dyDescent="0.2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</row>
    <row r="735" spans="1:18" s="1" customFormat="1" x14ac:dyDescent="0.2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</row>
    <row r="736" spans="1:18" s="1" customFormat="1" x14ac:dyDescent="0.2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</row>
    <row r="737" spans="1:18" s="1" customFormat="1" x14ac:dyDescent="0.2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</row>
    <row r="738" spans="1:18" s="1" customFormat="1" x14ac:dyDescent="0.2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</row>
    <row r="739" spans="1:18" s="1" customFormat="1" x14ac:dyDescent="0.2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</row>
    <row r="740" spans="1:18" s="1" customFormat="1" x14ac:dyDescent="0.2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</row>
    <row r="741" spans="1:18" s="1" customFormat="1" x14ac:dyDescent="0.2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</row>
    <row r="742" spans="1:18" s="1" customFormat="1" x14ac:dyDescent="0.2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</row>
    <row r="743" spans="1:18" s="1" customFormat="1" x14ac:dyDescent="0.2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</row>
    <row r="744" spans="1:18" s="1" customFormat="1" x14ac:dyDescent="0.2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</row>
    <row r="745" spans="1:18" s="1" customFormat="1" x14ac:dyDescent="0.2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</row>
    <row r="746" spans="1:18" s="1" customFormat="1" x14ac:dyDescent="0.2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</row>
    <row r="747" spans="1:18" s="1" customFormat="1" x14ac:dyDescent="0.2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</row>
    <row r="748" spans="1:18" s="1" customFormat="1" x14ac:dyDescent="0.2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</row>
    <row r="749" spans="1:18" s="1" customFormat="1" x14ac:dyDescent="0.2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</row>
    <row r="750" spans="1:18" s="1" customFormat="1" x14ac:dyDescent="0.2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</row>
    <row r="751" spans="1:18" s="1" customFormat="1" x14ac:dyDescent="0.2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</row>
    <row r="752" spans="1:18" s="1" customFormat="1" x14ac:dyDescent="0.2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</row>
    <row r="753" spans="1:18" s="1" customFormat="1" x14ac:dyDescent="0.2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</row>
    <row r="754" spans="1:18" s="1" customFormat="1" x14ac:dyDescent="0.2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</row>
    <row r="755" spans="1:18" s="1" customFormat="1" x14ac:dyDescent="0.2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</row>
    <row r="756" spans="1:18" s="1" customFormat="1" x14ac:dyDescent="0.2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</row>
    <row r="757" spans="1:18" s="1" customFormat="1" x14ac:dyDescent="0.2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</row>
    <row r="758" spans="1:18" s="1" customFormat="1" x14ac:dyDescent="0.2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</row>
    <row r="759" spans="1:18" s="1" customFormat="1" x14ac:dyDescent="0.2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</row>
    <row r="760" spans="1:18" s="1" customFormat="1" x14ac:dyDescent="0.2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</row>
    <row r="761" spans="1:18" s="1" customFormat="1" x14ac:dyDescent="0.2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</row>
    <row r="762" spans="1:18" s="1" customFormat="1" x14ac:dyDescent="0.2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</row>
    <row r="763" spans="1:18" s="1" customFormat="1" x14ac:dyDescent="0.2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</row>
    <row r="764" spans="1:18" s="1" customFormat="1" x14ac:dyDescent="0.2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</row>
    <row r="765" spans="1:18" s="1" customFormat="1" x14ac:dyDescent="0.2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</row>
    <row r="766" spans="1:18" s="1" customFormat="1" x14ac:dyDescent="0.2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</row>
    <row r="767" spans="1:18" s="1" customFormat="1" x14ac:dyDescent="0.2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</row>
    <row r="768" spans="1:18" s="1" customFormat="1" x14ac:dyDescent="0.2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</row>
    <row r="769" spans="1:18" s="1" customFormat="1" x14ac:dyDescent="0.2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</row>
    <row r="770" spans="1:18" s="1" customFormat="1" x14ac:dyDescent="0.2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</row>
    <row r="771" spans="1:18" s="1" customFormat="1" x14ac:dyDescent="0.2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</row>
    <row r="772" spans="1:18" s="1" customFormat="1" x14ac:dyDescent="0.2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</row>
    <row r="773" spans="1:18" s="1" customFormat="1" x14ac:dyDescent="0.2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</row>
    <row r="774" spans="1:18" s="1" customFormat="1" x14ac:dyDescent="0.2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</row>
    <row r="775" spans="1:18" s="1" customFormat="1" x14ac:dyDescent="0.2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</row>
    <row r="776" spans="1:18" s="1" customFormat="1" x14ac:dyDescent="0.2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</row>
    <row r="777" spans="1:18" s="1" customFormat="1" x14ac:dyDescent="0.2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</row>
    <row r="778" spans="1:18" s="1" customFormat="1" x14ac:dyDescent="0.2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</row>
    <row r="779" spans="1:18" s="1" customFormat="1" x14ac:dyDescent="0.2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</row>
    <row r="780" spans="1:18" s="1" customFormat="1" x14ac:dyDescent="0.2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</row>
    <row r="781" spans="1:18" s="1" customFormat="1" x14ac:dyDescent="0.2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</row>
    <row r="782" spans="1:18" s="1" customFormat="1" x14ac:dyDescent="0.2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</row>
    <row r="783" spans="1:18" s="1" customFormat="1" x14ac:dyDescent="0.2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</row>
    <row r="784" spans="1:18" s="1" customFormat="1" x14ac:dyDescent="0.2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</row>
    <row r="785" spans="1:18" s="1" customFormat="1" x14ac:dyDescent="0.2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</row>
    <row r="786" spans="1:18" s="1" customFormat="1" x14ac:dyDescent="0.2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</row>
    <row r="787" spans="1:18" s="1" customFormat="1" x14ac:dyDescent="0.2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</row>
    <row r="788" spans="1:18" s="1" customFormat="1" x14ac:dyDescent="0.2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</row>
    <row r="789" spans="1:18" s="1" customFormat="1" x14ac:dyDescent="0.2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</row>
    <row r="790" spans="1:18" s="1" customFormat="1" x14ac:dyDescent="0.2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</row>
    <row r="791" spans="1:18" s="1" customFormat="1" x14ac:dyDescent="0.2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</row>
    <row r="792" spans="1:18" s="1" customFormat="1" x14ac:dyDescent="0.2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</row>
    <row r="793" spans="1:18" s="1" customFormat="1" x14ac:dyDescent="0.2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</row>
    <row r="794" spans="1:18" s="1" customFormat="1" x14ac:dyDescent="0.2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</row>
    <row r="795" spans="1:18" s="1" customFormat="1" x14ac:dyDescent="0.2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</row>
    <row r="796" spans="1:18" s="1" customFormat="1" x14ac:dyDescent="0.2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</row>
    <row r="797" spans="1:18" s="1" customFormat="1" x14ac:dyDescent="0.2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</row>
    <row r="798" spans="1:18" s="1" customFormat="1" x14ac:dyDescent="0.2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</row>
    <row r="799" spans="1:18" s="1" customFormat="1" x14ac:dyDescent="0.2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</row>
    <row r="800" spans="1:18" s="1" customFormat="1" x14ac:dyDescent="0.2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</row>
    <row r="801" spans="1:18" s="1" customFormat="1" x14ac:dyDescent="0.2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</row>
    <row r="802" spans="1:18" s="1" customFormat="1" x14ac:dyDescent="0.2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</row>
    <row r="803" spans="1:18" s="1" customFormat="1" x14ac:dyDescent="0.2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</row>
    <row r="804" spans="1:18" s="1" customFormat="1" x14ac:dyDescent="0.2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</row>
    <row r="805" spans="1:18" s="1" customFormat="1" x14ac:dyDescent="0.2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</row>
    <row r="806" spans="1:18" s="1" customFormat="1" x14ac:dyDescent="0.2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</row>
    <row r="807" spans="1:18" s="1" customFormat="1" x14ac:dyDescent="0.2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</row>
    <row r="808" spans="1:18" s="1" customFormat="1" x14ac:dyDescent="0.2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</row>
    <row r="809" spans="1:18" s="1" customFormat="1" x14ac:dyDescent="0.2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</row>
    <row r="810" spans="1:18" s="1" customFormat="1" x14ac:dyDescent="0.2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</row>
    <row r="811" spans="1:18" s="1" customFormat="1" x14ac:dyDescent="0.2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</row>
    <row r="812" spans="1:18" s="1" customFormat="1" x14ac:dyDescent="0.2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</row>
    <row r="813" spans="1:18" s="1" customFormat="1" x14ac:dyDescent="0.2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</row>
    <row r="814" spans="1:18" s="1" customFormat="1" x14ac:dyDescent="0.2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</row>
    <row r="815" spans="1:18" s="1" customFormat="1" x14ac:dyDescent="0.2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</row>
    <row r="816" spans="1:18" s="1" customFormat="1" x14ac:dyDescent="0.2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</row>
    <row r="817" spans="1:18" s="1" customFormat="1" x14ac:dyDescent="0.2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</row>
    <row r="818" spans="1:18" s="1" customFormat="1" x14ac:dyDescent="0.2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</row>
    <row r="819" spans="1:18" s="1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</row>
    <row r="820" spans="1:18" s="1" customFormat="1" x14ac:dyDescent="0.2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</row>
    <row r="821" spans="1:18" s="1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</row>
    <row r="822" spans="1:18" s="1" customFormat="1" x14ac:dyDescent="0.2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</row>
    <row r="823" spans="1:18" s="1" customFormat="1" x14ac:dyDescent="0.2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</row>
    <row r="824" spans="1:18" s="1" customFormat="1" x14ac:dyDescent="0.2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</row>
    <row r="825" spans="1:18" s="1" customFormat="1" x14ac:dyDescent="0.2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</row>
    <row r="826" spans="1:18" s="1" customFormat="1" x14ac:dyDescent="0.2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</row>
    <row r="827" spans="1:18" s="1" customFormat="1" x14ac:dyDescent="0.2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</row>
    <row r="828" spans="1:18" s="1" customFormat="1" x14ac:dyDescent="0.2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</row>
    <row r="829" spans="1:18" s="1" customFormat="1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</row>
    <row r="830" spans="1:18" s="1" customFormat="1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</row>
    <row r="831" spans="1:18" s="1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</row>
    <row r="832" spans="1:18" s="1" customFormat="1" x14ac:dyDescent="0.2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</row>
    <row r="833" spans="1:18" s="1" customFormat="1" x14ac:dyDescent="0.2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</row>
    <row r="834" spans="1:18" s="1" customFormat="1" x14ac:dyDescent="0.2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</row>
    <row r="835" spans="1:18" s="1" customFormat="1" x14ac:dyDescent="0.2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</row>
    <row r="836" spans="1:18" s="1" customFormat="1" x14ac:dyDescent="0.2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</row>
    <row r="837" spans="1:18" s="1" customFormat="1" x14ac:dyDescent="0.2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</row>
    <row r="838" spans="1:18" s="1" customFormat="1" x14ac:dyDescent="0.2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</row>
    <row r="839" spans="1:18" s="1" customFormat="1" x14ac:dyDescent="0.2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</row>
    <row r="840" spans="1:18" s="1" customFormat="1" x14ac:dyDescent="0.2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</row>
    <row r="841" spans="1:18" s="1" customFormat="1" x14ac:dyDescent="0.2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</row>
    <row r="842" spans="1:18" s="1" customFormat="1" x14ac:dyDescent="0.2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</row>
    <row r="843" spans="1:18" s="1" customFormat="1" x14ac:dyDescent="0.2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</row>
    <row r="844" spans="1:18" s="1" customFormat="1" x14ac:dyDescent="0.2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</row>
    <row r="845" spans="1:18" s="1" customFormat="1" x14ac:dyDescent="0.2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</row>
    <row r="846" spans="1:18" s="1" customFormat="1" x14ac:dyDescent="0.2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</row>
    <row r="847" spans="1:18" s="1" customFormat="1" x14ac:dyDescent="0.2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</row>
    <row r="848" spans="1:18" s="1" customFormat="1" x14ac:dyDescent="0.2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</row>
    <row r="849" spans="1:18" s="1" customFormat="1" x14ac:dyDescent="0.2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</row>
    <row r="850" spans="1:18" s="1" customFormat="1" x14ac:dyDescent="0.2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</row>
    <row r="851" spans="1:18" s="1" customFormat="1" x14ac:dyDescent="0.2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</row>
    <row r="852" spans="1:18" s="1" customFormat="1" x14ac:dyDescent="0.2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</row>
    <row r="853" spans="1:18" s="1" customFormat="1" x14ac:dyDescent="0.2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</row>
    <row r="854" spans="1:18" s="1" customFormat="1" x14ac:dyDescent="0.2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</row>
    <row r="855" spans="1:18" s="1" customFormat="1" x14ac:dyDescent="0.2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</row>
    <row r="856" spans="1:18" s="1" customFormat="1" x14ac:dyDescent="0.2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</row>
    <row r="857" spans="1:18" s="1" customFormat="1" x14ac:dyDescent="0.2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</row>
    <row r="858" spans="1:18" s="1" customFormat="1" x14ac:dyDescent="0.2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</row>
    <row r="859" spans="1:18" s="1" customFormat="1" x14ac:dyDescent="0.2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</row>
    <row r="860" spans="1:18" s="1" customFormat="1" x14ac:dyDescent="0.2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</row>
    <row r="861" spans="1:18" s="1" customFormat="1" x14ac:dyDescent="0.2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</row>
    <row r="862" spans="1:18" s="1" customFormat="1" x14ac:dyDescent="0.2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</row>
    <row r="863" spans="1:18" s="1" customFormat="1" x14ac:dyDescent="0.2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</row>
    <row r="864" spans="1:18" s="1" customFormat="1" x14ac:dyDescent="0.2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</row>
    <row r="865" spans="1:18" s="1" customFormat="1" x14ac:dyDescent="0.2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</row>
    <row r="866" spans="1:18" s="1" customFormat="1" x14ac:dyDescent="0.2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</row>
    <row r="867" spans="1:18" s="1" customFormat="1" x14ac:dyDescent="0.2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</row>
    <row r="868" spans="1:18" s="1" customFormat="1" x14ac:dyDescent="0.2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</row>
    <row r="869" spans="1:18" s="1" customFormat="1" x14ac:dyDescent="0.2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</row>
    <row r="870" spans="1:18" s="1" customFormat="1" x14ac:dyDescent="0.2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</row>
    <row r="871" spans="1:18" s="1" customFormat="1" x14ac:dyDescent="0.2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</row>
    <row r="872" spans="1:18" s="1" customFormat="1" x14ac:dyDescent="0.2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</row>
    <row r="873" spans="1:18" s="1" customFormat="1" x14ac:dyDescent="0.2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</row>
    <row r="874" spans="1:18" s="1" customFormat="1" x14ac:dyDescent="0.2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</row>
    <row r="875" spans="1:18" s="1" customFormat="1" x14ac:dyDescent="0.2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</row>
    <row r="876" spans="1:18" s="1" customFormat="1" x14ac:dyDescent="0.2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</row>
    <row r="877" spans="1:18" s="1" customFormat="1" x14ac:dyDescent="0.2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</row>
    <row r="878" spans="1:18" s="1" customFormat="1" x14ac:dyDescent="0.2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</row>
    <row r="879" spans="1:18" s="1" customFormat="1" x14ac:dyDescent="0.2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</row>
    <row r="880" spans="1:18" s="1" customFormat="1" x14ac:dyDescent="0.2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</row>
    <row r="881" spans="1:18" s="1" customFormat="1" x14ac:dyDescent="0.2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</row>
    <row r="882" spans="1:18" s="1" customFormat="1" x14ac:dyDescent="0.2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</row>
    <row r="883" spans="1:18" s="1" customFormat="1" x14ac:dyDescent="0.2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</row>
    <row r="884" spans="1:18" s="1" customFormat="1" x14ac:dyDescent="0.2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</row>
    <row r="885" spans="1:18" s="1" customFormat="1" x14ac:dyDescent="0.2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</row>
    <row r="886" spans="1:18" s="1" customFormat="1" x14ac:dyDescent="0.2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</row>
    <row r="887" spans="1:18" s="1" customFormat="1" x14ac:dyDescent="0.2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</row>
    <row r="888" spans="1:18" s="1" customFormat="1" x14ac:dyDescent="0.2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</row>
    <row r="889" spans="1:18" s="1" customFormat="1" x14ac:dyDescent="0.2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</row>
    <row r="890" spans="1:18" s="1" customFormat="1" x14ac:dyDescent="0.2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</row>
    <row r="891" spans="1:18" s="1" customFormat="1" x14ac:dyDescent="0.2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</row>
    <row r="892" spans="1:18" s="1" customFormat="1" x14ac:dyDescent="0.2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</row>
    <row r="893" spans="1:18" s="1" customFormat="1" x14ac:dyDescent="0.2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</row>
    <row r="894" spans="1:18" s="1" customFormat="1" x14ac:dyDescent="0.2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</row>
    <row r="895" spans="1:18" s="1" customFormat="1" x14ac:dyDescent="0.2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</row>
    <row r="896" spans="1:18" s="1" customFormat="1" x14ac:dyDescent="0.2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</row>
    <row r="897" spans="1:18" s="1" customFormat="1" x14ac:dyDescent="0.2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s="1" customFormat="1" x14ac:dyDescent="0.2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s="1" customFormat="1" x14ac:dyDescent="0.2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s="1" customFormat="1" x14ac:dyDescent="0.2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s="1" customFormat="1" x14ac:dyDescent="0.2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</row>
    <row r="902" spans="1:18" s="1" customFormat="1" x14ac:dyDescent="0.2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</row>
    <row r="903" spans="1:18" s="1" customFormat="1" x14ac:dyDescent="0.2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</row>
    <row r="904" spans="1:18" s="1" customFormat="1" x14ac:dyDescent="0.2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</row>
    <row r="905" spans="1:18" s="1" customFormat="1" x14ac:dyDescent="0.2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</row>
    <row r="906" spans="1:18" s="1" customFormat="1" x14ac:dyDescent="0.2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</row>
    <row r="907" spans="1:18" s="1" customFormat="1" x14ac:dyDescent="0.2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</row>
    <row r="908" spans="1:18" s="1" customFormat="1" x14ac:dyDescent="0.2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</row>
    <row r="909" spans="1:18" s="1" customFormat="1" x14ac:dyDescent="0.2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</row>
    <row r="910" spans="1:18" s="1" customFormat="1" x14ac:dyDescent="0.2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</row>
    <row r="911" spans="1:18" s="1" customFormat="1" x14ac:dyDescent="0.2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</row>
    <row r="912" spans="1:18" s="1" customFormat="1" x14ac:dyDescent="0.2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</row>
    <row r="913" spans="1:18" s="1" customFormat="1" x14ac:dyDescent="0.2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</row>
    <row r="914" spans="1:18" s="1" customFormat="1" x14ac:dyDescent="0.2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</row>
    <row r="915" spans="1:18" s="1" customFormat="1" x14ac:dyDescent="0.2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</row>
    <row r="916" spans="1:18" s="1" customFormat="1" x14ac:dyDescent="0.2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</row>
    <row r="917" spans="1:18" s="1" customFormat="1" x14ac:dyDescent="0.2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</row>
    <row r="918" spans="1:18" s="1" customFormat="1" x14ac:dyDescent="0.2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</row>
    <row r="919" spans="1:18" s="1" customFormat="1" x14ac:dyDescent="0.2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</row>
    <row r="920" spans="1:18" s="1" customFormat="1" x14ac:dyDescent="0.2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</row>
    <row r="921" spans="1:18" s="1" customFormat="1" x14ac:dyDescent="0.2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</row>
    <row r="922" spans="1:18" s="1" customFormat="1" x14ac:dyDescent="0.2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</row>
    <row r="923" spans="1:18" s="1" customFormat="1" x14ac:dyDescent="0.2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</row>
    <row r="924" spans="1:18" s="1" customFormat="1" x14ac:dyDescent="0.2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</row>
    <row r="925" spans="1:18" s="1" customFormat="1" x14ac:dyDescent="0.2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</row>
    <row r="926" spans="1:18" s="1" customFormat="1" x14ac:dyDescent="0.2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</row>
    <row r="927" spans="1:18" s="1" customFormat="1" x14ac:dyDescent="0.2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</row>
    <row r="928" spans="1:18" s="1" customFormat="1" x14ac:dyDescent="0.2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</row>
    <row r="929" spans="1:18" s="1" customFormat="1" x14ac:dyDescent="0.2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</row>
    <row r="930" spans="1:18" s="1" customFormat="1" x14ac:dyDescent="0.2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</row>
    <row r="931" spans="1:18" s="1" customFormat="1" x14ac:dyDescent="0.2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</row>
    <row r="932" spans="1:18" s="1" customFormat="1" x14ac:dyDescent="0.2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</row>
    <row r="933" spans="1:18" s="1" customFormat="1" x14ac:dyDescent="0.2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</row>
    <row r="934" spans="1:18" s="1" customFormat="1" x14ac:dyDescent="0.2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</row>
    <row r="935" spans="1:18" s="1" customFormat="1" x14ac:dyDescent="0.2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</row>
    <row r="936" spans="1:18" s="1" customFormat="1" x14ac:dyDescent="0.2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</row>
    <row r="937" spans="1:18" s="1" customFormat="1" x14ac:dyDescent="0.2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</row>
    <row r="938" spans="1:18" s="1" customFormat="1" x14ac:dyDescent="0.2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</row>
    <row r="939" spans="1:18" s="1" customFormat="1" x14ac:dyDescent="0.2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</row>
    <row r="940" spans="1:18" s="1" customFormat="1" x14ac:dyDescent="0.2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</row>
    <row r="941" spans="1:18" s="1" customFormat="1" x14ac:dyDescent="0.2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</row>
    <row r="942" spans="1:18" s="1" customFormat="1" x14ac:dyDescent="0.2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</row>
    <row r="943" spans="1:18" s="1" customFormat="1" x14ac:dyDescent="0.2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</row>
    <row r="944" spans="1:18" s="1" customFormat="1" x14ac:dyDescent="0.2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</row>
    <row r="945" spans="1:18" s="1" customFormat="1" x14ac:dyDescent="0.2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</row>
    <row r="946" spans="1:18" s="1" customFormat="1" x14ac:dyDescent="0.2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</row>
    <row r="947" spans="1:18" s="1" customFormat="1" x14ac:dyDescent="0.2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</row>
    <row r="948" spans="1:18" s="1" customFormat="1" x14ac:dyDescent="0.2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</row>
    <row r="949" spans="1:18" s="1" customFormat="1" x14ac:dyDescent="0.2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</row>
    <row r="950" spans="1:18" s="1" customFormat="1" x14ac:dyDescent="0.2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</row>
    <row r="951" spans="1:18" s="1" customFormat="1" x14ac:dyDescent="0.2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</row>
    <row r="952" spans="1:18" s="1" customFormat="1" x14ac:dyDescent="0.2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s="1" customFormat="1" x14ac:dyDescent="0.2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s="1" customFormat="1" x14ac:dyDescent="0.2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s="1" customFormat="1" x14ac:dyDescent="0.2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s="1" customFormat="1" x14ac:dyDescent="0.2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s="1" customFormat="1" x14ac:dyDescent="0.2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s="1" customFormat="1" x14ac:dyDescent="0.2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s="1" customFormat="1" x14ac:dyDescent="0.2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s="1" customFormat="1" x14ac:dyDescent="0.2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spans="1:18" s="1" customFormat="1" x14ac:dyDescent="0.2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</row>
    <row r="962" spans="1:18" s="1" customFormat="1" x14ac:dyDescent="0.2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</row>
    <row r="963" spans="1:18" s="1" customFormat="1" x14ac:dyDescent="0.2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</row>
    <row r="964" spans="1:18" s="1" customFormat="1" x14ac:dyDescent="0.2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</row>
    <row r="965" spans="1:18" s="1" customFormat="1" x14ac:dyDescent="0.2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</row>
    <row r="966" spans="1:18" s="1" customFormat="1" x14ac:dyDescent="0.2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</row>
    <row r="967" spans="1:18" s="1" customFormat="1" x14ac:dyDescent="0.2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</row>
    <row r="968" spans="1:18" s="1" customFormat="1" x14ac:dyDescent="0.2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</row>
    <row r="969" spans="1:18" s="1" customFormat="1" x14ac:dyDescent="0.2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</row>
    <row r="970" spans="1:18" s="1" customFormat="1" x14ac:dyDescent="0.2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</row>
    <row r="971" spans="1:18" s="1" customFormat="1" x14ac:dyDescent="0.2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</row>
    <row r="972" spans="1:18" s="1" customFormat="1" x14ac:dyDescent="0.2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</row>
    <row r="973" spans="1:18" s="1" customFormat="1" x14ac:dyDescent="0.2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</row>
    <row r="974" spans="1:18" s="1" customFormat="1" x14ac:dyDescent="0.2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</row>
    <row r="975" spans="1:18" s="1" customFormat="1" x14ac:dyDescent="0.2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</row>
    <row r="976" spans="1:18" s="1" customFormat="1" x14ac:dyDescent="0.2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</row>
    <row r="977" spans="1:18" s="1" customFormat="1" x14ac:dyDescent="0.2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</row>
    <row r="978" spans="1:18" s="1" customFormat="1" x14ac:dyDescent="0.2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</row>
    <row r="979" spans="1:18" s="1" customFormat="1" x14ac:dyDescent="0.2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</row>
    <row r="980" spans="1:18" s="1" customFormat="1" x14ac:dyDescent="0.2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</row>
    <row r="981" spans="1:18" s="1" customFormat="1" x14ac:dyDescent="0.2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</row>
    <row r="982" spans="1:18" s="1" customFormat="1" x14ac:dyDescent="0.2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</row>
    <row r="983" spans="1:18" s="1" customFormat="1" x14ac:dyDescent="0.2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</row>
    <row r="984" spans="1:18" s="1" customFormat="1" x14ac:dyDescent="0.2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</row>
    <row r="985" spans="1:18" s="1" customFormat="1" x14ac:dyDescent="0.2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</row>
    <row r="986" spans="1:18" s="1" customFormat="1" x14ac:dyDescent="0.2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</row>
    <row r="987" spans="1:18" s="1" customFormat="1" x14ac:dyDescent="0.2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</row>
    <row r="988" spans="1:18" s="1" customFormat="1" x14ac:dyDescent="0.2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</row>
    <row r="989" spans="1:18" s="1" customFormat="1" x14ac:dyDescent="0.2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</row>
    <row r="990" spans="1:18" s="1" customFormat="1" x14ac:dyDescent="0.2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</row>
    <row r="991" spans="1:18" s="1" customFormat="1" x14ac:dyDescent="0.2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</row>
    <row r="992" spans="1:18" s="1" customFormat="1" x14ac:dyDescent="0.2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</row>
    <row r="993" spans="1:18" s="1" customFormat="1" x14ac:dyDescent="0.2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</row>
    <row r="994" spans="1:18" s="1" customFormat="1" x14ac:dyDescent="0.2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</row>
    <row r="995" spans="1:18" s="1" customFormat="1" x14ac:dyDescent="0.2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</row>
    <row r="996" spans="1:18" s="1" customFormat="1" x14ac:dyDescent="0.2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</row>
    <row r="997" spans="1:18" s="1" customFormat="1" x14ac:dyDescent="0.2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</row>
    <row r="998" spans="1:18" s="1" customFormat="1" x14ac:dyDescent="0.2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</row>
    <row r="999" spans="1:18" s="1" customFormat="1" x14ac:dyDescent="0.2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</row>
    <row r="1000" spans="1:18" s="1" customFormat="1" x14ac:dyDescent="0.2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</row>
    <row r="1001" spans="1:18" s="1" customFormat="1" x14ac:dyDescent="0.2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</row>
    <row r="1002" spans="1:18" s="1" customFormat="1" x14ac:dyDescent="0.2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</row>
    <row r="1003" spans="1:18" s="1" customFormat="1" x14ac:dyDescent="0.2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</row>
    <row r="1004" spans="1:18" s="1" customFormat="1" x14ac:dyDescent="0.2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</row>
    <row r="1005" spans="1:18" s="1" customFormat="1" x14ac:dyDescent="0.2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</row>
    <row r="1006" spans="1:18" s="1" customFormat="1" x14ac:dyDescent="0.2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</row>
    <row r="1007" spans="1:18" s="1" customFormat="1" x14ac:dyDescent="0.2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</row>
    <row r="1008" spans="1:18" s="1" customFormat="1" x14ac:dyDescent="0.2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</row>
    <row r="1009" spans="1:18" s="1" customFormat="1" x14ac:dyDescent="0.2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</row>
    <row r="1010" spans="1:18" s="1" customFormat="1" x14ac:dyDescent="0.2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</row>
    <row r="1011" spans="1:18" s="1" customFormat="1" x14ac:dyDescent="0.2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</row>
    <row r="1012" spans="1:18" s="1" customFormat="1" x14ac:dyDescent="0.2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</row>
    <row r="1013" spans="1:18" s="1" customFormat="1" x14ac:dyDescent="0.2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</row>
    <row r="1014" spans="1:18" s="1" customFormat="1" x14ac:dyDescent="0.2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</row>
    <row r="1015" spans="1:18" s="1" customFormat="1" x14ac:dyDescent="0.2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</row>
    <row r="1016" spans="1:18" s="1" customFormat="1" x14ac:dyDescent="0.2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</row>
    <row r="1017" spans="1:18" s="1" customFormat="1" x14ac:dyDescent="0.2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</row>
    <row r="1018" spans="1:18" s="1" customFormat="1" x14ac:dyDescent="0.2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</row>
    <row r="1019" spans="1:18" s="1" customFormat="1" x14ac:dyDescent="0.2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</row>
    <row r="1020" spans="1:18" s="1" customFormat="1" x14ac:dyDescent="0.2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</row>
    <row r="1021" spans="1:18" s="1" customFormat="1" x14ac:dyDescent="0.2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</row>
    <row r="1022" spans="1:18" s="1" customFormat="1" x14ac:dyDescent="0.2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</row>
    <row r="1023" spans="1:18" s="1" customFormat="1" x14ac:dyDescent="0.2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</row>
    <row r="1024" spans="1:18" s="1" customFormat="1" x14ac:dyDescent="0.2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</row>
    <row r="1025" spans="1:18" s="1" customFormat="1" x14ac:dyDescent="0.2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</row>
    <row r="1026" spans="1:18" s="1" customFormat="1" x14ac:dyDescent="0.2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</row>
    <row r="1027" spans="1:18" s="1" customFormat="1" x14ac:dyDescent="0.2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</row>
    <row r="1028" spans="1:18" s="1" customFormat="1" x14ac:dyDescent="0.2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</row>
    <row r="1029" spans="1:18" s="1" customFormat="1" x14ac:dyDescent="0.2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</row>
    <row r="1030" spans="1:18" s="1" customFormat="1" x14ac:dyDescent="0.2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</row>
    <row r="1031" spans="1:18" s="1" customFormat="1" x14ac:dyDescent="0.2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</row>
    <row r="1032" spans="1:18" s="1" customFormat="1" x14ac:dyDescent="0.2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</row>
    <row r="1033" spans="1:18" s="1" customFormat="1" x14ac:dyDescent="0.2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</row>
    <row r="1034" spans="1:18" s="1" customFormat="1" x14ac:dyDescent="0.2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</row>
    <row r="1035" spans="1:18" s="1" customFormat="1" x14ac:dyDescent="0.2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</row>
    <row r="1036" spans="1:18" s="1" customFormat="1" x14ac:dyDescent="0.2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</row>
    <row r="1037" spans="1:18" s="1" customFormat="1" x14ac:dyDescent="0.2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</row>
    <row r="1038" spans="1:18" s="1" customFormat="1" x14ac:dyDescent="0.2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</row>
    <row r="1039" spans="1:18" s="1" customFormat="1" x14ac:dyDescent="0.2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</row>
    <row r="1040" spans="1:18" s="1" customFormat="1" x14ac:dyDescent="0.2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</row>
    <row r="1041" spans="1:18" s="1" customFormat="1" x14ac:dyDescent="0.2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</row>
    <row r="1042" spans="1:18" s="1" customFormat="1" x14ac:dyDescent="0.2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</row>
    <row r="1043" spans="1:18" s="1" customFormat="1" x14ac:dyDescent="0.2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</row>
    <row r="1044" spans="1:18" s="1" customFormat="1" x14ac:dyDescent="0.2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</row>
    <row r="1045" spans="1:18" s="1" customFormat="1" x14ac:dyDescent="0.2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</row>
    <row r="1046" spans="1:18" s="1" customFormat="1" x14ac:dyDescent="0.2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</row>
    <row r="1047" spans="1:18" s="1" customFormat="1" x14ac:dyDescent="0.2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</row>
    <row r="1048" spans="1:18" s="1" customFormat="1" x14ac:dyDescent="0.2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</row>
    <row r="1049" spans="1:18" s="1" customFormat="1" x14ac:dyDescent="0.2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</row>
    <row r="1050" spans="1:18" s="1" customFormat="1" x14ac:dyDescent="0.2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</row>
    <row r="1051" spans="1:18" s="1" customFormat="1" x14ac:dyDescent="0.2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</row>
    <row r="1052" spans="1:18" s="1" customFormat="1" x14ac:dyDescent="0.2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</row>
    <row r="1053" spans="1:18" s="1" customFormat="1" x14ac:dyDescent="0.2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</row>
    <row r="1054" spans="1:18" s="1" customFormat="1" x14ac:dyDescent="0.2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</row>
    <row r="1055" spans="1:18" s="1" customFormat="1" x14ac:dyDescent="0.2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</row>
    <row r="1056" spans="1:18" s="1" customFormat="1" x14ac:dyDescent="0.2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</row>
    <row r="1057" spans="1:18" s="1" customFormat="1" x14ac:dyDescent="0.2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</row>
    <row r="1058" spans="1:18" s="1" customFormat="1" x14ac:dyDescent="0.2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</row>
    <row r="1059" spans="1:18" s="1" customFormat="1" x14ac:dyDescent="0.2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</row>
    <row r="1060" spans="1:18" s="1" customFormat="1" x14ac:dyDescent="0.2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</row>
    <row r="1061" spans="1:18" s="1" customFormat="1" x14ac:dyDescent="0.2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</row>
    <row r="1062" spans="1:18" s="1" customFormat="1" x14ac:dyDescent="0.2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</row>
    <row r="1063" spans="1:18" s="1" customFormat="1" x14ac:dyDescent="0.2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</row>
    <row r="1064" spans="1:18" s="1" customFormat="1" x14ac:dyDescent="0.2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</row>
    <row r="1065" spans="1:18" s="1" customFormat="1" x14ac:dyDescent="0.2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</row>
    <row r="1066" spans="1:18" s="1" customFormat="1" x14ac:dyDescent="0.2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</row>
    <row r="1067" spans="1:18" s="1" customFormat="1" x14ac:dyDescent="0.2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</row>
    <row r="1068" spans="1:18" s="1" customFormat="1" x14ac:dyDescent="0.2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</row>
    <row r="1069" spans="1:18" s="1" customFormat="1" x14ac:dyDescent="0.2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</row>
    <row r="1070" spans="1:18" s="1" customFormat="1" x14ac:dyDescent="0.2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</row>
    <row r="1071" spans="1:18" s="1" customFormat="1" x14ac:dyDescent="0.2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</row>
    <row r="1072" spans="1:18" s="1" customFormat="1" x14ac:dyDescent="0.2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</row>
    <row r="1073" spans="1:18" s="1" customFormat="1" x14ac:dyDescent="0.2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</row>
    <row r="1074" spans="1:18" s="1" customFormat="1" x14ac:dyDescent="0.2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</row>
    <row r="1075" spans="1:18" s="1" customFormat="1" x14ac:dyDescent="0.2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</row>
    <row r="1076" spans="1:18" s="1" customFormat="1" x14ac:dyDescent="0.2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</row>
    <row r="1077" spans="1:18" s="1" customFormat="1" x14ac:dyDescent="0.2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</row>
    <row r="1078" spans="1:18" s="1" customFormat="1" x14ac:dyDescent="0.2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</row>
    <row r="1079" spans="1:18" s="1" customFormat="1" x14ac:dyDescent="0.2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</row>
    <row r="1080" spans="1:18" s="1" customFormat="1" x14ac:dyDescent="0.2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</row>
    <row r="1081" spans="1:18" s="1" customFormat="1" x14ac:dyDescent="0.2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</row>
    <row r="1082" spans="1:18" s="1" customFormat="1" x14ac:dyDescent="0.2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</row>
    <row r="1083" spans="1:18" s="1" customFormat="1" x14ac:dyDescent="0.2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</row>
    <row r="1084" spans="1:18" s="1" customFormat="1" x14ac:dyDescent="0.2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</row>
    <row r="1085" spans="1:18" s="1" customFormat="1" x14ac:dyDescent="0.2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</row>
    <row r="1086" spans="1:18" s="1" customFormat="1" x14ac:dyDescent="0.2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</row>
    <row r="1087" spans="1:18" s="1" customFormat="1" x14ac:dyDescent="0.2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</row>
    <row r="1088" spans="1:18" s="1" customFormat="1" x14ac:dyDescent="0.2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</row>
    <row r="1089" spans="1:18" s="1" customFormat="1" x14ac:dyDescent="0.2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</row>
    <row r="1090" spans="1:18" s="1" customFormat="1" x14ac:dyDescent="0.2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</row>
    <row r="1091" spans="1:18" s="1" customFormat="1" x14ac:dyDescent="0.2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</row>
    <row r="1092" spans="1:18" s="1" customFormat="1" x14ac:dyDescent="0.2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</row>
    <row r="1093" spans="1:18" s="1" customFormat="1" x14ac:dyDescent="0.2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</row>
    <row r="1094" spans="1:18" s="1" customFormat="1" x14ac:dyDescent="0.2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</row>
    <row r="1095" spans="1:18" s="1" customFormat="1" x14ac:dyDescent="0.2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</row>
    <row r="1096" spans="1:18" s="1" customFormat="1" x14ac:dyDescent="0.2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</row>
    <row r="1097" spans="1:18" s="1" customFormat="1" x14ac:dyDescent="0.2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</row>
    <row r="1098" spans="1:18" s="1" customFormat="1" x14ac:dyDescent="0.2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</row>
    <row r="1099" spans="1:18" s="1" customFormat="1" x14ac:dyDescent="0.2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</row>
    <row r="1100" spans="1:18" s="1" customFormat="1" x14ac:dyDescent="0.2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</row>
    <row r="1101" spans="1:18" s="1" customFormat="1" x14ac:dyDescent="0.2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</row>
    <row r="1102" spans="1:18" s="1" customFormat="1" x14ac:dyDescent="0.2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</row>
    <row r="1103" spans="1:18" s="1" customFormat="1" x14ac:dyDescent="0.2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</row>
    <row r="1104" spans="1:18" s="1" customFormat="1" x14ac:dyDescent="0.2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</row>
    <row r="1105" spans="1:18" s="1" customFormat="1" x14ac:dyDescent="0.2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</row>
    <row r="1106" spans="1:18" s="1" customFormat="1" x14ac:dyDescent="0.2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</row>
    <row r="1107" spans="1:18" s="1" customFormat="1" x14ac:dyDescent="0.2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</row>
    <row r="1108" spans="1:18" s="1" customFormat="1" x14ac:dyDescent="0.2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</row>
    <row r="1109" spans="1:18" s="1" customFormat="1" x14ac:dyDescent="0.2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</row>
    <row r="1110" spans="1:18" s="1" customFormat="1" x14ac:dyDescent="0.2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</row>
    <row r="1111" spans="1:18" s="1" customFormat="1" x14ac:dyDescent="0.2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</row>
    <row r="1112" spans="1:18" s="1" customFormat="1" x14ac:dyDescent="0.2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</row>
    <row r="1113" spans="1:18" s="1" customFormat="1" x14ac:dyDescent="0.2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</row>
    <row r="1114" spans="1:18" s="1" customFormat="1" x14ac:dyDescent="0.2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</row>
    <row r="1115" spans="1:18" s="1" customFormat="1" x14ac:dyDescent="0.2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</row>
    <row r="1116" spans="1:18" s="1" customFormat="1" x14ac:dyDescent="0.2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</row>
    <row r="1117" spans="1:18" s="1" customFormat="1" x14ac:dyDescent="0.2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</row>
    <row r="1118" spans="1:18" s="1" customFormat="1" x14ac:dyDescent="0.2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</row>
    <row r="1119" spans="1:18" s="1" customFormat="1" x14ac:dyDescent="0.2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</row>
    <row r="1120" spans="1:18" s="1" customFormat="1" x14ac:dyDescent="0.2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</row>
    <row r="1121" spans="1:18" s="1" customFormat="1" x14ac:dyDescent="0.2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s="1" customFormat="1" x14ac:dyDescent="0.2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s="1" customFormat="1" x14ac:dyDescent="0.2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s="1" customFormat="1" x14ac:dyDescent="0.2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s="1" customFormat="1" x14ac:dyDescent="0.2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s="1" customFormat="1" x14ac:dyDescent="0.2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s="1" customFormat="1" x14ac:dyDescent="0.2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s="1" customFormat="1" x14ac:dyDescent="0.2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s="1" customFormat="1" x14ac:dyDescent="0.2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s="1" customFormat="1" x14ac:dyDescent="0.2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s="1" customFormat="1" x14ac:dyDescent="0.2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s="1" customFormat="1" x14ac:dyDescent="0.2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s="1" customFormat="1" x14ac:dyDescent="0.2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s="1" customFormat="1" x14ac:dyDescent="0.2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s="1" customFormat="1" x14ac:dyDescent="0.2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</row>
    <row r="1136" spans="1:18" s="1" customFormat="1" x14ac:dyDescent="0.2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</row>
    <row r="1137" spans="1:18" s="1" customFormat="1" x14ac:dyDescent="0.2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</row>
    <row r="1138" spans="1:18" s="1" customFormat="1" x14ac:dyDescent="0.2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</row>
    <row r="1139" spans="1:18" s="1" customFormat="1" x14ac:dyDescent="0.2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</row>
    <row r="1140" spans="1:18" s="1" customFormat="1" x14ac:dyDescent="0.2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</row>
    <row r="1141" spans="1:18" s="1" customFormat="1" x14ac:dyDescent="0.2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</row>
    <row r="1142" spans="1:18" s="1" customFormat="1" x14ac:dyDescent="0.2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</row>
    <row r="1143" spans="1:18" s="1" customFormat="1" x14ac:dyDescent="0.2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</row>
    <row r="1144" spans="1:18" s="1" customFormat="1" x14ac:dyDescent="0.2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</row>
    <row r="1145" spans="1:18" s="1" customFormat="1" x14ac:dyDescent="0.2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</row>
    <row r="1146" spans="1:18" s="1" customFormat="1" x14ac:dyDescent="0.2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</row>
    <row r="1147" spans="1:18" s="1" customFormat="1" x14ac:dyDescent="0.2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</row>
    <row r="1148" spans="1:18" s="1" customFormat="1" x14ac:dyDescent="0.2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</row>
    <row r="1149" spans="1:18" s="1" customFormat="1" x14ac:dyDescent="0.2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</row>
    <row r="1150" spans="1:18" s="1" customFormat="1" x14ac:dyDescent="0.2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</row>
    <row r="1151" spans="1:18" s="1" customFormat="1" x14ac:dyDescent="0.2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</row>
    <row r="1152" spans="1:18" s="1" customFormat="1" x14ac:dyDescent="0.2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</row>
    <row r="1153" spans="1:18" s="1" customFormat="1" x14ac:dyDescent="0.2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</row>
    <row r="1154" spans="1:18" s="1" customFormat="1" x14ac:dyDescent="0.2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</row>
    <row r="1155" spans="1:18" s="1" customFormat="1" x14ac:dyDescent="0.2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</row>
    <row r="1156" spans="1:18" s="1" customFormat="1" x14ac:dyDescent="0.2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</row>
    <row r="1157" spans="1:18" s="1" customFormat="1" x14ac:dyDescent="0.2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</row>
    <row r="1158" spans="1:18" s="1" customFormat="1" x14ac:dyDescent="0.2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</row>
    <row r="1159" spans="1:18" s="1" customFormat="1" x14ac:dyDescent="0.2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</row>
    <row r="1160" spans="1:18" s="1" customFormat="1" x14ac:dyDescent="0.2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</row>
    <row r="1161" spans="1:18" s="1" customFormat="1" x14ac:dyDescent="0.2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</row>
    <row r="1162" spans="1:18" s="1" customFormat="1" x14ac:dyDescent="0.2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</row>
    <row r="1163" spans="1:18" s="1" customFormat="1" x14ac:dyDescent="0.2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</row>
    <row r="1164" spans="1:18" s="1" customFormat="1" x14ac:dyDescent="0.2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</row>
    <row r="1165" spans="1:18" s="1" customFormat="1" x14ac:dyDescent="0.2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</row>
    <row r="1166" spans="1:18" s="1" customFormat="1" x14ac:dyDescent="0.2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</row>
    <row r="1167" spans="1:18" s="1" customFormat="1" x14ac:dyDescent="0.2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</row>
    <row r="1168" spans="1:18" s="1" customFormat="1" x14ac:dyDescent="0.2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</row>
    <row r="1169" spans="1:18" s="1" customFormat="1" x14ac:dyDescent="0.2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</row>
    <row r="1170" spans="1:18" s="1" customFormat="1" x14ac:dyDescent="0.2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</row>
    <row r="1171" spans="1:18" s="1" customFormat="1" x14ac:dyDescent="0.2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</row>
    <row r="1172" spans="1:18" s="1" customFormat="1" x14ac:dyDescent="0.2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</row>
    <row r="1173" spans="1:18" s="1" customFormat="1" x14ac:dyDescent="0.2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</row>
    <row r="1174" spans="1:18" s="1" customFormat="1" x14ac:dyDescent="0.2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</row>
    <row r="1175" spans="1:18" s="1" customFormat="1" x14ac:dyDescent="0.2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</row>
    <row r="1176" spans="1:18" s="1" customFormat="1" x14ac:dyDescent="0.2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</row>
    <row r="1177" spans="1:18" s="1" customFormat="1" x14ac:dyDescent="0.2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</row>
    <row r="1178" spans="1:18" s="1" customFormat="1" x14ac:dyDescent="0.2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</row>
    <row r="1179" spans="1:18" s="1" customFormat="1" x14ac:dyDescent="0.2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</row>
    <row r="1180" spans="1:18" s="1" customFormat="1" x14ac:dyDescent="0.2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</row>
    <row r="1181" spans="1:18" s="1" customFormat="1" x14ac:dyDescent="0.2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</row>
    <row r="1182" spans="1:18" s="1" customFormat="1" x14ac:dyDescent="0.2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</row>
    <row r="1183" spans="1:18" s="1" customFormat="1" x14ac:dyDescent="0.2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</row>
    <row r="1184" spans="1:18" s="1" customFormat="1" x14ac:dyDescent="0.2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</row>
    <row r="1185" spans="1:18" s="1" customFormat="1" x14ac:dyDescent="0.2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</row>
    <row r="1186" spans="1:18" s="1" customFormat="1" x14ac:dyDescent="0.2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</row>
    <row r="1187" spans="1:18" s="1" customFormat="1" x14ac:dyDescent="0.2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</row>
    <row r="1188" spans="1:18" s="1" customFormat="1" x14ac:dyDescent="0.2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</row>
    <row r="1189" spans="1:18" s="1" customFormat="1" x14ac:dyDescent="0.2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</row>
    <row r="1190" spans="1:18" s="1" customFormat="1" x14ac:dyDescent="0.2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</row>
    <row r="1191" spans="1:18" s="1" customFormat="1" x14ac:dyDescent="0.2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</row>
    <row r="1192" spans="1:18" s="1" customFormat="1" x14ac:dyDescent="0.2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</row>
    <row r="1193" spans="1:18" s="1" customFormat="1" x14ac:dyDescent="0.2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</row>
    <row r="1194" spans="1:18" s="1" customFormat="1" x14ac:dyDescent="0.2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</row>
    <row r="1195" spans="1:18" s="1" customFormat="1" x14ac:dyDescent="0.2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</row>
    <row r="1196" spans="1:18" s="1" customFormat="1" x14ac:dyDescent="0.2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</row>
    <row r="1197" spans="1:18" s="1" customFormat="1" x14ac:dyDescent="0.2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</row>
    <row r="1198" spans="1:18" s="1" customFormat="1" x14ac:dyDescent="0.2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</row>
    <row r="1199" spans="1:18" s="1" customFormat="1" x14ac:dyDescent="0.2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</row>
    <row r="1200" spans="1:18" s="1" customFormat="1" x14ac:dyDescent="0.2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</row>
    <row r="1201" spans="1:18" s="1" customFormat="1" x14ac:dyDescent="0.2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</row>
    <row r="1202" spans="1:18" s="1" customFormat="1" x14ac:dyDescent="0.2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</row>
    <row r="1203" spans="1:18" s="1" customFormat="1" x14ac:dyDescent="0.2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</row>
    <row r="1204" spans="1:18" s="1" customFormat="1" x14ac:dyDescent="0.2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</row>
    <row r="1205" spans="1:18" s="1" customFormat="1" x14ac:dyDescent="0.2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</row>
    <row r="1206" spans="1:18" s="1" customFormat="1" x14ac:dyDescent="0.2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</row>
    <row r="1207" spans="1:18" s="1" customFormat="1" x14ac:dyDescent="0.2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</row>
    <row r="1208" spans="1:18" s="1" customFormat="1" x14ac:dyDescent="0.2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</row>
    <row r="1209" spans="1:18" s="1" customFormat="1" x14ac:dyDescent="0.2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</row>
    <row r="1210" spans="1:18" s="1" customFormat="1" x14ac:dyDescent="0.2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</row>
    <row r="1211" spans="1:18" s="1" customFormat="1" x14ac:dyDescent="0.2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</row>
    <row r="1212" spans="1:18" s="1" customFormat="1" x14ac:dyDescent="0.2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</row>
    <row r="1213" spans="1:18" s="1" customFormat="1" x14ac:dyDescent="0.2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</row>
    <row r="1214" spans="1:18" s="1" customFormat="1" x14ac:dyDescent="0.2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</row>
    <row r="1215" spans="1:18" s="1" customFormat="1" x14ac:dyDescent="0.2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</row>
    <row r="1216" spans="1:18" s="1" customFormat="1" x14ac:dyDescent="0.2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</row>
    <row r="1217" spans="1:18" s="1" customFormat="1" x14ac:dyDescent="0.2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</row>
    <row r="1218" spans="1:18" s="1" customFormat="1" x14ac:dyDescent="0.2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</row>
    <row r="1219" spans="1:18" s="1" customFormat="1" x14ac:dyDescent="0.2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</row>
    <row r="1220" spans="1:18" s="1" customFormat="1" x14ac:dyDescent="0.2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</row>
    <row r="1221" spans="1:18" s="1" customFormat="1" x14ac:dyDescent="0.2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</row>
    <row r="1222" spans="1:18" s="1" customFormat="1" x14ac:dyDescent="0.2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</row>
    <row r="1223" spans="1:18" s="1" customFormat="1" x14ac:dyDescent="0.2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</row>
    <row r="1224" spans="1:18" s="1" customFormat="1" x14ac:dyDescent="0.2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</row>
    <row r="1225" spans="1:18" s="1" customFormat="1" x14ac:dyDescent="0.2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</row>
    <row r="1226" spans="1:18" s="1" customFormat="1" x14ac:dyDescent="0.2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</row>
    <row r="1227" spans="1:18" s="1" customFormat="1" x14ac:dyDescent="0.2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</row>
    <row r="1228" spans="1:18" s="1" customFormat="1" x14ac:dyDescent="0.2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</row>
    <row r="1229" spans="1:18" s="1" customFormat="1" x14ac:dyDescent="0.2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</row>
    <row r="1230" spans="1:18" s="1" customFormat="1" x14ac:dyDescent="0.2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</row>
    <row r="1231" spans="1:18" s="1" customFormat="1" x14ac:dyDescent="0.2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</row>
    <row r="1232" spans="1:18" s="1" customFormat="1" x14ac:dyDescent="0.2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</row>
    <row r="1233" spans="1:18" s="1" customFormat="1" x14ac:dyDescent="0.2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</row>
    <row r="1234" spans="1:18" s="1" customFormat="1" x14ac:dyDescent="0.2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</row>
    <row r="1235" spans="1:18" s="1" customFormat="1" x14ac:dyDescent="0.2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</row>
    <row r="1236" spans="1:18" s="1" customFormat="1" x14ac:dyDescent="0.2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</row>
    <row r="1237" spans="1:18" s="1" customFormat="1" x14ac:dyDescent="0.2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</row>
    <row r="1238" spans="1:18" s="1" customFormat="1" x14ac:dyDescent="0.2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</row>
    <row r="1239" spans="1:18" s="1" customFormat="1" x14ac:dyDescent="0.2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</row>
    <row r="1240" spans="1:18" s="1" customFormat="1" x14ac:dyDescent="0.2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</row>
    <row r="1241" spans="1:18" s="1" customFormat="1" x14ac:dyDescent="0.2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</row>
    <row r="1242" spans="1:18" s="1" customFormat="1" x14ac:dyDescent="0.2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</row>
    <row r="1243" spans="1:18" s="1" customFormat="1" x14ac:dyDescent="0.2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</row>
    <row r="1244" spans="1:18" s="1" customFormat="1" x14ac:dyDescent="0.2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</row>
    <row r="1245" spans="1:18" s="1" customFormat="1" x14ac:dyDescent="0.2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</row>
    <row r="1246" spans="1:18" s="1" customFormat="1" x14ac:dyDescent="0.2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</row>
    <row r="1247" spans="1:18" s="1" customFormat="1" x14ac:dyDescent="0.2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</row>
    <row r="1248" spans="1:18" s="1" customFormat="1" x14ac:dyDescent="0.2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</row>
    <row r="1249" spans="1:18" s="1" customFormat="1" x14ac:dyDescent="0.2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</row>
    <row r="1250" spans="1:18" s="1" customFormat="1" x14ac:dyDescent="0.2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</row>
    <row r="1251" spans="1:18" s="1" customFormat="1" x14ac:dyDescent="0.2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</row>
    <row r="1252" spans="1:18" s="1" customFormat="1" x14ac:dyDescent="0.2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</row>
    <row r="1253" spans="1:18" s="1" customFormat="1" x14ac:dyDescent="0.2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</row>
    <row r="1254" spans="1:18" s="1" customFormat="1" x14ac:dyDescent="0.2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</row>
    <row r="1255" spans="1:18" s="1" customFormat="1" x14ac:dyDescent="0.2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</row>
    <row r="1256" spans="1:18" s="1" customFormat="1" x14ac:dyDescent="0.2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</row>
    <row r="1257" spans="1:18" s="1" customFormat="1" x14ac:dyDescent="0.2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</row>
    <row r="1258" spans="1:18" s="1" customFormat="1" x14ac:dyDescent="0.2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</row>
    <row r="1259" spans="1:18" s="1" customFormat="1" x14ac:dyDescent="0.2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</row>
    <row r="1260" spans="1:18" s="1" customFormat="1" x14ac:dyDescent="0.2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</row>
    <row r="1261" spans="1:18" s="1" customFormat="1" x14ac:dyDescent="0.2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</row>
    <row r="1262" spans="1:18" s="1" customFormat="1" x14ac:dyDescent="0.2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</row>
    <row r="1263" spans="1:18" s="1" customFormat="1" x14ac:dyDescent="0.2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</row>
    <row r="1264" spans="1:18" s="1" customFormat="1" x14ac:dyDescent="0.2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</row>
    <row r="1265" spans="1:18" s="1" customFormat="1" x14ac:dyDescent="0.2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</row>
    <row r="1266" spans="1:18" s="1" customFormat="1" x14ac:dyDescent="0.2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</row>
    <row r="1267" spans="1:18" s="1" customFormat="1" x14ac:dyDescent="0.2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</row>
    <row r="1268" spans="1:18" s="1" customFormat="1" x14ac:dyDescent="0.2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</row>
    <row r="1269" spans="1:18" s="1" customFormat="1" x14ac:dyDescent="0.2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</row>
    <row r="1270" spans="1:18" s="1" customFormat="1" x14ac:dyDescent="0.2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</row>
    <row r="1271" spans="1:18" s="1" customFormat="1" x14ac:dyDescent="0.2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</row>
    <row r="1272" spans="1:18" s="1" customFormat="1" x14ac:dyDescent="0.2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</row>
    <row r="1273" spans="1:18" s="1" customFormat="1" x14ac:dyDescent="0.2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</row>
    <row r="1274" spans="1:18" s="1" customFormat="1" x14ac:dyDescent="0.2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</row>
    <row r="1275" spans="1:18" s="1" customFormat="1" x14ac:dyDescent="0.2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</row>
    <row r="1276" spans="1:18" s="1" customFormat="1" x14ac:dyDescent="0.2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</row>
    <row r="1277" spans="1:18" s="1" customFormat="1" x14ac:dyDescent="0.2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</row>
    <row r="1278" spans="1:18" s="1" customFormat="1" x14ac:dyDescent="0.2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</row>
    <row r="1279" spans="1:18" s="1" customFormat="1" x14ac:dyDescent="0.2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</row>
    <row r="1280" spans="1:18" s="1" customFormat="1" x14ac:dyDescent="0.2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</row>
    <row r="1281" spans="1:18" s="1" customFormat="1" x14ac:dyDescent="0.2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</row>
    <row r="1282" spans="1:18" s="1" customFormat="1" x14ac:dyDescent="0.2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</row>
    <row r="1283" spans="1:18" s="1" customFormat="1" x14ac:dyDescent="0.2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</row>
    <row r="1284" spans="1:18" s="1" customFormat="1" x14ac:dyDescent="0.2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</row>
    <row r="1285" spans="1:18" s="1" customFormat="1" x14ac:dyDescent="0.2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</row>
    <row r="1286" spans="1:18" s="1" customFormat="1" x14ac:dyDescent="0.2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</row>
    <row r="1287" spans="1:18" s="1" customFormat="1" x14ac:dyDescent="0.2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</row>
    <row r="1288" spans="1:18" s="1" customFormat="1" x14ac:dyDescent="0.2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</row>
    <row r="1289" spans="1:18" s="1" customFormat="1" x14ac:dyDescent="0.2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</row>
    <row r="1290" spans="1:18" s="1" customFormat="1" x14ac:dyDescent="0.2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</row>
    <row r="1291" spans="1:18" s="1" customFormat="1" x14ac:dyDescent="0.2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</row>
    <row r="1292" spans="1:18" s="1" customFormat="1" x14ac:dyDescent="0.2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</row>
    <row r="1293" spans="1:18" s="1" customFormat="1" x14ac:dyDescent="0.2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</row>
    <row r="1294" spans="1:18" s="1" customFormat="1" x14ac:dyDescent="0.2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</row>
    <row r="1295" spans="1:18" s="1" customFormat="1" x14ac:dyDescent="0.2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</row>
    <row r="1296" spans="1:18" s="1" customFormat="1" x14ac:dyDescent="0.2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</row>
    <row r="1297" spans="1:18" s="1" customFormat="1" x14ac:dyDescent="0.2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</row>
    <row r="1298" spans="1:18" s="1" customFormat="1" x14ac:dyDescent="0.2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</row>
    <row r="1299" spans="1:18" s="1" customFormat="1" x14ac:dyDescent="0.2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</row>
    <row r="1300" spans="1:18" s="1" customFormat="1" x14ac:dyDescent="0.2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</row>
    <row r="1301" spans="1:18" s="1" customFormat="1" x14ac:dyDescent="0.2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</row>
    <row r="1302" spans="1:18" s="1" customFormat="1" x14ac:dyDescent="0.2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</row>
    <row r="1303" spans="1:18" s="1" customFormat="1" x14ac:dyDescent="0.2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</row>
    <row r="1304" spans="1:18" s="1" customFormat="1" x14ac:dyDescent="0.2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</row>
    <row r="1305" spans="1:18" s="1" customFormat="1" x14ac:dyDescent="0.2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</row>
    <row r="1306" spans="1:18" s="1" customFormat="1" x14ac:dyDescent="0.2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</row>
    <row r="1307" spans="1:18" s="1" customFormat="1" x14ac:dyDescent="0.2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</row>
    <row r="1308" spans="1:18" s="1" customFormat="1" x14ac:dyDescent="0.2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</row>
    <row r="1309" spans="1:18" s="1" customFormat="1" x14ac:dyDescent="0.2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</row>
    <row r="1310" spans="1:18" s="1" customFormat="1" x14ac:dyDescent="0.2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</row>
    <row r="1311" spans="1:18" s="1" customFormat="1" x14ac:dyDescent="0.2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</row>
    <row r="1312" spans="1:18" s="1" customFormat="1" x14ac:dyDescent="0.2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</row>
    <row r="1313" spans="1:18" s="1" customFormat="1" x14ac:dyDescent="0.2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</row>
    <row r="1314" spans="1:18" s="1" customFormat="1" x14ac:dyDescent="0.2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</row>
    <row r="1315" spans="1:18" s="1" customFormat="1" x14ac:dyDescent="0.2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</row>
    <row r="1316" spans="1:18" s="1" customFormat="1" x14ac:dyDescent="0.2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</row>
    <row r="1317" spans="1:18" s="1" customFormat="1" x14ac:dyDescent="0.2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</row>
    <row r="1318" spans="1:18" s="1" customFormat="1" x14ac:dyDescent="0.2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</row>
    <row r="1319" spans="1:18" s="1" customFormat="1" x14ac:dyDescent="0.2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</row>
    <row r="1320" spans="1:18" s="1" customFormat="1" x14ac:dyDescent="0.2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</row>
    <row r="1321" spans="1:18" s="1" customFormat="1" x14ac:dyDescent="0.2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</row>
    <row r="1322" spans="1:18" s="1" customFormat="1" x14ac:dyDescent="0.2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</row>
    <row r="1323" spans="1:18" s="1" customFormat="1" x14ac:dyDescent="0.2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</row>
    <row r="1324" spans="1:18" s="1" customFormat="1" x14ac:dyDescent="0.2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</row>
    <row r="1325" spans="1:18" s="1" customFormat="1" x14ac:dyDescent="0.2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</row>
    <row r="1326" spans="1:18" s="1" customFormat="1" x14ac:dyDescent="0.2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</row>
    <row r="1327" spans="1:18" s="1" customFormat="1" x14ac:dyDescent="0.2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</row>
    <row r="1328" spans="1:18" s="1" customFormat="1" x14ac:dyDescent="0.2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</row>
    <row r="1329" spans="1:18" s="1" customFormat="1" x14ac:dyDescent="0.2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</row>
    <row r="1330" spans="1:18" s="1" customFormat="1" x14ac:dyDescent="0.2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</row>
    <row r="1331" spans="1:18" s="1" customFormat="1" x14ac:dyDescent="0.2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</row>
    <row r="1332" spans="1:18" s="1" customFormat="1" x14ac:dyDescent="0.2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</row>
    <row r="1333" spans="1:18" s="1" customFormat="1" x14ac:dyDescent="0.2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</row>
    <row r="1334" spans="1:18" s="1" customFormat="1" x14ac:dyDescent="0.2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</row>
    <row r="1335" spans="1:18" s="1" customFormat="1" x14ac:dyDescent="0.2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</row>
    <row r="1336" spans="1:18" s="1" customFormat="1" x14ac:dyDescent="0.2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</row>
    <row r="1337" spans="1:18" s="1" customFormat="1" x14ac:dyDescent="0.2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</row>
    <row r="1338" spans="1:18" s="1" customFormat="1" x14ac:dyDescent="0.2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</row>
    <row r="1339" spans="1:18" s="1" customFormat="1" x14ac:dyDescent="0.2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</row>
    <row r="1340" spans="1:18" s="1" customFormat="1" x14ac:dyDescent="0.2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</row>
    <row r="1341" spans="1:18" s="1" customFormat="1" x14ac:dyDescent="0.2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</row>
    <row r="1342" spans="1:18" s="1" customFormat="1" x14ac:dyDescent="0.2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</row>
    <row r="1343" spans="1:18" s="1" customFormat="1" x14ac:dyDescent="0.2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</row>
    <row r="1344" spans="1:18" s="1" customFormat="1" x14ac:dyDescent="0.2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</row>
    <row r="1345" spans="1:18" s="1" customFormat="1" x14ac:dyDescent="0.2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</row>
    <row r="1346" spans="1:18" s="1" customFormat="1" x14ac:dyDescent="0.2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</row>
    <row r="1347" spans="1:18" s="1" customFormat="1" x14ac:dyDescent="0.2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</row>
    <row r="1348" spans="1:18" s="1" customFormat="1" x14ac:dyDescent="0.2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</row>
    <row r="1349" spans="1:18" s="1" customFormat="1" x14ac:dyDescent="0.2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</row>
    <row r="1350" spans="1:18" s="1" customFormat="1" x14ac:dyDescent="0.2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</row>
    <row r="1351" spans="1:18" s="1" customFormat="1" x14ac:dyDescent="0.2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</row>
    <row r="1352" spans="1:18" s="1" customFormat="1" x14ac:dyDescent="0.2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</row>
    <row r="1353" spans="1:18" s="1" customFormat="1" x14ac:dyDescent="0.2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</row>
    <row r="1354" spans="1:18" s="1" customFormat="1" x14ac:dyDescent="0.2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</row>
    <row r="1355" spans="1:18" s="1" customFormat="1" x14ac:dyDescent="0.2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</row>
    <row r="1356" spans="1:18" s="1" customFormat="1" x14ac:dyDescent="0.2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</row>
    <row r="1357" spans="1:18" s="1" customFormat="1" x14ac:dyDescent="0.2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</row>
    <row r="1358" spans="1:18" s="1" customFormat="1" x14ac:dyDescent="0.2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</row>
    <row r="1359" spans="1:18" s="1" customFormat="1" x14ac:dyDescent="0.2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</row>
    <row r="1360" spans="1:18" s="1" customFormat="1" x14ac:dyDescent="0.2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</row>
    <row r="1361" spans="1:18" s="1" customFormat="1" x14ac:dyDescent="0.2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</row>
    <row r="1362" spans="1:18" s="1" customFormat="1" x14ac:dyDescent="0.2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</row>
    <row r="1363" spans="1:18" s="1" customFormat="1" x14ac:dyDescent="0.2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</row>
    <row r="1364" spans="1:18" s="1" customFormat="1" x14ac:dyDescent="0.2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</row>
    <row r="1365" spans="1:18" s="1" customFormat="1" x14ac:dyDescent="0.2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</row>
    <row r="1366" spans="1:18" s="1" customFormat="1" x14ac:dyDescent="0.2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</row>
    <row r="1367" spans="1:18" s="1" customFormat="1" x14ac:dyDescent="0.2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</row>
    <row r="1368" spans="1:18" s="1" customFormat="1" x14ac:dyDescent="0.2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</row>
    <row r="1369" spans="1:18" s="1" customFormat="1" x14ac:dyDescent="0.2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</row>
    <row r="1370" spans="1:18" s="1" customFormat="1" x14ac:dyDescent="0.2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</row>
    <row r="1371" spans="1:18" s="1" customFormat="1" x14ac:dyDescent="0.2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</row>
    <row r="1372" spans="1:18" s="1" customFormat="1" x14ac:dyDescent="0.2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</row>
    <row r="1373" spans="1:18" s="1" customFormat="1" x14ac:dyDescent="0.2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</row>
    <row r="1374" spans="1:18" s="1" customFormat="1" x14ac:dyDescent="0.2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</row>
    <row r="1375" spans="1:18" s="1" customFormat="1" x14ac:dyDescent="0.2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</row>
    <row r="1376" spans="1:18" s="1" customFormat="1" x14ac:dyDescent="0.2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</row>
    <row r="1377" spans="1:18" s="1" customFormat="1" x14ac:dyDescent="0.2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</row>
    <row r="1378" spans="1:18" s="1" customFormat="1" x14ac:dyDescent="0.2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</row>
    <row r="1379" spans="1:18" s="1" customFormat="1" x14ac:dyDescent="0.2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</row>
    <row r="1380" spans="1:18" s="1" customFormat="1" x14ac:dyDescent="0.2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</row>
    <row r="1381" spans="1:18" s="1" customFormat="1" x14ac:dyDescent="0.2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</row>
    <row r="1382" spans="1:18" s="1" customFormat="1" x14ac:dyDescent="0.2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</row>
    <row r="1383" spans="1:18" s="1" customFormat="1" x14ac:dyDescent="0.2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</row>
    <row r="1384" spans="1:18" s="1" customFormat="1" x14ac:dyDescent="0.2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</row>
    <row r="1385" spans="1:18" s="1" customFormat="1" x14ac:dyDescent="0.2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</row>
    <row r="1386" spans="1:18" s="1" customFormat="1" x14ac:dyDescent="0.2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</row>
    <row r="1387" spans="1:18" s="1" customFormat="1" x14ac:dyDescent="0.2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</row>
    <row r="1388" spans="1:18" s="1" customFormat="1" x14ac:dyDescent="0.2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</row>
    <row r="1389" spans="1:18" s="1" customFormat="1" x14ac:dyDescent="0.2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</row>
    <row r="1390" spans="1:18" s="1" customFormat="1" x14ac:dyDescent="0.2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</row>
    <row r="1391" spans="1:18" s="1" customFormat="1" x14ac:dyDescent="0.2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</row>
    <row r="1392" spans="1:18" s="1" customFormat="1" x14ac:dyDescent="0.2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</row>
    <row r="1393" spans="1:18" s="1" customFormat="1" x14ac:dyDescent="0.2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</row>
    <row r="1394" spans="1:18" s="1" customFormat="1" x14ac:dyDescent="0.2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</row>
    <row r="1395" spans="1:18" s="1" customFormat="1" x14ac:dyDescent="0.2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</row>
    <row r="1396" spans="1:18" s="1" customFormat="1" x14ac:dyDescent="0.2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</row>
    <row r="1397" spans="1:18" s="1" customFormat="1" x14ac:dyDescent="0.2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</row>
    <row r="1398" spans="1:18" s="1" customFormat="1" x14ac:dyDescent="0.2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</row>
    <row r="1399" spans="1:18" s="1" customFormat="1" x14ac:dyDescent="0.2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</row>
    <row r="1400" spans="1:18" s="1" customFormat="1" x14ac:dyDescent="0.2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</row>
    <row r="1401" spans="1:18" s="1" customFormat="1" x14ac:dyDescent="0.2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</row>
    <row r="1402" spans="1:18" s="1" customFormat="1" x14ac:dyDescent="0.2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</row>
    <row r="1403" spans="1:18" s="1" customFormat="1" x14ac:dyDescent="0.2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</row>
    <row r="1404" spans="1:18" s="1" customFormat="1" x14ac:dyDescent="0.2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</row>
    <row r="1405" spans="1:18" s="1" customFormat="1" x14ac:dyDescent="0.2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</row>
    <row r="1406" spans="1:18" s="1" customFormat="1" x14ac:dyDescent="0.2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</row>
    <row r="1407" spans="1:18" s="1" customFormat="1" x14ac:dyDescent="0.2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</row>
    <row r="1408" spans="1:18" s="1" customFormat="1" x14ac:dyDescent="0.2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</row>
    <row r="1409" spans="1:18" s="1" customFormat="1" x14ac:dyDescent="0.2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</row>
    <row r="1410" spans="1:18" s="1" customFormat="1" x14ac:dyDescent="0.2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</row>
    <row r="1411" spans="1:18" s="1" customFormat="1" x14ac:dyDescent="0.2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</row>
    <row r="1412" spans="1:18" s="1" customFormat="1" x14ac:dyDescent="0.2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</row>
    <row r="1413" spans="1:18" s="1" customFormat="1" x14ac:dyDescent="0.2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</row>
    <row r="1414" spans="1:18" s="1" customFormat="1" x14ac:dyDescent="0.2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</row>
    <row r="1415" spans="1:18" s="1" customFormat="1" x14ac:dyDescent="0.2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</row>
    <row r="1416" spans="1:18" s="1" customFormat="1" x14ac:dyDescent="0.2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</row>
    <row r="1417" spans="1:18" s="1" customFormat="1" x14ac:dyDescent="0.2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</row>
    <row r="1418" spans="1:18" s="1" customFormat="1" x14ac:dyDescent="0.2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</row>
    <row r="1419" spans="1:18" s="1" customFormat="1" x14ac:dyDescent="0.2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</row>
    <row r="1420" spans="1:18" s="1" customFormat="1" x14ac:dyDescent="0.2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</row>
    <row r="1421" spans="1:18" s="1" customFormat="1" x14ac:dyDescent="0.2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</row>
    <row r="1422" spans="1:18" s="1" customFormat="1" x14ac:dyDescent="0.2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</row>
    <row r="1423" spans="1:18" s="1" customFormat="1" x14ac:dyDescent="0.2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</row>
    <row r="1424" spans="1:18" s="1" customFormat="1" x14ac:dyDescent="0.2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</row>
    <row r="1425" spans="1:18" s="1" customFormat="1" x14ac:dyDescent="0.2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</row>
    <row r="1426" spans="1:18" s="1" customFormat="1" x14ac:dyDescent="0.2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</row>
    <row r="1427" spans="1:18" s="1" customFormat="1" x14ac:dyDescent="0.2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</row>
    <row r="1428" spans="1:18" s="1" customFormat="1" x14ac:dyDescent="0.2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</row>
    <row r="1429" spans="1:18" s="1" customFormat="1" x14ac:dyDescent="0.2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</row>
    <row r="1430" spans="1:18" s="1" customFormat="1" x14ac:dyDescent="0.2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</row>
    <row r="1431" spans="1:18" s="1" customFormat="1" x14ac:dyDescent="0.2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</row>
    <row r="1432" spans="1:18" s="1" customFormat="1" x14ac:dyDescent="0.2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</row>
    <row r="1433" spans="1:18" s="1" customFormat="1" x14ac:dyDescent="0.2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</row>
    <row r="1434" spans="1:18" s="1" customFormat="1" x14ac:dyDescent="0.2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</row>
    <row r="1435" spans="1:18" s="1" customFormat="1" x14ac:dyDescent="0.2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</row>
    <row r="1436" spans="1:18" s="1" customFormat="1" x14ac:dyDescent="0.2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</row>
    <row r="1437" spans="1:18" s="1" customFormat="1" x14ac:dyDescent="0.2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</row>
    <row r="1438" spans="1:18" s="1" customFormat="1" x14ac:dyDescent="0.2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</row>
    <row r="1439" spans="1:18" s="1" customFormat="1" x14ac:dyDescent="0.2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</row>
    <row r="1440" spans="1:18" s="1" customFormat="1" x14ac:dyDescent="0.2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</row>
    <row r="1441" spans="1:18" s="1" customFormat="1" x14ac:dyDescent="0.2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</row>
    <row r="1442" spans="1:18" s="1" customFormat="1" x14ac:dyDescent="0.2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</row>
    <row r="1443" spans="1:18" s="1" customFormat="1" x14ac:dyDescent="0.2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</row>
    <row r="1444" spans="1:18" s="1" customFormat="1" x14ac:dyDescent="0.2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</row>
    <row r="1445" spans="1:18" s="1" customFormat="1" x14ac:dyDescent="0.2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</row>
    <row r="1446" spans="1:18" s="1" customFormat="1" x14ac:dyDescent="0.2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</row>
    <row r="1447" spans="1:18" s="1" customFormat="1" x14ac:dyDescent="0.2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</row>
    <row r="1448" spans="1:18" s="1" customFormat="1" x14ac:dyDescent="0.2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</row>
    <row r="1449" spans="1:18" s="1" customFormat="1" x14ac:dyDescent="0.2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</row>
    <row r="1450" spans="1:18" s="1" customFormat="1" x14ac:dyDescent="0.2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</row>
    <row r="1451" spans="1:18" s="1" customFormat="1" x14ac:dyDescent="0.2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</row>
    <row r="1452" spans="1:18" s="1" customFormat="1" x14ac:dyDescent="0.2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</row>
    <row r="1453" spans="1:18" s="1" customFormat="1" x14ac:dyDescent="0.2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</row>
    <row r="1454" spans="1:18" s="1" customFormat="1" x14ac:dyDescent="0.2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</row>
    <row r="1455" spans="1:18" s="1" customFormat="1" x14ac:dyDescent="0.2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</row>
    <row r="1456" spans="1:18" s="1" customFormat="1" x14ac:dyDescent="0.2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</row>
    <row r="1457" spans="1:18" s="1" customFormat="1" x14ac:dyDescent="0.2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</row>
    <row r="1458" spans="1:18" s="1" customFormat="1" x14ac:dyDescent="0.2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</row>
    <row r="1459" spans="1:18" s="1" customFormat="1" x14ac:dyDescent="0.2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</row>
    <row r="1460" spans="1:18" s="1" customFormat="1" x14ac:dyDescent="0.2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</row>
    <row r="1461" spans="1:18" s="1" customFormat="1" x14ac:dyDescent="0.2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</row>
    <row r="1462" spans="1:18" s="1" customFormat="1" x14ac:dyDescent="0.2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</row>
    <row r="1463" spans="1:18" s="1" customFormat="1" x14ac:dyDescent="0.2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</row>
    <row r="1464" spans="1:18" s="1" customFormat="1" x14ac:dyDescent="0.2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</row>
    <row r="1465" spans="1:18" s="1" customFormat="1" x14ac:dyDescent="0.2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</row>
    <row r="1466" spans="1:18" s="1" customFormat="1" x14ac:dyDescent="0.2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</row>
    <row r="1467" spans="1:18" s="1" customFormat="1" x14ac:dyDescent="0.2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</row>
    <row r="1468" spans="1:18" s="1" customFormat="1" x14ac:dyDescent="0.2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</row>
    <row r="1469" spans="1:18" s="1" customFormat="1" x14ac:dyDescent="0.2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</row>
    <row r="1470" spans="1:18" s="1" customFormat="1" x14ac:dyDescent="0.2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</row>
    <row r="1471" spans="1:18" s="1" customFormat="1" x14ac:dyDescent="0.2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</row>
    <row r="1472" spans="1:18" s="1" customFormat="1" x14ac:dyDescent="0.2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</row>
    <row r="1473" spans="1:18" s="1" customFormat="1" x14ac:dyDescent="0.2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</row>
    <row r="1474" spans="1:18" s="1" customFormat="1" x14ac:dyDescent="0.2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</row>
    <row r="1475" spans="1:18" s="1" customFormat="1" x14ac:dyDescent="0.2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</row>
    <row r="1476" spans="1:18" s="1" customFormat="1" x14ac:dyDescent="0.2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</row>
    <row r="1477" spans="1:18" s="1" customFormat="1" x14ac:dyDescent="0.2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</row>
    <row r="1478" spans="1:18" s="1" customFormat="1" x14ac:dyDescent="0.2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</row>
    <row r="1479" spans="1:18" s="1" customFormat="1" x14ac:dyDescent="0.2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</row>
    <row r="1480" spans="1:18" s="1" customFormat="1" x14ac:dyDescent="0.2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</row>
    <row r="1481" spans="1:18" s="1" customFormat="1" x14ac:dyDescent="0.2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</row>
    <row r="1482" spans="1:18" s="1" customFormat="1" x14ac:dyDescent="0.2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</row>
    <row r="1483" spans="1:18" s="1" customFormat="1" x14ac:dyDescent="0.2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</row>
    <row r="1484" spans="1:18" s="1" customFormat="1" x14ac:dyDescent="0.2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</row>
    <row r="1485" spans="1:18" s="1" customFormat="1" x14ac:dyDescent="0.2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</row>
    <row r="1486" spans="1:18" s="1" customFormat="1" x14ac:dyDescent="0.2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</row>
    <row r="1487" spans="1:18" s="1" customFormat="1" x14ac:dyDescent="0.2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</row>
    <row r="1488" spans="1:18" s="1" customFormat="1" x14ac:dyDescent="0.2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</row>
    <row r="1489" spans="1:18" s="1" customFormat="1" x14ac:dyDescent="0.2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</row>
    <row r="1490" spans="1:18" s="1" customFormat="1" x14ac:dyDescent="0.2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</row>
    <row r="1491" spans="1:18" s="1" customFormat="1" x14ac:dyDescent="0.2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</row>
    <row r="1492" spans="1:18" s="1" customFormat="1" x14ac:dyDescent="0.2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</row>
    <row r="1493" spans="1:18" s="1" customFormat="1" x14ac:dyDescent="0.2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</row>
    <row r="1494" spans="1:18" s="1" customFormat="1" x14ac:dyDescent="0.2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</row>
    <row r="1495" spans="1:18" s="1" customFormat="1" x14ac:dyDescent="0.2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</row>
    <row r="1496" spans="1:18" s="1" customFormat="1" x14ac:dyDescent="0.2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</row>
    <row r="1497" spans="1:18" s="1" customFormat="1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</row>
    <row r="1498" spans="1:18" s="1" customFormat="1" x14ac:dyDescent="0.2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</row>
    <row r="1499" spans="1:18" s="1" customFormat="1" x14ac:dyDescent="0.2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</row>
    <row r="1500" spans="1:18" s="1" customFormat="1" x14ac:dyDescent="0.2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</row>
    <row r="1501" spans="1:18" s="1" customFormat="1" x14ac:dyDescent="0.2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</row>
    <row r="1502" spans="1:18" s="1" customFormat="1" x14ac:dyDescent="0.2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</row>
    <row r="1503" spans="1:18" s="1" customFormat="1" x14ac:dyDescent="0.2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</row>
    <row r="1504" spans="1:18" s="1" customFormat="1" x14ac:dyDescent="0.2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</row>
    <row r="1505" spans="1:18" s="1" customFormat="1" x14ac:dyDescent="0.2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</row>
    <row r="1506" spans="1:18" s="1" customFormat="1" x14ac:dyDescent="0.2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</row>
    <row r="1507" spans="1:18" s="1" customFormat="1" x14ac:dyDescent="0.2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</row>
    <row r="1508" spans="1:18" s="1" customFormat="1" x14ac:dyDescent="0.2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</row>
    <row r="1509" spans="1:18" s="1" customFormat="1" x14ac:dyDescent="0.2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</row>
    <row r="1510" spans="1:18" s="1" customFormat="1" x14ac:dyDescent="0.2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</row>
    <row r="1511" spans="1:18" s="1" customFormat="1" x14ac:dyDescent="0.2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</row>
    <row r="1512" spans="1:18" s="1" customFormat="1" x14ac:dyDescent="0.2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</row>
    <row r="1513" spans="1:18" s="1" customFormat="1" x14ac:dyDescent="0.2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</row>
    <row r="1514" spans="1:18" s="1" customFormat="1" x14ac:dyDescent="0.2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</row>
    <row r="1515" spans="1:18" s="1" customFormat="1" x14ac:dyDescent="0.2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</row>
    <row r="1516" spans="1:18" s="1" customFormat="1" x14ac:dyDescent="0.2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</row>
    <row r="1517" spans="1:18" s="1" customFormat="1" x14ac:dyDescent="0.2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</row>
    <row r="1518" spans="1:18" s="1" customFormat="1" x14ac:dyDescent="0.2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</row>
    <row r="1519" spans="1:18" s="1" customFormat="1" x14ac:dyDescent="0.2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</row>
    <row r="1520" spans="1:18" s="1" customFormat="1" x14ac:dyDescent="0.2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</row>
    <row r="1521" spans="1:18" s="1" customFormat="1" x14ac:dyDescent="0.2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</row>
    <row r="1522" spans="1:18" s="1" customFormat="1" x14ac:dyDescent="0.2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</row>
    <row r="1523" spans="1:18" s="1" customFormat="1" x14ac:dyDescent="0.2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</row>
    <row r="1524" spans="1:18" s="1" customFormat="1" x14ac:dyDescent="0.2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</row>
    <row r="1525" spans="1:18" s="1" customFormat="1" x14ac:dyDescent="0.2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</row>
    <row r="1526" spans="1:18" s="1" customFormat="1" x14ac:dyDescent="0.2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</row>
    <row r="1527" spans="1:18" s="1" customFormat="1" x14ac:dyDescent="0.2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</row>
    <row r="1528" spans="1:18" s="1" customFormat="1" x14ac:dyDescent="0.2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</row>
    <row r="1529" spans="1:18" s="1" customFormat="1" x14ac:dyDescent="0.2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</row>
    <row r="1530" spans="1:18" s="1" customFormat="1" x14ac:dyDescent="0.2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</row>
    <row r="1531" spans="1:18" s="1" customFormat="1" x14ac:dyDescent="0.2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</row>
    <row r="1532" spans="1:18" s="1" customFormat="1" x14ac:dyDescent="0.2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</row>
    <row r="1533" spans="1:18" s="1" customFormat="1" x14ac:dyDescent="0.2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</row>
    <row r="1534" spans="1:18" s="1" customFormat="1" x14ac:dyDescent="0.2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</row>
    <row r="1535" spans="1:18" s="1" customFormat="1" x14ac:dyDescent="0.2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</row>
    <row r="1536" spans="1:18" s="1" customFormat="1" x14ac:dyDescent="0.2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</row>
    <row r="1537" spans="1:18" s="1" customFormat="1" x14ac:dyDescent="0.2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</row>
    <row r="1538" spans="1:18" s="1" customFormat="1" x14ac:dyDescent="0.2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</row>
    <row r="1539" spans="1:18" s="1" customFormat="1" x14ac:dyDescent="0.2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</row>
    <row r="1540" spans="1:18" s="1" customFormat="1" x14ac:dyDescent="0.2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</row>
    <row r="1541" spans="1:18" s="1" customFormat="1" x14ac:dyDescent="0.2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</row>
    <row r="1542" spans="1:18" s="1" customFormat="1" x14ac:dyDescent="0.2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</row>
    <row r="1543" spans="1:18" s="1" customFormat="1" x14ac:dyDescent="0.2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</row>
    <row r="1544" spans="1:18" s="1" customFormat="1" x14ac:dyDescent="0.2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</row>
    <row r="1545" spans="1:18" s="1" customFormat="1" x14ac:dyDescent="0.2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</row>
    <row r="1546" spans="1:18" s="1" customFormat="1" x14ac:dyDescent="0.2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</row>
    <row r="1547" spans="1:18" s="1" customFormat="1" x14ac:dyDescent="0.2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</row>
    <row r="1548" spans="1:18" s="1" customFormat="1" x14ac:dyDescent="0.2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</row>
    <row r="1549" spans="1:18" s="1" customFormat="1" x14ac:dyDescent="0.2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</row>
    <row r="1550" spans="1:18" s="1" customFormat="1" x14ac:dyDescent="0.2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</row>
    <row r="1551" spans="1:18" s="1" customFormat="1" x14ac:dyDescent="0.2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</row>
    <row r="1552" spans="1:18" s="1" customFormat="1" x14ac:dyDescent="0.2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</row>
    <row r="1553" spans="1:18" s="1" customFormat="1" x14ac:dyDescent="0.2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</row>
    <row r="1554" spans="1:18" s="1" customFormat="1" x14ac:dyDescent="0.2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</row>
    <row r="1555" spans="1:18" s="1" customFormat="1" x14ac:dyDescent="0.2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</row>
    <row r="1556" spans="1:18" s="1" customFormat="1" x14ac:dyDescent="0.2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</row>
    <row r="1557" spans="1:18" s="1" customFormat="1" x14ac:dyDescent="0.2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</row>
    <row r="1558" spans="1:18" s="1" customFormat="1" x14ac:dyDescent="0.2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</row>
    <row r="1559" spans="1:18" s="1" customFormat="1" x14ac:dyDescent="0.2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</row>
    <row r="1560" spans="1:18" s="1" customFormat="1" x14ac:dyDescent="0.2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</row>
    <row r="1561" spans="1:18" s="1" customFormat="1" x14ac:dyDescent="0.2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</row>
    <row r="1562" spans="1:18" s="1" customFormat="1" x14ac:dyDescent="0.2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</row>
    <row r="1563" spans="1:18" s="1" customFormat="1" x14ac:dyDescent="0.2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</row>
    <row r="1564" spans="1:18" s="1" customFormat="1" x14ac:dyDescent="0.2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</row>
    <row r="1565" spans="1:18" s="1" customFormat="1" x14ac:dyDescent="0.2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</row>
    <row r="1566" spans="1:18" s="1" customFormat="1" x14ac:dyDescent="0.2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</row>
    <row r="1567" spans="1:18" s="1" customFormat="1" x14ac:dyDescent="0.2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</row>
    <row r="1568" spans="1:18" s="1" customFormat="1" x14ac:dyDescent="0.2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</row>
    <row r="1569" spans="1:18" s="1" customFormat="1" x14ac:dyDescent="0.2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</row>
    <row r="1570" spans="1:18" s="1" customFormat="1" x14ac:dyDescent="0.2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</row>
    <row r="1571" spans="1:18" s="1" customFormat="1" x14ac:dyDescent="0.2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</row>
    <row r="1572" spans="1:18" s="1" customFormat="1" x14ac:dyDescent="0.2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</row>
    <row r="1573" spans="1:18" s="1" customFormat="1" x14ac:dyDescent="0.2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</row>
    <row r="1574" spans="1:18" s="1" customFormat="1" x14ac:dyDescent="0.2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</row>
    <row r="1575" spans="1:18" s="1" customFormat="1" x14ac:dyDescent="0.2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</row>
    <row r="1576" spans="1:18" s="1" customFormat="1" x14ac:dyDescent="0.2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</row>
    <row r="1577" spans="1:18" s="1" customFormat="1" x14ac:dyDescent="0.2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</row>
    <row r="1578" spans="1:18" s="1" customFormat="1" x14ac:dyDescent="0.2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</row>
    <row r="1579" spans="1:18" s="1" customFormat="1" x14ac:dyDescent="0.2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</row>
    <row r="1580" spans="1:18" s="1" customFormat="1" x14ac:dyDescent="0.2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</row>
    <row r="1581" spans="1:18" s="1" customFormat="1" x14ac:dyDescent="0.2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</row>
    <row r="1582" spans="1:18" s="1" customFormat="1" x14ac:dyDescent="0.2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</row>
    <row r="1583" spans="1:18" s="1" customFormat="1" x14ac:dyDescent="0.2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</row>
    <row r="1584" spans="1:18" s="1" customFormat="1" x14ac:dyDescent="0.2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</row>
    <row r="1585" spans="1:18" s="1" customFormat="1" x14ac:dyDescent="0.2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</row>
    <row r="1586" spans="1:18" s="1" customFormat="1" x14ac:dyDescent="0.2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</row>
    <row r="1587" spans="1:18" s="1" customFormat="1" x14ac:dyDescent="0.2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</row>
    <row r="1588" spans="1:18" s="1" customFormat="1" x14ac:dyDescent="0.2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</row>
    <row r="1589" spans="1:18" s="1" customFormat="1" x14ac:dyDescent="0.2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</row>
    <row r="1590" spans="1:18" s="1" customFormat="1" x14ac:dyDescent="0.2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</row>
    <row r="1591" spans="1:18" s="1" customFormat="1" x14ac:dyDescent="0.2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</row>
    <row r="1592" spans="1:18" s="1" customFormat="1" x14ac:dyDescent="0.2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</row>
    <row r="1593" spans="1:18" s="1" customFormat="1" x14ac:dyDescent="0.2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</row>
    <row r="1594" spans="1:18" s="1" customFormat="1" x14ac:dyDescent="0.2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</row>
    <row r="1595" spans="1:18" s="1" customFormat="1" x14ac:dyDescent="0.2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</row>
    <row r="1596" spans="1:18" s="1" customFormat="1" x14ac:dyDescent="0.2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</row>
    <row r="1597" spans="1:18" s="1" customFormat="1" x14ac:dyDescent="0.2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</row>
    <row r="1598" spans="1:18" s="1" customFormat="1" x14ac:dyDescent="0.2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</row>
    <row r="1599" spans="1:18" s="1" customFormat="1" x14ac:dyDescent="0.2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</row>
    <row r="1600" spans="1:18" s="1" customFormat="1" x14ac:dyDescent="0.2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</row>
    <row r="1601" spans="1:18" s="1" customFormat="1" x14ac:dyDescent="0.2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</row>
    <row r="1602" spans="1:18" s="1" customFormat="1" x14ac:dyDescent="0.2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</row>
    <row r="1603" spans="1:18" s="1" customFormat="1" x14ac:dyDescent="0.2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</row>
    <row r="1604" spans="1:18" s="1" customFormat="1" x14ac:dyDescent="0.2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</row>
    <row r="1605" spans="1:18" s="1" customFormat="1" x14ac:dyDescent="0.2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</row>
    <row r="1606" spans="1:18" s="1" customFormat="1" x14ac:dyDescent="0.2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</row>
    <row r="1607" spans="1:18" s="1" customFormat="1" x14ac:dyDescent="0.2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</row>
    <row r="1608" spans="1:18" s="1" customFormat="1" x14ac:dyDescent="0.2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</row>
    <row r="1609" spans="1:18" s="1" customFormat="1" x14ac:dyDescent="0.2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</row>
    <row r="1610" spans="1:18" s="1" customFormat="1" x14ac:dyDescent="0.2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</row>
    <row r="1611" spans="1:18" s="1" customFormat="1" x14ac:dyDescent="0.2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</row>
    <row r="1612" spans="1:18" s="1" customFormat="1" x14ac:dyDescent="0.2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</row>
    <row r="1613" spans="1:18" s="1" customFormat="1" x14ac:dyDescent="0.2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</row>
    <row r="1614" spans="1:18" s="1" customFormat="1" x14ac:dyDescent="0.2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</row>
    <row r="1615" spans="1:18" s="1" customFormat="1" x14ac:dyDescent="0.2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</row>
    <row r="1616" spans="1:18" s="1" customFormat="1" x14ac:dyDescent="0.2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</row>
    <row r="1617" spans="1:18" s="1" customFormat="1" x14ac:dyDescent="0.2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</row>
    <row r="1618" spans="1:18" s="1" customFormat="1" x14ac:dyDescent="0.2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</row>
    <row r="1619" spans="1:18" s="1" customFormat="1" x14ac:dyDescent="0.2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</row>
    <row r="1620" spans="1:18" s="1" customFormat="1" x14ac:dyDescent="0.2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</row>
    <row r="1621" spans="1:18" s="1" customFormat="1" x14ac:dyDescent="0.2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</row>
    <row r="1622" spans="1:18" s="1" customFormat="1" x14ac:dyDescent="0.2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</row>
    <row r="1623" spans="1:18" s="1" customFormat="1" x14ac:dyDescent="0.2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</row>
    <row r="1624" spans="1:18" s="1" customFormat="1" x14ac:dyDescent="0.2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</row>
    <row r="1625" spans="1:18" s="1" customFormat="1" x14ac:dyDescent="0.2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</row>
    <row r="1626" spans="1:18" s="1" customFormat="1" x14ac:dyDescent="0.2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</row>
    <row r="1627" spans="1:18" s="1" customFormat="1" x14ac:dyDescent="0.2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</row>
    <row r="1628" spans="1:18" s="1" customFormat="1" x14ac:dyDescent="0.2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</row>
    <row r="1629" spans="1:18" s="1" customFormat="1" x14ac:dyDescent="0.2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</row>
    <row r="1630" spans="1:18" s="1" customFormat="1" x14ac:dyDescent="0.2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</row>
    <row r="1631" spans="1:18" s="1" customFormat="1" x14ac:dyDescent="0.2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</row>
    <row r="1632" spans="1:18" s="1" customFormat="1" x14ac:dyDescent="0.2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</row>
    <row r="1633" spans="1:18" s="1" customFormat="1" x14ac:dyDescent="0.2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</row>
    <row r="1634" spans="1:18" s="1" customFormat="1" x14ac:dyDescent="0.2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</row>
    <row r="1635" spans="1:18" s="1" customFormat="1" x14ac:dyDescent="0.2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</row>
    <row r="1636" spans="1:18" s="1" customFormat="1" x14ac:dyDescent="0.2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</row>
    <row r="1637" spans="1:18" s="1" customFormat="1" x14ac:dyDescent="0.2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</row>
    <row r="1638" spans="1:18" s="1" customFormat="1" x14ac:dyDescent="0.2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</row>
    <row r="1639" spans="1:18" s="1" customFormat="1" x14ac:dyDescent="0.2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</row>
    <row r="1640" spans="1:18" s="1" customFormat="1" x14ac:dyDescent="0.2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</row>
    <row r="1641" spans="1:18" s="1" customFormat="1" x14ac:dyDescent="0.2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</row>
    <row r="1642" spans="1:18" s="1" customFormat="1" x14ac:dyDescent="0.2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</row>
    <row r="1643" spans="1:18" s="1" customFormat="1" x14ac:dyDescent="0.2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</row>
    <row r="1644" spans="1:18" s="1" customFormat="1" x14ac:dyDescent="0.2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</row>
    <row r="1645" spans="1:18" s="1" customFormat="1" x14ac:dyDescent="0.2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</row>
    <row r="1646" spans="1:18" s="1" customFormat="1" x14ac:dyDescent="0.2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</row>
    <row r="1647" spans="1:18" s="1" customFormat="1" x14ac:dyDescent="0.2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</row>
    <row r="1648" spans="1:18" s="1" customFormat="1" x14ac:dyDescent="0.2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</row>
    <row r="1649" spans="1:18" s="1" customFormat="1" x14ac:dyDescent="0.2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</row>
    <row r="1650" spans="1:18" s="1" customFormat="1" x14ac:dyDescent="0.2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</row>
    <row r="1651" spans="1:18" s="1" customFormat="1" x14ac:dyDescent="0.2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</row>
    <row r="1652" spans="1:18" s="1" customFormat="1" x14ac:dyDescent="0.2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</row>
    <row r="1653" spans="1:18" s="1" customFormat="1" x14ac:dyDescent="0.2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</row>
    <row r="1654" spans="1:18" s="1" customFormat="1" x14ac:dyDescent="0.2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</row>
    <row r="1655" spans="1:18" s="1" customFormat="1" x14ac:dyDescent="0.2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</row>
    <row r="1656" spans="1:18" s="1" customFormat="1" x14ac:dyDescent="0.2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</row>
    <row r="1657" spans="1:18" s="1" customFormat="1" x14ac:dyDescent="0.2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</row>
    <row r="1658" spans="1:18" s="1" customFormat="1" x14ac:dyDescent="0.2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</row>
    <row r="1659" spans="1:18" s="1" customFormat="1" x14ac:dyDescent="0.2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</row>
    <row r="1660" spans="1:18" s="1" customFormat="1" x14ac:dyDescent="0.2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</row>
    <row r="1661" spans="1:18" s="1" customFormat="1" x14ac:dyDescent="0.2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</row>
    <row r="1662" spans="1:18" s="1" customFormat="1" x14ac:dyDescent="0.2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</row>
    <row r="1663" spans="1:18" s="1" customFormat="1" x14ac:dyDescent="0.2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</row>
    <row r="1664" spans="1:18" s="1" customFormat="1" x14ac:dyDescent="0.2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</row>
    <row r="1665" spans="1:18" s="1" customFormat="1" x14ac:dyDescent="0.2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</row>
    <row r="1666" spans="1:18" s="1" customFormat="1" x14ac:dyDescent="0.2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</row>
    <row r="1667" spans="1:18" s="1" customFormat="1" x14ac:dyDescent="0.2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</row>
    <row r="1668" spans="1:18" s="1" customFormat="1" x14ac:dyDescent="0.2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</row>
    <row r="1669" spans="1:18" s="1" customFormat="1" x14ac:dyDescent="0.2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</row>
    <row r="1670" spans="1:18" s="1" customFormat="1" x14ac:dyDescent="0.2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</row>
    <row r="1671" spans="1:18" s="1" customFormat="1" x14ac:dyDescent="0.2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</row>
    <row r="1672" spans="1:18" s="1" customFormat="1" x14ac:dyDescent="0.2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</row>
    <row r="1673" spans="1:18" s="1" customFormat="1" x14ac:dyDescent="0.2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</row>
    <row r="1674" spans="1:18" s="1" customFormat="1" x14ac:dyDescent="0.2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</row>
    <row r="1675" spans="1:18" s="1" customFormat="1" x14ac:dyDescent="0.2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</row>
    <row r="1676" spans="1:18" s="1" customFormat="1" x14ac:dyDescent="0.2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</row>
    <row r="1677" spans="1:18" s="1" customFormat="1" x14ac:dyDescent="0.2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</row>
    <row r="1678" spans="1:18" s="1" customFormat="1" x14ac:dyDescent="0.2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</row>
    <row r="1679" spans="1:18" s="1" customFormat="1" x14ac:dyDescent="0.2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</row>
    <row r="1680" spans="1:18" s="1" customFormat="1" x14ac:dyDescent="0.2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</row>
    <row r="1681" spans="1:18" s="1" customFormat="1" x14ac:dyDescent="0.2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</row>
    <row r="1682" spans="1:18" s="1" customFormat="1" x14ac:dyDescent="0.2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</row>
    <row r="1683" spans="1:18" s="1" customFormat="1" x14ac:dyDescent="0.2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</row>
    <row r="1684" spans="1:18" s="1" customFormat="1" x14ac:dyDescent="0.2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</row>
    <row r="1685" spans="1:18" s="1" customFormat="1" x14ac:dyDescent="0.2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</row>
    <row r="1686" spans="1:18" s="1" customFormat="1" x14ac:dyDescent="0.2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</row>
    <row r="1687" spans="1:18" s="1" customFormat="1" x14ac:dyDescent="0.2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</row>
    <row r="1688" spans="1:18" s="1" customFormat="1" x14ac:dyDescent="0.2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</row>
    <row r="1689" spans="1:18" s="1" customFormat="1" x14ac:dyDescent="0.2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</row>
    <row r="1690" spans="1:18" s="1" customFormat="1" x14ac:dyDescent="0.2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</row>
    <row r="1691" spans="1:18" s="1" customFormat="1" x14ac:dyDescent="0.2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</row>
    <row r="1692" spans="1:18" s="1" customFormat="1" x14ac:dyDescent="0.2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</row>
    <row r="1693" spans="1:18" s="1" customFormat="1" x14ac:dyDescent="0.2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</row>
    <row r="1694" spans="1:18" s="1" customFormat="1" x14ac:dyDescent="0.2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</row>
    <row r="1695" spans="1:18" s="1" customFormat="1" x14ac:dyDescent="0.2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</row>
    <row r="1696" spans="1:18" s="1" customFormat="1" x14ac:dyDescent="0.2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</row>
    <row r="1697" spans="1:18" s="1" customFormat="1" x14ac:dyDescent="0.2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</row>
    <row r="1698" spans="1:18" s="1" customFormat="1" x14ac:dyDescent="0.2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</row>
    <row r="1699" spans="1:18" s="1" customFormat="1" x14ac:dyDescent="0.2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</row>
    <row r="1700" spans="1:18" s="1" customFormat="1" x14ac:dyDescent="0.2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</row>
    <row r="1701" spans="1:18" s="1" customFormat="1" x14ac:dyDescent="0.2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</row>
    <row r="1702" spans="1:18" s="1" customFormat="1" x14ac:dyDescent="0.2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</row>
    <row r="1703" spans="1:18" s="1" customFormat="1" x14ac:dyDescent="0.2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</row>
    <row r="1704" spans="1:18" s="1" customFormat="1" x14ac:dyDescent="0.2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</row>
    <row r="1705" spans="1:18" s="1" customFormat="1" x14ac:dyDescent="0.2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</row>
    <row r="1706" spans="1:18" s="1" customFormat="1" x14ac:dyDescent="0.2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</row>
    <row r="1707" spans="1:18" s="1" customFormat="1" x14ac:dyDescent="0.2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</row>
    <row r="1708" spans="1:18" s="1" customFormat="1" x14ac:dyDescent="0.2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</row>
    <row r="1709" spans="1:18" s="1" customFormat="1" x14ac:dyDescent="0.2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</row>
    <row r="1710" spans="1:18" s="1" customFormat="1" x14ac:dyDescent="0.2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</row>
    <row r="1711" spans="1:18" s="1" customFormat="1" x14ac:dyDescent="0.2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</row>
    <row r="1712" spans="1:18" s="1" customFormat="1" x14ac:dyDescent="0.2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</row>
    <row r="1713" spans="1:18" s="1" customFormat="1" x14ac:dyDescent="0.2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</row>
    <row r="1714" spans="1:18" s="1" customFormat="1" x14ac:dyDescent="0.2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</row>
    <row r="1715" spans="1:18" s="1" customFormat="1" x14ac:dyDescent="0.2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</row>
    <row r="1716" spans="1:18" s="1" customFormat="1" x14ac:dyDescent="0.2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</row>
    <row r="1717" spans="1:18" s="1" customFormat="1" x14ac:dyDescent="0.2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</row>
    <row r="1718" spans="1:18" s="1" customFormat="1" x14ac:dyDescent="0.2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</row>
    <row r="1719" spans="1:18" s="1" customFormat="1" x14ac:dyDescent="0.2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</row>
    <row r="1720" spans="1:18" s="1" customFormat="1" x14ac:dyDescent="0.2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</row>
    <row r="1721" spans="1:18" s="1" customFormat="1" x14ac:dyDescent="0.2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</row>
    <row r="1722" spans="1:18" s="1" customFormat="1" x14ac:dyDescent="0.2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</row>
    <row r="1723" spans="1:18" s="1" customFormat="1" x14ac:dyDescent="0.2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</row>
    <row r="1724" spans="1:18" s="1" customFormat="1" x14ac:dyDescent="0.2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</row>
    <row r="1725" spans="1:18" s="1" customFormat="1" x14ac:dyDescent="0.2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</row>
    <row r="1726" spans="1:18" s="1" customFormat="1" x14ac:dyDescent="0.2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</row>
    <row r="1727" spans="1:18" s="1" customFormat="1" x14ac:dyDescent="0.2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</row>
    <row r="1728" spans="1:18" s="1" customFormat="1" x14ac:dyDescent="0.2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</row>
    <row r="1729" spans="1:18" s="1" customFormat="1" x14ac:dyDescent="0.2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</row>
    <row r="1730" spans="1:18" s="1" customFormat="1" x14ac:dyDescent="0.2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</row>
    <row r="1731" spans="1:18" s="1" customFormat="1" x14ac:dyDescent="0.2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</row>
    <row r="1732" spans="1:18" s="1" customFormat="1" x14ac:dyDescent="0.2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</row>
    <row r="1733" spans="1:18" s="1" customFormat="1" x14ac:dyDescent="0.2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</row>
    <row r="1734" spans="1:18" s="1" customFormat="1" x14ac:dyDescent="0.2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</row>
    <row r="1735" spans="1:18" s="1" customFormat="1" x14ac:dyDescent="0.2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</row>
    <row r="1736" spans="1:18" s="1" customFormat="1" x14ac:dyDescent="0.2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</row>
    <row r="1737" spans="1:18" s="1" customFormat="1" x14ac:dyDescent="0.2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</row>
    <row r="1738" spans="1:18" s="1" customFormat="1" x14ac:dyDescent="0.2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</row>
    <row r="1739" spans="1:18" s="1" customFormat="1" x14ac:dyDescent="0.25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</row>
    <row r="1740" spans="1:18" s="1" customFormat="1" x14ac:dyDescent="0.25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</row>
    <row r="1741" spans="1:18" s="1" customFormat="1" x14ac:dyDescent="0.25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</row>
    <row r="1742" spans="1:18" s="1" customFormat="1" x14ac:dyDescent="0.25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</row>
    <row r="1743" spans="1:18" s="1" customFormat="1" x14ac:dyDescent="0.25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</row>
    <row r="1744" spans="1:18" s="1" customFormat="1" x14ac:dyDescent="0.25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</row>
    <row r="1745" spans="1:18" s="1" customFormat="1" x14ac:dyDescent="0.25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</row>
    <row r="1746" spans="1:18" s="1" customFormat="1" x14ac:dyDescent="0.25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</row>
    <row r="1747" spans="1:18" s="1" customFormat="1" x14ac:dyDescent="0.25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</row>
    <row r="1748" spans="1:18" s="1" customFormat="1" x14ac:dyDescent="0.25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</row>
    <row r="1749" spans="1:18" s="1" customFormat="1" x14ac:dyDescent="0.25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</row>
    <row r="1750" spans="1:18" s="1" customFormat="1" x14ac:dyDescent="0.25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</row>
    <row r="1751" spans="1:18" s="1" customFormat="1" x14ac:dyDescent="0.25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</row>
    <row r="1752" spans="1:18" s="1" customFormat="1" x14ac:dyDescent="0.25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</row>
    <row r="1753" spans="1:18" s="1" customFormat="1" x14ac:dyDescent="0.25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</row>
    <row r="1754" spans="1:18" s="1" customFormat="1" x14ac:dyDescent="0.25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</row>
    <row r="1755" spans="1:18" s="1" customFormat="1" x14ac:dyDescent="0.25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</row>
    <row r="1756" spans="1:18" s="1" customFormat="1" x14ac:dyDescent="0.25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</row>
    <row r="1757" spans="1:18" s="1" customFormat="1" x14ac:dyDescent="0.25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</row>
    <row r="1758" spans="1:18" s="1" customFormat="1" x14ac:dyDescent="0.25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</row>
    <row r="1759" spans="1:18" s="1" customFormat="1" x14ac:dyDescent="0.25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</row>
    <row r="1760" spans="1:18" s="1" customFormat="1" x14ac:dyDescent="0.25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</row>
    <row r="1761" spans="1:18" s="1" customFormat="1" x14ac:dyDescent="0.25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</row>
    <row r="1762" spans="1:18" s="1" customFormat="1" x14ac:dyDescent="0.25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</row>
    <row r="1763" spans="1:18" s="1" customFormat="1" x14ac:dyDescent="0.25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</row>
    <row r="1764" spans="1:18" s="1" customFormat="1" x14ac:dyDescent="0.25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</row>
    <row r="1765" spans="1:18" s="1" customFormat="1" x14ac:dyDescent="0.25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</row>
    <row r="1766" spans="1:18" s="1" customFormat="1" x14ac:dyDescent="0.25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</row>
    <row r="1767" spans="1:18" s="1" customFormat="1" x14ac:dyDescent="0.25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</row>
    <row r="1768" spans="1:18" s="1" customFormat="1" x14ac:dyDescent="0.25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</row>
    <row r="1769" spans="1:18" s="1" customFormat="1" x14ac:dyDescent="0.25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</row>
    <row r="1770" spans="1:18" s="1" customFormat="1" x14ac:dyDescent="0.25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</row>
    <row r="1771" spans="1:18" s="1" customFormat="1" x14ac:dyDescent="0.25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</row>
    <row r="1772" spans="1:18" s="1" customFormat="1" x14ac:dyDescent="0.25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</row>
    <row r="1773" spans="1:18" s="1" customFormat="1" x14ac:dyDescent="0.25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</row>
    <row r="1774" spans="1:18" s="1" customFormat="1" x14ac:dyDescent="0.25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</row>
    <row r="1775" spans="1:18" s="1" customFormat="1" x14ac:dyDescent="0.25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</row>
    <row r="1776" spans="1:18" s="1" customFormat="1" x14ac:dyDescent="0.25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</row>
    <row r="1777" spans="1:18" s="1" customFormat="1" x14ac:dyDescent="0.25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</row>
    <row r="1778" spans="1:18" s="1" customFormat="1" x14ac:dyDescent="0.25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</row>
    <row r="1779" spans="1:18" s="1" customFormat="1" x14ac:dyDescent="0.25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</row>
    <row r="1780" spans="1:18" s="1" customFormat="1" x14ac:dyDescent="0.25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</row>
    <row r="1781" spans="1:18" s="1" customFormat="1" x14ac:dyDescent="0.25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</row>
    <row r="1782" spans="1:18" s="1" customFormat="1" x14ac:dyDescent="0.25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</row>
    <row r="1783" spans="1:18" s="1" customFormat="1" x14ac:dyDescent="0.25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</row>
    <row r="1784" spans="1:18" s="1" customFormat="1" x14ac:dyDescent="0.25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</row>
    <row r="1785" spans="1:18" s="1" customFormat="1" x14ac:dyDescent="0.25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</row>
    <row r="1786" spans="1:18" s="1" customFormat="1" x14ac:dyDescent="0.25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</row>
    <row r="1787" spans="1:18" s="1" customFormat="1" x14ac:dyDescent="0.25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</row>
    <row r="1788" spans="1:18" s="1" customFormat="1" x14ac:dyDescent="0.25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</row>
    <row r="1789" spans="1:18" s="1" customFormat="1" x14ac:dyDescent="0.25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</row>
    <row r="1790" spans="1:18" s="1" customFormat="1" x14ac:dyDescent="0.25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</row>
    <row r="1791" spans="1:18" s="1" customFormat="1" x14ac:dyDescent="0.25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</row>
    <row r="1792" spans="1:18" s="1" customFormat="1" x14ac:dyDescent="0.25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</row>
    <row r="1793" spans="1:18" s="1" customFormat="1" x14ac:dyDescent="0.25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</row>
    <row r="1794" spans="1:18" s="1" customFormat="1" x14ac:dyDescent="0.25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</row>
    <row r="1795" spans="1:18" s="1" customFormat="1" x14ac:dyDescent="0.25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</row>
    <row r="1796" spans="1:18" s="1" customFormat="1" x14ac:dyDescent="0.25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</row>
    <row r="1797" spans="1:18" s="1" customFormat="1" x14ac:dyDescent="0.25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</row>
    <row r="1798" spans="1:18" s="1" customFormat="1" x14ac:dyDescent="0.25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</row>
    <row r="1799" spans="1:18" s="1" customFormat="1" x14ac:dyDescent="0.25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</row>
    <row r="1800" spans="1:18" s="1" customFormat="1" x14ac:dyDescent="0.25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</row>
    <row r="1801" spans="1:18" s="1" customFormat="1" x14ac:dyDescent="0.25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</row>
    <row r="1802" spans="1:18" s="1" customFormat="1" x14ac:dyDescent="0.25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</row>
    <row r="1803" spans="1:18" s="1" customFormat="1" x14ac:dyDescent="0.25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</row>
    <row r="1804" spans="1:18" s="1" customFormat="1" x14ac:dyDescent="0.25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</row>
    <row r="1805" spans="1:18" s="1" customFormat="1" x14ac:dyDescent="0.25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</row>
    <row r="1806" spans="1:18" s="1" customFormat="1" x14ac:dyDescent="0.25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</row>
    <row r="1807" spans="1:18" s="1" customFormat="1" x14ac:dyDescent="0.25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</row>
    <row r="1808" spans="1:18" s="1" customFormat="1" x14ac:dyDescent="0.25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</row>
    <row r="1809" spans="1:18" s="1" customFormat="1" x14ac:dyDescent="0.25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</row>
    <row r="1810" spans="1:18" s="1" customFormat="1" x14ac:dyDescent="0.25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</row>
    <row r="1811" spans="1:18" s="1" customFormat="1" x14ac:dyDescent="0.25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</row>
    <row r="1812" spans="1:18" s="1" customFormat="1" x14ac:dyDescent="0.25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</row>
    <row r="1813" spans="1:18" s="1" customFormat="1" x14ac:dyDescent="0.25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</row>
    <row r="1814" spans="1:18" s="1" customFormat="1" x14ac:dyDescent="0.25">
      <c r="A1814"/>
      <c r="B1814"/>
      <c r="C1814"/>
      <c r="D1814"/>
      <c r="E1814"/>
      <c r="F1814"/>
      <c r="G1814"/>
      <c r="H1814"/>
      <c r="I1814"/>
      <c r="J1814"/>
      <c r="K1814"/>
      <c r="L1814"/>
      <c r="M1814"/>
      <c r="N1814"/>
      <c r="O1814"/>
      <c r="P1814"/>
      <c r="Q1814"/>
      <c r="R1814"/>
    </row>
    <row r="1815" spans="1:18" s="1" customFormat="1" x14ac:dyDescent="0.25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</row>
    <row r="1816" spans="1:18" s="1" customFormat="1" x14ac:dyDescent="0.25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</row>
    <row r="1817" spans="1:18" s="1" customFormat="1" x14ac:dyDescent="0.25">
      <c r="A1817"/>
      <c r="B1817"/>
      <c r="C1817"/>
      <c r="D1817"/>
      <c r="E1817"/>
      <c r="F1817"/>
      <c r="G1817"/>
      <c r="H1817"/>
      <c r="I1817"/>
      <c r="J1817"/>
      <c r="K1817"/>
      <c r="L1817"/>
      <c r="M1817"/>
      <c r="N1817"/>
      <c r="O1817"/>
      <c r="P1817"/>
      <c r="Q1817"/>
      <c r="R1817"/>
    </row>
    <row r="1818" spans="1:18" s="1" customFormat="1" x14ac:dyDescent="0.25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</row>
    <row r="1819" spans="1:18" s="1" customFormat="1" x14ac:dyDescent="0.25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</row>
    <row r="1820" spans="1:18" s="1" customFormat="1" x14ac:dyDescent="0.25">
      <c r="A1820"/>
      <c r="B1820"/>
      <c r="C1820"/>
      <c r="D1820"/>
      <c r="E1820"/>
      <c r="F1820"/>
      <c r="G1820"/>
      <c r="H1820"/>
      <c r="I1820"/>
      <c r="J1820"/>
      <c r="K1820"/>
      <c r="L1820"/>
      <c r="M1820"/>
      <c r="N1820"/>
      <c r="O1820"/>
      <c r="P1820"/>
      <c r="Q1820"/>
      <c r="R1820"/>
    </row>
    <row r="1821" spans="1:18" s="1" customFormat="1" x14ac:dyDescent="0.25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</row>
    <row r="1822" spans="1:18" s="1" customFormat="1" x14ac:dyDescent="0.25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</row>
    <row r="1823" spans="1:18" s="1" customFormat="1" x14ac:dyDescent="0.25">
      <c r="A1823"/>
      <c r="B1823"/>
      <c r="C1823"/>
      <c r="D1823"/>
      <c r="E1823"/>
      <c r="F1823"/>
      <c r="G1823"/>
      <c r="H1823"/>
      <c r="I1823"/>
      <c r="J1823"/>
      <c r="K1823"/>
      <c r="L1823"/>
      <c r="M1823"/>
      <c r="N1823"/>
      <c r="O1823"/>
      <c r="P1823"/>
      <c r="Q1823"/>
      <c r="R1823"/>
    </row>
    <row r="1824" spans="1:18" s="1" customFormat="1" x14ac:dyDescent="0.25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</row>
    <row r="1825" spans="1:18" s="1" customFormat="1" x14ac:dyDescent="0.25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</row>
    <row r="1826" spans="1:18" s="1" customFormat="1" x14ac:dyDescent="0.25">
      <c r="A1826"/>
      <c r="B1826"/>
      <c r="C1826"/>
      <c r="D1826"/>
      <c r="E1826"/>
      <c r="F1826"/>
      <c r="G1826"/>
      <c r="H1826"/>
      <c r="I1826"/>
      <c r="J1826"/>
      <c r="K1826"/>
      <c r="L1826"/>
      <c r="M1826"/>
      <c r="N1826"/>
      <c r="O1826"/>
      <c r="P1826"/>
      <c r="Q1826"/>
      <c r="R1826"/>
    </row>
    <row r="1827" spans="1:18" s="1" customFormat="1" x14ac:dyDescent="0.25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</row>
    <row r="1828" spans="1:18" s="1" customFormat="1" x14ac:dyDescent="0.25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</row>
    <row r="1829" spans="1:18" s="1" customFormat="1" x14ac:dyDescent="0.25">
      <c r="A1829"/>
      <c r="B1829"/>
      <c r="C1829"/>
      <c r="D1829"/>
      <c r="E1829"/>
      <c r="F1829"/>
      <c r="G1829"/>
      <c r="H1829"/>
      <c r="I1829"/>
      <c r="J1829"/>
      <c r="K1829"/>
      <c r="L1829"/>
      <c r="M1829"/>
      <c r="N1829"/>
      <c r="O1829"/>
      <c r="P1829"/>
      <c r="Q1829"/>
      <c r="R1829"/>
    </row>
    <row r="1830" spans="1:18" s="1" customFormat="1" x14ac:dyDescent="0.25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</row>
    <row r="1831" spans="1:18" s="1" customFormat="1" x14ac:dyDescent="0.25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</row>
    <row r="1832" spans="1:18" s="1" customFormat="1" x14ac:dyDescent="0.25">
      <c r="A1832"/>
      <c r="B1832"/>
      <c r="C1832"/>
      <c r="D1832"/>
      <c r="E1832"/>
      <c r="F1832"/>
      <c r="G1832"/>
      <c r="H1832"/>
      <c r="I1832"/>
      <c r="J1832"/>
      <c r="K1832"/>
      <c r="L1832"/>
      <c r="M1832"/>
      <c r="N1832"/>
      <c r="O1832"/>
      <c r="P1832"/>
      <c r="Q1832"/>
      <c r="R1832"/>
    </row>
    <row r="1833" spans="1:18" s="1" customFormat="1" x14ac:dyDescent="0.25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</row>
    <row r="1834" spans="1:18" s="1" customFormat="1" x14ac:dyDescent="0.25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</row>
    <row r="1835" spans="1:18" s="1" customFormat="1" x14ac:dyDescent="0.25">
      <c r="A1835"/>
      <c r="B1835"/>
      <c r="C1835"/>
      <c r="D1835"/>
      <c r="E1835"/>
      <c r="F1835"/>
      <c r="G1835"/>
      <c r="H1835"/>
      <c r="I1835"/>
      <c r="J1835"/>
      <c r="K1835"/>
      <c r="L1835"/>
      <c r="M1835"/>
      <c r="N1835"/>
      <c r="O1835"/>
      <c r="P1835"/>
      <c r="Q1835"/>
      <c r="R1835"/>
    </row>
    <row r="1836" spans="1:18" s="1" customFormat="1" x14ac:dyDescent="0.25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</row>
    <row r="1837" spans="1:18" s="1" customFormat="1" x14ac:dyDescent="0.25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</row>
    <row r="1838" spans="1:18" s="1" customFormat="1" x14ac:dyDescent="0.25">
      <c r="A1838"/>
      <c r="B1838"/>
      <c r="C1838"/>
      <c r="D1838"/>
      <c r="E1838"/>
      <c r="F1838"/>
      <c r="G1838"/>
      <c r="H1838"/>
      <c r="I1838"/>
      <c r="J1838"/>
      <c r="K1838"/>
      <c r="L1838"/>
      <c r="M1838"/>
      <c r="N1838"/>
      <c r="O1838"/>
      <c r="P1838"/>
      <c r="Q1838"/>
      <c r="R1838"/>
    </row>
    <row r="1839" spans="1:18" s="1" customFormat="1" x14ac:dyDescent="0.25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</row>
    <row r="1840" spans="1:18" s="1" customFormat="1" x14ac:dyDescent="0.25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</row>
    <row r="1841" spans="1:18" s="1" customFormat="1" x14ac:dyDescent="0.25">
      <c r="A1841"/>
      <c r="B1841"/>
      <c r="C1841"/>
      <c r="D1841"/>
      <c r="E1841"/>
      <c r="F1841"/>
      <c r="G1841"/>
      <c r="H1841"/>
      <c r="I1841"/>
      <c r="J1841"/>
      <c r="K1841"/>
      <c r="L1841"/>
      <c r="M1841"/>
      <c r="N1841"/>
      <c r="O1841"/>
      <c r="P1841"/>
      <c r="Q1841"/>
      <c r="R1841"/>
    </row>
    <row r="1842" spans="1:18" s="1" customFormat="1" x14ac:dyDescent="0.25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</row>
    <row r="1843" spans="1:18" s="1" customFormat="1" x14ac:dyDescent="0.25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</row>
    <row r="1844" spans="1:18" s="1" customFormat="1" x14ac:dyDescent="0.25">
      <c r="A1844"/>
      <c r="B1844"/>
      <c r="C1844"/>
      <c r="D1844"/>
      <c r="E1844"/>
      <c r="F1844"/>
      <c r="G1844"/>
      <c r="H1844"/>
      <c r="I1844"/>
      <c r="J1844"/>
      <c r="K1844"/>
      <c r="L1844"/>
      <c r="M1844"/>
      <c r="N1844"/>
      <c r="O1844"/>
      <c r="P1844"/>
      <c r="Q1844"/>
      <c r="R1844"/>
    </row>
    <row r="1845" spans="1:18" s="1" customFormat="1" x14ac:dyDescent="0.25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</row>
    <row r="1846" spans="1:18" s="1" customFormat="1" x14ac:dyDescent="0.25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</row>
    <row r="1847" spans="1:18" s="1" customFormat="1" x14ac:dyDescent="0.25">
      <c r="A1847"/>
      <c r="B1847"/>
      <c r="C1847"/>
      <c r="D1847"/>
      <c r="E1847"/>
      <c r="F1847"/>
      <c r="G1847"/>
      <c r="H1847"/>
      <c r="I1847"/>
      <c r="J1847"/>
      <c r="K1847"/>
      <c r="L1847"/>
      <c r="M1847"/>
      <c r="N1847"/>
      <c r="O1847"/>
      <c r="P1847"/>
      <c r="Q1847"/>
      <c r="R1847"/>
    </row>
    <row r="1848" spans="1:18" s="1" customFormat="1" x14ac:dyDescent="0.25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</row>
    <row r="1849" spans="1:18" s="1" customFormat="1" x14ac:dyDescent="0.25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</row>
    <row r="1850" spans="1:18" s="1" customFormat="1" x14ac:dyDescent="0.25">
      <c r="A1850"/>
      <c r="B1850"/>
      <c r="C1850"/>
      <c r="D1850"/>
      <c r="E1850"/>
      <c r="F1850"/>
      <c r="G1850"/>
      <c r="H1850"/>
      <c r="I1850"/>
      <c r="J1850"/>
      <c r="K1850"/>
      <c r="L1850"/>
      <c r="M1850"/>
      <c r="N1850"/>
      <c r="O1850"/>
      <c r="P1850"/>
      <c r="Q1850"/>
      <c r="R1850"/>
    </row>
    <row r="1851" spans="1:18" s="1" customFormat="1" x14ac:dyDescent="0.25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</row>
    <row r="1852" spans="1:18" s="1" customFormat="1" x14ac:dyDescent="0.25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</row>
    <row r="1853" spans="1:18" s="1" customFormat="1" x14ac:dyDescent="0.25">
      <c r="A1853"/>
      <c r="B1853"/>
      <c r="C1853"/>
      <c r="D1853"/>
      <c r="E1853"/>
      <c r="F1853"/>
      <c r="G1853"/>
      <c r="H1853"/>
      <c r="I1853"/>
      <c r="J1853"/>
      <c r="K1853"/>
      <c r="L1853"/>
      <c r="M1853"/>
      <c r="N1853"/>
      <c r="O1853"/>
      <c r="P1853"/>
      <c r="Q1853"/>
      <c r="R1853"/>
    </row>
    <row r="1854" spans="1:18" s="1" customFormat="1" x14ac:dyDescent="0.25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</row>
    <row r="1855" spans="1:18" s="1" customFormat="1" x14ac:dyDescent="0.25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</row>
    <row r="1856" spans="1:18" s="1" customFormat="1" x14ac:dyDescent="0.25">
      <c r="A1856"/>
      <c r="B1856"/>
      <c r="C1856"/>
      <c r="D1856"/>
      <c r="E1856"/>
      <c r="F1856"/>
      <c r="G1856"/>
      <c r="H1856"/>
      <c r="I1856"/>
      <c r="J1856"/>
      <c r="K1856"/>
      <c r="L1856"/>
      <c r="M1856"/>
      <c r="N1856"/>
      <c r="O1856"/>
      <c r="P1856"/>
      <c r="Q1856"/>
      <c r="R1856"/>
    </row>
    <row r="1857" spans="1:18" s="1" customFormat="1" x14ac:dyDescent="0.25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</row>
    <row r="1858" spans="1:18" s="1" customFormat="1" x14ac:dyDescent="0.25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</row>
    <row r="1859" spans="1:18" s="1" customFormat="1" x14ac:dyDescent="0.25">
      <c r="A1859"/>
      <c r="B1859"/>
      <c r="C1859"/>
      <c r="D1859"/>
      <c r="E1859"/>
      <c r="F1859"/>
      <c r="G1859"/>
      <c r="H1859"/>
      <c r="I1859"/>
      <c r="J1859"/>
      <c r="K1859"/>
      <c r="L1859"/>
      <c r="M1859"/>
      <c r="N1859"/>
      <c r="O1859"/>
      <c r="P1859"/>
      <c r="Q1859"/>
      <c r="R1859"/>
    </row>
    <row r="1860" spans="1:18" s="1" customFormat="1" x14ac:dyDescent="0.25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</row>
    <row r="1861" spans="1:18" s="1" customFormat="1" x14ac:dyDescent="0.25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</row>
    <row r="1862" spans="1:18" s="1" customFormat="1" x14ac:dyDescent="0.25">
      <c r="A1862"/>
      <c r="B1862"/>
      <c r="C1862"/>
      <c r="D1862"/>
      <c r="E1862"/>
      <c r="F1862"/>
      <c r="G1862"/>
      <c r="H1862"/>
      <c r="I1862"/>
      <c r="J1862"/>
      <c r="K1862"/>
      <c r="L1862"/>
      <c r="M1862"/>
      <c r="N1862"/>
      <c r="O1862"/>
      <c r="P1862"/>
      <c r="Q1862"/>
      <c r="R1862"/>
    </row>
    <row r="1863" spans="1:18" s="1" customFormat="1" x14ac:dyDescent="0.25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</row>
    <row r="1864" spans="1:18" s="1" customFormat="1" x14ac:dyDescent="0.25">
      <c r="A1864"/>
      <c r="B1864"/>
      <c r="C1864"/>
      <c r="D1864"/>
      <c r="E1864"/>
      <c r="F1864"/>
      <c r="G1864"/>
      <c r="H1864"/>
      <c r="I1864"/>
      <c r="J1864"/>
      <c r="K1864"/>
      <c r="L1864"/>
      <c r="M1864"/>
      <c r="N1864"/>
      <c r="O1864"/>
      <c r="P1864"/>
      <c r="Q1864"/>
      <c r="R1864"/>
    </row>
    <row r="1865" spans="1:18" s="1" customFormat="1" x14ac:dyDescent="0.25">
      <c r="A1865"/>
      <c r="B1865"/>
      <c r="C1865"/>
      <c r="D1865"/>
      <c r="E1865"/>
      <c r="F1865"/>
      <c r="G1865"/>
      <c r="H1865"/>
      <c r="I1865"/>
      <c r="J1865"/>
      <c r="K1865"/>
      <c r="L1865"/>
      <c r="M1865"/>
      <c r="N1865"/>
      <c r="O1865"/>
      <c r="P1865"/>
      <c r="Q1865"/>
      <c r="R1865"/>
    </row>
    <row r="1866" spans="1:18" s="1" customFormat="1" x14ac:dyDescent="0.25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</row>
    <row r="1867" spans="1:18" s="1" customFormat="1" x14ac:dyDescent="0.25">
      <c r="A1867"/>
      <c r="B1867"/>
      <c r="C1867"/>
      <c r="D1867"/>
      <c r="E1867"/>
      <c r="F1867"/>
      <c r="G1867"/>
      <c r="H1867"/>
      <c r="I1867"/>
      <c r="J1867"/>
      <c r="K1867"/>
      <c r="L1867"/>
      <c r="M1867"/>
      <c r="N1867"/>
      <c r="O1867"/>
      <c r="P1867"/>
      <c r="Q1867"/>
      <c r="R1867"/>
    </row>
    <row r="1868" spans="1:18" s="1" customFormat="1" x14ac:dyDescent="0.25">
      <c r="A1868"/>
      <c r="B1868"/>
      <c r="C1868"/>
      <c r="D1868"/>
      <c r="E1868"/>
      <c r="F1868"/>
      <c r="G1868"/>
      <c r="H1868"/>
      <c r="I1868"/>
      <c r="J1868"/>
      <c r="K1868"/>
      <c r="L1868"/>
      <c r="M1868"/>
      <c r="N1868"/>
      <c r="O1868"/>
      <c r="P1868"/>
      <c r="Q1868"/>
      <c r="R1868"/>
    </row>
    <row r="1869" spans="1:18" s="1" customFormat="1" x14ac:dyDescent="0.25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</row>
    <row r="1870" spans="1:18" s="1" customFormat="1" x14ac:dyDescent="0.25">
      <c r="A1870"/>
      <c r="B1870"/>
      <c r="C1870"/>
      <c r="D1870"/>
      <c r="E1870"/>
      <c r="F1870"/>
      <c r="G1870"/>
      <c r="H1870"/>
      <c r="I1870"/>
      <c r="J1870"/>
      <c r="K1870"/>
      <c r="L1870"/>
      <c r="M1870"/>
      <c r="N1870"/>
      <c r="O1870"/>
      <c r="P1870"/>
      <c r="Q1870"/>
      <c r="R1870"/>
    </row>
    <row r="1871" spans="1:18" s="1" customFormat="1" x14ac:dyDescent="0.25">
      <c r="A1871"/>
      <c r="B1871"/>
      <c r="C1871"/>
      <c r="D1871"/>
      <c r="E1871"/>
      <c r="F1871"/>
      <c r="G1871"/>
      <c r="H1871"/>
      <c r="I1871"/>
      <c r="J1871"/>
      <c r="K1871"/>
      <c r="L1871"/>
      <c r="M1871"/>
      <c r="N1871"/>
      <c r="O1871"/>
      <c r="P1871"/>
      <c r="Q1871"/>
      <c r="R1871"/>
    </row>
    <row r="1872" spans="1:18" s="1" customFormat="1" x14ac:dyDescent="0.25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</row>
    <row r="1873" spans="1:18" s="1" customFormat="1" x14ac:dyDescent="0.25">
      <c r="A1873"/>
      <c r="B1873"/>
      <c r="C1873"/>
      <c r="D1873"/>
      <c r="E1873"/>
      <c r="F1873"/>
      <c r="G1873"/>
      <c r="H1873"/>
      <c r="I1873"/>
      <c r="J1873"/>
      <c r="K1873"/>
      <c r="L1873"/>
      <c r="M1873"/>
      <c r="N1873"/>
      <c r="O1873"/>
      <c r="P1873"/>
      <c r="Q1873"/>
      <c r="R1873"/>
    </row>
    <row r="1874" spans="1:18" s="1" customFormat="1" x14ac:dyDescent="0.25">
      <c r="A1874"/>
      <c r="B1874"/>
      <c r="C1874"/>
      <c r="D1874"/>
      <c r="E1874"/>
      <c r="F1874"/>
      <c r="G1874"/>
      <c r="H1874"/>
      <c r="I1874"/>
      <c r="J1874"/>
      <c r="K1874"/>
      <c r="L1874"/>
      <c r="M1874"/>
      <c r="N1874"/>
      <c r="O1874"/>
      <c r="P1874"/>
      <c r="Q1874"/>
      <c r="R1874"/>
    </row>
    <row r="1875" spans="1:18" s="1" customFormat="1" x14ac:dyDescent="0.25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</row>
    <row r="1876" spans="1:18" s="1" customFormat="1" x14ac:dyDescent="0.25">
      <c r="A1876"/>
      <c r="B1876"/>
      <c r="C1876"/>
      <c r="D1876"/>
      <c r="E1876"/>
      <c r="F1876"/>
      <c r="G1876"/>
      <c r="H1876"/>
      <c r="I1876"/>
      <c r="J1876"/>
      <c r="K1876"/>
      <c r="L1876"/>
      <c r="M1876"/>
      <c r="N1876"/>
      <c r="O1876"/>
      <c r="P1876"/>
      <c r="Q1876"/>
      <c r="R1876"/>
    </row>
    <row r="1877" spans="1:18" s="1" customFormat="1" x14ac:dyDescent="0.25">
      <c r="A1877"/>
      <c r="B1877"/>
      <c r="C1877"/>
      <c r="D1877"/>
      <c r="E1877"/>
      <c r="F1877"/>
      <c r="G1877"/>
      <c r="H1877"/>
      <c r="I1877"/>
      <c r="J1877"/>
      <c r="K1877"/>
      <c r="L1877"/>
      <c r="M1877"/>
      <c r="N1877"/>
      <c r="O1877"/>
      <c r="P1877"/>
      <c r="Q1877"/>
      <c r="R1877"/>
    </row>
    <row r="1878" spans="1:18" s="1" customFormat="1" x14ac:dyDescent="0.25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</row>
    <row r="1879" spans="1:18" s="1" customFormat="1" x14ac:dyDescent="0.25">
      <c r="A1879"/>
      <c r="B1879"/>
      <c r="C1879"/>
      <c r="D1879"/>
      <c r="E1879"/>
      <c r="F1879"/>
      <c r="G1879"/>
      <c r="H1879"/>
      <c r="I1879"/>
      <c r="J1879"/>
      <c r="K1879"/>
      <c r="L1879"/>
      <c r="M1879"/>
      <c r="N1879"/>
      <c r="O1879"/>
      <c r="P1879"/>
      <c r="Q1879"/>
      <c r="R1879"/>
    </row>
    <row r="1880" spans="1:18" s="1" customFormat="1" x14ac:dyDescent="0.25">
      <c r="A1880"/>
      <c r="B1880"/>
      <c r="C1880"/>
      <c r="D1880"/>
      <c r="E1880"/>
      <c r="F1880"/>
      <c r="G1880"/>
      <c r="H1880"/>
      <c r="I1880"/>
      <c r="J1880"/>
      <c r="K1880"/>
      <c r="L1880"/>
      <c r="M1880"/>
      <c r="N1880"/>
      <c r="O1880"/>
      <c r="P1880"/>
      <c r="Q1880"/>
      <c r="R1880"/>
    </row>
    <row r="1881" spans="1:18" s="1" customFormat="1" x14ac:dyDescent="0.25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</row>
    <row r="1882" spans="1:18" s="1" customFormat="1" x14ac:dyDescent="0.25">
      <c r="A1882"/>
      <c r="B1882"/>
      <c r="C1882"/>
      <c r="D1882"/>
      <c r="E1882"/>
      <c r="F1882"/>
      <c r="G1882"/>
      <c r="H1882"/>
      <c r="I1882"/>
      <c r="J1882"/>
      <c r="K1882"/>
      <c r="L1882"/>
      <c r="M1882"/>
      <c r="N1882"/>
      <c r="O1882"/>
      <c r="P1882"/>
      <c r="Q1882"/>
      <c r="R1882"/>
    </row>
    <row r="1883" spans="1:18" s="1" customFormat="1" x14ac:dyDescent="0.25">
      <c r="A1883"/>
      <c r="B1883"/>
      <c r="C1883"/>
      <c r="D1883"/>
      <c r="E1883"/>
      <c r="F1883"/>
      <c r="G1883"/>
      <c r="H1883"/>
      <c r="I1883"/>
      <c r="J1883"/>
      <c r="K1883"/>
      <c r="L1883"/>
      <c r="M1883"/>
      <c r="N1883"/>
      <c r="O1883"/>
      <c r="P1883"/>
      <c r="Q1883"/>
      <c r="R1883"/>
    </row>
    <row r="1884" spans="1:18" s="1" customFormat="1" x14ac:dyDescent="0.25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</row>
    <row r="1885" spans="1:18" s="1" customFormat="1" x14ac:dyDescent="0.25">
      <c r="A1885"/>
      <c r="B1885"/>
      <c r="C1885"/>
      <c r="D1885"/>
      <c r="E1885"/>
      <c r="F1885"/>
      <c r="G1885"/>
      <c r="H1885"/>
      <c r="I1885"/>
      <c r="J1885"/>
      <c r="K1885"/>
      <c r="L1885"/>
      <c r="M1885"/>
      <c r="N1885"/>
      <c r="O1885"/>
      <c r="P1885"/>
      <c r="Q1885"/>
      <c r="R1885"/>
    </row>
    <row r="1886" spans="1:18" s="1" customFormat="1" x14ac:dyDescent="0.25">
      <c r="A1886"/>
      <c r="B1886"/>
      <c r="C1886"/>
      <c r="D1886"/>
      <c r="E1886"/>
      <c r="F1886"/>
      <c r="G1886"/>
      <c r="H1886"/>
      <c r="I1886"/>
      <c r="J1886"/>
      <c r="K1886"/>
      <c r="L1886"/>
      <c r="M1886"/>
      <c r="N1886"/>
      <c r="O1886"/>
      <c r="P1886"/>
      <c r="Q1886"/>
      <c r="R1886"/>
    </row>
    <row r="1887" spans="1:18" s="1" customFormat="1" x14ac:dyDescent="0.25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</row>
    <row r="1888" spans="1:18" s="1" customFormat="1" x14ac:dyDescent="0.25">
      <c r="A1888"/>
      <c r="B1888"/>
      <c r="C1888"/>
      <c r="D1888"/>
      <c r="E1888"/>
      <c r="F1888"/>
      <c r="G1888"/>
      <c r="H1888"/>
      <c r="I1888"/>
      <c r="J1888"/>
      <c r="K1888"/>
      <c r="L1888"/>
      <c r="M1888"/>
      <c r="N1888"/>
      <c r="O1888"/>
      <c r="P1888"/>
      <c r="Q1888"/>
      <c r="R1888"/>
    </row>
    <row r="1889" spans="1:18" s="1" customFormat="1" x14ac:dyDescent="0.25">
      <c r="A1889"/>
      <c r="B1889"/>
      <c r="C1889"/>
      <c r="D1889"/>
      <c r="E1889"/>
      <c r="F1889"/>
      <c r="G1889"/>
      <c r="H1889"/>
      <c r="I1889"/>
      <c r="J1889"/>
      <c r="K1889"/>
      <c r="L1889"/>
      <c r="M1889"/>
      <c r="N1889"/>
      <c r="O1889"/>
      <c r="P1889"/>
      <c r="Q1889"/>
      <c r="R1889"/>
    </row>
    <row r="1890" spans="1:18" s="1" customFormat="1" x14ac:dyDescent="0.25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</row>
    <row r="1891" spans="1:18" s="1" customFormat="1" x14ac:dyDescent="0.25">
      <c r="A1891"/>
      <c r="B1891"/>
      <c r="C1891"/>
      <c r="D1891"/>
      <c r="E1891"/>
      <c r="F1891"/>
      <c r="G1891"/>
      <c r="H1891"/>
      <c r="I1891"/>
      <c r="J1891"/>
      <c r="K1891"/>
      <c r="L1891"/>
      <c r="M1891"/>
      <c r="N1891"/>
      <c r="O1891"/>
      <c r="P1891"/>
      <c r="Q1891"/>
      <c r="R1891"/>
    </row>
    <row r="1892" spans="1:18" s="1" customFormat="1" x14ac:dyDescent="0.25">
      <c r="A1892"/>
      <c r="B1892"/>
      <c r="C1892"/>
      <c r="D1892"/>
      <c r="E1892"/>
      <c r="F1892"/>
      <c r="G1892"/>
      <c r="H1892"/>
      <c r="I1892"/>
      <c r="J1892"/>
      <c r="K1892"/>
      <c r="L1892"/>
      <c r="M1892"/>
      <c r="N1892"/>
      <c r="O1892"/>
      <c r="P1892"/>
      <c r="Q1892"/>
      <c r="R1892"/>
    </row>
    <row r="1893" spans="1:18" s="1" customFormat="1" x14ac:dyDescent="0.25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</row>
    <row r="1894" spans="1:18" s="1" customFormat="1" x14ac:dyDescent="0.25">
      <c r="A1894"/>
      <c r="B1894"/>
      <c r="C1894"/>
      <c r="D1894"/>
      <c r="E1894"/>
      <c r="F1894"/>
      <c r="G1894"/>
      <c r="H1894"/>
      <c r="I1894"/>
      <c r="J1894"/>
      <c r="K1894"/>
      <c r="L1894"/>
      <c r="M1894"/>
      <c r="N1894"/>
      <c r="O1894"/>
      <c r="P1894"/>
      <c r="Q1894"/>
      <c r="R1894"/>
    </row>
    <row r="1895" spans="1:18" s="1" customFormat="1" x14ac:dyDescent="0.25">
      <c r="A1895"/>
      <c r="B1895"/>
      <c r="C1895"/>
      <c r="D1895"/>
      <c r="E1895"/>
      <c r="F1895"/>
      <c r="G1895"/>
      <c r="H1895"/>
      <c r="I1895"/>
      <c r="J1895"/>
      <c r="K1895"/>
      <c r="L1895"/>
      <c r="M1895"/>
      <c r="N1895"/>
      <c r="O1895"/>
      <c r="P1895"/>
      <c r="Q1895"/>
      <c r="R1895"/>
    </row>
    <row r="1896" spans="1:18" s="1" customFormat="1" x14ac:dyDescent="0.25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</row>
    <row r="1897" spans="1:18" s="1" customFormat="1" x14ac:dyDescent="0.25">
      <c r="A1897"/>
      <c r="B1897"/>
      <c r="C1897"/>
      <c r="D1897"/>
      <c r="E1897"/>
      <c r="F1897"/>
      <c r="G1897"/>
      <c r="H1897"/>
      <c r="I1897"/>
      <c r="J1897"/>
      <c r="K1897"/>
      <c r="L1897"/>
      <c r="M1897"/>
      <c r="N1897"/>
      <c r="O1897"/>
      <c r="P1897"/>
      <c r="Q1897"/>
      <c r="R1897"/>
    </row>
    <row r="1898" spans="1:18" s="1" customFormat="1" x14ac:dyDescent="0.25">
      <c r="A1898"/>
      <c r="B1898"/>
      <c r="C1898"/>
      <c r="D1898"/>
      <c r="E1898"/>
      <c r="F1898"/>
      <c r="G1898"/>
      <c r="H1898"/>
      <c r="I1898"/>
      <c r="J1898"/>
      <c r="K1898"/>
      <c r="L1898"/>
      <c r="M1898"/>
      <c r="N1898"/>
      <c r="O1898"/>
      <c r="P1898"/>
      <c r="Q1898"/>
      <c r="R1898"/>
    </row>
    <row r="1899" spans="1:18" s="1" customFormat="1" x14ac:dyDescent="0.25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</row>
    <row r="1900" spans="1:18" s="1" customFormat="1" x14ac:dyDescent="0.25">
      <c r="A1900"/>
      <c r="B1900"/>
      <c r="C1900"/>
      <c r="D1900"/>
      <c r="E1900"/>
      <c r="F1900"/>
      <c r="G1900"/>
      <c r="H1900"/>
      <c r="I1900"/>
      <c r="J1900"/>
      <c r="K1900"/>
      <c r="L1900"/>
      <c r="M1900"/>
      <c r="N1900"/>
      <c r="O1900"/>
      <c r="P1900"/>
      <c r="Q1900"/>
      <c r="R1900"/>
    </row>
    <row r="1901" spans="1:18" s="1" customFormat="1" x14ac:dyDescent="0.25">
      <c r="A1901"/>
      <c r="B1901"/>
      <c r="C1901"/>
      <c r="D1901"/>
      <c r="E1901"/>
      <c r="F1901"/>
      <c r="G1901"/>
      <c r="H1901"/>
      <c r="I1901"/>
      <c r="J1901"/>
      <c r="K1901"/>
      <c r="L1901"/>
      <c r="M1901"/>
      <c r="N1901"/>
      <c r="O1901"/>
      <c r="P1901"/>
      <c r="Q1901"/>
      <c r="R1901"/>
    </row>
    <row r="1902" spans="1:18" s="1" customFormat="1" x14ac:dyDescent="0.25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</row>
    <row r="1903" spans="1:18" s="1" customFormat="1" x14ac:dyDescent="0.25">
      <c r="A1903"/>
      <c r="B1903"/>
      <c r="C1903"/>
      <c r="D1903"/>
      <c r="E1903"/>
      <c r="F1903"/>
      <c r="G1903"/>
      <c r="H1903"/>
      <c r="I1903"/>
      <c r="J1903"/>
      <c r="K1903"/>
      <c r="L1903"/>
      <c r="M1903"/>
      <c r="N1903"/>
      <c r="O1903"/>
      <c r="P1903"/>
      <c r="Q1903"/>
      <c r="R1903"/>
    </row>
    <row r="1904" spans="1:18" s="1" customFormat="1" x14ac:dyDescent="0.25">
      <c r="A1904"/>
      <c r="B1904"/>
      <c r="C1904"/>
      <c r="D1904"/>
      <c r="E1904"/>
      <c r="F1904"/>
      <c r="G1904"/>
      <c r="H1904"/>
      <c r="I1904"/>
      <c r="J1904"/>
      <c r="K1904"/>
      <c r="L1904"/>
      <c r="M1904"/>
      <c r="N1904"/>
      <c r="O1904"/>
      <c r="P1904"/>
      <c r="Q1904"/>
      <c r="R1904"/>
    </row>
    <row r="1905" spans="1:18" s="1" customFormat="1" x14ac:dyDescent="0.25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</row>
    <row r="1906" spans="1:18" s="1" customFormat="1" x14ac:dyDescent="0.25">
      <c r="A1906"/>
      <c r="B1906"/>
      <c r="C1906"/>
      <c r="D1906"/>
      <c r="E1906"/>
      <c r="F1906"/>
      <c r="G1906"/>
      <c r="H1906"/>
      <c r="I1906"/>
      <c r="J1906"/>
      <c r="K1906"/>
      <c r="L1906"/>
      <c r="M1906"/>
      <c r="N1906"/>
      <c r="O1906"/>
      <c r="P1906"/>
      <c r="Q1906"/>
      <c r="R1906"/>
    </row>
    <row r="1907" spans="1:18" s="1" customFormat="1" x14ac:dyDescent="0.25">
      <c r="A1907"/>
      <c r="B1907"/>
      <c r="C1907"/>
      <c r="D1907"/>
      <c r="E1907"/>
      <c r="F1907"/>
      <c r="G1907"/>
      <c r="H1907"/>
      <c r="I1907"/>
      <c r="J1907"/>
      <c r="K1907"/>
      <c r="L1907"/>
      <c r="M1907"/>
      <c r="N1907"/>
      <c r="O1907"/>
      <c r="P1907"/>
      <c r="Q1907"/>
      <c r="R1907"/>
    </row>
    <row r="1908" spans="1:18" s="1" customFormat="1" x14ac:dyDescent="0.25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</row>
    <row r="1909" spans="1:18" s="1" customFormat="1" x14ac:dyDescent="0.25">
      <c r="A1909"/>
      <c r="B1909"/>
      <c r="C1909"/>
      <c r="D1909"/>
      <c r="E1909"/>
      <c r="F1909"/>
      <c r="G1909"/>
      <c r="H1909"/>
      <c r="I1909"/>
      <c r="J1909"/>
      <c r="K1909"/>
      <c r="L1909"/>
      <c r="M1909"/>
      <c r="N1909"/>
      <c r="O1909"/>
      <c r="P1909"/>
      <c r="Q1909"/>
      <c r="R1909"/>
    </row>
    <row r="1910" spans="1:18" s="1" customFormat="1" x14ac:dyDescent="0.25">
      <c r="A1910"/>
      <c r="B1910"/>
      <c r="C1910"/>
      <c r="D1910"/>
      <c r="E1910"/>
      <c r="F1910"/>
      <c r="G1910"/>
      <c r="H1910"/>
      <c r="I1910"/>
      <c r="J1910"/>
      <c r="K1910"/>
      <c r="L1910"/>
      <c r="M1910"/>
      <c r="N1910"/>
      <c r="O1910"/>
      <c r="P1910"/>
      <c r="Q1910"/>
      <c r="R1910"/>
    </row>
    <row r="1911" spans="1:18" s="1" customFormat="1" x14ac:dyDescent="0.25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</row>
    <row r="1912" spans="1:18" s="1" customFormat="1" x14ac:dyDescent="0.25">
      <c r="A1912"/>
      <c r="B1912"/>
      <c r="C1912"/>
      <c r="D1912"/>
      <c r="E1912"/>
      <c r="F1912"/>
      <c r="G1912"/>
      <c r="H1912"/>
      <c r="I1912"/>
      <c r="J1912"/>
      <c r="K1912"/>
      <c r="L1912"/>
      <c r="M1912"/>
      <c r="N1912"/>
      <c r="O1912"/>
      <c r="P1912"/>
      <c r="Q1912"/>
      <c r="R1912"/>
    </row>
    <row r="1913" spans="1:18" s="1" customFormat="1" x14ac:dyDescent="0.25">
      <c r="A1913"/>
      <c r="B1913"/>
      <c r="C1913"/>
      <c r="D1913"/>
      <c r="E1913"/>
      <c r="F1913"/>
      <c r="G1913"/>
      <c r="H1913"/>
      <c r="I1913"/>
      <c r="J1913"/>
      <c r="K1913"/>
      <c r="L1913"/>
      <c r="M1913"/>
      <c r="N1913"/>
      <c r="O1913"/>
      <c r="P1913"/>
      <c r="Q1913"/>
      <c r="R1913"/>
    </row>
    <row r="1914" spans="1:18" s="1" customFormat="1" x14ac:dyDescent="0.25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</row>
    <row r="1915" spans="1:18" s="1" customFormat="1" x14ac:dyDescent="0.25">
      <c r="A1915"/>
      <c r="B1915"/>
      <c r="C1915"/>
      <c r="D1915"/>
      <c r="E1915"/>
      <c r="F1915"/>
      <c r="G1915"/>
      <c r="H1915"/>
      <c r="I1915"/>
      <c r="J1915"/>
      <c r="K1915"/>
      <c r="L1915"/>
      <c r="M1915"/>
      <c r="N1915"/>
      <c r="O1915"/>
      <c r="P1915"/>
      <c r="Q1915"/>
      <c r="R1915"/>
    </row>
    <row r="1916" spans="1:18" s="1" customFormat="1" x14ac:dyDescent="0.25">
      <c r="A1916"/>
      <c r="B1916"/>
      <c r="C1916"/>
      <c r="D1916"/>
      <c r="E1916"/>
      <c r="F1916"/>
      <c r="G1916"/>
      <c r="H1916"/>
      <c r="I1916"/>
      <c r="J1916"/>
      <c r="K1916"/>
      <c r="L1916"/>
      <c r="M1916"/>
      <c r="N1916"/>
      <c r="O1916"/>
      <c r="P1916"/>
      <c r="Q1916"/>
      <c r="R1916"/>
    </row>
    <row r="1917" spans="1:18" s="1" customFormat="1" x14ac:dyDescent="0.25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</row>
    <row r="1918" spans="1:18" s="1" customFormat="1" x14ac:dyDescent="0.25">
      <c r="A1918"/>
      <c r="B1918"/>
      <c r="C1918"/>
      <c r="D1918"/>
      <c r="E1918"/>
      <c r="F1918"/>
      <c r="G1918"/>
      <c r="H1918"/>
      <c r="I1918"/>
      <c r="J1918"/>
      <c r="K1918"/>
      <c r="L1918"/>
      <c r="M1918"/>
      <c r="N1918"/>
      <c r="O1918"/>
      <c r="P1918"/>
      <c r="Q1918"/>
      <c r="R1918"/>
    </row>
    <row r="1919" spans="1:18" s="1" customFormat="1" x14ac:dyDescent="0.25">
      <c r="A1919"/>
      <c r="B1919"/>
      <c r="C1919"/>
      <c r="D1919"/>
      <c r="E1919"/>
      <c r="F1919"/>
      <c r="G1919"/>
      <c r="H1919"/>
      <c r="I1919"/>
      <c r="J1919"/>
      <c r="K1919"/>
      <c r="L1919"/>
      <c r="M1919"/>
      <c r="N1919"/>
      <c r="O1919"/>
      <c r="P1919"/>
      <c r="Q1919"/>
      <c r="R1919"/>
    </row>
    <row r="1920" spans="1:18" s="1" customFormat="1" x14ac:dyDescent="0.25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</row>
    <row r="1921" spans="1:18" s="1" customFormat="1" x14ac:dyDescent="0.25">
      <c r="A1921"/>
      <c r="B1921"/>
      <c r="C1921"/>
      <c r="D1921"/>
      <c r="E1921"/>
      <c r="F1921"/>
      <c r="G1921"/>
      <c r="H1921"/>
      <c r="I1921"/>
      <c r="J1921"/>
      <c r="K1921"/>
      <c r="L1921"/>
      <c r="M1921"/>
      <c r="N1921"/>
      <c r="O1921"/>
      <c r="P1921"/>
      <c r="Q1921"/>
      <c r="R1921"/>
    </row>
    <row r="1922" spans="1:18" s="1" customFormat="1" x14ac:dyDescent="0.25">
      <c r="A1922"/>
      <c r="B1922"/>
      <c r="C1922"/>
      <c r="D1922"/>
      <c r="E1922"/>
      <c r="F1922"/>
      <c r="G1922"/>
      <c r="H1922"/>
      <c r="I1922"/>
      <c r="J1922"/>
      <c r="K1922"/>
      <c r="L1922"/>
      <c r="M1922"/>
      <c r="N1922"/>
      <c r="O1922"/>
      <c r="P1922"/>
      <c r="Q1922"/>
      <c r="R1922"/>
    </row>
    <row r="1923" spans="1:18" s="1" customFormat="1" x14ac:dyDescent="0.25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</row>
    <row r="1924" spans="1:18" s="1" customFormat="1" x14ac:dyDescent="0.25">
      <c r="A1924"/>
      <c r="B1924"/>
      <c r="C1924"/>
      <c r="D1924"/>
      <c r="E1924"/>
      <c r="F1924"/>
      <c r="G1924"/>
      <c r="H1924"/>
      <c r="I1924"/>
      <c r="J1924"/>
      <c r="K1924"/>
      <c r="L1924"/>
      <c r="M1924"/>
      <c r="N1924"/>
      <c r="O1924"/>
      <c r="P1924"/>
      <c r="Q1924"/>
      <c r="R1924"/>
    </row>
    <row r="1925" spans="1:18" s="1" customFormat="1" x14ac:dyDescent="0.25">
      <c r="A1925"/>
      <c r="B1925"/>
      <c r="C1925"/>
      <c r="D1925"/>
      <c r="E1925"/>
      <c r="F1925"/>
      <c r="G1925"/>
      <c r="H1925"/>
      <c r="I1925"/>
      <c r="J1925"/>
      <c r="K1925"/>
      <c r="L1925"/>
      <c r="M1925"/>
      <c r="N1925"/>
      <c r="O1925"/>
      <c r="P1925"/>
      <c r="Q1925"/>
      <c r="R1925"/>
    </row>
    <row r="1926" spans="1:18" s="1" customFormat="1" x14ac:dyDescent="0.25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</row>
    <row r="1927" spans="1:18" s="1" customFormat="1" x14ac:dyDescent="0.25">
      <c r="A1927"/>
      <c r="B1927"/>
      <c r="C1927"/>
      <c r="D1927"/>
      <c r="E1927"/>
      <c r="F1927"/>
      <c r="G1927"/>
      <c r="H1927"/>
      <c r="I1927"/>
      <c r="J1927"/>
      <c r="K1927"/>
      <c r="L1927"/>
      <c r="M1927"/>
      <c r="N1927"/>
      <c r="O1927"/>
      <c r="P1927"/>
      <c r="Q1927"/>
      <c r="R1927"/>
    </row>
    <row r="1928" spans="1:18" s="1" customFormat="1" x14ac:dyDescent="0.25">
      <c r="A1928"/>
      <c r="B1928"/>
      <c r="C1928"/>
      <c r="D1928"/>
      <c r="E1928"/>
      <c r="F1928"/>
      <c r="G1928"/>
      <c r="H1928"/>
      <c r="I1928"/>
      <c r="J1928"/>
      <c r="K1928"/>
      <c r="L1928"/>
      <c r="M1928"/>
      <c r="N1928"/>
      <c r="O1928"/>
      <c r="P1928"/>
      <c r="Q1928"/>
      <c r="R1928"/>
    </row>
    <row r="1929" spans="1:18" s="1" customFormat="1" x14ac:dyDescent="0.25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</row>
    <row r="1930" spans="1:18" s="1" customFormat="1" x14ac:dyDescent="0.25">
      <c r="A1930"/>
      <c r="B1930"/>
      <c r="C1930"/>
      <c r="D1930"/>
      <c r="E1930"/>
      <c r="F1930"/>
      <c r="G1930"/>
      <c r="H1930"/>
      <c r="I1930"/>
      <c r="J1930"/>
      <c r="K1930"/>
      <c r="L1930"/>
      <c r="M1930"/>
      <c r="N1930"/>
      <c r="O1930"/>
      <c r="P1930"/>
      <c r="Q1930"/>
      <c r="R1930"/>
    </row>
    <row r="1931" spans="1:18" s="1" customFormat="1" x14ac:dyDescent="0.25">
      <c r="A1931"/>
      <c r="B1931"/>
      <c r="C1931"/>
      <c r="D1931"/>
      <c r="E1931"/>
      <c r="F1931"/>
      <c r="G1931"/>
      <c r="H1931"/>
      <c r="I1931"/>
      <c r="J1931"/>
      <c r="K1931"/>
      <c r="L1931"/>
      <c r="M1931"/>
      <c r="N1931"/>
      <c r="O1931"/>
      <c r="P1931"/>
      <c r="Q1931"/>
      <c r="R1931"/>
    </row>
    <row r="1932" spans="1:18" s="1" customFormat="1" x14ac:dyDescent="0.25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</row>
    <row r="1933" spans="1:18" s="1" customFormat="1" x14ac:dyDescent="0.25">
      <c r="A1933"/>
      <c r="B1933"/>
      <c r="C1933"/>
      <c r="D1933"/>
      <c r="E1933"/>
      <c r="F1933"/>
      <c r="G1933"/>
      <c r="H1933"/>
      <c r="I1933"/>
      <c r="J1933"/>
      <c r="K1933"/>
      <c r="L1933"/>
      <c r="M1933"/>
      <c r="N1933"/>
      <c r="O1933"/>
      <c r="P1933"/>
      <c r="Q1933"/>
      <c r="R1933"/>
    </row>
    <row r="1934" spans="1:18" s="1" customFormat="1" x14ac:dyDescent="0.25">
      <c r="A1934"/>
      <c r="B1934"/>
      <c r="C1934"/>
      <c r="D1934"/>
      <c r="E1934"/>
      <c r="F1934"/>
      <c r="G1934"/>
      <c r="H1934"/>
      <c r="I1934"/>
      <c r="J1934"/>
      <c r="K1934"/>
      <c r="L1934"/>
      <c r="M1934"/>
      <c r="N1934"/>
      <c r="O1934"/>
      <c r="P1934"/>
      <c r="Q1934"/>
      <c r="R1934"/>
    </row>
    <row r="1935" spans="1:18" s="1" customFormat="1" x14ac:dyDescent="0.25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</row>
    <row r="1936" spans="1:18" s="1" customFormat="1" x14ac:dyDescent="0.25">
      <c r="A1936"/>
      <c r="B1936"/>
      <c r="C1936"/>
      <c r="D1936"/>
      <c r="E1936"/>
      <c r="F1936"/>
      <c r="G1936"/>
      <c r="H1936"/>
      <c r="I1936"/>
      <c r="J1936"/>
      <c r="K1936"/>
      <c r="L1936"/>
      <c r="M1936"/>
      <c r="N1936"/>
      <c r="O1936"/>
      <c r="P1936"/>
      <c r="Q1936"/>
      <c r="R1936"/>
    </row>
    <row r="1937" spans="1:18" s="1" customFormat="1" x14ac:dyDescent="0.25">
      <c r="A1937"/>
      <c r="B1937"/>
      <c r="C1937"/>
      <c r="D1937"/>
      <c r="E1937"/>
      <c r="F1937"/>
      <c r="G1937"/>
      <c r="H1937"/>
      <c r="I1937"/>
      <c r="J1937"/>
      <c r="K1937"/>
      <c r="L1937"/>
      <c r="M1937"/>
      <c r="N1937"/>
      <c r="O1937"/>
      <c r="P1937"/>
      <c r="Q1937"/>
      <c r="R1937"/>
    </row>
    <row r="1938" spans="1:18" s="1" customFormat="1" x14ac:dyDescent="0.25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</row>
    <row r="1939" spans="1:18" s="1" customFormat="1" x14ac:dyDescent="0.25">
      <c r="A1939"/>
      <c r="B1939"/>
      <c r="C1939"/>
      <c r="D1939"/>
      <c r="E1939"/>
      <c r="F1939"/>
      <c r="G1939"/>
      <c r="H1939"/>
      <c r="I1939"/>
      <c r="J1939"/>
      <c r="K1939"/>
      <c r="L1939"/>
      <c r="M1939"/>
      <c r="N1939"/>
      <c r="O1939"/>
      <c r="P1939"/>
      <c r="Q1939"/>
      <c r="R1939"/>
    </row>
    <row r="1940" spans="1:18" s="1" customFormat="1" x14ac:dyDescent="0.25">
      <c r="A1940"/>
      <c r="B1940"/>
      <c r="C1940"/>
      <c r="D1940"/>
      <c r="E1940"/>
      <c r="F1940"/>
      <c r="G1940"/>
      <c r="H1940"/>
      <c r="I1940"/>
      <c r="J1940"/>
      <c r="K1940"/>
      <c r="L1940"/>
      <c r="M1940"/>
      <c r="N1940"/>
      <c r="O1940"/>
      <c r="P1940"/>
      <c r="Q1940"/>
      <c r="R1940"/>
    </row>
    <row r="1941" spans="1:18" s="1" customFormat="1" x14ac:dyDescent="0.25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</row>
    <row r="1942" spans="1:18" s="1" customFormat="1" x14ac:dyDescent="0.25">
      <c r="A1942"/>
      <c r="B1942"/>
      <c r="C1942"/>
      <c r="D1942"/>
      <c r="E1942"/>
      <c r="F1942"/>
      <c r="G1942"/>
      <c r="H1942"/>
      <c r="I1942"/>
      <c r="J1942"/>
      <c r="K1942"/>
      <c r="L1942"/>
      <c r="M1942"/>
      <c r="N1942"/>
      <c r="O1942"/>
      <c r="P1942"/>
      <c r="Q1942"/>
      <c r="R1942"/>
    </row>
    <row r="1943" spans="1:18" s="1" customFormat="1" x14ac:dyDescent="0.25">
      <c r="A1943"/>
      <c r="B1943"/>
      <c r="C1943"/>
      <c r="D1943"/>
      <c r="E1943"/>
      <c r="F1943"/>
      <c r="G1943"/>
      <c r="H1943"/>
      <c r="I1943"/>
      <c r="J1943"/>
      <c r="K1943"/>
      <c r="L1943"/>
      <c r="M1943"/>
      <c r="N1943"/>
      <c r="O1943"/>
      <c r="P1943"/>
      <c r="Q1943"/>
      <c r="R1943"/>
    </row>
    <row r="1944" spans="1:18" s="1" customFormat="1" x14ac:dyDescent="0.25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</row>
    <row r="1945" spans="1:18" s="1" customFormat="1" x14ac:dyDescent="0.25">
      <c r="A1945"/>
      <c r="B1945"/>
      <c r="C1945"/>
      <c r="D1945"/>
      <c r="E1945"/>
      <c r="F1945"/>
      <c r="G1945"/>
      <c r="H1945"/>
      <c r="I1945"/>
      <c r="J1945"/>
      <c r="K1945"/>
      <c r="L1945"/>
      <c r="M1945"/>
      <c r="N1945"/>
      <c r="O1945"/>
      <c r="P1945"/>
      <c r="Q1945"/>
      <c r="R1945"/>
    </row>
    <row r="1946" spans="1:18" s="1" customFormat="1" x14ac:dyDescent="0.25">
      <c r="A1946"/>
      <c r="B1946"/>
      <c r="C1946"/>
      <c r="D1946"/>
      <c r="E1946"/>
      <c r="F1946"/>
      <c r="G1946"/>
      <c r="H1946"/>
      <c r="I1946"/>
      <c r="J1946"/>
      <c r="K1946"/>
      <c r="L1946"/>
      <c r="M1946"/>
      <c r="N1946"/>
      <c r="O1946"/>
      <c r="P1946"/>
      <c r="Q1946"/>
      <c r="R1946"/>
    </row>
    <row r="1947" spans="1:18" s="1" customFormat="1" x14ac:dyDescent="0.25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</row>
    <row r="1948" spans="1:18" s="1" customFormat="1" x14ac:dyDescent="0.25">
      <c r="A1948"/>
      <c r="B1948"/>
      <c r="C1948"/>
      <c r="D1948"/>
      <c r="E1948"/>
      <c r="F1948"/>
      <c r="G1948"/>
      <c r="H1948"/>
      <c r="I1948"/>
      <c r="J1948"/>
      <c r="K1948"/>
      <c r="L1948"/>
      <c r="M1948"/>
      <c r="N1948"/>
      <c r="O1948"/>
      <c r="P1948"/>
      <c r="Q1948"/>
      <c r="R1948"/>
    </row>
    <row r="1949" spans="1:18" s="1" customFormat="1" x14ac:dyDescent="0.25">
      <c r="A1949"/>
      <c r="B1949"/>
      <c r="C1949"/>
      <c r="D1949"/>
      <c r="E1949"/>
      <c r="F1949"/>
      <c r="G1949"/>
      <c r="H1949"/>
      <c r="I1949"/>
      <c r="J1949"/>
      <c r="K1949"/>
      <c r="L1949"/>
      <c r="M1949"/>
      <c r="N1949"/>
      <c r="O1949"/>
      <c r="P1949"/>
      <c r="Q1949"/>
      <c r="R1949"/>
    </row>
    <row r="1950" spans="1:18" s="1" customFormat="1" x14ac:dyDescent="0.25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</row>
    <row r="1951" spans="1:18" s="1" customFormat="1" x14ac:dyDescent="0.25">
      <c r="A1951"/>
      <c r="B1951"/>
      <c r="C1951"/>
      <c r="D1951"/>
      <c r="E1951"/>
      <c r="F1951"/>
      <c r="G1951"/>
      <c r="H1951"/>
      <c r="I1951"/>
      <c r="J1951"/>
      <c r="K1951"/>
      <c r="L1951"/>
      <c r="M1951"/>
      <c r="N1951"/>
      <c r="O1951"/>
      <c r="P1951"/>
      <c r="Q1951"/>
      <c r="R1951"/>
    </row>
    <row r="1952" spans="1:18" s="1" customFormat="1" x14ac:dyDescent="0.25">
      <c r="A1952"/>
      <c r="B1952"/>
      <c r="C1952"/>
      <c r="D1952"/>
      <c r="E1952"/>
      <c r="F1952"/>
      <c r="G1952"/>
      <c r="H1952"/>
      <c r="I1952"/>
      <c r="J1952"/>
      <c r="K1952"/>
      <c r="L1952"/>
      <c r="M1952"/>
      <c r="N1952"/>
      <c r="O1952"/>
      <c r="P1952"/>
      <c r="Q1952"/>
      <c r="R1952"/>
    </row>
    <row r="1953" spans="1:18" s="1" customFormat="1" x14ac:dyDescent="0.25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</row>
    <row r="1954" spans="1:18" s="1" customFormat="1" x14ac:dyDescent="0.25">
      <c r="A1954"/>
      <c r="B1954"/>
      <c r="C1954"/>
      <c r="D1954"/>
      <c r="E1954"/>
      <c r="F1954"/>
      <c r="G1954"/>
      <c r="H1954"/>
      <c r="I1954"/>
      <c r="J1954"/>
      <c r="K1954"/>
      <c r="L1954"/>
      <c r="M1954"/>
      <c r="N1954"/>
      <c r="O1954"/>
      <c r="P1954"/>
      <c r="Q1954"/>
      <c r="R1954"/>
    </row>
    <row r="1955" spans="1:18" s="1" customFormat="1" x14ac:dyDescent="0.25">
      <c r="A1955"/>
      <c r="B1955"/>
      <c r="C1955"/>
      <c r="D1955"/>
      <c r="E1955"/>
      <c r="F1955"/>
      <c r="G1955"/>
      <c r="H1955"/>
      <c r="I1955"/>
      <c r="J1955"/>
      <c r="K1955"/>
      <c r="L1955"/>
      <c r="M1955"/>
      <c r="N1955"/>
      <c r="O1955"/>
      <c r="P1955"/>
      <c r="Q1955"/>
      <c r="R1955"/>
    </row>
    <row r="1956" spans="1:18" s="1" customFormat="1" x14ac:dyDescent="0.25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</row>
    <row r="1957" spans="1:18" s="1" customFormat="1" x14ac:dyDescent="0.25">
      <c r="A1957"/>
      <c r="B1957"/>
      <c r="C1957"/>
      <c r="D1957"/>
      <c r="E1957"/>
      <c r="F1957"/>
      <c r="G1957"/>
      <c r="H1957"/>
      <c r="I1957"/>
      <c r="J1957"/>
      <c r="K1957"/>
      <c r="L1957"/>
      <c r="M1957"/>
      <c r="N1957"/>
      <c r="O1957"/>
      <c r="P1957"/>
      <c r="Q1957"/>
      <c r="R1957"/>
    </row>
    <row r="1958" spans="1:18" s="1" customFormat="1" x14ac:dyDescent="0.25">
      <c r="A1958"/>
      <c r="B1958"/>
      <c r="C1958"/>
      <c r="D1958"/>
      <c r="E1958"/>
      <c r="F1958"/>
      <c r="G1958"/>
      <c r="H1958"/>
      <c r="I1958"/>
      <c r="J1958"/>
      <c r="K1958"/>
      <c r="L1958"/>
      <c r="M1958"/>
      <c r="N1958"/>
      <c r="O1958"/>
      <c r="P1958"/>
      <c r="Q1958"/>
      <c r="R1958"/>
    </row>
    <row r="1959" spans="1:18" s="1" customFormat="1" x14ac:dyDescent="0.25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</row>
    <row r="1960" spans="1:18" s="1" customFormat="1" x14ac:dyDescent="0.25">
      <c r="A1960"/>
      <c r="B1960"/>
      <c r="C1960"/>
      <c r="D1960"/>
      <c r="E1960"/>
      <c r="F1960"/>
      <c r="G1960"/>
      <c r="H1960"/>
      <c r="I1960"/>
      <c r="J1960"/>
      <c r="K1960"/>
      <c r="L1960"/>
      <c r="M1960"/>
      <c r="N1960"/>
      <c r="O1960"/>
      <c r="P1960"/>
      <c r="Q1960"/>
      <c r="R1960"/>
    </row>
    <row r="1961" spans="1:18" s="1" customFormat="1" x14ac:dyDescent="0.25">
      <c r="A1961"/>
      <c r="B1961"/>
      <c r="C1961"/>
      <c r="D1961"/>
      <c r="E1961"/>
      <c r="F1961"/>
      <c r="G1961"/>
      <c r="H1961"/>
      <c r="I1961"/>
      <c r="J1961"/>
      <c r="K1961"/>
      <c r="L1961"/>
      <c r="M1961"/>
      <c r="N1961"/>
      <c r="O1961"/>
      <c r="P1961"/>
      <c r="Q1961"/>
      <c r="R1961"/>
    </row>
    <row r="1962" spans="1:18" s="1" customFormat="1" x14ac:dyDescent="0.25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</row>
    <row r="1963" spans="1:18" s="1" customFormat="1" x14ac:dyDescent="0.25">
      <c r="A1963"/>
      <c r="B1963"/>
      <c r="C1963"/>
      <c r="D1963"/>
      <c r="E1963"/>
      <c r="F1963"/>
      <c r="G1963"/>
      <c r="H1963"/>
      <c r="I1963"/>
      <c r="J1963"/>
      <c r="K1963"/>
      <c r="L1963"/>
      <c r="M1963"/>
      <c r="N1963"/>
      <c r="O1963"/>
      <c r="P1963"/>
      <c r="Q1963"/>
      <c r="R1963"/>
    </row>
    <row r="1964" spans="1:18" s="1" customFormat="1" x14ac:dyDescent="0.25">
      <c r="A1964"/>
      <c r="B1964"/>
      <c r="C1964"/>
      <c r="D1964"/>
      <c r="E1964"/>
      <c r="F1964"/>
      <c r="G1964"/>
      <c r="H1964"/>
      <c r="I1964"/>
      <c r="J1964"/>
      <c r="K1964"/>
      <c r="L1964"/>
      <c r="M1964"/>
      <c r="N1964"/>
      <c r="O1964"/>
      <c r="P1964"/>
      <c r="Q1964"/>
      <c r="R1964"/>
    </row>
    <row r="1965" spans="1:18" s="1" customFormat="1" x14ac:dyDescent="0.25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</row>
    <row r="1966" spans="1:18" s="1" customFormat="1" x14ac:dyDescent="0.25">
      <c r="A1966"/>
      <c r="B1966"/>
      <c r="C1966"/>
      <c r="D1966"/>
      <c r="E1966"/>
      <c r="F1966"/>
      <c r="G1966"/>
      <c r="H1966"/>
      <c r="I1966"/>
      <c r="J1966"/>
      <c r="K1966"/>
      <c r="L1966"/>
      <c r="M1966"/>
      <c r="N1966"/>
      <c r="O1966"/>
      <c r="P1966"/>
      <c r="Q1966"/>
      <c r="R1966"/>
    </row>
    <row r="1967" spans="1:18" s="1" customFormat="1" x14ac:dyDescent="0.25">
      <c r="A1967"/>
      <c r="B1967"/>
      <c r="C1967"/>
      <c r="D1967"/>
      <c r="E1967"/>
      <c r="F1967"/>
      <c r="G1967"/>
      <c r="H1967"/>
      <c r="I1967"/>
      <c r="J1967"/>
      <c r="K1967"/>
      <c r="L1967"/>
      <c r="M1967"/>
      <c r="N1967"/>
      <c r="O1967"/>
      <c r="P1967"/>
      <c r="Q1967"/>
      <c r="R1967"/>
    </row>
    <row r="1968" spans="1:18" s="1" customFormat="1" x14ac:dyDescent="0.25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</row>
    <row r="1969" spans="1:18" s="1" customFormat="1" x14ac:dyDescent="0.25">
      <c r="A1969"/>
      <c r="B1969"/>
      <c r="C1969"/>
      <c r="D1969"/>
      <c r="E1969"/>
      <c r="F1969"/>
      <c r="G1969"/>
      <c r="H1969"/>
      <c r="I1969"/>
      <c r="J1969"/>
      <c r="K1969"/>
      <c r="L1969"/>
      <c r="M1969"/>
      <c r="N1969"/>
      <c r="O1969"/>
      <c r="P1969"/>
      <c r="Q1969"/>
      <c r="R1969"/>
    </row>
    <row r="1970" spans="1:18" s="1" customFormat="1" x14ac:dyDescent="0.25">
      <c r="A1970"/>
      <c r="B1970"/>
      <c r="C1970"/>
      <c r="D1970"/>
      <c r="E1970"/>
      <c r="F1970"/>
      <c r="G1970"/>
      <c r="H1970"/>
      <c r="I1970"/>
      <c r="J1970"/>
      <c r="K1970"/>
      <c r="L1970"/>
      <c r="M1970"/>
      <c r="N1970"/>
      <c r="O1970"/>
      <c r="P1970"/>
      <c r="Q1970"/>
      <c r="R1970"/>
    </row>
    <row r="1971" spans="1:18" s="1" customFormat="1" x14ac:dyDescent="0.25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</row>
    <row r="1972" spans="1:18" s="1" customFormat="1" x14ac:dyDescent="0.25">
      <c r="A1972"/>
      <c r="B1972"/>
      <c r="C1972"/>
      <c r="D1972"/>
      <c r="E1972"/>
      <c r="F1972"/>
      <c r="G1972"/>
      <c r="H1972"/>
      <c r="I1972"/>
      <c r="J1972"/>
      <c r="K1972"/>
      <c r="L1972"/>
      <c r="M1972"/>
      <c r="N1972"/>
      <c r="O1972"/>
      <c r="P1972"/>
      <c r="Q1972"/>
      <c r="R1972"/>
    </row>
    <row r="1973" spans="1:18" s="1" customFormat="1" x14ac:dyDescent="0.25">
      <c r="A1973"/>
      <c r="B1973"/>
      <c r="C1973"/>
      <c r="D1973"/>
      <c r="E1973"/>
      <c r="F1973"/>
      <c r="G1973"/>
      <c r="H1973"/>
      <c r="I1973"/>
      <c r="J1973"/>
      <c r="K1973"/>
      <c r="L1973"/>
      <c r="M1973"/>
      <c r="N1973"/>
      <c r="O1973"/>
      <c r="P1973"/>
      <c r="Q1973"/>
      <c r="R1973"/>
    </row>
    <row r="1974" spans="1:18" s="1" customFormat="1" x14ac:dyDescent="0.25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</row>
    <row r="1975" spans="1:18" s="1" customFormat="1" x14ac:dyDescent="0.25">
      <c r="A1975"/>
      <c r="B1975"/>
      <c r="C1975"/>
      <c r="D1975"/>
      <c r="E1975"/>
      <c r="F1975"/>
      <c r="G1975"/>
      <c r="H1975"/>
      <c r="I1975"/>
      <c r="J1975"/>
      <c r="K1975"/>
      <c r="L1975"/>
      <c r="M1975"/>
      <c r="N1975"/>
      <c r="O1975"/>
      <c r="P1975"/>
      <c r="Q1975"/>
      <c r="R1975"/>
    </row>
    <row r="1976" spans="1:18" s="1" customFormat="1" x14ac:dyDescent="0.25">
      <c r="A1976"/>
      <c r="B1976"/>
      <c r="C1976"/>
      <c r="D1976"/>
      <c r="E1976"/>
      <c r="F1976"/>
      <c r="G1976"/>
      <c r="H1976"/>
      <c r="I1976"/>
      <c r="J1976"/>
      <c r="K1976"/>
      <c r="L1976"/>
      <c r="M1976"/>
      <c r="N1976"/>
      <c r="O1976"/>
      <c r="P1976"/>
      <c r="Q1976"/>
      <c r="R1976"/>
    </row>
    <row r="1977" spans="1:18" s="1" customFormat="1" x14ac:dyDescent="0.25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</row>
    <row r="1978" spans="1:18" s="1" customFormat="1" x14ac:dyDescent="0.25">
      <c r="A1978"/>
      <c r="B1978"/>
      <c r="C1978"/>
      <c r="D1978"/>
      <c r="E1978"/>
      <c r="F1978"/>
      <c r="G1978"/>
      <c r="H1978"/>
      <c r="I1978"/>
      <c r="J1978"/>
      <c r="K1978"/>
      <c r="L1978"/>
      <c r="M1978"/>
      <c r="N1978"/>
      <c r="O1978"/>
      <c r="P1978"/>
      <c r="Q1978"/>
      <c r="R1978"/>
    </row>
    <row r="1979" spans="1:18" s="1" customFormat="1" x14ac:dyDescent="0.25">
      <c r="A1979"/>
      <c r="B1979"/>
      <c r="C1979"/>
      <c r="D1979"/>
      <c r="E1979"/>
      <c r="F1979"/>
      <c r="G1979"/>
      <c r="H1979"/>
      <c r="I1979"/>
      <c r="J1979"/>
      <c r="K1979"/>
      <c r="L1979"/>
      <c r="M1979"/>
      <c r="N1979"/>
      <c r="O1979"/>
      <c r="P1979"/>
      <c r="Q1979"/>
      <c r="R1979"/>
    </row>
    <row r="1980" spans="1:18" s="1" customFormat="1" x14ac:dyDescent="0.25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</row>
    <row r="1981" spans="1:18" s="1" customFormat="1" x14ac:dyDescent="0.25">
      <c r="A1981"/>
      <c r="B1981"/>
      <c r="C1981"/>
      <c r="D1981"/>
      <c r="E1981"/>
      <c r="F1981"/>
      <c r="G1981"/>
      <c r="H1981"/>
      <c r="I1981"/>
      <c r="J1981"/>
      <c r="K1981"/>
      <c r="L1981"/>
      <c r="M1981"/>
      <c r="N1981"/>
      <c r="O1981"/>
      <c r="P1981"/>
      <c r="Q1981"/>
      <c r="R1981"/>
    </row>
    <row r="1982" spans="1:18" s="1" customFormat="1" x14ac:dyDescent="0.25">
      <c r="A1982"/>
      <c r="B1982"/>
      <c r="C1982"/>
      <c r="D1982"/>
      <c r="E1982"/>
      <c r="F1982"/>
      <c r="G1982"/>
      <c r="H1982"/>
      <c r="I1982"/>
      <c r="J1982"/>
      <c r="K1982"/>
      <c r="L1982"/>
      <c r="M1982"/>
      <c r="N1982"/>
      <c r="O1982"/>
      <c r="P1982"/>
      <c r="Q1982"/>
      <c r="R1982"/>
    </row>
    <row r="1983" spans="1:18" s="1" customFormat="1" x14ac:dyDescent="0.25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</row>
    <row r="1984" spans="1:18" s="1" customFormat="1" x14ac:dyDescent="0.25">
      <c r="A1984"/>
      <c r="B1984"/>
      <c r="C1984"/>
      <c r="D1984"/>
      <c r="E1984"/>
      <c r="F1984"/>
      <c r="G1984"/>
      <c r="H1984"/>
      <c r="I1984"/>
      <c r="J1984"/>
      <c r="K1984"/>
      <c r="L1984"/>
      <c r="M1984"/>
      <c r="N1984"/>
      <c r="O1984"/>
      <c r="P1984"/>
      <c r="Q1984"/>
      <c r="R1984"/>
    </row>
    <row r="1985" spans="1:18" s="1" customFormat="1" x14ac:dyDescent="0.25">
      <c r="A1985"/>
      <c r="B1985"/>
      <c r="C1985"/>
      <c r="D1985"/>
      <c r="E1985"/>
      <c r="F1985"/>
      <c r="G1985"/>
      <c r="H1985"/>
      <c r="I1985"/>
      <c r="J1985"/>
      <c r="K1985"/>
      <c r="L1985"/>
      <c r="M1985"/>
      <c r="N1985"/>
      <c r="O1985"/>
      <c r="P1985"/>
      <c r="Q1985"/>
      <c r="R1985"/>
    </row>
    <row r="1986" spans="1:18" s="1" customFormat="1" x14ac:dyDescent="0.25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</row>
    <row r="1987" spans="1:18" s="1" customFormat="1" x14ac:dyDescent="0.25">
      <c r="A1987"/>
      <c r="B1987"/>
      <c r="C1987"/>
      <c r="D1987"/>
      <c r="E1987"/>
      <c r="F1987"/>
      <c r="G1987"/>
      <c r="H1987"/>
      <c r="I1987"/>
      <c r="J1987"/>
      <c r="K1987"/>
      <c r="L1987"/>
      <c r="M1987"/>
      <c r="N1987"/>
      <c r="O1987"/>
      <c r="P1987"/>
      <c r="Q1987"/>
      <c r="R1987"/>
    </row>
    <row r="1988" spans="1:18" s="1" customFormat="1" x14ac:dyDescent="0.25">
      <c r="A1988"/>
      <c r="B1988"/>
      <c r="C1988"/>
      <c r="D1988"/>
      <c r="E1988"/>
      <c r="F1988"/>
      <c r="G1988"/>
      <c r="H1988"/>
      <c r="I1988"/>
      <c r="J1988"/>
      <c r="K1988"/>
      <c r="L1988"/>
      <c r="M1988"/>
      <c r="N1988"/>
      <c r="O1988"/>
      <c r="P1988"/>
      <c r="Q1988"/>
      <c r="R1988"/>
    </row>
    <row r="1989" spans="1:18" s="1" customFormat="1" x14ac:dyDescent="0.25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</row>
    <row r="1990" spans="1:18" s="1" customFormat="1" x14ac:dyDescent="0.25">
      <c r="A1990"/>
      <c r="B1990"/>
      <c r="C1990"/>
      <c r="D1990"/>
      <c r="E1990"/>
      <c r="F1990"/>
      <c r="G1990"/>
      <c r="H1990"/>
      <c r="I1990"/>
      <c r="J1990"/>
      <c r="K1990"/>
      <c r="L1990"/>
      <c r="M1990"/>
      <c r="N1990"/>
      <c r="O1990"/>
      <c r="P1990"/>
      <c r="Q1990"/>
      <c r="R1990"/>
    </row>
    <row r="1991" spans="1:18" s="1" customFormat="1" x14ac:dyDescent="0.25">
      <c r="A1991"/>
      <c r="B1991"/>
      <c r="C1991"/>
      <c r="D1991"/>
      <c r="E1991"/>
      <c r="F1991"/>
      <c r="G1991"/>
      <c r="H1991"/>
      <c r="I1991"/>
      <c r="J1991"/>
      <c r="K1991"/>
      <c r="L1991"/>
      <c r="M1991"/>
      <c r="N1991"/>
      <c r="O1991"/>
      <c r="P1991"/>
      <c r="Q1991"/>
      <c r="R1991"/>
    </row>
    <row r="1992" spans="1:18" s="1" customFormat="1" x14ac:dyDescent="0.25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</row>
    <row r="1993" spans="1:18" s="1" customFormat="1" x14ac:dyDescent="0.25">
      <c r="A1993"/>
      <c r="B1993"/>
      <c r="C1993"/>
      <c r="D1993"/>
      <c r="E1993"/>
      <c r="F1993"/>
      <c r="G1993"/>
      <c r="H1993"/>
      <c r="I1993"/>
      <c r="J1993"/>
      <c r="K1993"/>
      <c r="L1993"/>
      <c r="M1993"/>
      <c r="N1993"/>
      <c r="O1993"/>
      <c r="P1993"/>
      <c r="Q1993"/>
      <c r="R1993"/>
    </row>
    <row r="1994" spans="1:18" s="1" customFormat="1" x14ac:dyDescent="0.25">
      <c r="A1994"/>
      <c r="B1994"/>
      <c r="C1994"/>
      <c r="D1994"/>
      <c r="E1994"/>
      <c r="F1994"/>
      <c r="G1994"/>
      <c r="H1994"/>
      <c r="I1994"/>
      <c r="J1994"/>
      <c r="K1994"/>
      <c r="L1994"/>
      <c r="M1994"/>
      <c r="N1994"/>
      <c r="O1994"/>
      <c r="P1994"/>
      <c r="Q1994"/>
      <c r="R1994"/>
    </row>
    <row r="1995" spans="1:18" s="1" customFormat="1" x14ac:dyDescent="0.25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</row>
    <row r="1996" spans="1:18" s="1" customFormat="1" x14ac:dyDescent="0.25">
      <c r="A1996"/>
      <c r="B1996"/>
      <c r="C1996"/>
      <c r="D1996"/>
      <c r="E1996"/>
      <c r="F1996"/>
      <c r="G1996"/>
      <c r="H1996"/>
      <c r="I1996"/>
      <c r="J1996"/>
      <c r="K1996"/>
      <c r="L1996"/>
      <c r="M1996"/>
      <c r="N1996"/>
      <c r="O1996"/>
      <c r="P1996"/>
      <c r="Q1996"/>
      <c r="R1996"/>
    </row>
    <row r="1997" spans="1:18" s="1" customFormat="1" x14ac:dyDescent="0.25">
      <c r="A1997"/>
      <c r="B1997"/>
      <c r="C1997"/>
      <c r="D1997"/>
      <c r="E1997"/>
      <c r="F1997"/>
      <c r="G1997"/>
      <c r="H1997"/>
      <c r="I1997"/>
      <c r="J1997"/>
      <c r="K1997"/>
      <c r="L1997"/>
      <c r="M1997"/>
      <c r="N1997"/>
      <c r="O1997"/>
      <c r="P1997"/>
      <c r="Q1997"/>
      <c r="R1997"/>
    </row>
    <row r="1998" spans="1:18" s="1" customFormat="1" x14ac:dyDescent="0.25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</row>
    <row r="1999" spans="1:18" s="1" customFormat="1" x14ac:dyDescent="0.25">
      <c r="A1999"/>
      <c r="B1999"/>
      <c r="C1999"/>
      <c r="D1999"/>
      <c r="E1999"/>
      <c r="F1999"/>
      <c r="G1999"/>
      <c r="H1999"/>
      <c r="I1999"/>
      <c r="J1999"/>
      <c r="K1999"/>
      <c r="L1999"/>
      <c r="M1999"/>
      <c r="N1999"/>
      <c r="O1999"/>
      <c r="P1999"/>
      <c r="Q1999"/>
      <c r="R1999"/>
    </row>
    <row r="2000" spans="1:18" s="1" customFormat="1" x14ac:dyDescent="0.25">
      <c r="A2000"/>
      <c r="B2000"/>
      <c r="C2000"/>
      <c r="D2000"/>
      <c r="E2000"/>
      <c r="F2000"/>
      <c r="G2000"/>
      <c r="H2000"/>
      <c r="I2000"/>
      <c r="J2000"/>
      <c r="K2000"/>
      <c r="L2000"/>
      <c r="M2000"/>
      <c r="N2000"/>
      <c r="O2000"/>
      <c r="P2000"/>
      <c r="Q2000"/>
      <c r="R2000"/>
    </row>
    <row r="2001" spans="1:18" s="1" customFormat="1" x14ac:dyDescent="0.25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</row>
    <row r="2002" spans="1:18" s="1" customFormat="1" x14ac:dyDescent="0.25">
      <c r="A2002"/>
      <c r="B2002"/>
      <c r="C2002"/>
      <c r="D2002"/>
      <c r="E2002"/>
      <c r="F2002"/>
      <c r="G2002"/>
      <c r="H2002"/>
      <c r="I2002"/>
      <c r="J2002"/>
      <c r="K2002"/>
      <c r="L2002"/>
      <c r="M2002"/>
      <c r="N2002"/>
      <c r="O2002"/>
      <c r="P2002"/>
      <c r="Q2002"/>
      <c r="R2002"/>
    </row>
    <row r="2003" spans="1:18" s="1" customFormat="1" x14ac:dyDescent="0.25">
      <c r="A2003"/>
      <c r="B2003"/>
      <c r="C2003"/>
      <c r="D2003"/>
      <c r="E2003"/>
      <c r="F2003"/>
      <c r="G2003"/>
      <c r="H2003"/>
      <c r="I2003"/>
      <c r="J2003"/>
      <c r="K2003"/>
      <c r="L2003"/>
      <c r="M2003"/>
      <c r="N2003"/>
      <c r="O2003"/>
      <c r="P2003"/>
      <c r="Q2003"/>
      <c r="R2003"/>
    </row>
    <row r="2004" spans="1:18" s="1" customFormat="1" x14ac:dyDescent="0.25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</row>
    <row r="2005" spans="1:18" s="1" customFormat="1" x14ac:dyDescent="0.25">
      <c r="A2005"/>
      <c r="B2005"/>
      <c r="C2005"/>
      <c r="D2005"/>
      <c r="E2005"/>
      <c r="F2005"/>
      <c r="G2005"/>
      <c r="H2005"/>
      <c r="I2005"/>
      <c r="J2005"/>
      <c r="K2005"/>
      <c r="L2005"/>
      <c r="M2005"/>
      <c r="N2005"/>
      <c r="O2005"/>
      <c r="P2005"/>
      <c r="Q2005"/>
      <c r="R2005"/>
    </row>
    <row r="2006" spans="1:18" s="1" customFormat="1" x14ac:dyDescent="0.25">
      <c r="A2006"/>
      <c r="B2006"/>
      <c r="C2006"/>
      <c r="D2006"/>
      <c r="E2006"/>
      <c r="F2006"/>
      <c r="G2006"/>
      <c r="H2006"/>
      <c r="I2006"/>
      <c r="J2006"/>
      <c r="K2006"/>
      <c r="L2006"/>
      <c r="M2006"/>
      <c r="N2006"/>
      <c r="O2006"/>
      <c r="P2006"/>
      <c r="Q2006"/>
      <c r="R2006"/>
    </row>
    <row r="2007" spans="1:18" s="1" customFormat="1" x14ac:dyDescent="0.25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</row>
    <row r="2008" spans="1:18" s="1" customFormat="1" x14ac:dyDescent="0.25">
      <c r="A2008"/>
      <c r="B2008"/>
      <c r="C2008"/>
      <c r="D2008"/>
      <c r="E2008"/>
      <c r="F2008"/>
      <c r="G2008"/>
      <c r="H2008"/>
      <c r="I2008"/>
      <c r="J2008"/>
      <c r="K2008"/>
      <c r="L2008"/>
      <c r="M2008"/>
      <c r="N2008"/>
      <c r="O2008"/>
      <c r="P2008"/>
      <c r="Q2008"/>
      <c r="R2008"/>
    </row>
    <row r="2009" spans="1:18" s="1" customFormat="1" x14ac:dyDescent="0.25">
      <c r="A2009"/>
      <c r="B2009"/>
      <c r="C2009"/>
      <c r="D2009"/>
      <c r="E2009"/>
      <c r="F2009"/>
      <c r="G2009"/>
      <c r="H2009"/>
      <c r="I2009"/>
      <c r="J2009"/>
      <c r="K2009"/>
      <c r="L2009"/>
      <c r="M2009"/>
      <c r="N2009"/>
      <c r="O2009"/>
      <c r="P2009"/>
      <c r="Q2009"/>
      <c r="R2009"/>
    </row>
    <row r="2010" spans="1:18" s="1" customFormat="1" x14ac:dyDescent="0.25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</row>
    <row r="2011" spans="1:18" s="1" customFormat="1" x14ac:dyDescent="0.25">
      <c r="A2011"/>
      <c r="B2011"/>
      <c r="C2011"/>
      <c r="D2011"/>
      <c r="E2011"/>
      <c r="F2011"/>
      <c r="G2011"/>
      <c r="H2011"/>
      <c r="I2011"/>
      <c r="J2011"/>
      <c r="K2011"/>
      <c r="L2011"/>
      <c r="M2011"/>
      <c r="N2011"/>
      <c r="O2011"/>
      <c r="P2011"/>
      <c r="Q2011"/>
      <c r="R2011"/>
    </row>
    <row r="2012" spans="1:18" s="1" customFormat="1" x14ac:dyDescent="0.25">
      <c r="A2012"/>
      <c r="B2012"/>
      <c r="C2012"/>
      <c r="D2012"/>
      <c r="E2012"/>
      <c r="F2012"/>
      <c r="G2012"/>
      <c r="H2012"/>
      <c r="I2012"/>
      <c r="J2012"/>
      <c r="K2012"/>
      <c r="L2012"/>
      <c r="M2012"/>
      <c r="N2012"/>
      <c r="O2012"/>
      <c r="P2012"/>
      <c r="Q2012"/>
      <c r="R2012"/>
    </row>
    <row r="2013" spans="1:18" s="1" customFormat="1" x14ac:dyDescent="0.25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</row>
    <row r="2014" spans="1:18" s="1" customFormat="1" x14ac:dyDescent="0.25">
      <c r="A2014"/>
      <c r="B2014"/>
      <c r="C2014"/>
      <c r="D2014"/>
      <c r="E2014"/>
      <c r="F2014"/>
      <c r="G2014"/>
      <c r="H2014"/>
      <c r="I2014"/>
      <c r="J2014"/>
      <c r="K2014"/>
      <c r="L2014"/>
      <c r="M2014"/>
      <c r="N2014"/>
      <c r="O2014"/>
      <c r="P2014"/>
      <c r="Q2014"/>
      <c r="R2014"/>
    </row>
    <row r="2015" spans="1:18" s="1" customFormat="1" x14ac:dyDescent="0.25">
      <c r="A2015"/>
      <c r="B2015"/>
      <c r="C2015"/>
      <c r="D2015"/>
      <c r="E2015"/>
      <c r="F2015"/>
      <c r="G2015"/>
      <c r="H2015"/>
      <c r="I2015"/>
      <c r="J2015"/>
      <c r="K2015"/>
      <c r="L2015"/>
      <c r="M2015"/>
      <c r="N2015"/>
      <c r="O2015"/>
      <c r="P2015"/>
      <c r="Q2015"/>
      <c r="R2015"/>
    </row>
    <row r="2016" spans="1:18" s="1" customFormat="1" x14ac:dyDescent="0.25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</row>
    <row r="2017" spans="1:18" s="1" customFormat="1" x14ac:dyDescent="0.25">
      <c r="A2017"/>
      <c r="B2017"/>
      <c r="C2017"/>
      <c r="D2017"/>
      <c r="E2017"/>
      <c r="F2017"/>
      <c r="G2017"/>
      <c r="H2017"/>
      <c r="I2017"/>
      <c r="J2017"/>
      <c r="K2017"/>
      <c r="L2017"/>
      <c r="M2017"/>
      <c r="N2017"/>
      <c r="O2017"/>
      <c r="P2017"/>
      <c r="Q2017"/>
      <c r="R2017"/>
    </row>
    <row r="2018" spans="1:18" s="1" customFormat="1" x14ac:dyDescent="0.25">
      <c r="A2018"/>
      <c r="B2018"/>
      <c r="C2018"/>
      <c r="D2018"/>
      <c r="E2018"/>
      <c r="F2018"/>
      <c r="G2018"/>
      <c r="H2018"/>
      <c r="I2018"/>
      <c r="J2018"/>
      <c r="K2018"/>
      <c r="L2018"/>
      <c r="M2018"/>
      <c r="N2018"/>
      <c r="O2018"/>
      <c r="P2018"/>
      <c r="Q2018"/>
      <c r="R2018"/>
    </row>
    <row r="2019" spans="1:18" s="1" customFormat="1" x14ac:dyDescent="0.25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</row>
    <row r="2020" spans="1:18" s="1" customFormat="1" x14ac:dyDescent="0.25">
      <c r="A2020"/>
      <c r="B2020"/>
      <c r="C2020"/>
      <c r="D2020"/>
      <c r="E2020"/>
      <c r="F2020"/>
      <c r="G2020"/>
      <c r="H2020"/>
      <c r="I2020"/>
      <c r="J2020"/>
      <c r="K2020"/>
      <c r="L2020"/>
      <c r="M2020"/>
      <c r="N2020"/>
      <c r="O2020"/>
      <c r="P2020"/>
      <c r="Q2020"/>
      <c r="R2020"/>
    </row>
    <row r="2021" spans="1:18" s="1" customFormat="1" x14ac:dyDescent="0.25">
      <c r="A2021"/>
      <c r="B2021"/>
      <c r="C2021"/>
      <c r="D2021"/>
      <c r="E2021"/>
      <c r="F2021"/>
      <c r="G2021"/>
      <c r="H2021"/>
      <c r="I2021"/>
      <c r="J2021"/>
      <c r="K2021"/>
      <c r="L2021"/>
      <c r="M2021"/>
      <c r="N2021"/>
      <c r="O2021"/>
      <c r="P2021"/>
      <c r="Q2021"/>
      <c r="R2021"/>
    </row>
    <row r="2022" spans="1:18" s="1" customFormat="1" x14ac:dyDescent="0.25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</row>
    <row r="2023" spans="1:18" s="1" customFormat="1" x14ac:dyDescent="0.25">
      <c r="A2023"/>
      <c r="B2023"/>
      <c r="C2023"/>
      <c r="D2023"/>
      <c r="E2023"/>
      <c r="F2023"/>
      <c r="G2023"/>
      <c r="H2023"/>
      <c r="I2023"/>
      <c r="J2023"/>
      <c r="K2023"/>
      <c r="L2023"/>
      <c r="M2023"/>
      <c r="N2023"/>
      <c r="O2023"/>
      <c r="P2023"/>
      <c r="Q2023"/>
      <c r="R2023"/>
    </row>
    <row r="2024" spans="1:18" s="1" customFormat="1" x14ac:dyDescent="0.25">
      <c r="A2024"/>
      <c r="B2024"/>
      <c r="C2024"/>
      <c r="D2024"/>
      <c r="E2024"/>
      <c r="F2024"/>
      <c r="G2024"/>
      <c r="H2024"/>
      <c r="I2024"/>
      <c r="J2024"/>
      <c r="K2024"/>
      <c r="L2024"/>
      <c r="M2024"/>
      <c r="N2024"/>
      <c r="O2024"/>
      <c r="P2024"/>
      <c r="Q2024"/>
      <c r="R2024"/>
    </row>
    <row r="2025" spans="1:18" s="1" customFormat="1" x14ac:dyDescent="0.25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</row>
    <row r="2026" spans="1:18" s="1" customFormat="1" x14ac:dyDescent="0.25">
      <c r="A2026"/>
      <c r="B2026"/>
      <c r="C2026"/>
      <c r="D2026"/>
      <c r="E2026"/>
      <c r="F2026"/>
      <c r="G2026"/>
      <c r="H2026"/>
      <c r="I2026"/>
      <c r="J2026"/>
      <c r="K2026"/>
      <c r="L2026"/>
      <c r="M2026"/>
      <c r="N2026"/>
      <c r="O2026"/>
      <c r="P2026"/>
      <c r="Q2026"/>
      <c r="R2026"/>
    </row>
    <row r="2027" spans="1:18" s="1" customFormat="1" x14ac:dyDescent="0.25">
      <c r="A2027"/>
      <c r="B2027"/>
      <c r="C2027"/>
      <c r="D2027"/>
      <c r="E2027"/>
      <c r="F2027"/>
      <c r="G2027"/>
      <c r="H2027"/>
      <c r="I2027"/>
      <c r="J2027"/>
      <c r="K2027"/>
      <c r="L2027"/>
      <c r="M2027"/>
      <c r="N2027"/>
      <c r="O2027"/>
      <c r="P2027"/>
      <c r="Q2027"/>
      <c r="R2027"/>
    </row>
    <row r="2028" spans="1:18" s="1" customFormat="1" x14ac:dyDescent="0.25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</row>
    <row r="2029" spans="1:18" s="1" customFormat="1" x14ac:dyDescent="0.25">
      <c r="A2029"/>
      <c r="B2029"/>
      <c r="C2029"/>
      <c r="D2029"/>
      <c r="E2029"/>
      <c r="F2029"/>
      <c r="G2029"/>
      <c r="H2029"/>
      <c r="I2029"/>
      <c r="J2029"/>
      <c r="K2029"/>
      <c r="L2029"/>
      <c r="M2029"/>
      <c r="N2029"/>
      <c r="O2029"/>
      <c r="P2029"/>
      <c r="Q2029"/>
      <c r="R2029"/>
    </row>
    <row r="2030" spans="1:18" s="1" customFormat="1" x14ac:dyDescent="0.25">
      <c r="A2030"/>
      <c r="B2030"/>
      <c r="C2030"/>
      <c r="D2030"/>
      <c r="E2030"/>
      <c r="F2030"/>
      <c r="G2030"/>
      <c r="H2030"/>
      <c r="I2030"/>
      <c r="J2030"/>
      <c r="K2030"/>
      <c r="L2030"/>
      <c r="M2030"/>
      <c r="N2030"/>
      <c r="O2030"/>
      <c r="P2030"/>
      <c r="Q2030"/>
      <c r="R2030"/>
    </row>
    <row r="2031" spans="1:18" s="1" customFormat="1" x14ac:dyDescent="0.25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</row>
    <row r="2032" spans="1:18" s="1" customFormat="1" x14ac:dyDescent="0.25">
      <c r="A2032"/>
      <c r="B2032"/>
      <c r="C2032"/>
      <c r="D2032"/>
      <c r="E2032"/>
      <c r="F2032"/>
      <c r="G2032"/>
      <c r="H2032"/>
      <c r="I2032"/>
      <c r="J2032"/>
      <c r="K2032"/>
      <c r="L2032"/>
      <c r="M2032"/>
      <c r="N2032"/>
      <c r="O2032"/>
      <c r="P2032"/>
      <c r="Q2032"/>
      <c r="R2032"/>
    </row>
    <row r="2033" spans="1:18" s="1" customFormat="1" x14ac:dyDescent="0.25">
      <c r="A2033"/>
      <c r="B2033"/>
      <c r="C2033"/>
      <c r="D2033"/>
      <c r="E2033"/>
      <c r="F2033"/>
      <c r="G2033"/>
      <c r="H2033"/>
      <c r="I2033"/>
      <c r="J2033"/>
      <c r="K2033"/>
      <c r="L2033"/>
      <c r="M2033"/>
      <c r="N2033"/>
      <c r="O2033"/>
      <c r="P2033"/>
      <c r="Q2033"/>
      <c r="R2033"/>
    </row>
    <row r="2034" spans="1:18" s="1" customFormat="1" x14ac:dyDescent="0.25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</row>
    <row r="2035" spans="1:18" s="1" customFormat="1" x14ac:dyDescent="0.25">
      <c r="A2035"/>
      <c r="B2035"/>
      <c r="C2035"/>
      <c r="D2035"/>
      <c r="E2035"/>
      <c r="F2035"/>
      <c r="G2035"/>
      <c r="H2035"/>
      <c r="I2035"/>
      <c r="J2035"/>
      <c r="K2035"/>
      <c r="L2035"/>
      <c r="M2035"/>
      <c r="N2035"/>
      <c r="O2035"/>
      <c r="P2035"/>
      <c r="Q2035"/>
      <c r="R2035"/>
    </row>
    <row r="2036" spans="1:18" s="1" customFormat="1" x14ac:dyDescent="0.25">
      <c r="A2036"/>
      <c r="B2036"/>
      <c r="C2036"/>
      <c r="D2036"/>
      <c r="E2036"/>
      <c r="F2036"/>
      <c r="G2036"/>
      <c r="H2036"/>
      <c r="I2036"/>
      <c r="J2036"/>
      <c r="K2036"/>
      <c r="L2036"/>
      <c r="M2036"/>
      <c r="N2036"/>
      <c r="O2036"/>
      <c r="P2036"/>
      <c r="Q2036"/>
      <c r="R2036"/>
    </row>
    <row r="2037" spans="1:18" s="1" customFormat="1" x14ac:dyDescent="0.25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</row>
    <row r="2038" spans="1:18" s="1" customFormat="1" x14ac:dyDescent="0.25">
      <c r="A2038"/>
      <c r="B2038"/>
      <c r="C2038"/>
      <c r="D2038"/>
      <c r="E2038"/>
      <c r="F2038"/>
      <c r="G2038"/>
      <c r="H2038"/>
      <c r="I2038"/>
      <c r="J2038"/>
      <c r="K2038"/>
      <c r="L2038"/>
      <c r="M2038"/>
      <c r="N2038"/>
      <c r="O2038"/>
      <c r="P2038"/>
      <c r="Q2038"/>
      <c r="R2038"/>
    </row>
    <row r="2039" spans="1:18" s="1" customFormat="1" x14ac:dyDescent="0.25">
      <c r="A2039"/>
      <c r="B2039"/>
      <c r="C2039"/>
      <c r="D2039"/>
      <c r="E2039"/>
      <c r="F2039"/>
      <c r="G2039"/>
      <c r="H2039"/>
      <c r="I2039"/>
      <c r="J2039"/>
      <c r="K2039"/>
      <c r="L2039"/>
      <c r="M2039"/>
      <c r="N2039"/>
      <c r="O2039"/>
      <c r="P2039"/>
      <c r="Q2039"/>
      <c r="R2039"/>
    </row>
    <row r="2040" spans="1:18" s="1" customFormat="1" x14ac:dyDescent="0.25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</row>
    <row r="2041" spans="1:18" s="1" customFormat="1" x14ac:dyDescent="0.25">
      <c r="A2041"/>
      <c r="B2041"/>
      <c r="C2041"/>
      <c r="D2041"/>
      <c r="E2041"/>
      <c r="F2041"/>
      <c r="G2041"/>
      <c r="H2041"/>
      <c r="I2041"/>
      <c r="J2041"/>
      <c r="K2041"/>
      <c r="L2041"/>
      <c r="M2041"/>
      <c r="N2041"/>
      <c r="O2041"/>
      <c r="P2041"/>
      <c r="Q2041"/>
      <c r="R2041"/>
    </row>
    <row r="2042" spans="1:18" s="1" customFormat="1" x14ac:dyDescent="0.25">
      <c r="A2042"/>
      <c r="B2042"/>
      <c r="C2042"/>
      <c r="D2042"/>
      <c r="E2042"/>
      <c r="F2042"/>
      <c r="G2042"/>
      <c r="H2042"/>
      <c r="I2042"/>
      <c r="J2042"/>
      <c r="K2042"/>
      <c r="L2042"/>
      <c r="M2042"/>
      <c r="N2042"/>
      <c r="O2042"/>
      <c r="P2042"/>
      <c r="Q2042"/>
      <c r="R2042"/>
    </row>
    <row r="2043" spans="1:18" s="1" customFormat="1" x14ac:dyDescent="0.25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</row>
    <row r="2044" spans="1:18" s="1" customFormat="1" x14ac:dyDescent="0.25">
      <c r="A2044"/>
      <c r="B2044"/>
      <c r="C2044"/>
      <c r="D2044"/>
      <c r="E2044"/>
      <c r="F2044"/>
      <c r="G2044"/>
      <c r="H2044"/>
      <c r="I2044"/>
      <c r="J2044"/>
      <c r="K2044"/>
      <c r="L2044"/>
      <c r="M2044"/>
      <c r="N2044"/>
      <c r="O2044"/>
      <c r="P2044"/>
      <c r="Q2044"/>
      <c r="R2044"/>
    </row>
    <row r="2045" spans="1:18" s="1" customFormat="1" x14ac:dyDescent="0.25">
      <c r="A2045"/>
      <c r="B2045"/>
      <c r="C2045"/>
      <c r="D2045"/>
      <c r="E2045"/>
      <c r="F2045"/>
      <c r="G2045"/>
      <c r="H2045"/>
      <c r="I2045"/>
      <c r="J2045"/>
      <c r="K2045"/>
      <c r="L2045"/>
      <c r="M2045"/>
      <c r="N2045"/>
      <c r="O2045"/>
      <c r="P2045"/>
      <c r="Q2045"/>
      <c r="R2045"/>
    </row>
    <row r="2046" spans="1:18" s="1" customFormat="1" x14ac:dyDescent="0.25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</row>
    <row r="2047" spans="1:18" s="1" customFormat="1" x14ac:dyDescent="0.25">
      <c r="A2047"/>
      <c r="B2047"/>
      <c r="C2047"/>
      <c r="D2047"/>
      <c r="E2047"/>
      <c r="F2047"/>
      <c r="G2047"/>
      <c r="H2047"/>
      <c r="I2047"/>
      <c r="J2047"/>
      <c r="K2047"/>
      <c r="L2047"/>
      <c r="M2047"/>
      <c r="N2047"/>
      <c r="O2047"/>
      <c r="P2047"/>
      <c r="Q2047"/>
      <c r="R2047"/>
    </row>
    <row r="2048" spans="1:18" s="1" customFormat="1" x14ac:dyDescent="0.25">
      <c r="A2048"/>
      <c r="B2048"/>
      <c r="C2048"/>
      <c r="D2048"/>
      <c r="E2048"/>
      <c r="F2048"/>
      <c r="G2048"/>
      <c r="H2048"/>
      <c r="I2048"/>
      <c r="J2048"/>
      <c r="K2048"/>
      <c r="L2048"/>
      <c r="M2048"/>
      <c r="N2048"/>
      <c r="O2048"/>
      <c r="P2048"/>
      <c r="Q2048"/>
      <c r="R2048"/>
    </row>
    <row r="2049" spans="1:18" s="1" customFormat="1" x14ac:dyDescent="0.25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</row>
    <row r="2050" spans="1:18" s="1" customFormat="1" x14ac:dyDescent="0.25">
      <c r="A2050"/>
      <c r="B2050"/>
      <c r="C2050"/>
      <c r="D2050"/>
      <c r="E2050"/>
      <c r="F2050"/>
      <c r="G2050"/>
      <c r="H2050"/>
      <c r="I2050"/>
      <c r="J2050"/>
      <c r="K2050"/>
      <c r="L2050"/>
      <c r="M2050"/>
      <c r="N2050"/>
      <c r="O2050"/>
      <c r="P2050"/>
      <c r="Q2050"/>
      <c r="R2050"/>
    </row>
    <row r="2051" spans="1:18" s="1" customFormat="1" x14ac:dyDescent="0.25">
      <c r="A2051"/>
      <c r="B2051"/>
      <c r="C2051"/>
      <c r="D2051"/>
      <c r="E2051"/>
      <c r="F2051"/>
      <c r="G2051"/>
      <c r="H2051"/>
      <c r="I2051"/>
      <c r="J2051"/>
      <c r="K2051"/>
      <c r="L2051"/>
      <c r="M2051"/>
      <c r="N2051"/>
      <c r="O2051"/>
      <c r="P2051"/>
      <c r="Q2051"/>
      <c r="R2051"/>
    </row>
    <row r="2052" spans="1:18" s="1" customFormat="1" x14ac:dyDescent="0.25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</row>
    <row r="2053" spans="1:18" s="1" customFormat="1" x14ac:dyDescent="0.25">
      <c r="A2053"/>
      <c r="B2053"/>
      <c r="C2053"/>
      <c r="D2053"/>
      <c r="E2053"/>
      <c r="F2053"/>
      <c r="G2053"/>
      <c r="H2053"/>
      <c r="I2053"/>
      <c r="J2053"/>
      <c r="K2053"/>
      <c r="L2053"/>
      <c r="M2053"/>
      <c r="N2053"/>
      <c r="O2053"/>
      <c r="P2053"/>
      <c r="Q2053"/>
      <c r="R2053"/>
    </row>
    <row r="2054" spans="1:18" s="1" customFormat="1" x14ac:dyDescent="0.25">
      <c r="A2054"/>
      <c r="B2054"/>
      <c r="C2054"/>
      <c r="D2054"/>
      <c r="E2054"/>
      <c r="F2054"/>
      <c r="G2054"/>
      <c r="H2054"/>
      <c r="I2054"/>
      <c r="J2054"/>
      <c r="K2054"/>
      <c r="L2054"/>
      <c r="M2054"/>
      <c r="N2054"/>
      <c r="O2054"/>
      <c r="P2054"/>
      <c r="Q2054"/>
      <c r="R2054"/>
    </row>
    <row r="2055" spans="1:18" s="1" customFormat="1" x14ac:dyDescent="0.25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</row>
    <row r="2056" spans="1:18" s="1" customFormat="1" x14ac:dyDescent="0.25">
      <c r="A2056"/>
      <c r="B2056"/>
      <c r="C2056"/>
      <c r="D2056"/>
      <c r="E2056"/>
      <c r="F2056"/>
      <c r="G2056"/>
      <c r="H2056"/>
      <c r="I2056"/>
      <c r="J2056"/>
      <c r="K2056"/>
      <c r="L2056"/>
      <c r="M2056"/>
      <c r="N2056"/>
      <c r="O2056"/>
      <c r="P2056"/>
      <c r="Q2056"/>
      <c r="R2056"/>
    </row>
    <row r="2057" spans="1:18" s="1" customFormat="1" x14ac:dyDescent="0.25">
      <c r="A2057"/>
      <c r="B2057"/>
      <c r="C2057"/>
      <c r="D2057"/>
      <c r="E2057"/>
      <c r="F2057"/>
      <c r="G2057"/>
      <c r="H2057"/>
      <c r="I2057"/>
      <c r="J2057"/>
      <c r="K2057"/>
      <c r="L2057"/>
      <c r="M2057"/>
      <c r="N2057"/>
      <c r="O2057"/>
      <c r="P2057"/>
      <c r="Q2057"/>
      <c r="R2057"/>
    </row>
    <row r="2058" spans="1:18" s="1" customFormat="1" x14ac:dyDescent="0.25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</row>
    <row r="2059" spans="1:18" s="1" customFormat="1" x14ac:dyDescent="0.25">
      <c r="A2059"/>
      <c r="B2059"/>
      <c r="C2059"/>
      <c r="D2059"/>
      <c r="E2059"/>
      <c r="F2059"/>
      <c r="G2059"/>
      <c r="H2059"/>
      <c r="I2059"/>
      <c r="J2059"/>
      <c r="K2059"/>
      <c r="L2059"/>
      <c r="M2059"/>
      <c r="N2059"/>
      <c r="O2059"/>
      <c r="P2059"/>
      <c r="Q2059"/>
      <c r="R2059"/>
    </row>
    <row r="2060" spans="1:18" s="1" customFormat="1" x14ac:dyDescent="0.25">
      <c r="A2060"/>
      <c r="B2060"/>
      <c r="C2060"/>
      <c r="D2060"/>
      <c r="E2060"/>
      <c r="F2060"/>
      <c r="G2060"/>
      <c r="H2060"/>
      <c r="I2060"/>
      <c r="J2060"/>
      <c r="K2060"/>
      <c r="L2060"/>
      <c r="M2060"/>
      <c r="N2060"/>
      <c r="O2060"/>
      <c r="P2060"/>
      <c r="Q2060"/>
      <c r="R2060"/>
    </row>
    <row r="2061" spans="1:18" s="1" customFormat="1" x14ac:dyDescent="0.25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</row>
    <row r="2062" spans="1:18" s="1" customFormat="1" x14ac:dyDescent="0.25">
      <c r="A2062"/>
      <c r="B2062"/>
      <c r="C2062"/>
      <c r="D2062"/>
      <c r="E2062"/>
      <c r="F2062"/>
      <c r="G2062"/>
      <c r="H2062"/>
      <c r="I2062"/>
      <c r="J2062"/>
      <c r="K2062"/>
      <c r="L2062"/>
      <c r="M2062"/>
      <c r="N2062"/>
      <c r="O2062"/>
      <c r="P2062"/>
      <c r="Q2062"/>
      <c r="R2062"/>
    </row>
    <row r="2063" spans="1:18" s="1" customFormat="1" x14ac:dyDescent="0.25">
      <c r="A2063"/>
      <c r="B2063"/>
      <c r="C2063"/>
      <c r="D2063"/>
      <c r="E2063"/>
      <c r="F2063"/>
      <c r="G2063"/>
      <c r="H2063"/>
      <c r="I2063"/>
      <c r="J2063"/>
      <c r="K2063"/>
      <c r="L2063"/>
      <c r="M2063"/>
      <c r="N2063"/>
      <c r="O2063"/>
      <c r="P2063"/>
      <c r="Q2063"/>
      <c r="R2063"/>
    </row>
    <row r="2064" spans="1:18" s="1" customFormat="1" x14ac:dyDescent="0.25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</row>
    <row r="2065" spans="1:18" s="1" customFormat="1" x14ac:dyDescent="0.25">
      <c r="A2065"/>
      <c r="B2065"/>
      <c r="C2065"/>
      <c r="D2065"/>
      <c r="E2065"/>
      <c r="F2065"/>
      <c r="G2065"/>
      <c r="H2065"/>
      <c r="I2065"/>
      <c r="J2065"/>
      <c r="K2065"/>
      <c r="L2065"/>
      <c r="M2065"/>
      <c r="N2065"/>
      <c r="O2065"/>
      <c r="P2065"/>
      <c r="Q2065"/>
      <c r="R2065"/>
    </row>
    <row r="2066" spans="1:18" s="1" customFormat="1" x14ac:dyDescent="0.25">
      <c r="A2066"/>
      <c r="B2066"/>
      <c r="C2066"/>
      <c r="D2066"/>
      <c r="E2066"/>
      <c r="F2066"/>
      <c r="G2066"/>
      <c r="H2066"/>
      <c r="I2066"/>
      <c r="J2066"/>
      <c r="K2066"/>
      <c r="L2066"/>
      <c r="M2066"/>
      <c r="N2066"/>
      <c r="O2066"/>
      <c r="P2066"/>
      <c r="Q2066"/>
      <c r="R2066"/>
    </row>
    <row r="2067" spans="1:18" s="1" customFormat="1" x14ac:dyDescent="0.25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</row>
    <row r="2068" spans="1:18" s="1" customFormat="1" x14ac:dyDescent="0.25">
      <c r="A2068"/>
      <c r="B2068"/>
      <c r="C2068"/>
      <c r="D2068"/>
      <c r="E2068"/>
      <c r="F2068"/>
      <c r="G2068"/>
      <c r="H2068"/>
      <c r="I2068"/>
      <c r="J2068"/>
      <c r="K2068"/>
      <c r="L2068"/>
      <c r="M2068"/>
      <c r="N2068"/>
      <c r="O2068"/>
      <c r="P2068"/>
      <c r="Q2068"/>
      <c r="R2068"/>
    </row>
    <row r="2069" spans="1:18" s="1" customFormat="1" x14ac:dyDescent="0.25">
      <c r="A2069"/>
      <c r="B2069"/>
      <c r="C2069"/>
      <c r="D2069"/>
      <c r="E2069"/>
      <c r="F2069"/>
      <c r="G2069"/>
      <c r="H2069"/>
      <c r="I2069"/>
      <c r="J2069"/>
      <c r="K2069"/>
      <c r="L2069"/>
      <c r="M2069"/>
      <c r="N2069"/>
      <c r="O2069"/>
      <c r="P2069"/>
      <c r="Q2069"/>
      <c r="R2069"/>
    </row>
    <row r="2070" spans="1:18" s="1" customFormat="1" x14ac:dyDescent="0.25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</row>
    <row r="2071" spans="1:18" s="1" customFormat="1" x14ac:dyDescent="0.25">
      <c r="A2071"/>
      <c r="B2071"/>
      <c r="C2071"/>
      <c r="D2071"/>
      <c r="E2071"/>
      <c r="F2071"/>
      <c r="G2071"/>
      <c r="H2071"/>
      <c r="I2071"/>
      <c r="J2071"/>
      <c r="K2071"/>
      <c r="L2071"/>
      <c r="M2071"/>
      <c r="N2071"/>
      <c r="O2071"/>
      <c r="P2071"/>
      <c r="Q2071"/>
      <c r="R2071"/>
    </row>
    <row r="2072" spans="1:18" s="1" customFormat="1" x14ac:dyDescent="0.25">
      <c r="A2072"/>
      <c r="B2072"/>
      <c r="C2072"/>
      <c r="D2072"/>
      <c r="E2072"/>
      <c r="F2072"/>
      <c r="G2072"/>
      <c r="H2072"/>
      <c r="I2072"/>
      <c r="J2072"/>
      <c r="K2072"/>
      <c r="L2072"/>
      <c r="M2072"/>
      <c r="N2072"/>
      <c r="O2072"/>
      <c r="P2072"/>
      <c r="Q2072"/>
      <c r="R2072"/>
    </row>
    <row r="2073" spans="1:18" s="1" customFormat="1" x14ac:dyDescent="0.25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</row>
    <row r="2074" spans="1:18" s="1" customFormat="1" x14ac:dyDescent="0.25">
      <c r="A2074"/>
      <c r="B2074"/>
      <c r="C2074"/>
      <c r="D2074"/>
      <c r="E2074"/>
      <c r="F2074"/>
      <c r="G2074"/>
      <c r="H2074"/>
      <c r="I2074"/>
      <c r="J2074"/>
      <c r="K2074"/>
      <c r="L2074"/>
      <c r="M2074"/>
      <c r="N2074"/>
      <c r="O2074"/>
      <c r="P2074"/>
      <c r="Q2074"/>
      <c r="R2074"/>
    </row>
    <row r="2075" spans="1:18" s="1" customFormat="1" x14ac:dyDescent="0.25">
      <c r="A2075"/>
      <c r="B2075"/>
      <c r="C2075"/>
      <c r="D2075"/>
      <c r="E2075"/>
      <c r="F2075"/>
      <c r="G2075"/>
      <c r="H2075"/>
      <c r="I2075"/>
      <c r="J2075"/>
      <c r="K2075"/>
      <c r="L2075"/>
      <c r="M2075"/>
      <c r="N2075"/>
      <c r="O2075"/>
      <c r="P2075"/>
      <c r="Q2075"/>
      <c r="R2075"/>
    </row>
    <row r="2076" spans="1:18" s="1" customFormat="1" x14ac:dyDescent="0.25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</row>
    <row r="2077" spans="1:18" s="1" customFormat="1" x14ac:dyDescent="0.25">
      <c r="A2077"/>
      <c r="B2077"/>
      <c r="C2077"/>
      <c r="D2077"/>
      <c r="E2077"/>
      <c r="F2077"/>
      <c r="G2077"/>
      <c r="H2077"/>
      <c r="I2077"/>
      <c r="J2077"/>
      <c r="K2077"/>
      <c r="L2077"/>
      <c r="M2077"/>
      <c r="N2077"/>
      <c r="O2077"/>
      <c r="P2077"/>
      <c r="Q2077"/>
      <c r="R2077"/>
    </row>
    <row r="2078" spans="1:18" s="1" customFormat="1" x14ac:dyDescent="0.25">
      <c r="A2078"/>
      <c r="B2078"/>
      <c r="C2078"/>
      <c r="D2078"/>
      <c r="E2078"/>
      <c r="F2078"/>
      <c r="G2078"/>
      <c r="H2078"/>
      <c r="I2078"/>
      <c r="J2078"/>
      <c r="K2078"/>
      <c r="L2078"/>
      <c r="M2078"/>
      <c r="N2078"/>
      <c r="O2078"/>
      <c r="P2078"/>
      <c r="Q2078"/>
      <c r="R2078"/>
    </row>
    <row r="2079" spans="1:18" s="1" customFormat="1" x14ac:dyDescent="0.25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</row>
    <row r="2080" spans="1:18" s="1" customFormat="1" x14ac:dyDescent="0.25">
      <c r="A2080"/>
      <c r="B2080"/>
      <c r="C2080"/>
      <c r="D2080"/>
      <c r="E2080"/>
      <c r="F2080"/>
      <c r="G2080"/>
      <c r="H2080"/>
      <c r="I2080"/>
      <c r="J2080"/>
      <c r="K2080"/>
      <c r="L2080"/>
      <c r="M2080"/>
      <c r="N2080"/>
      <c r="O2080"/>
      <c r="P2080"/>
      <c r="Q2080"/>
      <c r="R2080"/>
    </row>
    <row r="2081" spans="1:18" s="1" customFormat="1" x14ac:dyDescent="0.25">
      <c r="A2081"/>
      <c r="B2081"/>
      <c r="C2081"/>
      <c r="D2081"/>
      <c r="E2081"/>
      <c r="F2081"/>
      <c r="G2081"/>
      <c r="H2081"/>
      <c r="I2081"/>
      <c r="J2081"/>
      <c r="K2081"/>
      <c r="L2081"/>
      <c r="M2081"/>
      <c r="N2081"/>
      <c r="O2081"/>
      <c r="P2081"/>
      <c r="Q2081"/>
      <c r="R2081"/>
    </row>
    <row r="2082" spans="1:18" s="1" customFormat="1" x14ac:dyDescent="0.25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</row>
    <row r="2083" spans="1:18" s="1" customFormat="1" x14ac:dyDescent="0.25">
      <c r="A2083"/>
      <c r="B2083"/>
      <c r="C2083"/>
      <c r="D2083"/>
      <c r="E2083"/>
      <c r="F2083"/>
      <c r="G2083"/>
      <c r="H2083"/>
      <c r="I2083"/>
      <c r="J2083"/>
      <c r="K2083"/>
      <c r="L2083"/>
      <c r="M2083"/>
      <c r="N2083"/>
      <c r="O2083"/>
      <c r="P2083"/>
      <c r="Q2083"/>
      <c r="R2083"/>
    </row>
    <row r="2084" spans="1:18" s="1" customFormat="1" x14ac:dyDescent="0.25">
      <c r="A2084"/>
      <c r="B2084"/>
      <c r="C2084"/>
      <c r="D2084"/>
      <c r="E2084"/>
      <c r="F2084"/>
      <c r="G2084"/>
      <c r="H2084"/>
      <c r="I2084"/>
      <c r="J2084"/>
      <c r="K2084"/>
      <c r="L2084"/>
      <c r="M2084"/>
      <c r="N2084"/>
      <c r="O2084"/>
      <c r="P2084"/>
      <c r="Q2084"/>
      <c r="R2084"/>
    </row>
    <row r="2085" spans="1:18" s="1" customFormat="1" x14ac:dyDescent="0.25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</row>
    <row r="2086" spans="1:18" s="1" customFormat="1" x14ac:dyDescent="0.25">
      <c r="A2086"/>
      <c r="B2086"/>
      <c r="C2086"/>
      <c r="D2086"/>
      <c r="E2086"/>
      <c r="F2086"/>
      <c r="G2086"/>
      <c r="H2086"/>
      <c r="I2086"/>
      <c r="J2086"/>
      <c r="K2086"/>
      <c r="L2086"/>
      <c r="M2086"/>
      <c r="N2086"/>
      <c r="O2086"/>
      <c r="P2086"/>
      <c r="Q2086"/>
      <c r="R2086"/>
    </row>
    <row r="2087" spans="1:18" s="1" customFormat="1" x14ac:dyDescent="0.25">
      <c r="A2087"/>
      <c r="B2087"/>
      <c r="C2087"/>
      <c r="D2087"/>
      <c r="E2087"/>
      <c r="F2087"/>
      <c r="G2087"/>
      <c r="H2087"/>
      <c r="I2087"/>
      <c r="J2087"/>
      <c r="K2087"/>
      <c r="L2087"/>
      <c r="M2087"/>
      <c r="N2087"/>
      <c r="O2087"/>
      <c r="P2087"/>
      <c r="Q2087"/>
      <c r="R2087"/>
    </row>
    <row r="2088" spans="1:18" s="1" customFormat="1" x14ac:dyDescent="0.25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</row>
    <row r="2089" spans="1:18" s="1" customFormat="1" x14ac:dyDescent="0.25">
      <c r="A2089"/>
      <c r="B2089"/>
      <c r="C2089"/>
      <c r="D2089"/>
      <c r="E2089"/>
      <c r="F2089"/>
      <c r="G2089"/>
      <c r="H2089"/>
      <c r="I2089"/>
      <c r="J2089"/>
      <c r="K2089"/>
      <c r="L2089"/>
      <c r="M2089"/>
      <c r="N2089"/>
      <c r="O2089"/>
      <c r="P2089"/>
      <c r="Q2089"/>
      <c r="R2089"/>
    </row>
    <row r="2090" spans="1:18" s="1" customFormat="1" x14ac:dyDescent="0.25">
      <c r="A2090"/>
      <c r="B2090"/>
      <c r="C2090"/>
      <c r="D2090"/>
      <c r="E2090"/>
      <c r="F2090"/>
      <c r="G2090"/>
      <c r="H2090"/>
      <c r="I2090"/>
      <c r="J2090"/>
      <c r="K2090"/>
      <c r="L2090"/>
      <c r="M2090"/>
      <c r="N2090"/>
      <c r="O2090"/>
      <c r="P2090"/>
      <c r="Q2090"/>
      <c r="R2090"/>
    </row>
    <row r="2091" spans="1:18" s="1" customFormat="1" x14ac:dyDescent="0.25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</row>
    <row r="2092" spans="1:18" s="1" customFormat="1" x14ac:dyDescent="0.25">
      <c r="A2092"/>
      <c r="B2092"/>
      <c r="C2092"/>
      <c r="D2092"/>
      <c r="E2092"/>
      <c r="F2092"/>
      <c r="G2092"/>
      <c r="H2092"/>
      <c r="I2092"/>
      <c r="J2092"/>
      <c r="K2092"/>
      <c r="L2092"/>
      <c r="M2092"/>
      <c r="N2092"/>
      <c r="O2092"/>
      <c r="P2092"/>
      <c r="Q2092"/>
      <c r="R2092"/>
    </row>
    <row r="2093" spans="1:18" s="1" customFormat="1" x14ac:dyDescent="0.25">
      <c r="A2093"/>
      <c r="B2093"/>
      <c r="C2093"/>
      <c r="D2093"/>
      <c r="E2093"/>
      <c r="F2093"/>
      <c r="G2093"/>
      <c r="H2093"/>
      <c r="I2093"/>
      <c r="J2093"/>
      <c r="K2093"/>
      <c r="L2093"/>
      <c r="M2093"/>
      <c r="N2093"/>
      <c r="O2093"/>
      <c r="P2093"/>
      <c r="Q2093"/>
      <c r="R2093"/>
    </row>
    <row r="2094" spans="1:18" s="1" customFormat="1" x14ac:dyDescent="0.25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</row>
    <row r="2095" spans="1:18" s="1" customFormat="1" x14ac:dyDescent="0.25">
      <c r="A2095"/>
      <c r="B2095"/>
      <c r="C2095"/>
      <c r="D2095"/>
      <c r="E2095"/>
      <c r="F2095"/>
      <c r="G2095"/>
      <c r="H2095"/>
      <c r="I2095"/>
      <c r="J2095"/>
      <c r="K2095"/>
      <c r="L2095"/>
      <c r="M2095"/>
      <c r="N2095"/>
      <c r="O2095"/>
      <c r="P2095"/>
      <c r="Q2095"/>
      <c r="R2095"/>
    </row>
    <row r="2096" spans="1:18" s="1" customFormat="1" x14ac:dyDescent="0.25">
      <c r="A2096"/>
      <c r="B2096"/>
      <c r="C2096"/>
      <c r="D2096"/>
      <c r="E2096"/>
      <c r="F2096"/>
      <c r="G2096"/>
      <c r="H2096"/>
      <c r="I2096"/>
      <c r="J2096"/>
      <c r="K2096"/>
      <c r="L2096"/>
      <c r="M2096"/>
      <c r="N2096"/>
      <c r="O2096"/>
      <c r="P2096"/>
      <c r="Q2096"/>
      <c r="R2096"/>
    </row>
    <row r="2097" spans="1:18" s="1" customFormat="1" x14ac:dyDescent="0.25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</row>
    <row r="2098" spans="1:18" s="1" customFormat="1" x14ac:dyDescent="0.25">
      <c r="A2098"/>
      <c r="B2098"/>
      <c r="C2098"/>
      <c r="D2098"/>
      <c r="E2098"/>
      <c r="F2098"/>
      <c r="G2098"/>
      <c r="H2098"/>
      <c r="I2098"/>
      <c r="J2098"/>
      <c r="K2098"/>
      <c r="L2098"/>
      <c r="M2098"/>
      <c r="N2098"/>
      <c r="O2098"/>
      <c r="P2098"/>
      <c r="Q2098"/>
      <c r="R2098"/>
    </row>
    <row r="2099" spans="1:18" s="1" customFormat="1" x14ac:dyDescent="0.25">
      <c r="A2099"/>
      <c r="B2099"/>
      <c r="C2099"/>
      <c r="D2099"/>
      <c r="E2099"/>
      <c r="F2099"/>
      <c r="G2099"/>
      <c r="H2099"/>
      <c r="I2099"/>
      <c r="J2099"/>
      <c r="K2099"/>
      <c r="L2099"/>
      <c r="M2099"/>
      <c r="N2099"/>
      <c r="O2099"/>
      <c r="P2099"/>
      <c r="Q2099"/>
      <c r="R2099"/>
    </row>
    <row r="2100" spans="1:18" s="1" customFormat="1" x14ac:dyDescent="0.25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</row>
    <row r="2101" spans="1:18" s="1" customFormat="1" x14ac:dyDescent="0.25">
      <c r="A2101"/>
      <c r="B2101"/>
      <c r="C2101"/>
      <c r="D2101"/>
      <c r="E2101"/>
      <c r="F2101"/>
      <c r="G2101"/>
      <c r="H2101"/>
      <c r="I2101"/>
      <c r="J2101"/>
      <c r="K2101"/>
      <c r="L2101"/>
      <c r="M2101"/>
      <c r="N2101"/>
      <c r="O2101"/>
      <c r="P2101"/>
      <c r="Q2101"/>
      <c r="R2101"/>
    </row>
    <row r="2102" spans="1:18" s="1" customFormat="1" x14ac:dyDescent="0.25">
      <c r="A2102"/>
      <c r="B2102"/>
      <c r="C2102"/>
      <c r="D2102"/>
      <c r="E2102"/>
      <c r="F2102"/>
      <c r="G2102"/>
      <c r="H2102"/>
      <c r="I2102"/>
      <c r="J2102"/>
      <c r="K2102"/>
      <c r="L2102"/>
      <c r="M2102"/>
      <c r="N2102"/>
      <c r="O2102"/>
      <c r="P2102"/>
      <c r="Q2102"/>
      <c r="R2102"/>
    </row>
    <row r="2103" spans="1:18" s="1" customFormat="1" x14ac:dyDescent="0.25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</row>
    <row r="2104" spans="1:18" s="1" customFormat="1" x14ac:dyDescent="0.25">
      <c r="A2104"/>
      <c r="B2104"/>
      <c r="C2104"/>
      <c r="D2104"/>
      <c r="E2104"/>
      <c r="F2104"/>
      <c r="G2104"/>
      <c r="H2104"/>
      <c r="I2104"/>
      <c r="J2104"/>
      <c r="K2104"/>
      <c r="L2104"/>
      <c r="M2104"/>
      <c r="N2104"/>
      <c r="O2104"/>
      <c r="P2104"/>
      <c r="Q2104"/>
      <c r="R2104"/>
    </row>
    <row r="2105" spans="1:18" s="1" customFormat="1" x14ac:dyDescent="0.25">
      <c r="A2105"/>
      <c r="B2105"/>
      <c r="C2105"/>
      <c r="D2105"/>
      <c r="E2105"/>
      <c r="F2105"/>
      <c r="G2105"/>
      <c r="H2105"/>
      <c r="I2105"/>
      <c r="J2105"/>
      <c r="K2105"/>
      <c r="L2105"/>
      <c r="M2105"/>
      <c r="N2105"/>
      <c r="O2105"/>
      <c r="P2105"/>
      <c r="Q2105"/>
      <c r="R2105"/>
    </row>
    <row r="2106" spans="1:18" s="1" customFormat="1" x14ac:dyDescent="0.25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</row>
    <row r="2107" spans="1:18" s="1" customFormat="1" x14ac:dyDescent="0.25">
      <c r="A2107"/>
      <c r="B2107"/>
      <c r="C2107"/>
      <c r="D2107"/>
      <c r="E2107"/>
      <c r="F2107"/>
      <c r="G2107"/>
      <c r="H2107"/>
      <c r="I2107"/>
      <c r="J2107"/>
      <c r="K2107"/>
      <c r="L2107"/>
      <c r="M2107"/>
      <c r="N2107"/>
      <c r="O2107"/>
      <c r="P2107"/>
      <c r="Q2107"/>
      <c r="R2107"/>
    </row>
    <row r="2108" spans="1:18" s="1" customFormat="1" x14ac:dyDescent="0.25">
      <c r="A2108"/>
      <c r="B2108"/>
      <c r="C2108"/>
      <c r="D2108"/>
      <c r="E2108"/>
      <c r="F2108"/>
      <c r="G2108"/>
      <c r="H2108"/>
      <c r="I2108"/>
      <c r="J2108"/>
      <c r="K2108"/>
      <c r="L2108"/>
      <c r="M2108"/>
      <c r="N2108"/>
      <c r="O2108"/>
      <c r="P2108"/>
      <c r="Q2108"/>
      <c r="R2108"/>
    </row>
    <row r="2109" spans="1:18" s="1" customFormat="1" x14ac:dyDescent="0.25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</row>
    <row r="2110" spans="1:18" s="1" customFormat="1" x14ac:dyDescent="0.25">
      <c r="A2110"/>
      <c r="B2110"/>
      <c r="C2110"/>
      <c r="D2110"/>
      <c r="E2110"/>
      <c r="F2110"/>
      <c r="G2110"/>
      <c r="H2110"/>
      <c r="I2110"/>
      <c r="J2110"/>
      <c r="K2110"/>
      <c r="L2110"/>
      <c r="M2110"/>
      <c r="N2110"/>
      <c r="O2110"/>
      <c r="P2110"/>
      <c r="Q2110"/>
      <c r="R2110"/>
    </row>
    <row r="2111" spans="1:18" s="1" customFormat="1" x14ac:dyDescent="0.25">
      <c r="A2111"/>
      <c r="B2111"/>
      <c r="C2111"/>
      <c r="D2111"/>
      <c r="E2111"/>
      <c r="F2111"/>
      <c r="G2111"/>
      <c r="H2111"/>
      <c r="I2111"/>
      <c r="J2111"/>
      <c r="K2111"/>
      <c r="L2111"/>
      <c r="M2111"/>
      <c r="N2111"/>
      <c r="O2111"/>
      <c r="P2111"/>
      <c r="Q2111"/>
      <c r="R2111"/>
    </row>
    <row r="2112" spans="1:18" s="1" customFormat="1" x14ac:dyDescent="0.25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</row>
    <row r="2113" spans="1:18" s="1" customFormat="1" x14ac:dyDescent="0.25">
      <c r="A2113"/>
      <c r="B2113"/>
      <c r="C2113"/>
      <c r="D2113"/>
      <c r="E2113"/>
      <c r="F2113"/>
      <c r="G2113"/>
      <c r="H2113"/>
      <c r="I2113"/>
      <c r="J2113"/>
      <c r="K2113"/>
      <c r="L2113"/>
      <c r="M2113"/>
      <c r="N2113"/>
      <c r="O2113"/>
      <c r="P2113"/>
      <c r="Q2113"/>
      <c r="R2113"/>
    </row>
    <row r="2114" spans="1:18" s="1" customFormat="1" x14ac:dyDescent="0.25">
      <c r="A2114"/>
      <c r="B2114"/>
      <c r="C2114"/>
      <c r="D2114"/>
      <c r="E2114"/>
      <c r="F2114"/>
      <c r="G2114"/>
      <c r="H2114"/>
      <c r="I2114"/>
      <c r="J2114"/>
      <c r="K2114"/>
      <c r="L2114"/>
      <c r="M2114"/>
      <c r="N2114"/>
      <c r="O2114"/>
      <c r="P2114"/>
      <c r="Q2114"/>
      <c r="R2114"/>
    </row>
    <row r="2115" spans="1:18" s="1" customFormat="1" x14ac:dyDescent="0.25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</row>
    <row r="2116" spans="1:18" s="1" customFormat="1" x14ac:dyDescent="0.25">
      <c r="A2116"/>
      <c r="B2116"/>
      <c r="C2116"/>
      <c r="D2116"/>
      <c r="E2116"/>
      <c r="F2116"/>
      <c r="G2116"/>
      <c r="H2116"/>
      <c r="I2116"/>
      <c r="J2116"/>
      <c r="K2116"/>
      <c r="L2116"/>
      <c r="M2116"/>
      <c r="N2116"/>
      <c r="O2116"/>
      <c r="P2116"/>
      <c r="Q2116"/>
      <c r="R2116"/>
    </row>
    <row r="2117" spans="1:18" s="1" customFormat="1" x14ac:dyDescent="0.25">
      <c r="A2117"/>
      <c r="B2117"/>
      <c r="C2117"/>
      <c r="D2117"/>
      <c r="E2117"/>
      <c r="F2117"/>
      <c r="G2117"/>
      <c r="H2117"/>
      <c r="I2117"/>
      <c r="J2117"/>
      <c r="K2117"/>
      <c r="L2117"/>
      <c r="M2117"/>
      <c r="N2117"/>
      <c r="O2117"/>
      <c r="P2117"/>
      <c r="Q2117"/>
      <c r="R2117"/>
    </row>
    <row r="2118" spans="1:18" s="1" customFormat="1" x14ac:dyDescent="0.25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</row>
    <row r="2119" spans="1:18" s="1" customFormat="1" x14ac:dyDescent="0.25">
      <c r="A2119"/>
      <c r="B2119"/>
      <c r="C2119"/>
      <c r="D2119"/>
      <c r="E2119"/>
      <c r="F2119"/>
      <c r="G2119"/>
      <c r="H2119"/>
      <c r="I2119"/>
      <c r="J2119"/>
      <c r="K2119"/>
      <c r="L2119"/>
      <c r="M2119"/>
      <c r="N2119"/>
      <c r="O2119"/>
      <c r="P2119"/>
      <c r="Q2119"/>
      <c r="R2119"/>
    </row>
    <row r="2120" spans="1:18" s="1" customFormat="1" x14ac:dyDescent="0.25">
      <c r="A2120"/>
      <c r="B2120"/>
      <c r="C2120"/>
      <c r="D2120"/>
      <c r="E2120"/>
      <c r="F2120"/>
      <c r="G2120"/>
      <c r="H2120"/>
      <c r="I2120"/>
      <c r="J2120"/>
      <c r="K2120"/>
      <c r="L2120"/>
      <c r="M2120"/>
      <c r="N2120"/>
      <c r="O2120"/>
      <c r="P2120"/>
      <c r="Q2120"/>
      <c r="R2120"/>
    </row>
    <row r="2121" spans="1:18" s="1" customFormat="1" x14ac:dyDescent="0.25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</row>
    <row r="2122" spans="1:18" s="1" customFormat="1" x14ac:dyDescent="0.25">
      <c r="A2122"/>
      <c r="B2122"/>
      <c r="C2122"/>
      <c r="D2122"/>
      <c r="E2122"/>
      <c r="F2122"/>
      <c r="G2122"/>
      <c r="H2122"/>
      <c r="I2122"/>
      <c r="J2122"/>
      <c r="K2122"/>
      <c r="L2122"/>
      <c r="M2122"/>
      <c r="N2122"/>
      <c r="O2122"/>
      <c r="P2122"/>
      <c r="Q2122"/>
      <c r="R2122"/>
    </row>
    <row r="2123" spans="1:18" s="1" customFormat="1" x14ac:dyDescent="0.25">
      <c r="A2123"/>
      <c r="B2123"/>
      <c r="C2123"/>
      <c r="D2123"/>
      <c r="E2123"/>
      <c r="F2123"/>
      <c r="G2123"/>
      <c r="H2123"/>
      <c r="I2123"/>
      <c r="J2123"/>
      <c r="K2123"/>
      <c r="L2123"/>
      <c r="M2123"/>
      <c r="N2123"/>
      <c r="O2123"/>
      <c r="P2123"/>
      <c r="Q2123"/>
      <c r="R2123"/>
    </row>
    <row r="2124" spans="1:18" s="1" customFormat="1" x14ac:dyDescent="0.25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</row>
    <row r="2125" spans="1:18" s="1" customFormat="1" x14ac:dyDescent="0.25">
      <c r="A2125"/>
      <c r="B2125"/>
      <c r="C2125"/>
      <c r="D2125"/>
      <c r="E2125"/>
      <c r="F2125"/>
      <c r="G2125"/>
      <c r="H2125"/>
      <c r="I2125"/>
      <c r="J2125"/>
      <c r="K2125"/>
      <c r="L2125"/>
      <c r="M2125"/>
      <c r="N2125"/>
      <c r="O2125"/>
      <c r="P2125"/>
      <c r="Q2125"/>
      <c r="R2125"/>
    </row>
    <row r="2126" spans="1:18" s="1" customFormat="1" x14ac:dyDescent="0.25">
      <c r="A2126"/>
      <c r="B2126"/>
      <c r="C2126"/>
      <c r="D2126"/>
      <c r="E2126"/>
      <c r="F2126"/>
      <c r="G2126"/>
      <c r="H2126"/>
      <c r="I2126"/>
      <c r="J2126"/>
      <c r="K2126"/>
      <c r="L2126"/>
      <c r="M2126"/>
      <c r="N2126"/>
      <c r="O2126"/>
      <c r="P2126"/>
      <c r="Q2126"/>
      <c r="R2126"/>
    </row>
    <row r="2127" spans="1:18" s="1" customFormat="1" x14ac:dyDescent="0.25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</row>
    <row r="2128" spans="1:18" s="1" customFormat="1" x14ac:dyDescent="0.25">
      <c r="A2128"/>
      <c r="B2128"/>
      <c r="C2128"/>
      <c r="D2128"/>
      <c r="E2128"/>
      <c r="F2128"/>
      <c r="G2128"/>
      <c r="H2128"/>
      <c r="I2128"/>
      <c r="J2128"/>
      <c r="K2128"/>
      <c r="L2128"/>
      <c r="M2128"/>
      <c r="N2128"/>
      <c r="O2128"/>
      <c r="P2128"/>
      <c r="Q2128"/>
      <c r="R2128"/>
    </row>
    <row r="2129" spans="1:18" s="1" customFormat="1" x14ac:dyDescent="0.25">
      <c r="A2129"/>
      <c r="B2129"/>
      <c r="C2129"/>
      <c r="D2129"/>
      <c r="E2129"/>
      <c r="F2129"/>
      <c r="G2129"/>
      <c r="H2129"/>
      <c r="I2129"/>
      <c r="J2129"/>
      <c r="K2129"/>
      <c r="L2129"/>
      <c r="M2129"/>
      <c r="N2129"/>
      <c r="O2129"/>
      <c r="P2129"/>
      <c r="Q2129"/>
      <c r="R2129"/>
    </row>
    <row r="2130" spans="1:18" s="1" customFormat="1" x14ac:dyDescent="0.25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</row>
    <row r="2131" spans="1:18" s="1" customFormat="1" x14ac:dyDescent="0.25">
      <c r="A2131"/>
      <c r="B2131"/>
      <c r="C2131"/>
      <c r="D2131"/>
      <c r="E2131"/>
      <c r="F2131"/>
      <c r="G2131"/>
      <c r="H2131"/>
      <c r="I2131"/>
      <c r="J2131"/>
      <c r="K2131"/>
      <c r="L2131"/>
      <c r="M2131"/>
      <c r="N2131"/>
      <c r="O2131"/>
      <c r="P2131"/>
      <c r="Q2131"/>
      <c r="R2131"/>
    </row>
    <row r="2132" spans="1:18" s="1" customFormat="1" x14ac:dyDescent="0.25">
      <c r="A2132"/>
      <c r="B2132"/>
      <c r="C2132"/>
      <c r="D2132"/>
      <c r="E2132"/>
      <c r="F2132"/>
      <c r="G2132"/>
      <c r="H2132"/>
      <c r="I2132"/>
      <c r="J2132"/>
      <c r="K2132"/>
      <c r="L2132"/>
      <c r="M2132"/>
      <c r="N2132"/>
      <c r="O2132"/>
      <c r="P2132"/>
      <c r="Q2132"/>
      <c r="R2132"/>
    </row>
    <row r="2133" spans="1:18" s="1" customFormat="1" x14ac:dyDescent="0.25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</row>
    <row r="2134" spans="1:18" s="1" customFormat="1" x14ac:dyDescent="0.25">
      <c r="A2134"/>
      <c r="B2134"/>
      <c r="C2134"/>
      <c r="D2134"/>
      <c r="E2134"/>
      <c r="F2134"/>
      <c r="G2134"/>
      <c r="H2134"/>
      <c r="I2134"/>
      <c r="J2134"/>
      <c r="K2134"/>
      <c r="L2134"/>
      <c r="M2134"/>
      <c r="N2134"/>
      <c r="O2134"/>
      <c r="P2134"/>
      <c r="Q2134"/>
      <c r="R2134"/>
    </row>
    <row r="2135" spans="1:18" s="1" customFormat="1" x14ac:dyDescent="0.25">
      <c r="A2135"/>
      <c r="B2135"/>
      <c r="C2135"/>
      <c r="D2135"/>
      <c r="E2135"/>
      <c r="F2135"/>
      <c r="G2135"/>
      <c r="H2135"/>
      <c r="I2135"/>
      <c r="J2135"/>
      <c r="K2135"/>
      <c r="L2135"/>
      <c r="M2135"/>
      <c r="N2135"/>
      <c r="O2135"/>
      <c r="P2135"/>
      <c r="Q2135"/>
      <c r="R2135"/>
    </row>
    <row r="2136" spans="1:18" s="1" customFormat="1" x14ac:dyDescent="0.25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</row>
    <row r="2137" spans="1:18" s="1" customFormat="1" x14ac:dyDescent="0.25">
      <c r="A2137"/>
      <c r="B2137"/>
      <c r="C2137"/>
      <c r="D2137"/>
      <c r="E2137"/>
      <c r="F2137"/>
      <c r="G2137"/>
      <c r="H2137"/>
      <c r="I2137"/>
      <c r="J2137"/>
      <c r="K2137"/>
      <c r="L2137"/>
      <c r="M2137"/>
      <c r="N2137"/>
      <c r="O2137"/>
      <c r="P2137"/>
      <c r="Q2137"/>
      <c r="R2137"/>
    </row>
    <row r="2138" spans="1:18" s="1" customFormat="1" x14ac:dyDescent="0.25">
      <c r="A2138"/>
      <c r="B2138"/>
      <c r="C2138"/>
      <c r="D2138"/>
      <c r="E2138"/>
      <c r="F2138"/>
      <c r="G2138"/>
      <c r="H2138"/>
      <c r="I2138"/>
      <c r="J2138"/>
      <c r="K2138"/>
      <c r="L2138"/>
      <c r="M2138"/>
      <c r="N2138"/>
      <c r="O2138"/>
      <c r="P2138"/>
      <c r="Q2138"/>
      <c r="R2138"/>
    </row>
    <row r="2139" spans="1:18" s="1" customFormat="1" x14ac:dyDescent="0.25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</row>
    <row r="2140" spans="1:18" s="1" customFormat="1" x14ac:dyDescent="0.25">
      <c r="A2140"/>
      <c r="B2140"/>
      <c r="C2140"/>
      <c r="D2140"/>
      <c r="E2140"/>
      <c r="F2140"/>
      <c r="G2140"/>
      <c r="H2140"/>
      <c r="I2140"/>
      <c r="J2140"/>
      <c r="K2140"/>
      <c r="L2140"/>
      <c r="M2140"/>
      <c r="N2140"/>
      <c r="O2140"/>
      <c r="P2140"/>
      <c r="Q2140"/>
      <c r="R2140"/>
    </row>
    <row r="2141" spans="1:18" s="1" customFormat="1" x14ac:dyDescent="0.25">
      <c r="A2141"/>
      <c r="B2141"/>
      <c r="C2141"/>
      <c r="D2141"/>
      <c r="E2141"/>
      <c r="F2141"/>
      <c r="G2141"/>
      <c r="H2141"/>
      <c r="I2141"/>
      <c r="J2141"/>
      <c r="K2141"/>
      <c r="L2141"/>
      <c r="M2141"/>
      <c r="N2141"/>
      <c r="O2141"/>
      <c r="P2141"/>
      <c r="Q2141"/>
      <c r="R2141"/>
    </row>
    <row r="2142" spans="1:18" s="1" customFormat="1" x14ac:dyDescent="0.25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</row>
    <row r="2143" spans="1:18" s="1" customFormat="1" x14ac:dyDescent="0.25">
      <c r="A2143"/>
      <c r="B2143"/>
      <c r="C2143"/>
      <c r="D2143"/>
      <c r="E2143"/>
      <c r="F2143"/>
      <c r="G2143"/>
      <c r="H2143"/>
      <c r="I2143"/>
      <c r="J2143"/>
      <c r="K2143"/>
      <c r="L2143"/>
      <c r="M2143"/>
      <c r="N2143"/>
      <c r="O2143"/>
      <c r="P2143"/>
      <c r="Q2143"/>
      <c r="R2143"/>
    </row>
    <row r="2144" spans="1:18" s="1" customFormat="1" x14ac:dyDescent="0.25">
      <c r="A2144"/>
      <c r="B2144"/>
      <c r="C2144"/>
      <c r="D2144"/>
      <c r="E2144"/>
      <c r="F2144"/>
      <c r="G2144"/>
      <c r="H2144"/>
      <c r="I2144"/>
      <c r="J2144"/>
      <c r="K2144"/>
      <c r="L2144"/>
      <c r="M2144"/>
      <c r="N2144"/>
      <c r="O2144"/>
      <c r="P2144"/>
      <c r="Q2144"/>
      <c r="R2144"/>
    </row>
    <row r="2145" spans="1:18" s="1" customFormat="1" x14ac:dyDescent="0.25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</row>
    <row r="2146" spans="1:18" s="1" customFormat="1" x14ac:dyDescent="0.25">
      <c r="A2146"/>
      <c r="B2146"/>
      <c r="C2146"/>
      <c r="D2146"/>
      <c r="E2146"/>
      <c r="F2146"/>
      <c r="G2146"/>
      <c r="H2146"/>
      <c r="I2146"/>
      <c r="J2146"/>
      <c r="K2146"/>
      <c r="L2146"/>
      <c r="M2146"/>
      <c r="N2146"/>
      <c r="O2146"/>
      <c r="P2146"/>
      <c r="Q2146"/>
      <c r="R2146"/>
    </row>
    <row r="2147" spans="1:18" s="1" customFormat="1" x14ac:dyDescent="0.25">
      <c r="A2147"/>
      <c r="B2147"/>
      <c r="C2147"/>
      <c r="D2147"/>
      <c r="E2147"/>
      <c r="F2147"/>
      <c r="G2147"/>
      <c r="H2147"/>
      <c r="I2147"/>
      <c r="J2147"/>
      <c r="K2147"/>
      <c r="L2147"/>
      <c r="M2147"/>
      <c r="N2147"/>
      <c r="O2147"/>
      <c r="P2147"/>
      <c r="Q2147"/>
      <c r="R2147"/>
    </row>
    <row r="2148" spans="1:18" s="1" customFormat="1" x14ac:dyDescent="0.25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</row>
    <row r="2149" spans="1:18" s="1" customFormat="1" x14ac:dyDescent="0.25">
      <c r="A2149"/>
      <c r="B2149"/>
      <c r="C2149"/>
      <c r="D2149"/>
      <c r="E2149"/>
      <c r="F2149"/>
      <c r="G2149"/>
      <c r="H2149"/>
      <c r="I2149"/>
      <c r="J2149"/>
      <c r="K2149"/>
      <c r="L2149"/>
      <c r="M2149"/>
      <c r="N2149"/>
      <c r="O2149"/>
      <c r="P2149"/>
      <c r="Q2149"/>
      <c r="R2149"/>
    </row>
    <row r="2150" spans="1:18" s="1" customFormat="1" x14ac:dyDescent="0.25">
      <c r="A2150"/>
      <c r="B2150"/>
      <c r="C2150"/>
      <c r="D2150"/>
      <c r="E2150"/>
      <c r="F2150"/>
      <c r="G2150"/>
      <c r="H2150"/>
      <c r="I2150"/>
      <c r="J2150"/>
      <c r="K2150"/>
      <c r="L2150"/>
      <c r="M2150"/>
      <c r="N2150"/>
      <c r="O2150"/>
      <c r="P2150"/>
      <c r="Q2150"/>
      <c r="R2150"/>
    </row>
    <row r="2151" spans="1:18" s="1" customFormat="1" x14ac:dyDescent="0.25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</row>
    <row r="2152" spans="1:18" s="1" customFormat="1" x14ac:dyDescent="0.25">
      <c r="A2152"/>
      <c r="B2152"/>
      <c r="C2152"/>
      <c r="D2152"/>
      <c r="E2152"/>
      <c r="F2152"/>
      <c r="G2152"/>
      <c r="H2152"/>
      <c r="I2152"/>
      <c r="J2152"/>
      <c r="K2152"/>
      <c r="L2152"/>
      <c r="M2152"/>
      <c r="N2152"/>
      <c r="O2152"/>
      <c r="P2152"/>
      <c r="Q2152"/>
      <c r="R2152"/>
    </row>
    <row r="2153" spans="1:18" s="1" customFormat="1" x14ac:dyDescent="0.25">
      <c r="A2153"/>
      <c r="B2153"/>
      <c r="C2153"/>
      <c r="D2153"/>
      <c r="E2153"/>
      <c r="F2153"/>
      <c r="G2153"/>
      <c r="H2153"/>
      <c r="I2153"/>
      <c r="J2153"/>
      <c r="K2153"/>
      <c r="L2153"/>
      <c r="M2153"/>
      <c r="N2153"/>
      <c r="O2153"/>
      <c r="P2153"/>
      <c r="Q2153"/>
      <c r="R2153"/>
    </row>
    <row r="2154" spans="1:18" s="1" customFormat="1" x14ac:dyDescent="0.25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</row>
    <row r="2155" spans="1:18" s="1" customFormat="1" x14ac:dyDescent="0.25">
      <c r="A2155"/>
      <c r="B2155"/>
      <c r="C2155"/>
      <c r="D2155"/>
      <c r="E2155"/>
      <c r="F2155"/>
      <c r="G2155"/>
      <c r="H2155"/>
      <c r="I2155"/>
      <c r="J2155"/>
      <c r="K2155"/>
      <c r="L2155"/>
      <c r="M2155"/>
      <c r="N2155"/>
      <c r="O2155"/>
      <c r="P2155"/>
      <c r="Q2155"/>
      <c r="R2155"/>
    </row>
    <row r="2156" spans="1:18" s="1" customFormat="1" x14ac:dyDescent="0.25">
      <c r="A2156"/>
      <c r="B2156"/>
      <c r="C2156"/>
      <c r="D2156"/>
      <c r="E2156"/>
      <c r="F2156"/>
      <c r="G2156"/>
      <c r="H2156"/>
      <c r="I2156"/>
      <c r="J2156"/>
      <c r="K2156"/>
      <c r="L2156"/>
      <c r="M2156"/>
      <c r="N2156"/>
      <c r="O2156"/>
      <c r="P2156"/>
      <c r="Q2156"/>
      <c r="R2156"/>
    </row>
    <row r="2157" spans="1:18" s="1" customFormat="1" x14ac:dyDescent="0.25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</row>
    <row r="2158" spans="1:18" s="1" customFormat="1" x14ac:dyDescent="0.25">
      <c r="A2158"/>
      <c r="B2158"/>
      <c r="C2158"/>
      <c r="D2158"/>
      <c r="E2158"/>
      <c r="F2158"/>
      <c r="G2158"/>
      <c r="H2158"/>
      <c r="I2158"/>
      <c r="J2158"/>
      <c r="K2158"/>
      <c r="L2158"/>
      <c r="M2158"/>
      <c r="N2158"/>
      <c r="O2158"/>
      <c r="P2158"/>
      <c r="Q2158"/>
      <c r="R2158"/>
    </row>
    <row r="2159" spans="1:18" s="1" customFormat="1" x14ac:dyDescent="0.25">
      <c r="A2159"/>
      <c r="B2159"/>
      <c r="C2159"/>
      <c r="D2159"/>
      <c r="E2159"/>
      <c r="F2159"/>
      <c r="G2159"/>
      <c r="H2159"/>
      <c r="I2159"/>
      <c r="J2159"/>
      <c r="K2159"/>
      <c r="L2159"/>
      <c r="M2159"/>
      <c r="N2159"/>
      <c r="O2159"/>
      <c r="P2159"/>
      <c r="Q2159"/>
      <c r="R2159"/>
    </row>
    <row r="2160" spans="1:18" s="1" customFormat="1" x14ac:dyDescent="0.25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</row>
    <row r="2161" spans="1:18" s="1" customFormat="1" x14ac:dyDescent="0.25">
      <c r="A2161"/>
      <c r="B2161"/>
      <c r="C2161"/>
      <c r="D2161"/>
      <c r="E2161"/>
      <c r="F2161"/>
      <c r="G2161"/>
      <c r="H2161"/>
      <c r="I2161"/>
      <c r="J2161"/>
      <c r="K2161"/>
      <c r="L2161"/>
      <c r="M2161"/>
      <c r="N2161"/>
      <c r="O2161"/>
      <c r="P2161"/>
      <c r="Q2161"/>
      <c r="R2161"/>
    </row>
    <row r="2162" spans="1:18" s="1" customFormat="1" x14ac:dyDescent="0.25">
      <c r="A2162"/>
      <c r="B2162"/>
      <c r="C2162"/>
      <c r="D2162"/>
      <c r="E2162"/>
      <c r="F2162"/>
      <c r="G2162"/>
      <c r="H2162"/>
      <c r="I2162"/>
      <c r="J2162"/>
      <c r="K2162"/>
      <c r="L2162"/>
      <c r="M2162"/>
      <c r="N2162"/>
      <c r="O2162"/>
      <c r="P2162"/>
      <c r="Q2162"/>
      <c r="R2162"/>
    </row>
    <row r="2163" spans="1:18" s="1" customFormat="1" x14ac:dyDescent="0.25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</row>
    <row r="2164" spans="1:18" s="1" customFormat="1" x14ac:dyDescent="0.25">
      <c r="A2164"/>
      <c r="B2164"/>
      <c r="C2164"/>
      <c r="D2164"/>
      <c r="E2164"/>
      <c r="F2164"/>
      <c r="G2164"/>
      <c r="H2164"/>
      <c r="I2164"/>
      <c r="J2164"/>
      <c r="K2164"/>
      <c r="L2164"/>
      <c r="M2164"/>
      <c r="N2164"/>
      <c r="O2164"/>
      <c r="P2164"/>
      <c r="Q2164"/>
      <c r="R2164"/>
    </row>
    <row r="2165" spans="1:18" s="1" customFormat="1" x14ac:dyDescent="0.25">
      <c r="A2165"/>
      <c r="B2165"/>
      <c r="C2165"/>
      <c r="D2165"/>
      <c r="E2165"/>
      <c r="F2165"/>
      <c r="G2165"/>
      <c r="H2165"/>
      <c r="I2165"/>
      <c r="J2165"/>
      <c r="K2165"/>
      <c r="L2165"/>
      <c r="M2165"/>
      <c r="N2165"/>
      <c r="O2165"/>
      <c r="P2165"/>
      <c r="Q2165"/>
      <c r="R2165"/>
    </row>
    <row r="2166" spans="1:18" s="1" customFormat="1" x14ac:dyDescent="0.25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</row>
    <row r="2167" spans="1:18" s="1" customFormat="1" x14ac:dyDescent="0.25">
      <c r="A2167"/>
      <c r="B2167"/>
      <c r="C2167"/>
      <c r="D2167"/>
      <c r="E2167"/>
      <c r="F2167"/>
      <c r="G2167"/>
      <c r="H2167"/>
      <c r="I2167"/>
      <c r="J2167"/>
      <c r="K2167"/>
      <c r="L2167"/>
      <c r="M2167"/>
      <c r="N2167"/>
      <c r="O2167"/>
      <c r="P2167"/>
      <c r="Q2167"/>
      <c r="R2167"/>
    </row>
    <row r="2168" spans="1:18" s="1" customFormat="1" x14ac:dyDescent="0.25">
      <c r="A2168"/>
      <c r="B2168"/>
      <c r="C2168"/>
      <c r="D2168"/>
      <c r="E2168"/>
      <c r="F2168"/>
      <c r="G2168"/>
      <c r="H2168"/>
      <c r="I2168"/>
      <c r="J2168"/>
      <c r="K2168"/>
      <c r="L2168"/>
      <c r="M2168"/>
      <c r="N2168"/>
      <c r="O2168"/>
      <c r="P2168"/>
      <c r="Q2168"/>
      <c r="R2168"/>
    </row>
    <row r="2169" spans="1:18" s="1" customFormat="1" x14ac:dyDescent="0.25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</row>
    <row r="2170" spans="1:18" s="1" customFormat="1" x14ac:dyDescent="0.25">
      <c r="A2170"/>
      <c r="B2170"/>
      <c r="C2170"/>
      <c r="D2170"/>
      <c r="E2170"/>
      <c r="F2170"/>
      <c r="G2170"/>
      <c r="H2170"/>
      <c r="I2170"/>
      <c r="J2170"/>
      <c r="K2170"/>
      <c r="L2170"/>
      <c r="M2170"/>
      <c r="N2170"/>
      <c r="O2170"/>
      <c r="P2170"/>
      <c r="Q2170"/>
      <c r="R2170"/>
    </row>
    <row r="2171" spans="1:18" s="1" customFormat="1" x14ac:dyDescent="0.25">
      <c r="A2171"/>
      <c r="B2171"/>
      <c r="C2171"/>
      <c r="D2171"/>
      <c r="E2171"/>
      <c r="F2171"/>
      <c r="G2171"/>
      <c r="H2171"/>
      <c r="I2171"/>
      <c r="J2171"/>
      <c r="K2171"/>
      <c r="L2171"/>
      <c r="M2171"/>
      <c r="N2171"/>
      <c r="O2171"/>
      <c r="P2171"/>
      <c r="Q2171"/>
      <c r="R2171"/>
    </row>
    <row r="2172" spans="1:18" s="1" customFormat="1" x14ac:dyDescent="0.25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</row>
    <row r="2173" spans="1:18" s="1" customFormat="1" x14ac:dyDescent="0.25">
      <c r="A2173"/>
      <c r="B2173"/>
      <c r="C2173"/>
      <c r="D2173"/>
      <c r="E2173"/>
      <c r="F2173"/>
      <c r="G2173"/>
      <c r="H2173"/>
      <c r="I2173"/>
      <c r="J2173"/>
      <c r="K2173"/>
      <c r="L2173"/>
      <c r="M2173"/>
      <c r="N2173"/>
      <c r="O2173"/>
      <c r="P2173"/>
      <c r="Q2173"/>
      <c r="R2173"/>
    </row>
    <row r="2174" spans="1:18" s="1" customFormat="1" x14ac:dyDescent="0.25">
      <c r="A2174"/>
      <c r="B2174"/>
      <c r="C2174"/>
      <c r="D2174"/>
      <c r="E2174"/>
      <c r="F2174"/>
      <c r="G2174"/>
      <c r="H2174"/>
      <c r="I2174"/>
      <c r="J2174"/>
      <c r="K2174"/>
      <c r="L2174"/>
      <c r="M2174"/>
      <c r="N2174"/>
      <c r="O2174"/>
      <c r="P2174"/>
      <c r="Q2174"/>
      <c r="R2174"/>
    </row>
    <row r="2175" spans="1:18" s="1" customFormat="1" x14ac:dyDescent="0.25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</row>
    <row r="2176" spans="1:18" s="1" customFormat="1" x14ac:dyDescent="0.25">
      <c r="A2176"/>
      <c r="B2176"/>
      <c r="C2176"/>
      <c r="D2176"/>
      <c r="E2176"/>
      <c r="F2176"/>
      <c r="G2176"/>
      <c r="H2176"/>
      <c r="I2176"/>
      <c r="J2176"/>
      <c r="K2176"/>
      <c r="L2176"/>
      <c r="M2176"/>
      <c r="N2176"/>
      <c r="O2176"/>
      <c r="P2176"/>
      <c r="Q2176"/>
      <c r="R2176"/>
    </row>
    <row r="2177" spans="1:18" s="1" customFormat="1" x14ac:dyDescent="0.25">
      <c r="A2177"/>
      <c r="B2177"/>
      <c r="C2177"/>
      <c r="D2177"/>
      <c r="E2177"/>
      <c r="F2177"/>
      <c r="G2177"/>
      <c r="H2177"/>
      <c r="I2177"/>
      <c r="J2177"/>
      <c r="K2177"/>
      <c r="L2177"/>
      <c r="M2177"/>
      <c r="N2177"/>
      <c r="O2177"/>
      <c r="P2177"/>
      <c r="Q2177"/>
      <c r="R2177"/>
    </row>
    <row r="2178" spans="1:18" s="1" customFormat="1" x14ac:dyDescent="0.25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</row>
    <row r="2179" spans="1:18" s="1" customFormat="1" x14ac:dyDescent="0.25">
      <c r="A2179"/>
      <c r="B2179"/>
      <c r="C2179"/>
      <c r="D2179"/>
      <c r="E2179"/>
      <c r="F2179"/>
      <c r="G2179"/>
      <c r="H2179"/>
      <c r="I2179"/>
      <c r="J2179"/>
      <c r="K2179"/>
      <c r="L2179"/>
      <c r="M2179"/>
      <c r="N2179"/>
      <c r="O2179"/>
      <c r="P2179"/>
      <c r="Q2179"/>
      <c r="R2179"/>
    </row>
    <row r="2180" spans="1:18" s="1" customFormat="1" x14ac:dyDescent="0.25">
      <c r="A2180"/>
      <c r="B2180"/>
      <c r="C2180"/>
      <c r="D2180"/>
      <c r="E2180"/>
      <c r="F2180"/>
      <c r="G2180"/>
      <c r="H2180"/>
      <c r="I2180"/>
      <c r="J2180"/>
      <c r="K2180"/>
      <c r="L2180"/>
      <c r="M2180"/>
      <c r="N2180"/>
      <c r="O2180"/>
      <c r="P2180"/>
      <c r="Q2180"/>
      <c r="R2180"/>
    </row>
    <row r="2181" spans="1:18" s="1" customFormat="1" x14ac:dyDescent="0.25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</row>
    <row r="2182" spans="1:18" s="1" customFormat="1" x14ac:dyDescent="0.25">
      <c r="A2182"/>
      <c r="B2182"/>
      <c r="C2182"/>
      <c r="D2182"/>
      <c r="E2182"/>
      <c r="F2182"/>
      <c r="G2182"/>
      <c r="H2182"/>
      <c r="I2182"/>
      <c r="J2182"/>
      <c r="K2182"/>
      <c r="L2182"/>
      <c r="M2182"/>
      <c r="N2182"/>
      <c r="O2182"/>
      <c r="P2182"/>
      <c r="Q2182"/>
      <c r="R2182"/>
    </row>
    <row r="2183" spans="1:18" s="1" customFormat="1" x14ac:dyDescent="0.25">
      <c r="A2183"/>
      <c r="B2183"/>
      <c r="C2183"/>
      <c r="D2183"/>
      <c r="E2183"/>
      <c r="F2183"/>
      <c r="G2183"/>
      <c r="H2183"/>
      <c r="I2183"/>
      <c r="J2183"/>
      <c r="K2183"/>
      <c r="L2183"/>
      <c r="M2183"/>
      <c r="N2183"/>
      <c r="O2183"/>
      <c r="P2183"/>
      <c r="Q2183"/>
      <c r="R2183"/>
    </row>
    <row r="2184" spans="1:18" s="1" customFormat="1" x14ac:dyDescent="0.25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</row>
    <row r="2185" spans="1:18" s="1" customFormat="1" x14ac:dyDescent="0.25">
      <c r="A2185"/>
      <c r="B2185"/>
      <c r="C2185"/>
      <c r="D2185"/>
      <c r="E2185"/>
      <c r="F2185"/>
      <c r="G2185"/>
      <c r="H2185"/>
      <c r="I2185"/>
      <c r="J2185"/>
      <c r="K2185"/>
      <c r="L2185"/>
      <c r="M2185"/>
      <c r="N2185"/>
      <c r="O2185"/>
      <c r="P2185"/>
      <c r="Q2185"/>
      <c r="R2185"/>
    </row>
    <row r="2186" spans="1:18" s="1" customFormat="1" x14ac:dyDescent="0.25">
      <c r="A2186"/>
      <c r="B2186"/>
      <c r="C2186"/>
      <c r="D2186"/>
      <c r="E2186"/>
      <c r="F2186"/>
      <c r="G2186"/>
      <c r="H2186"/>
      <c r="I2186"/>
      <c r="J2186"/>
      <c r="K2186"/>
      <c r="L2186"/>
      <c r="M2186"/>
      <c r="N2186"/>
      <c r="O2186"/>
      <c r="P2186"/>
      <c r="Q2186"/>
      <c r="R2186"/>
    </row>
    <row r="2187" spans="1:18" s="1" customFormat="1" x14ac:dyDescent="0.25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</row>
    <row r="2188" spans="1:18" s="1" customFormat="1" x14ac:dyDescent="0.25">
      <c r="A2188"/>
      <c r="B2188"/>
      <c r="C2188"/>
      <c r="D2188"/>
      <c r="E2188"/>
      <c r="F2188"/>
      <c r="G2188"/>
      <c r="H2188"/>
      <c r="I2188"/>
      <c r="J2188"/>
      <c r="K2188"/>
      <c r="L2188"/>
      <c r="M2188"/>
      <c r="N2188"/>
      <c r="O2188"/>
      <c r="P2188"/>
      <c r="Q2188"/>
      <c r="R2188"/>
    </row>
    <row r="2189" spans="1:18" s="1" customFormat="1" x14ac:dyDescent="0.25">
      <c r="A2189"/>
      <c r="B2189"/>
      <c r="C2189"/>
      <c r="D2189"/>
      <c r="E2189"/>
      <c r="F2189"/>
      <c r="G2189"/>
      <c r="H2189"/>
      <c r="I2189"/>
      <c r="J2189"/>
      <c r="K2189"/>
      <c r="L2189"/>
      <c r="M2189"/>
      <c r="N2189"/>
      <c r="O2189"/>
      <c r="P2189"/>
      <c r="Q2189"/>
      <c r="R2189"/>
    </row>
    <row r="2190" spans="1:18" s="1" customFormat="1" x14ac:dyDescent="0.25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</row>
    <row r="2191" spans="1:18" s="1" customFormat="1" x14ac:dyDescent="0.25">
      <c r="A2191"/>
      <c r="B2191"/>
      <c r="C2191"/>
      <c r="D2191"/>
      <c r="E2191"/>
      <c r="F2191"/>
      <c r="G2191"/>
      <c r="H2191"/>
      <c r="I2191"/>
      <c r="J2191"/>
      <c r="K2191"/>
      <c r="L2191"/>
      <c r="M2191"/>
      <c r="N2191"/>
      <c r="O2191"/>
      <c r="P2191"/>
      <c r="Q2191"/>
      <c r="R2191"/>
    </row>
    <row r="2192" spans="1:18" s="1" customFormat="1" x14ac:dyDescent="0.25">
      <c r="A2192"/>
      <c r="B2192"/>
      <c r="C2192"/>
      <c r="D2192"/>
      <c r="E2192"/>
      <c r="F2192"/>
      <c r="G2192"/>
      <c r="H2192"/>
      <c r="I2192"/>
      <c r="J2192"/>
      <c r="K2192"/>
      <c r="L2192"/>
      <c r="M2192"/>
      <c r="N2192"/>
      <c r="O2192"/>
      <c r="P2192"/>
      <c r="Q2192"/>
      <c r="R2192"/>
    </row>
  </sheetData>
  <mergeCells count="1">
    <mergeCell ref="A1:R2"/>
  </mergeCells>
  <printOptions horizontalCentered="1"/>
  <pageMargins left="0.2" right="0.2" top="0.5" bottom="0.5" header="0.3" footer="0.3"/>
  <pageSetup paperSize="9" scale="60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Health Portfolio-MAR'19</vt:lpstr>
      <vt:lpstr>Miscellaneous portfolio-MAR'19</vt:lpstr>
      <vt:lpstr>Segmentwise Report MAR 2019</vt:lpstr>
      <vt:lpstr>'Segmentwise Report MAR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Jayshree</cp:lastModifiedBy>
  <cp:lastPrinted>2019-04-30T10:41:52Z</cp:lastPrinted>
  <dcterms:created xsi:type="dcterms:W3CDTF">2017-03-30T08:47:18Z</dcterms:created>
  <dcterms:modified xsi:type="dcterms:W3CDTF">2019-04-30T11:08:30Z</dcterms:modified>
</cp:coreProperties>
</file>