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Financial highlights\Reports\2018-19\"/>
    </mc:Choice>
  </mc:AlternateContent>
  <xr:revisionPtr revIDLastSave="0" documentId="13_ncr:1_{73619A17-43A3-4914-A876-A59FB68C958E}" xr6:coauthVersionLast="41" xr6:coauthVersionMax="41" xr10:uidLastSave="{00000000-0000-0000-0000-000000000000}"/>
  <bookViews>
    <workbookView xWindow="-120" yWindow="-120" windowWidth="20730" windowHeight="11310" tabRatio="297" xr2:uid="{00000000-000D-0000-FFFF-FFFF00000000}"/>
  </bookViews>
  <sheets>
    <sheet name="Business Results" sheetId="1" r:id="rId1"/>
    <sheet name="Profit &amp; Ratios" sheetId="2" r:id="rId2"/>
    <sheet name="Industry Infrastructure" sheetId="3" r:id="rId3"/>
  </sheets>
  <definedNames>
    <definedName name="_xlnm.Print_Area" localSheetId="0">'Business Results'!$A$1:$M$56</definedName>
    <definedName name="_xlnm.Print_Area" localSheetId="2">'Industry Infrastructure'!$A$1:$H$49</definedName>
    <definedName name="_xlnm.Print_Area" localSheetId="1">'Profit &amp; Ratios'!$A$1:$M$49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2" l="1"/>
  <c r="M32" i="1"/>
  <c r="F27" i="2" l="1"/>
  <c r="L36" i="2" l="1"/>
  <c r="K36" i="2"/>
  <c r="J36" i="2"/>
  <c r="M36" i="2" s="1"/>
  <c r="I36" i="2"/>
  <c r="H36" i="2"/>
  <c r="C36" i="2"/>
  <c r="F36" i="2" s="1"/>
  <c r="C35" i="2"/>
  <c r="C34" i="2"/>
  <c r="M36" i="1"/>
  <c r="L36" i="1"/>
  <c r="K30" i="2" l="1"/>
  <c r="J30" i="2"/>
  <c r="L30" i="2"/>
  <c r="B29" i="1"/>
  <c r="C29" i="1"/>
  <c r="D29" i="1"/>
  <c r="E29" i="1"/>
  <c r="F29" i="1"/>
  <c r="G29" i="1"/>
  <c r="H29" i="1"/>
  <c r="I29" i="1"/>
  <c r="J29" i="1"/>
  <c r="K29" i="1"/>
  <c r="H30" i="2"/>
  <c r="I30" i="2"/>
  <c r="M30" i="2" l="1"/>
  <c r="J8" i="2" l="1"/>
  <c r="H33" i="2" l="1"/>
  <c r="I33" i="2"/>
  <c r="J33" i="2"/>
  <c r="K33" i="2"/>
  <c r="L33" i="2"/>
  <c r="H34" i="2"/>
  <c r="I34" i="2"/>
  <c r="J34" i="2"/>
  <c r="K34" i="2"/>
  <c r="L34" i="2"/>
  <c r="H35" i="2"/>
  <c r="I35" i="2"/>
  <c r="J35" i="2"/>
  <c r="K35" i="2"/>
  <c r="L35" i="2"/>
  <c r="H37" i="2"/>
  <c r="I37" i="2"/>
  <c r="J37" i="2"/>
  <c r="K37" i="2"/>
  <c r="L37" i="2"/>
  <c r="H38" i="2"/>
  <c r="I38" i="2"/>
  <c r="J38" i="2"/>
  <c r="K38" i="2"/>
  <c r="L38" i="2"/>
  <c r="H5" i="2"/>
  <c r="I5" i="2"/>
  <c r="J5" i="2"/>
  <c r="K5" i="2"/>
  <c r="L5" i="2"/>
  <c r="H6" i="2"/>
  <c r="I6" i="2"/>
  <c r="J6" i="2"/>
  <c r="K6" i="2"/>
  <c r="L6" i="2"/>
  <c r="H7" i="2"/>
  <c r="I7" i="2"/>
  <c r="J7" i="2"/>
  <c r="K7" i="2"/>
  <c r="L7" i="2"/>
  <c r="H8" i="2"/>
  <c r="I8" i="2"/>
  <c r="K8" i="2"/>
  <c r="L8" i="2"/>
  <c r="H9" i="2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14" i="2"/>
  <c r="I14" i="2"/>
  <c r="J14" i="2"/>
  <c r="K14" i="2"/>
  <c r="L14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8" i="2"/>
  <c r="I18" i="2"/>
  <c r="J18" i="2"/>
  <c r="K18" i="2"/>
  <c r="L18" i="2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5" i="2"/>
  <c r="I25" i="2"/>
  <c r="J25" i="2"/>
  <c r="K25" i="2"/>
  <c r="L25" i="2"/>
  <c r="H26" i="2"/>
  <c r="I26" i="2"/>
  <c r="J26" i="2"/>
  <c r="K26" i="2"/>
  <c r="L26" i="2"/>
  <c r="H27" i="2"/>
  <c r="I27" i="2"/>
  <c r="J27" i="2"/>
  <c r="K27" i="2"/>
  <c r="L27" i="2"/>
  <c r="H28" i="2"/>
  <c r="I28" i="2"/>
  <c r="J28" i="2"/>
  <c r="K28" i="2"/>
  <c r="L28" i="2"/>
  <c r="M18" i="2" l="1"/>
  <c r="M8" i="2"/>
  <c r="M21" i="2"/>
  <c r="M20" i="2"/>
  <c r="M28" i="2"/>
  <c r="M22" i="2"/>
  <c r="M14" i="2"/>
  <c r="M12" i="2"/>
  <c r="M6" i="2"/>
  <c r="M35" i="2"/>
  <c r="M38" i="2"/>
  <c r="M33" i="2"/>
  <c r="M26" i="2"/>
  <c r="M5" i="2"/>
  <c r="M10" i="2"/>
  <c r="M24" i="2"/>
  <c r="M16" i="2"/>
  <c r="M13" i="2"/>
  <c r="M23" i="2"/>
  <c r="M15" i="2"/>
  <c r="M27" i="2"/>
  <c r="M19" i="2"/>
  <c r="M11" i="2"/>
  <c r="M37" i="2"/>
  <c r="M7" i="2"/>
  <c r="M25" i="2"/>
  <c r="M17" i="2"/>
  <c r="M9" i="2"/>
  <c r="M34" i="2"/>
  <c r="K4" i="2"/>
  <c r="L27" i="1" l="1"/>
  <c r="M27" i="1" s="1"/>
  <c r="C27" i="2" l="1"/>
  <c r="B39" i="3"/>
  <c r="C39" i="3"/>
  <c r="D39" i="3"/>
  <c r="E39" i="3"/>
  <c r="F39" i="3"/>
  <c r="G39" i="3"/>
  <c r="H39" i="3"/>
  <c r="B45" i="3"/>
  <c r="C45" i="3"/>
  <c r="D45" i="3"/>
  <c r="E45" i="3"/>
  <c r="F45" i="3"/>
  <c r="G45" i="3"/>
  <c r="H45" i="3"/>
  <c r="L26" i="1" l="1"/>
  <c r="C26" i="2" l="1"/>
  <c r="F26" i="2" s="1"/>
  <c r="L23" i="1"/>
  <c r="F23" i="2" l="1"/>
  <c r="L15" i="1"/>
  <c r="L9" i="1" l="1"/>
  <c r="M9" i="1" l="1"/>
  <c r="C9" i="2" s="1"/>
  <c r="L5" i="1"/>
  <c r="L4" i="2" l="1"/>
  <c r="M31" i="1"/>
  <c r="M3" i="1"/>
  <c r="L18" i="1" l="1"/>
  <c r="C18" i="2" l="1"/>
  <c r="F18" i="2" s="1"/>
  <c r="J4" i="2"/>
  <c r="M4" i="2" l="1"/>
  <c r="L44" i="1" l="1"/>
  <c r="L37" i="1" l="1"/>
  <c r="M37" i="1" s="1"/>
  <c r="L25" i="1" l="1"/>
  <c r="F25" i="2" l="1"/>
  <c r="L24" i="1"/>
  <c r="F24" i="2" l="1"/>
  <c r="M44" i="1"/>
  <c r="M43" i="1"/>
  <c r="C44" i="2" l="1"/>
  <c r="C43" i="2"/>
  <c r="F43" i="2" s="1"/>
  <c r="B45" i="1"/>
  <c r="C45" i="1"/>
  <c r="D45" i="1"/>
  <c r="E45" i="1"/>
  <c r="F45" i="1"/>
  <c r="G45" i="1"/>
  <c r="H45" i="1"/>
  <c r="I45" i="1"/>
  <c r="J45" i="1"/>
  <c r="K45" i="1"/>
  <c r="L45" i="1"/>
  <c r="M45" i="1"/>
  <c r="D29" i="2" l="1"/>
  <c r="E29" i="2"/>
  <c r="G29" i="2"/>
  <c r="F9" i="2" l="1"/>
  <c r="G45" i="2" l="1"/>
  <c r="E45" i="2"/>
  <c r="D45" i="2"/>
  <c r="D39" i="2"/>
  <c r="L32" i="2" l="1"/>
  <c r="K32" i="2"/>
  <c r="J32" i="2"/>
  <c r="I32" i="2"/>
  <c r="H32" i="2"/>
  <c r="L38" i="1"/>
  <c r="M38" i="1" s="1"/>
  <c r="C38" i="2" s="1"/>
  <c r="C37" i="2"/>
  <c r="F37" i="2" s="1"/>
  <c r="L35" i="1"/>
  <c r="M35" i="1" s="1"/>
  <c r="F35" i="2" s="1"/>
  <c r="L34" i="1"/>
  <c r="M34" i="1" s="1"/>
  <c r="F34" i="2" s="1"/>
  <c r="L33" i="1"/>
  <c r="C33" i="2" s="1"/>
  <c r="L32" i="1"/>
  <c r="F33" i="2" l="1"/>
  <c r="M32" i="2"/>
  <c r="C29" i="3"/>
  <c r="D29" i="3"/>
  <c r="E29" i="3"/>
  <c r="F29" i="3"/>
  <c r="G29" i="3"/>
  <c r="H29" i="3"/>
  <c r="B29" i="3"/>
  <c r="J29" i="2" l="1"/>
  <c r="F44" i="2"/>
  <c r="F45" i="2" s="1"/>
  <c r="C45" i="2"/>
  <c r="F32" i="2"/>
  <c r="H40" i="2"/>
  <c r="I40" i="2"/>
  <c r="J40" i="2"/>
  <c r="K40" i="2"/>
  <c r="L40" i="2"/>
  <c r="H43" i="2"/>
  <c r="I43" i="2"/>
  <c r="J43" i="2"/>
  <c r="K43" i="2"/>
  <c r="L43" i="2"/>
  <c r="H44" i="2"/>
  <c r="I44" i="2"/>
  <c r="J44" i="2"/>
  <c r="K44" i="2"/>
  <c r="L44" i="2"/>
  <c r="H46" i="2"/>
  <c r="I46" i="2"/>
  <c r="J46" i="2"/>
  <c r="K46" i="2"/>
  <c r="L46" i="2"/>
  <c r="H48" i="2"/>
  <c r="I48" i="2"/>
  <c r="J48" i="2"/>
  <c r="K48" i="2"/>
  <c r="L48" i="2"/>
  <c r="I4" i="2"/>
  <c r="H4" i="2"/>
  <c r="C42" i="2"/>
  <c r="L4" i="1"/>
  <c r="F5" i="2"/>
  <c r="L6" i="1"/>
  <c r="M6" i="1" s="1"/>
  <c r="L8" i="1"/>
  <c r="M8" i="1" s="1"/>
  <c r="L10" i="1"/>
  <c r="L11" i="1"/>
  <c r="L12" i="1"/>
  <c r="M12" i="1" s="1"/>
  <c r="L13" i="1"/>
  <c r="L14" i="1"/>
  <c r="M14" i="1" s="1"/>
  <c r="C15" i="2"/>
  <c r="L16" i="1"/>
  <c r="M16" i="1" s="1"/>
  <c r="L17" i="1"/>
  <c r="L19" i="1"/>
  <c r="M19" i="1" s="1"/>
  <c r="L20" i="1"/>
  <c r="L21" i="1"/>
  <c r="L22" i="1"/>
  <c r="L28" i="1"/>
  <c r="L29" i="1" l="1"/>
  <c r="M28" i="1"/>
  <c r="C28" i="2" s="1"/>
  <c r="C7" i="2"/>
  <c r="F7" i="2" s="1"/>
  <c r="C20" i="2"/>
  <c r="F20" i="2" s="1"/>
  <c r="C10" i="2"/>
  <c r="F10" i="2" s="1"/>
  <c r="C21" i="2"/>
  <c r="F21" i="2" s="1"/>
  <c r="C17" i="2"/>
  <c r="C16" i="2"/>
  <c r="F16" i="2" s="1"/>
  <c r="C14" i="2"/>
  <c r="C12" i="2"/>
  <c r="F12" i="2" s="1"/>
  <c r="C8" i="2"/>
  <c r="F8" i="2" s="1"/>
  <c r="C6" i="2"/>
  <c r="F6" i="2" s="1"/>
  <c r="M4" i="1"/>
  <c r="C19" i="2"/>
  <c r="F19" i="2" s="1"/>
  <c r="C22" i="2"/>
  <c r="F13" i="2"/>
  <c r="M40" i="2"/>
  <c r="C39" i="2"/>
  <c r="M44" i="2"/>
  <c r="M48" i="2"/>
  <c r="M46" i="2"/>
  <c r="M43" i="2"/>
  <c r="F39" i="2"/>
  <c r="C4" i="2" l="1"/>
  <c r="F4" i="2" s="1"/>
  <c r="F29" i="2" s="1"/>
  <c r="M29" i="1"/>
  <c r="B29" i="2"/>
  <c r="C29" i="2" l="1"/>
  <c r="C41" i="2" s="1"/>
  <c r="C47" i="2" s="1"/>
  <c r="F41" i="2"/>
  <c r="F47" i="2" s="1"/>
  <c r="B45" i="2"/>
  <c r="E39" i="2"/>
  <c r="E41" i="2" s="1"/>
  <c r="E47" i="2" s="1"/>
  <c r="G39" i="2"/>
  <c r="B39" i="2"/>
  <c r="B41" i="2" s="1"/>
  <c r="D41" i="2"/>
  <c r="D47" i="2" s="1"/>
  <c r="L39" i="1"/>
  <c r="K39" i="1"/>
  <c r="J39" i="1"/>
  <c r="J41" i="1" s="1"/>
  <c r="I39" i="1"/>
  <c r="H39" i="1"/>
  <c r="H41" i="1" s="1"/>
  <c r="G39" i="1"/>
  <c r="F39" i="1"/>
  <c r="E39" i="1"/>
  <c r="D39" i="1"/>
  <c r="C39" i="1"/>
  <c r="B39" i="1"/>
  <c r="I29" i="2"/>
  <c r="F41" i="1" l="1"/>
  <c r="F47" i="1" s="1"/>
  <c r="H39" i="2"/>
  <c r="G41" i="2"/>
  <c r="G47" i="2" s="1"/>
  <c r="I45" i="2"/>
  <c r="J45" i="2"/>
  <c r="J39" i="2"/>
  <c r="K39" i="2"/>
  <c r="L39" i="2"/>
  <c r="I39" i="2"/>
  <c r="H45" i="2"/>
  <c r="K45" i="2"/>
  <c r="L45" i="2"/>
  <c r="H29" i="2"/>
  <c r="K29" i="2"/>
  <c r="L29" i="2"/>
  <c r="I41" i="1"/>
  <c r="I47" i="1" s="1"/>
  <c r="I49" i="1" s="1"/>
  <c r="E41" i="1"/>
  <c r="F41" i="3"/>
  <c r="F47" i="3" s="1"/>
  <c r="F49" i="3" s="1"/>
  <c r="B41" i="3"/>
  <c r="B47" i="3" s="1"/>
  <c r="B49" i="3" s="1"/>
  <c r="E41" i="3"/>
  <c r="E47" i="3" s="1"/>
  <c r="E49" i="3" s="1"/>
  <c r="H41" i="3"/>
  <c r="H47" i="3" s="1"/>
  <c r="H49" i="3" s="1"/>
  <c r="D41" i="3"/>
  <c r="D47" i="3" s="1"/>
  <c r="D49" i="3" s="1"/>
  <c r="G41" i="3"/>
  <c r="G47" i="3" s="1"/>
  <c r="C41" i="3"/>
  <c r="C47" i="3" s="1"/>
  <c r="C49" i="3" s="1"/>
  <c r="B47" i="2"/>
  <c r="B41" i="1"/>
  <c r="J47" i="1"/>
  <c r="C41" i="1"/>
  <c r="K41" i="1"/>
  <c r="K47" i="1" s="1"/>
  <c r="H47" i="1"/>
  <c r="D41" i="1"/>
  <c r="G41" i="1"/>
  <c r="F49" i="1" l="1"/>
  <c r="M39" i="2"/>
  <c r="M45" i="2"/>
  <c r="E47" i="1"/>
  <c r="J41" i="2"/>
  <c r="M29" i="2"/>
  <c r="K41" i="2"/>
  <c r="L41" i="2"/>
  <c r="C47" i="1"/>
  <c r="H47" i="2" s="1"/>
  <c r="H41" i="2"/>
  <c r="B47" i="1"/>
  <c r="I41" i="2"/>
  <c r="D47" i="1"/>
  <c r="G47" i="1"/>
  <c r="G49" i="1" s="1"/>
  <c r="L41" i="1"/>
  <c r="L47" i="1" s="1"/>
  <c r="E49" i="1" l="1"/>
  <c r="J47" i="2"/>
  <c r="M41" i="2"/>
  <c r="D49" i="1"/>
  <c r="K47" i="2"/>
  <c r="L47" i="2"/>
  <c r="C49" i="1"/>
  <c r="I47" i="2"/>
  <c r="B49" i="1"/>
  <c r="M39" i="1"/>
  <c r="E49" i="2"/>
  <c r="M47" i="2" l="1"/>
  <c r="M41" i="1"/>
  <c r="M47" i="1" s="1"/>
  <c r="B49" i="2"/>
  <c r="D49" i="2"/>
  <c r="C49" i="2" l="1"/>
  <c r="M49" i="1"/>
  <c r="F49" i="2"/>
  <c r="G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oscar 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Including Reinsurances Inward &amp; acceptances from Motor Pool
</t>
        </r>
      </text>
    </comment>
  </commentList>
</comments>
</file>

<file path=xl/sharedStrings.xml><?xml version="1.0" encoding="utf-8"?>
<sst xmlns="http://schemas.openxmlformats.org/spreadsheetml/2006/main" count="194" uniqueCount="90">
  <si>
    <t>(All figures in Rs Cr)</t>
  </si>
  <si>
    <t>Particulars</t>
  </si>
  <si>
    <t>Gross Written Premium</t>
  </si>
  <si>
    <t>Net Premium</t>
  </si>
  <si>
    <t>Net Earned Premium</t>
  </si>
  <si>
    <t>Gross Incurred Claims</t>
  </si>
  <si>
    <t>Net Incurred Claims</t>
  </si>
  <si>
    <t>Commission Net</t>
  </si>
  <si>
    <t>Mgmt. Expenses</t>
  </si>
  <si>
    <t>Pure Underwriting results</t>
  </si>
  <si>
    <t>Bajaj Allianz</t>
  </si>
  <si>
    <t>Universal Sompo</t>
  </si>
  <si>
    <t>Magma HDI</t>
  </si>
  <si>
    <t>New India</t>
  </si>
  <si>
    <t>Star Health</t>
  </si>
  <si>
    <t>Apollo Munich</t>
  </si>
  <si>
    <t>Max Bupa</t>
  </si>
  <si>
    <t>Stand Alone Health Cos Sub Total</t>
  </si>
  <si>
    <t>Grand Total with Health Companies</t>
  </si>
  <si>
    <t>AIC</t>
  </si>
  <si>
    <t>ECGC</t>
  </si>
  <si>
    <t>Total - Specialized companies</t>
  </si>
  <si>
    <t>Grand Total include.all companies</t>
  </si>
  <si>
    <t>Investment Income allocated to Policyholders' fund</t>
  </si>
  <si>
    <t>Operating Profit</t>
  </si>
  <si>
    <t>Balance Investment Income after adjusting allocation to Policyholders' fund</t>
  </si>
  <si>
    <t>Profit/ (Loss)  Before Tax</t>
  </si>
  <si>
    <t>Profit/ (Loss) After Tax</t>
  </si>
  <si>
    <t>Investments in infrastructure/ social Sectors</t>
  </si>
  <si>
    <t>Gross Incurred Claims Ratio (%)</t>
  </si>
  <si>
    <t>Net retention (NP/GDP) - in %tage</t>
  </si>
  <si>
    <t>Net Incurred Claims/NEP (%)</t>
  </si>
  <si>
    <t>No. of Employees</t>
  </si>
  <si>
    <t>No.of Agents</t>
  </si>
  <si>
    <t>No. of Offices</t>
  </si>
  <si>
    <t>No.of Policies</t>
  </si>
  <si>
    <t>FDI (Rs Cr)</t>
  </si>
  <si>
    <t>Premium deficiency</t>
  </si>
  <si>
    <t>Commission/NWP</t>
  </si>
  <si>
    <t>Expenses of Mgmt. / NWP</t>
  </si>
  <si>
    <t>Capital &amp; Free Reserves (*)</t>
  </si>
  <si>
    <t>Other income/outgo
(Revenue a/c)</t>
  </si>
  <si>
    <t>Gross Direct Premium 
(in India)</t>
  </si>
  <si>
    <t>Other Income/Outgo
(P&amp;L a/c)</t>
  </si>
  <si>
    <t>Note:</t>
  </si>
  <si>
    <t>Combined Ratio 
(IRDAI circular Ref: IRDA/F&amp;I/CIR/F&amp;A/231/10/2012)</t>
  </si>
  <si>
    <t xml:space="preserve">  Compiled by GI Council on the basis of data submitted by the Member Insurance Companies 
</t>
  </si>
  <si>
    <t>Cigna TTK</t>
  </si>
  <si>
    <t>NA</t>
  </si>
  <si>
    <t>General Insurers</t>
  </si>
  <si>
    <t xml:space="preserve">Bharti AXA </t>
  </si>
  <si>
    <t>Cholamandalam MS</t>
  </si>
  <si>
    <t xml:space="preserve">Future Generali </t>
  </si>
  <si>
    <t>ICICI -Lombard</t>
  </si>
  <si>
    <t>IFFCO -Tokio</t>
  </si>
  <si>
    <t>Kotak Mahindra</t>
  </si>
  <si>
    <t>National</t>
  </si>
  <si>
    <t>Oriental</t>
  </si>
  <si>
    <t>Raheja QBE</t>
  </si>
  <si>
    <t>Reliance General</t>
  </si>
  <si>
    <t>Royal sundaram</t>
  </si>
  <si>
    <t>SBI General</t>
  </si>
  <si>
    <t>Shriram General</t>
  </si>
  <si>
    <t>Tata-AIG</t>
  </si>
  <si>
    <t>United India</t>
  </si>
  <si>
    <t>General Insurers  Sub Total</t>
  </si>
  <si>
    <t>Stand-alone Health Insurers</t>
  </si>
  <si>
    <t>Religare</t>
  </si>
  <si>
    <t>Specialized Companies</t>
  </si>
  <si>
    <t>% Change over previous period</t>
  </si>
  <si>
    <r>
      <t xml:space="preserve">HDFC ERGO </t>
    </r>
    <r>
      <rPr>
        <b/>
        <sz val="12"/>
        <rFont val="Calibri"/>
        <family val="2"/>
        <scheme val="minor"/>
      </rPr>
      <t>($)</t>
    </r>
  </si>
  <si>
    <t>*Commenced operations in November  2017</t>
  </si>
  <si>
    <t># Commenced operations in October 2017</t>
  </si>
  <si>
    <t>DHFL General *</t>
  </si>
  <si>
    <r>
      <t xml:space="preserve">Go Digit </t>
    </r>
    <r>
      <rPr>
        <b/>
        <sz val="12"/>
        <rFont val="Calibri"/>
        <family val="2"/>
        <scheme val="minor"/>
      </rPr>
      <t>#</t>
    </r>
  </si>
  <si>
    <r>
      <t xml:space="preserve">Acko General </t>
    </r>
    <r>
      <rPr>
        <b/>
        <sz val="12"/>
        <color theme="1"/>
        <rFont val="Calibri"/>
        <family val="2"/>
        <scheme val="minor"/>
      </rPr>
      <t>$$</t>
    </r>
  </si>
  <si>
    <t>$$ commenced operations in December 2017</t>
  </si>
  <si>
    <t>Exchange loss/gain &amp; Other  income /Outgo</t>
  </si>
  <si>
    <t xml:space="preserve">Aditya Birla </t>
  </si>
  <si>
    <t>Edelweiss**</t>
  </si>
  <si>
    <t>** Commenced operations in March 2018</t>
  </si>
  <si>
    <r>
      <t>Edelweiss</t>
    </r>
    <r>
      <rPr>
        <b/>
        <sz val="11"/>
        <rFont val="Calibri"/>
        <family val="2"/>
        <scheme val="minor"/>
      </rPr>
      <t>**</t>
    </r>
  </si>
  <si>
    <r>
      <t xml:space="preserve">DHFL General </t>
    </r>
    <r>
      <rPr>
        <b/>
        <sz val="12"/>
        <rFont val="Calibri"/>
        <family val="2"/>
        <scheme val="minor"/>
      </rPr>
      <t>*</t>
    </r>
  </si>
  <si>
    <r>
      <t>Edelweiss</t>
    </r>
    <r>
      <rPr>
        <b/>
        <sz val="12"/>
        <rFont val="Calibri"/>
        <family val="2"/>
        <scheme val="minor"/>
      </rPr>
      <t>**</t>
    </r>
  </si>
  <si>
    <t>Liberty General</t>
  </si>
  <si>
    <t>FINANCIAL HIGHLIGHTS FOR THE PERIOD ENDED 31.12.2018 (PROVISIONAL)</t>
  </si>
  <si>
    <t>Previous period as on 31.12.2017</t>
  </si>
  <si>
    <t>-</t>
  </si>
  <si>
    <t>## Commenced operations in December 2018</t>
  </si>
  <si>
    <t>Reliance Health 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</si>
</sst>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 &quot;#,##0.00&quot; &quot;;&quot; (&quot;#,##0.00&quot;)&quot;;&quot; -&quot;00&quot; &quot;;&quot; &quot;@&quot; &quot;"/>
    <numFmt numFmtId="167" formatCode="&quot; &quot;#,##0&quot; &quot;;&quot; (&quot;#,##0&quot;)&quot;;&quot; -&quot;00&quot; &quot;;&quot; &quot;@&quot; &quot;"/>
    <numFmt numFmtId="168" formatCode="_-* #,##0.00_-;\-* #,##0.00_-;_-* &quot;-&quot;??_-;_-@_-"/>
    <numFmt numFmtId="169" formatCode="_-* #,##0_-;\-* #,##0_-;_-* &quot;-&quot;??_-;_-@_-"/>
    <numFmt numFmtId="170" formatCode="_ * #,##0.00_ ;_ * \-#,##0.00_ ;_ * &quot;-&quot;??_ ;_ @_ "/>
    <numFmt numFmtId="171" formatCode="_(* #,##0.00_);_(* \(#,##0.00\);_(* \-??_);_(@_)"/>
    <numFmt numFmtId="172" formatCode="##,##0.00"/>
    <numFmt numFmtId="173" formatCode="_([$€-2]* #,##0.00_);_([$€-2]* \(#,##0.00\);_([$€-2]* &quot;-&quot;??_)"/>
    <numFmt numFmtId="174" formatCode="#,##0.00\ ;&quot; (&quot;#,##0.00\);&quot; -&quot;#\ ;@\ "/>
    <numFmt numFmtId="175" formatCode="_-* #,##0_-;\-* #,##0_-;_-* &quot;-&quot;_-;_-@_-"/>
    <numFmt numFmtId="176" formatCode="_ * #,##0_ ;_ * \-#,##0_ ;_ * &quot;-&quot;_ ;_ @_ "/>
    <numFmt numFmtId="177" formatCode="00.000"/>
    <numFmt numFmtId="178" formatCode="&quot;?&quot;#,##0;&quot;?&quot;\-#,##0"/>
    <numFmt numFmtId="179" formatCode="_-* &quot;£&quot;#,##0_-;\-* &quot;£&quot;#,##0_-;_-* &quot;-&quot;??_-;_-@_-"/>
    <numFmt numFmtId="180" formatCode="#,##0.0;\(#,##0.0\)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#,##0;[Red]\(#,##0\)"/>
    <numFmt numFmtId="188" formatCode="#,##0.0"/>
    <numFmt numFmtId="189" formatCode="_(* #,##0.0_);_(* \(#,##0.00\);_(* &quot;-&quot;??_);_(@_)"/>
    <numFmt numFmtId="190" formatCode="General_)"/>
    <numFmt numFmtId="191" formatCode="0.000"/>
    <numFmt numFmtId="192" formatCode="#,##0.0_);\(#,##0.0\)"/>
    <numFmt numFmtId="193" formatCode="#,##0.000_);\(#,##0.000\)"/>
    <numFmt numFmtId="194" formatCode="&quot;$&quot;#,\);\(&quot;$&quot;#,##0\)"/>
    <numFmt numFmtId="195" formatCode="0.00000000"/>
    <numFmt numFmtId="196" formatCode="_-* #,##0.0_-;\-* #,##0.0_-;_-* &quot;-&quot;??_-;_-@_-"/>
    <numFmt numFmtId="197" formatCode="[$-409]mmm\-yy;@"/>
    <numFmt numFmtId="198" formatCode="_(* #,##0.0_);_(* \(#,##0.0\);_(* &quot;-&quot;??_);_(@_)"/>
    <numFmt numFmtId="199" formatCode="#,##0.00;\(#,##0.00\)"/>
    <numFmt numFmtId="200" formatCode="&quot;£&quot;#,##0;\-&quot;£&quot;#,##0"/>
    <numFmt numFmtId="201" formatCode="_(* #,##0.0000_);_(* \(#,##0.0000\);_(* &quot;-&quot;??_);_(@_)"/>
    <numFmt numFmtId="202" formatCode="#,##0;\(#,##0\)"/>
    <numFmt numFmtId="203" formatCode="\$#,##0\ ;\(\$#,##0\)"/>
    <numFmt numFmtId="204" formatCode="#,##0&quot; $&quot;;\-#,##0&quot; $&quot;"/>
    <numFmt numFmtId="205" formatCode="#,##0.0_);[Red]\(#,##0.0\);&quot;-&quot;??"/>
    <numFmt numFmtId="206" formatCode="#,##0.00;[Red]\(#,##0.00\)"/>
    <numFmt numFmtId="207" formatCode=";;;"/>
    <numFmt numFmtId="208" formatCode="_-* #,##0\ _F_-;\-* #,##0\ _F_-;_-* &quot;-&quot;\ _F_-;_-@_-"/>
    <numFmt numFmtId="209" formatCode="_-* #,##0.00\ _F_-;\-* #,##0.00\ _F_-;_-* &quot;-&quot;??\ _F_-;_-@_-"/>
    <numFmt numFmtId="210" formatCode="_-* #,##0\ &quot;F&quot;_-;\-* #,##0\ &quot;F&quot;_-;_-* &quot;-&quot;\ &quot;F&quot;_-;_-@_-"/>
    <numFmt numFmtId="211" formatCode="_-* #,##0.00\ &quot;F&quot;_-;\-* #,##0.00\ &quot;F&quot;_-;_-* &quot;-&quot;??\ &quot;F&quot;_-;_-@_-"/>
    <numFmt numFmtId="212" formatCode="_(&quot;$&quot;* #,##0.0_);_(&quot;$&quot;* \(#,##0.0\);_(&quot;$&quot;* &quot;-&quot;??_);_(@_)"/>
    <numFmt numFmtId="213" formatCode="\60\4\7\:"/>
    <numFmt numFmtId="214" formatCode="0.0%;[Red]\(0.0%\);&quot;-&quot;??"/>
    <numFmt numFmtId="215" formatCode="&quot;$&quot;#,\);\(&quot;$&quot;#,\)"/>
    <numFmt numFmtId="216" formatCode="&quot;$&quot;#,;\(&quot;$&quot;#,\)"/>
    <numFmt numFmtId="217" formatCode="#,##0.0000"/>
    <numFmt numFmtId="218" formatCode="#,##0.00000"/>
    <numFmt numFmtId="219" formatCode="#,##0\ &quot;DM&quot;;\-#,##0\ &quot;DM&quot;"/>
    <numFmt numFmtId="220" formatCode="0&quot;.&quot;000%"/>
    <numFmt numFmtId="221" formatCode="&quot;￥&quot;#,##0;&quot;￥&quot;\-#,##0"/>
    <numFmt numFmtId="222" formatCode="00&quot;.&quot;000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0.00_);\(0.00\)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i/>
      <sz val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Arial"/>
      <family val="2"/>
      <charset val="1"/>
    </font>
    <font>
      <b/>
      <sz val="18"/>
      <color indexed="62"/>
      <name val="Cambria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바탕체"/>
      <family val="1"/>
      <charset val="255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sz val="11"/>
      <color indexed="8"/>
      <name val="宋体"/>
      <charset val="134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宋体"/>
      <charset val="134"/>
    </font>
    <font>
      <sz val="12"/>
      <color theme="0"/>
      <name val="Arial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Frutiger 45 Light"/>
      <family val="2"/>
    </font>
    <font>
      <sz val="8"/>
      <name val="Arial"/>
      <family val="2"/>
    </font>
    <font>
      <b/>
      <sz val="9"/>
      <name val="Times New Roman"/>
      <family val="1"/>
    </font>
    <font>
      <sz val="12"/>
      <name val="Tms Rmn"/>
    </font>
    <font>
      <b/>
      <sz val="14"/>
      <name val="Times New Roman"/>
      <family val="1"/>
    </font>
    <font>
      <sz val="12"/>
      <name val="µ¸¿òÃ¼"/>
      <family val="3"/>
      <charset val="129"/>
    </font>
    <font>
      <sz val="12"/>
      <name val="Helv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Helv"/>
    </font>
    <font>
      <sz val="10"/>
      <name val="MS Sans Serif"/>
      <family val="2"/>
    </font>
    <font>
      <sz val="8"/>
      <color indexed="16"/>
      <name val="Times New Roman"/>
      <family val="1"/>
    </font>
    <font>
      <sz val="11"/>
      <color indexed="17"/>
      <name val="Calibri"/>
      <family val="2"/>
      <charset val="1"/>
    </font>
    <font>
      <b/>
      <sz val="10"/>
      <color indexed="24"/>
      <name val="CG Times (WN)"/>
    </font>
    <font>
      <b/>
      <sz val="16"/>
      <name val="Times New Roman"/>
      <family val="1"/>
    </font>
    <font>
      <b/>
      <sz val="12"/>
      <name val="Arial"/>
      <family val="2"/>
    </font>
    <font>
      <sz val="10"/>
      <color indexed="24"/>
      <name val="CG Times (WN)"/>
    </font>
    <font>
      <u/>
      <sz val="10"/>
      <color indexed="12"/>
      <name val="Arial"/>
      <family val="2"/>
    </font>
    <font>
      <sz val="12"/>
      <name val="Arial"/>
      <family val="2"/>
    </font>
    <font>
      <sz val="7"/>
      <name val="Small Fonts"/>
      <family val="2"/>
    </font>
    <font>
      <sz val="14"/>
      <name val=".VnTime"/>
      <family val="2"/>
    </font>
    <font>
      <sz val="11"/>
      <color theme="1"/>
      <name val="Times New Roman"/>
      <family val="2"/>
    </font>
    <font>
      <sz val="13"/>
      <name val=".VnTime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indexed="8"/>
      <name val="Calibri"/>
      <family val="2"/>
    </font>
    <font>
      <b/>
      <sz val="10"/>
      <name val="MS Sans Serif"/>
      <family val="2"/>
    </font>
    <font>
      <sz val="10"/>
      <color indexed="17"/>
      <name val="Times New Roman"/>
      <family val="1"/>
    </font>
    <font>
      <b/>
      <sz val="10"/>
      <name val="Arial"/>
      <family val="2"/>
    </font>
    <font>
      <sz val="8"/>
      <color indexed="10"/>
      <name val="Arial Narrow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明朝"/>
      <family val="1"/>
      <charset val="128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name val="Courier"/>
      <family val="3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>
        <fgColor indexed="12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13"/>
      </patternFill>
    </fill>
    <fill>
      <patternFill patternType="solid">
        <fgColor indexed="4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1"/>
        <b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12" borderId="52" applyNumberFormat="0" applyAlignment="0" applyProtection="0"/>
    <xf numFmtId="0" fontId="27" fillId="24" borderId="53" applyNumberFormat="0" applyAlignment="0" applyProtection="0"/>
    <xf numFmtId="171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174" fontId="22" fillId="0" borderId="0"/>
    <xf numFmtId="171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7" fillId="0" borderId="54" applyNumberFormat="0" applyFill="0" applyAlignment="0" applyProtection="0"/>
    <xf numFmtId="0" fontId="38" fillId="0" borderId="55" applyNumberFormat="0" applyFill="0" applyAlignment="0" applyProtection="0"/>
    <xf numFmtId="0" fontId="39" fillId="0" borderId="56" applyNumberFormat="0" applyFill="0" applyAlignment="0" applyProtection="0"/>
    <xf numFmtId="0" fontId="39" fillId="0" borderId="0" applyNumberFormat="0" applyFill="0" applyBorder="0" applyAlignment="0" applyProtection="0"/>
    <xf numFmtId="0" fontId="30" fillId="15" borderId="52" applyNumberFormat="0" applyAlignment="0" applyProtection="0"/>
    <xf numFmtId="0" fontId="31" fillId="0" borderId="57" applyNumberFormat="0" applyFill="0" applyAlignment="0" applyProtection="0"/>
    <xf numFmtId="0" fontId="32" fillId="26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2" fillId="0" borderId="0"/>
    <xf numFmtId="0" fontId="12" fillId="27" borderId="58" applyNumberFormat="0" applyAlignment="0" applyProtection="0"/>
    <xf numFmtId="0" fontId="33" fillId="12" borderId="59" applyNumberForma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60">
      <alignment horizontal="center"/>
    </xf>
    <xf numFmtId="0" fontId="41" fillId="0" borderId="0" applyNumberFormat="0" applyFill="0" applyBorder="0" applyAlignment="0" applyProtection="0"/>
    <xf numFmtId="0" fontId="23" fillId="0" borderId="61" applyNumberFormat="0" applyFill="0" applyAlignment="0" applyProtection="0"/>
    <xf numFmtId="0" fontId="34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/>
    <xf numFmtId="38" fontId="43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78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75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35" fillId="0" borderId="0">
      <alignment vertical="top"/>
    </xf>
    <xf numFmtId="0" fontId="12" fillId="0" borderId="0"/>
    <xf numFmtId="0" fontId="35" fillId="0" borderId="0">
      <alignment vertical="top"/>
    </xf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12" fillId="0" borderId="0"/>
    <xf numFmtId="0" fontId="35" fillId="0" borderId="0">
      <alignment vertical="top"/>
    </xf>
    <xf numFmtId="0" fontId="12" fillId="0" borderId="0"/>
    <xf numFmtId="0" fontId="49" fillId="0" borderId="0"/>
    <xf numFmtId="0" fontId="49" fillId="0" borderId="0"/>
    <xf numFmtId="0" fontId="35" fillId="0" borderId="0">
      <alignment vertical="top"/>
    </xf>
    <xf numFmtId="0" fontId="49" fillId="0" borderId="0"/>
    <xf numFmtId="0" fontId="49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35" fillId="0" borderId="0">
      <alignment vertical="top"/>
    </xf>
    <xf numFmtId="0" fontId="12" fillId="0" borderId="0"/>
    <xf numFmtId="0" fontId="35" fillId="0" borderId="0">
      <alignment vertical="top"/>
    </xf>
    <xf numFmtId="0" fontId="49" fillId="0" borderId="0"/>
    <xf numFmtId="0" fontId="12" fillId="0" borderId="0"/>
    <xf numFmtId="0" fontId="12" fillId="0" borderId="0"/>
    <xf numFmtId="0" fontId="35" fillId="0" borderId="0">
      <alignment vertical="top"/>
    </xf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80" fontId="50" fillId="0" borderId="34" applyFill="0" applyBorder="0"/>
    <xf numFmtId="180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179" fontId="50" fillId="0" borderId="34" applyFill="0" applyBorder="0"/>
    <xf numFmtId="0" fontId="51" fillId="0" borderId="0" applyNumberFormat="0" applyFill="0" applyBorder="0" applyAlignment="0" applyProtection="0"/>
    <xf numFmtId="0" fontId="12" fillId="0" borderId="0"/>
    <xf numFmtId="0" fontId="52" fillId="29" borderId="0"/>
    <xf numFmtId="0" fontId="53" fillId="30" borderId="62" applyFont="0" applyFill="0" applyAlignment="0">
      <alignment vertical="center" wrapText="1"/>
    </xf>
    <xf numFmtId="0" fontId="54" fillId="29" borderId="0"/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6" fillId="29" borderId="0"/>
    <xf numFmtId="0" fontId="12" fillId="0" borderId="0" applyBorder="0"/>
    <xf numFmtId="0" fontId="57" fillId="0" borderId="0">
      <alignment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8" fillId="0" borderId="0"/>
    <xf numFmtId="0" fontId="59" fillId="41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0" fillId="28" borderId="0" applyNumberFormat="0" applyBorder="0" applyAlignment="0" applyProtection="0"/>
    <xf numFmtId="0" fontId="51" fillId="0" borderId="0" applyNumberFormat="0" applyFont="0" applyFill="0" applyBorder="0" applyProtection="0"/>
    <xf numFmtId="181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4" fontId="63" fillId="0" borderId="0" applyFont="0" applyFill="0" applyBorder="0" applyAlignment="0" applyProtection="0"/>
    <xf numFmtId="0" fontId="64" fillId="0" borderId="63" applyFont="0" applyFill="0" applyBorder="0" applyAlignment="0" applyProtection="0">
      <alignment horizontal="center" vertical="center"/>
    </xf>
    <xf numFmtId="176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5" fontId="63" fillId="0" borderId="0" applyFont="0" applyFill="0" applyBorder="0" applyAlignment="0" applyProtection="0"/>
    <xf numFmtId="17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6" fontId="63" fillId="0" borderId="0" applyFont="0" applyFill="0" applyBorder="0" applyAlignment="0" applyProtection="0"/>
    <xf numFmtId="0" fontId="65" fillId="0" borderId="64">
      <alignment horizontal="left" wrapText="1" indent="2"/>
    </xf>
    <xf numFmtId="187" fontId="66" fillId="45" borderId="0"/>
    <xf numFmtId="0" fontId="67" fillId="46" borderId="0"/>
    <xf numFmtId="188" fontId="12" fillId="0" borderId="13">
      <alignment wrapText="1"/>
      <protection locked="0"/>
    </xf>
    <xf numFmtId="0" fontId="68" fillId="0" borderId="0" applyNumberFormat="0" applyFill="0" applyBorder="0" applyAlignment="0" applyProtection="0"/>
    <xf numFmtId="0" fontId="12" fillId="47" borderId="13" applyNumberFormat="0" applyFont="0" applyBorder="0" applyAlignment="0"/>
    <xf numFmtId="0" fontId="69" fillId="0" borderId="0"/>
    <xf numFmtId="0" fontId="62" fillId="0" borderId="0"/>
    <xf numFmtId="0" fontId="70" fillId="0" borderId="0"/>
    <xf numFmtId="0" fontId="62" fillId="0" borderId="0"/>
    <xf numFmtId="37" fontId="71" fillId="0" borderId="0"/>
    <xf numFmtId="189" fontId="72" fillId="0" borderId="0" applyFill="0" applyBorder="0" applyAlignment="0"/>
    <xf numFmtId="190" fontId="72" fillId="0" borderId="0" applyFill="0" applyBorder="0" applyAlignment="0"/>
    <xf numFmtId="191" fontId="72" fillId="0" borderId="0" applyFill="0" applyBorder="0" applyAlignment="0"/>
    <xf numFmtId="192" fontId="73" fillId="0" borderId="0" applyFill="0" applyBorder="0" applyAlignment="0"/>
    <xf numFmtId="193" fontId="73" fillId="0" borderId="0" applyFill="0" applyBorder="0" applyAlignment="0"/>
    <xf numFmtId="189" fontId="72" fillId="0" borderId="0" applyFill="0" applyBorder="0" applyAlignment="0"/>
    <xf numFmtId="194" fontId="73" fillId="0" borderId="0" applyFill="0" applyBorder="0" applyAlignment="0"/>
    <xf numFmtId="190" fontId="72" fillId="0" borderId="0" applyFill="0" applyBorder="0" applyAlignment="0"/>
    <xf numFmtId="195" fontId="12" fillId="0" borderId="0"/>
    <xf numFmtId="195" fontId="12" fillId="0" borderId="0"/>
    <xf numFmtId="195" fontId="12" fillId="0" borderId="0"/>
    <xf numFmtId="195" fontId="12" fillId="0" borderId="0"/>
    <xf numFmtId="195" fontId="12" fillId="0" borderId="0"/>
    <xf numFmtId="195" fontId="12" fillId="0" borderId="0"/>
    <xf numFmtId="195" fontId="12" fillId="0" borderId="0"/>
    <xf numFmtId="195" fontId="12" fillId="0" borderId="0"/>
    <xf numFmtId="3" fontId="12" fillId="0" borderId="0" applyFont="0" applyFill="0" applyBorder="0" applyProtection="0">
      <alignment horizontal="center"/>
    </xf>
    <xf numFmtId="189" fontId="72" fillId="0" borderId="0" applyFont="0" applyFill="0" applyBorder="0" applyAlignment="0" applyProtection="0"/>
    <xf numFmtId="196" fontId="50" fillId="0" borderId="34" applyFill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74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6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6" fillId="0" borderId="0"/>
    <xf numFmtId="0" fontId="12" fillId="0" borderId="0" applyNumberFormat="0" applyBorder="0" applyAlignment="0">
      <protection locked="0"/>
    </xf>
    <xf numFmtId="0" fontId="77" fillId="0" borderId="65"/>
    <xf numFmtId="200" fontId="12" fillId="0" borderId="0" applyFont="0" applyFill="0" applyBorder="0" applyProtection="0">
      <alignment horizontal="center"/>
    </xf>
    <xf numFmtId="190" fontId="7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>
      <protection locked="0"/>
    </xf>
    <xf numFmtId="14" fontId="35" fillId="0" borderId="0" applyFill="0" applyBorder="0" applyAlignment="0"/>
    <xf numFmtId="38" fontId="78" fillId="0" borderId="66">
      <alignment vertical="center"/>
    </xf>
    <xf numFmtId="0" fontId="12" fillId="0" borderId="13"/>
    <xf numFmtId="17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9" fontId="72" fillId="0" borderId="0" applyFill="0" applyBorder="0" applyAlignment="0"/>
    <xf numFmtId="190" fontId="72" fillId="0" borderId="0" applyFill="0" applyBorder="0" applyAlignment="0"/>
    <xf numFmtId="189" fontId="72" fillId="0" borderId="0" applyFill="0" applyBorder="0" applyAlignment="0"/>
    <xf numFmtId="194" fontId="73" fillId="0" borderId="0" applyFill="0" applyBorder="0" applyAlignment="0"/>
    <xf numFmtId="190" fontId="72" fillId="0" borderId="0" applyFill="0" applyBorder="0" applyAlignment="0"/>
    <xf numFmtId="0" fontId="79" fillId="48" borderId="13">
      <protection locked="0"/>
    </xf>
    <xf numFmtId="0" fontId="80" fillId="49" borderId="0" applyNumberFormat="0" applyBorder="0" applyAlignment="0" applyProtection="0"/>
    <xf numFmtId="204" fontId="12" fillId="0" borderId="0">
      <protection locked="0"/>
    </xf>
    <xf numFmtId="204" fontId="12" fillId="0" borderId="0">
      <protection locked="0"/>
    </xf>
    <xf numFmtId="204" fontId="12" fillId="0" borderId="0">
      <protection locked="0"/>
    </xf>
    <xf numFmtId="204" fontId="12" fillId="0" borderId="0">
      <protection locked="0"/>
    </xf>
    <xf numFmtId="204" fontId="12" fillId="0" borderId="0">
      <protection locked="0"/>
    </xf>
    <xf numFmtId="204" fontId="12" fillId="0" borderId="0">
      <protection locked="0"/>
    </xf>
    <xf numFmtId="204" fontId="12" fillId="0" borderId="0">
      <protection locked="0"/>
    </xf>
    <xf numFmtId="3" fontId="12" fillId="0" borderId="0" applyFill="0" applyBorder="0" applyAlignment="0" applyProtection="0">
      <protection locked="0"/>
    </xf>
    <xf numFmtId="205" fontId="50" fillId="29" borderId="24" applyBorder="0"/>
    <xf numFmtId="204" fontId="12" fillId="0" borderId="0">
      <protection locked="0"/>
    </xf>
    <xf numFmtId="0" fontId="12" fillId="0" borderId="67" applyNumberFormat="0" applyBorder="0" applyAlignment="0">
      <alignment horizontal="center"/>
      <protection locked="0"/>
    </xf>
    <xf numFmtId="3" fontId="81" fillId="39" borderId="0" applyBorder="0" applyProtection="0">
      <alignment horizontal="left"/>
    </xf>
    <xf numFmtId="0" fontId="82" fillId="50" borderId="44" applyFill="0" applyBorder="0">
      <alignment horizontal="center"/>
    </xf>
    <xf numFmtId="0" fontId="83" fillId="0" borderId="68" applyNumberFormat="0" applyAlignment="0" applyProtection="0">
      <alignment horizontal="left" vertical="center"/>
    </xf>
    <xf numFmtId="0" fontId="83" fillId="0" borderId="12">
      <alignment horizontal="left" vertical="center"/>
    </xf>
    <xf numFmtId="206" fontId="12" fillId="0" borderId="25">
      <alignment horizontal="left"/>
    </xf>
    <xf numFmtId="204" fontId="12" fillId="0" borderId="0">
      <protection locked="0"/>
    </xf>
    <xf numFmtId="204" fontId="12" fillId="0" borderId="0">
      <protection locked="0"/>
    </xf>
    <xf numFmtId="207" fontId="64" fillId="0" borderId="0" applyFont="0" applyFill="0" applyBorder="0" applyAlignment="0" applyProtection="0">
      <alignment horizontal="center" vertical="center"/>
    </xf>
    <xf numFmtId="0" fontId="84" fillId="0" borderId="0" applyNumberFormat="0" applyFont="0" applyFill="0" applyBorder="0" applyAlignment="0" applyProtection="0">
      <alignment horizontal="right"/>
    </xf>
    <xf numFmtId="197" fontId="85" fillId="0" borderId="0" applyNumberFormat="0" applyFill="0" applyBorder="0" applyAlignment="0" applyProtection="0">
      <alignment vertical="top"/>
      <protection locked="0"/>
    </xf>
    <xf numFmtId="201" fontId="85" fillId="0" borderId="0" applyNumberFormat="0" applyFill="0" applyBorder="0" applyAlignment="0" applyProtection="0">
      <alignment vertical="top"/>
      <protection locked="0"/>
    </xf>
    <xf numFmtId="189" fontId="72" fillId="0" borderId="0" applyFill="0" applyBorder="0" applyAlignment="0"/>
    <xf numFmtId="190" fontId="72" fillId="0" borderId="0" applyFill="0" applyBorder="0" applyAlignment="0"/>
    <xf numFmtId="189" fontId="72" fillId="0" borderId="0" applyFill="0" applyBorder="0" applyAlignment="0"/>
    <xf numFmtId="194" fontId="73" fillId="0" borderId="0" applyFill="0" applyBorder="0" applyAlignment="0"/>
    <xf numFmtId="190" fontId="72" fillId="0" borderId="0" applyFill="0" applyBorder="0" applyAlignment="0"/>
    <xf numFmtId="0" fontId="66" fillId="51" borderId="0">
      <alignment vertical="top"/>
    </xf>
    <xf numFmtId="0" fontId="64" fillId="0" borderId="0" applyFont="0" applyFill="0" applyBorder="0" applyProtection="0">
      <alignment horizontal="center" vertical="center"/>
    </xf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86" fillId="0" borderId="0" applyNumberFormat="0" applyFont="0" applyFill="0" applyAlignment="0"/>
    <xf numFmtId="37" fontId="87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212" fontId="88" fillId="0" borderId="0"/>
    <xf numFmtId="197" fontId="89" fillId="0" borderId="0"/>
    <xf numFmtId="0" fontId="12" fillId="0" borderId="0"/>
    <xf numFmtId="0" fontId="12" fillId="0" borderId="0"/>
    <xf numFmtId="0" fontId="12" fillId="0" borderId="0"/>
    <xf numFmtId="197" fontId="12" fillId="0" borderId="0"/>
    <xf numFmtId="197" fontId="12" fillId="0" borderId="0"/>
    <xf numFmtId="197" fontId="12" fillId="0" borderId="0"/>
    <xf numFmtId="165" fontId="12" fillId="0" borderId="0"/>
    <xf numFmtId="197" fontId="12" fillId="0" borderId="0"/>
    <xf numFmtId="197" fontId="12" fillId="0" borderId="0"/>
    <xf numFmtId="198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22" fillId="0" borderId="0"/>
    <xf numFmtId="197" fontId="75" fillId="0" borderId="0"/>
    <xf numFmtId="0" fontId="75" fillId="0" borderId="0"/>
    <xf numFmtId="0" fontId="75" fillId="0" borderId="0"/>
    <xf numFmtId="0" fontId="12" fillId="0" borderId="0"/>
    <xf numFmtId="0" fontId="75" fillId="0" borderId="0"/>
    <xf numFmtId="0" fontId="75" fillId="0" borderId="0"/>
    <xf numFmtId="0" fontId="12" fillId="0" borderId="0">
      <alignment vertical="top"/>
    </xf>
    <xf numFmtId="201" fontId="12" fillId="0" borderId="0"/>
    <xf numFmtId="0" fontId="1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98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65" fontId="12" fillId="0" borderId="0"/>
    <xf numFmtId="198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43" fontId="12" fillId="0" borderId="0"/>
    <xf numFmtId="0" fontId="1" fillId="0" borderId="0"/>
    <xf numFmtId="198" fontId="12" fillId="0" borderId="0"/>
    <xf numFmtId="0" fontId="1" fillId="0" borderId="0"/>
    <xf numFmtId="0" fontId="1" fillId="0" borderId="0"/>
    <xf numFmtId="0" fontId="1" fillId="0" borderId="0"/>
    <xf numFmtId="198" fontId="12" fillId="0" borderId="0"/>
    <xf numFmtId="198" fontId="12" fillId="0" borderId="0"/>
    <xf numFmtId="198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65" fontId="1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5" fontId="12" fillId="0" borderId="0"/>
    <xf numFmtId="201" fontId="12" fillId="0" borderId="0"/>
    <xf numFmtId="199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2" fillId="0" borderId="0"/>
    <xf numFmtId="197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9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2" fillId="0" borderId="0"/>
    <xf numFmtId="0" fontId="12" fillId="0" borderId="0"/>
    <xf numFmtId="0" fontId="12" fillId="0" borderId="0"/>
    <xf numFmtId="43" fontId="1" fillId="0" borderId="0"/>
    <xf numFmtId="43" fontId="1" fillId="0" borderId="0"/>
    <xf numFmtId="43" fontId="1" fillId="0" borderId="0"/>
    <xf numFmtId="197" fontId="12" fillId="0" borderId="0"/>
    <xf numFmtId="19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7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3" fillId="0" borderId="0"/>
    <xf numFmtId="0" fontId="12" fillId="0" borderId="0"/>
    <xf numFmtId="0" fontId="12" fillId="0" borderId="0"/>
    <xf numFmtId="0" fontId="12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0" fontId="12" fillId="0" borderId="0"/>
    <xf numFmtId="197" fontId="18" fillId="0" borderId="0"/>
    <xf numFmtId="0" fontId="12" fillId="0" borderId="0"/>
    <xf numFmtId="0" fontId="12" fillId="0" borderId="0"/>
    <xf numFmtId="0" fontId="12" fillId="0" borderId="0"/>
    <xf numFmtId="197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0" fontId="91" fillId="52" borderId="0">
      <alignment horizontal="right"/>
    </xf>
    <xf numFmtId="0" fontId="92" fillId="52" borderId="0">
      <alignment horizontal="right"/>
    </xf>
    <xf numFmtId="0" fontId="93" fillId="52" borderId="29"/>
    <xf numFmtId="0" fontId="93" fillId="0" borderId="0" applyBorder="0">
      <alignment horizontal="centerContinuous"/>
    </xf>
    <xf numFmtId="0" fontId="94" fillId="0" borderId="0" applyBorder="0">
      <alignment horizontal="centerContinuous"/>
    </xf>
    <xf numFmtId="9" fontId="12" fillId="0" borderId="0" applyFont="0" applyFill="0" applyBorder="0" applyProtection="0">
      <alignment horizontal="center"/>
    </xf>
    <xf numFmtId="193" fontId="73" fillId="0" borderId="0" applyFont="0" applyFill="0" applyBorder="0" applyAlignment="0" applyProtection="0"/>
    <xf numFmtId="213" fontId="72" fillId="0" borderId="0" applyFont="0" applyFill="0" applyBorder="0" applyAlignment="0" applyProtection="0"/>
    <xf numFmtId="214" fontId="50" fillId="0" borderId="48" applyFill="0" applyBorder="0"/>
    <xf numFmtId="10" fontId="50" fillId="0" borderId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89" fontId="72" fillId="0" borderId="0" applyFill="0" applyBorder="0" applyAlignment="0"/>
    <xf numFmtId="190" fontId="72" fillId="0" borderId="0" applyFill="0" applyBorder="0" applyAlignment="0"/>
    <xf numFmtId="189" fontId="72" fillId="0" borderId="0" applyFill="0" applyBorder="0" applyAlignment="0"/>
    <xf numFmtId="194" fontId="73" fillId="0" borderId="0" applyFill="0" applyBorder="0" applyAlignment="0"/>
    <xf numFmtId="190" fontId="72" fillId="0" borderId="0" applyFill="0" applyBorder="0" applyAlignment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96" fillId="0" borderId="1">
      <alignment horizontal="center"/>
    </xf>
    <xf numFmtId="3" fontId="78" fillId="0" borderId="0" applyFont="0" applyFill="0" applyBorder="0" applyAlignment="0" applyProtection="0"/>
    <xf numFmtId="0" fontId="78" fillId="53" borderId="0" applyNumberFormat="0" applyFont="0" applyBorder="0" applyAlignment="0" applyProtection="0"/>
    <xf numFmtId="38" fontId="12" fillId="0" borderId="0" applyFill="0" applyBorder="0" applyAlignment="0" applyProtection="0">
      <protection locked="0"/>
    </xf>
    <xf numFmtId="0" fontId="42" fillId="0" borderId="0" applyNumberFormat="0" applyFill="0" applyBorder="0" applyAlignment="0" applyProtection="0"/>
    <xf numFmtId="0" fontId="12" fillId="54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6" fillId="55" borderId="0"/>
    <xf numFmtId="0" fontId="97" fillId="48" borderId="13" applyNumberFormat="0"/>
    <xf numFmtId="10" fontId="98" fillId="29" borderId="13" applyNumberFormat="0" applyProtection="0">
      <alignment horizontal="center" vertical="center" wrapText="1"/>
    </xf>
    <xf numFmtId="49" fontId="35" fillId="0" borderId="0" applyFill="0" applyBorder="0" applyAlignment="0"/>
    <xf numFmtId="215" fontId="73" fillId="0" borderId="0" applyFill="0" applyBorder="0" applyAlignment="0"/>
    <xf numFmtId="216" fontId="73" fillId="0" borderId="0" applyFill="0" applyBorder="0" applyAlignment="0"/>
    <xf numFmtId="0" fontId="90" fillId="0" borderId="0" applyNumberFormat="0" applyFill="0" applyBorder="0" applyAlignment="0" applyProtection="0"/>
    <xf numFmtId="0" fontId="74" fillId="48" borderId="23" applyNumberFormat="0" applyBorder="0"/>
    <xf numFmtId="0" fontId="99" fillId="0" borderId="0">
      <alignment vertical="top"/>
    </xf>
    <xf numFmtId="0" fontId="72" fillId="48" borderId="13">
      <protection locked="0"/>
    </xf>
    <xf numFmtId="217" fontId="42" fillId="0" borderId="0" applyFont="0" applyFill="0" applyBorder="0" applyAlignment="0" applyProtection="0"/>
    <xf numFmtId="218" fontId="42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1" fillId="0" borderId="0">
      <alignment vertical="center"/>
    </xf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4" fillId="0" borderId="0"/>
    <xf numFmtId="219" fontId="105" fillId="0" borderId="0" applyFont="0" applyFill="0" applyBorder="0" applyAlignment="0" applyProtection="0"/>
    <xf numFmtId="220" fontId="105" fillId="0" borderId="0" applyFont="0" applyFill="0" applyBorder="0" applyAlignment="0" applyProtection="0"/>
    <xf numFmtId="221" fontId="105" fillId="0" borderId="0" applyFont="0" applyFill="0" applyBorder="0" applyAlignment="0" applyProtection="0"/>
    <xf numFmtId="222" fontId="105" fillId="0" borderId="0" applyFont="0" applyFill="0" applyBorder="0" applyAlignment="0" applyProtection="0"/>
    <xf numFmtId="0" fontId="106" fillId="0" borderId="0"/>
    <xf numFmtId="0" fontId="86" fillId="0" borderId="0"/>
    <xf numFmtId="175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108" fillId="33" borderId="0" applyNumberFormat="0" applyBorder="0" applyAlignment="0" applyProtection="0">
      <alignment vertical="center"/>
    </xf>
    <xf numFmtId="0" fontId="109" fillId="32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59" fillId="58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9" fillId="59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0" borderId="69" applyNumberFormat="0" applyFill="0" applyAlignment="0" applyProtection="0">
      <alignment vertical="center"/>
    </xf>
    <xf numFmtId="0" fontId="112" fillId="0" borderId="55" applyNumberFormat="0" applyFill="0" applyAlignment="0" applyProtection="0">
      <alignment vertical="center"/>
    </xf>
    <xf numFmtId="0" fontId="113" fillId="0" borderId="70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5" fillId="60" borderId="53" applyNumberFormat="0" applyAlignment="0" applyProtection="0">
      <alignment vertical="center"/>
    </xf>
    <xf numFmtId="0" fontId="12" fillId="0" borderId="0"/>
    <xf numFmtId="0" fontId="116" fillId="0" borderId="71" applyNumberFormat="0" applyFill="0" applyAlignment="0" applyProtection="0">
      <alignment vertical="center"/>
    </xf>
    <xf numFmtId="0" fontId="116" fillId="0" borderId="71" applyNumberFormat="0" applyFill="0" applyAlignment="0" applyProtection="0">
      <alignment vertical="center"/>
    </xf>
    <xf numFmtId="0" fontId="116" fillId="0" borderId="71" applyNumberFormat="0" applyFill="0" applyAlignment="0" applyProtection="0">
      <alignment vertical="center"/>
    </xf>
    <xf numFmtId="0" fontId="117" fillId="61" borderId="58" applyNumberFormat="0" applyFont="0" applyAlignment="0" applyProtection="0">
      <alignment vertical="center"/>
    </xf>
    <xf numFmtId="0" fontId="117" fillId="61" borderId="58" applyNumberFormat="0" applyFont="0" applyAlignment="0" applyProtection="0">
      <alignment vertical="center"/>
    </xf>
    <xf numFmtId="0" fontId="117" fillId="61" borderId="58" applyNumberFormat="0" applyFont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46" borderId="52" applyNumberFormat="0" applyAlignment="0" applyProtection="0">
      <alignment vertical="center"/>
    </xf>
    <xf numFmtId="0" fontId="120" fillId="46" borderId="52" applyNumberFormat="0" applyAlignment="0" applyProtection="0">
      <alignment vertical="center"/>
    </xf>
    <xf numFmtId="0" fontId="120" fillId="46" borderId="52" applyNumberFormat="0" applyAlignment="0" applyProtection="0">
      <alignment vertical="center"/>
    </xf>
    <xf numFmtId="223" fontId="107" fillId="0" borderId="0" applyFont="0" applyFill="0" applyBorder="0" applyAlignment="0" applyProtection="0"/>
    <xf numFmtId="6" fontId="121" fillId="0" borderId="0" applyFont="0" applyFill="0" applyBorder="0" applyAlignment="0" applyProtection="0"/>
    <xf numFmtId="224" fontId="107" fillId="0" borderId="0" applyFont="0" applyFill="0" applyBorder="0" applyAlignment="0" applyProtection="0"/>
    <xf numFmtId="0" fontId="122" fillId="36" borderId="52" applyNumberFormat="0" applyAlignment="0" applyProtection="0">
      <alignment vertical="center"/>
    </xf>
    <xf numFmtId="0" fontId="122" fillId="36" borderId="52" applyNumberFormat="0" applyAlignment="0" applyProtection="0">
      <alignment vertical="center"/>
    </xf>
    <xf numFmtId="0" fontId="122" fillId="36" borderId="52" applyNumberFormat="0" applyAlignment="0" applyProtection="0">
      <alignment vertical="center"/>
    </xf>
    <xf numFmtId="0" fontId="123" fillId="46" borderId="59" applyNumberFormat="0" applyAlignment="0" applyProtection="0">
      <alignment vertical="center"/>
    </xf>
    <xf numFmtId="0" fontId="123" fillId="46" borderId="59" applyNumberFormat="0" applyAlignment="0" applyProtection="0">
      <alignment vertical="center"/>
    </xf>
    <xf numFmtId="0" fontId="123" fillId="46" borderId="59" applyNumberFormat="0" applyAlignment="0" applyProtection="0">
      <alignment vertical="center"/>
    </xf>
    <xf numFmtId="0" fontId="124" fillId="62" borderId="0" applyNumberFormat="0" applyBorder="0" applyAlignment="0" applyProtection="0">
      <alignment vertical="center"/>
    </xf>
    <xf numFmtId="0" fontId="125" fillId="0" borderId="57" applyNumberFormat="0" applyFill="0" applyAlignment="0" applyProtection="0">
      <alignment vertical="center"/>
    </xf>
    <xf numFmtId="207" fontId="114" fillId="0" borderId="23">
      <alignment horizontal="center"/>
    </xf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2" fillId="0" borderId="0"/>
    <xf numFmtId="179" fontId="1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/>
    <xf numFmtId="0" fontId="4" fillId="4" borderId="0" xfId="0" applyFont="1" applyFill="1"/>
    <xf numFmtId="43" fontId="2" fillId="2" borderId="11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3" xfId="1" applyFont="1" applyBorder="1" applyAlignment="1">
      <alignment horizontal="right"/>
    </xf>
    <xf numFmtId="0" fontId="6" fillId="3" borderId="16" xfId="0" applyFont="1" applyFill="1" applyBorder="1" applyAlignment="1">
      <alignment horizontal="left" vertical="center"/>
    </xf>
    <xf numFmtId="164" fontId="2" fillId="0" borderId="17" xfId="2" applyNumberFormat="1" applyFont="1" applyBorder="1" applyAlignment="1">
      <alignment horizontal="right"/>
    </xf>
    <xf numFmtId="0" fontId="0" fillId="0" borderId="0" xfId="0" applyAlignment="1">
      <alignment wrapText="1"/>
    </xf>
    <xf numFmtId="43" fontId="0" fillId="0" borderId="7" xfId="1" applyFont="1" applyBorder="1"/>
    <xf numFmtId="43" fontId="0" fillId="0" borderId="8" xfId="1" applyFont="1" applyBorder="1"/>
    <xf numFmtId="0" fontId="2" fillId="4" borderId="0" xfId="0" applyFont="1" applyFill="1"/>
    <xf numFmtId="43" fontId="0" fillId="0" borderId="11" xfId="1" applyFont="1" applyBorder="1"/>
    <xf numFmtId="43" fontId="0" fillId="0" borderId="13" xfId="1" applyFont="1" applyBorder="1"/>
    <xf numFmtId="0" fontId="0" fillId="4" borderId="0" xfId="0" applyFill="1"/>
    <xf numFmtId="2" fontId="0" fillId="0" borderId="8" xfId="2" applyNumberFormat="1" applyFont="1" applyBorder="1"/>
    <xf numFmtId="3" fontId="0" fillId="0" borderId="8" xfId="0" applyNumberFormat="1" applyBorder="1"/>
    <xf numFmtId="3" fontId="0" fillId="0" borderId="13" xfId="0" applyNumberFormat="1" applyBorder="1"/>
    <xf numFmtId="165" fontId="0" fillId="0" borderId="8" xfId="1" applyNumberFormat="1" applyFont="1" applyBorder="1"/>
    <xf numFmtId="165" fontId="0" fillId="0" borderId="13" xfId="1" applyNumberFormat="1" applyFont="1" applyBorder="1"/>
    <xf numFmtId="43" fontId="0" fillId="0" borderId="22" xfId="1" applyFont="1" applyBorder="1" applyAlignment="1">
      <alignment horizontal="right" vertical="center"/>
    </xf>
    <xf numFmtId="43" fontId="0" fillId="0" borderId="22" xfId="1" applyFont="1" applyBorder="1" applyAlignment="1">
      <alignment horizontal="right"/>
    </xf>
    <xf numFmtId="164" fontId="2" fillId="0" borderId="26" xfId="2" applyNumberFormat="1" applyFont="1" applyBorder="1" applyAlignment="1">
      <alignment horizontal="right"/>
    </xf>
    <xf numFmtId="0" fontId="0" fillId="3" borderId="0" xfId="0" applyFill="1"/>
    <xf numFmtId="0" fontId="2" fillId="3" borderId="0" xfId="0" applyFont="1" applyFill="1"/>
    <xf numFmtId="43" fontId="4" fillId="4" borderId="7" xfId="1" applyFont="1" applyFill="1" applyBorder="1" applyAlignment="1">
      <alignment horizontal="right"/>
    </xf>
    <xf numFmtId="0" fontId="2" fillId="0" borderId="1" xfId="0" applyFont="1" applyBorder="1"/>
    <xf numFmtId="43" fontId="2" fillId="3" borderId="8" xfId="1" applyFont="1" applyFill="1" applyBorder="1"/>
    <xf numFmtId="0" fontId="3" fillId="4" borderId="1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3" fontId="2" fillId="9" borderId="3" xfId="1" applyFont="1" applyFill="1" applyBorder="1" applyAlignment="1">
      <alignment horizontal="right"/>
    </xf>
    <xf numFmtId="43" fontId="2" fillId="9" borderId="32" xfId="1" applyFont="1" applyFill="1" applyBorder="1" applyAlignment="1">
      <alignment horizontal="right"/>
    </xf>
    <xf numFmtId="43" fontId="2" fillId="9" borderId="30" xfId="1" applyFont="1" applyFill="1" applyBorder="1" applyAlignment="1">
      <alignment horizontal="right"/>
    </xf>
    <xf numFmtId="43" fontId="2" fillId="9" borderId="32" xfId="1" applyFont="1" applyFill="1" applyBorder="1"/>
    <xf numFmtId="43" fontId="2" fillId="9" borderId="3" xfId="1" applyFont="1" applyFill="1" applyBorder="1"/>
    <xf numFmtId="43" fontId="2" fillId="2" borderId="23" xfId="1" applyFont="1" applyFill="1" applyBorder="1" applyAlignment="1">
      <alignment horizontal="right"/>
    </xf>
    <xf numFmtId="43" fontId="2" fillId="9" borderId="21" xfId="1" applyFont="1" applyFill="1" applyBorder="1" applyAlignment="1">
      <alignment horizontal="right"/>
    </xf>
    <xf numFmtId="43" fontId="4" fillId="4" borderId="37" xfId="1" applyFont="1" applyFill="1" applyBorder="1" applyAlignment="1">
      <alignment horizontal="right"/>
    </xf>
    <xf numFmtId="164" fontId="2" fillId="0" borderId="18" xfId="2" applyNumberFormat="1" applyFont="1" applyBorder="1" applyAlignment="1">
      <alignment horizontal="right"/>
    </xf>
    <xf numFmtId="0" fontId="0" fillId="0" borderId="29" xfId="0" applyBorder="1"/>
    <xf numFmtId="0" fontId="0" fillId="0" borderId="1" xfId="0" applyBorder="1"/>
    <xf numFmtId="0" fontId="0" fillId="0" borderId="34" xfId="0" applyBorder="1"/>
    <xf numFmtId="0" fontId="0" fillId="0" borderId="41" xfId="0" applyBorder="1"/>
    <xf numFmtId="0" fontId="6" fillId="3" borderId="0" xfId="0" applyFont="1" applyFill="1" applyAlignment="1">
      <alignment horizontal="left" vertical="center"/>
    </xf>
    <xf numFmtId="164" fontId="2" fillId="0" borderId="0" xfId="2" applyNumberFormat="1" applyFont="1" applyAlignment="1">
      <alignment horizontal="right"/>
    </xf>
    <xf numFmtId="164" fontId="2" fillId="0" borderId="41" xfId="2" applyNumberFormat="1" applyFont="1" applyBorder="1" applyAlignment="1">
      <alignment horizontal="right"/>
    </xf>
    <xf numFmtId="43" fontId="0" fillId="3" borderId="22" xfId="1" applyFont="1" applyFill="1" applyBorder="1" applyAlignment="1">
      <alignment horizontal="right" vertical="center"/>
    </xf>
    <xf numFmtId="43" fontId="1" fillId="3" borderId="11" xfId="1" applyFill="1" applyBorder="1" applyAlignment="1">
      <alignment horizontal="right"/>
    </xf>
    <xf numFmtId="0" fontId="4" fillId="3" borderId="0" xfId="0" applyFont="1" applyFill="1"/>
    <xf numFmtId="0" fontId="10" fillId="0" borderId="0" xfId="0" applyFont="1"/>
    <xf numFmtId="3" fontId="0" fillId="3" borderId="13" xfId="0" applyNumberFormat="1" applyFill="1" applyBorder="1"/>
    <xf numFmtId="165" fontId="0" fillId="3" borderId="13" xfId="1" applyNumberFormat="1" applyFont="1" applyFill="1" applyBorder="1"/>
    <xf numFmtId="0" fontId="5" fillId="0" borderId="0" xfId="0" applyFont="1"/>
    <xf numFmtId="43" fontId="1" fillId="5" borderId="28" xfId="1" applyFill="1" applyBorder="1" applyAlignment="1">
      <alignment horizontal="right"/>
    </xf>
    <xf numFmtId="43" fontId="1" fillId="5" borderId="19" xfId="1" applyFill="1" applyBorder="1" applyAlignment="1">
      <alignment horizontal="right"/>
    </xf>
    <xf numFmtId="43" fontId="1" fillId="5" borderId="17" xfId="1" applyFill="1" applyBorder="1"/>
    <xf numFmtId="43" fontId="1" fillId="5" borderId="29" xfId="1" applyFill="1" applyBorder="1"/>
    <xf numFmtId="43" fontId="1" fillId="5" borderId="19" xfId="1" applyFill="1" applyBorder="1"/>
    <xf numFmtId="43" fontId="1" fillId="5" borderId="31" xfId="1" applyFill="1" applyBorder="1" applyAlignment="1">
      <alignment horizontal="right"/>
    </xf>
    <xf numFmtId="43" fontId="1" fillId="5" borderId="17" xfId="1" applyFill="1" applyBorder="1" applyAlignment="1">
      <alignment horizontal="right"/>
    </xf>
    <xf numFmtId="43" fontId="1" fillId="7" borderId="18" xfId="1" applyFill="1" applyBorder="1" applyAlignment="1">
      <alignment horizontal="right" vertical="center"/>
    </xf>
    <xf numFmtId="43" fontId="2" fillId="2" borderId="22" xfId="1" applyFont="1" applyFill="1" applyBorder="1" applyAlignment="1">
      <alignment horizontal="right" vertical="center"/>
    </xf>
    <xf numFmtId="43" fontId="2" fillId="9" borderId="4" xfId="1" applyFont="1" applyFill="1" applyBorder="1" applyAlignment="1">
      <alignment horizontal="right" vertical="center"/>
    </xf>
    <xf numFmtId="43" fontId="0" fillId="0" borderId="8" xfId="1" applyFont="1" applyBorder="1" applyAlignment="1">
      <alignment horizontal="right" vertical="top"/>
    </xf>
    <xf numFmtId="43" fontId="0" fillId="3" borderId="7" xfId="1" applyFont="1" applyFill="1" applyBorder="1" applyAlignment="1">
      <alignment horizontal="right" vertical="center"/>
    </xf>
    <xf numFmtId="43" fontId="0" fillId="3" borderId="8" xfId="1" applyFont="1" applyFill="1" applyBorder="1" applyAlignment="1">
      <alignment horizontal="right" vertical="center"/>
    </xf>
    <xf numFmtId="43" fontId="0" fillId="3" borderId="13" xfId="1" applyFont="1" applyFill="1" applyBorder="1" applyAlignment="1">
      <alignment horizontal="right" vertical="center"/>
    </xf>
    <xf numFmtId="43" fontId="0" fillId="3" borderId="11" xfId="1" applyFont="1" applyFill="1" applyBorder="1" applyAlignment="1">
      <alignment horizontal="right" vertical="center"/>
    </xf>
    <xf numFmtId="164" fontId="2" fillId="0" borderId="17" xfId="2" applyNumberFormat="1" applyFont="1" applyBorder="1"/>
    <xf numFmtId="43" fontId="0" fillId="0" borderId="22" xfId="1" applyFont="1" applyBorder="1" applyAlignment="1">
      <alignment horizontal="right" vertical="top"/>
    </xf>
    <xf numFmtId="0" fontId="13" fillId="2" borderId="2" xfId="0" applyFont="1" applyFill="1" applyBorder="1" applyAlignment="1">
      <alignment horizontal="center" vertical="top"/>
    </xf>
    <xf numFmtId="2" fontId="13" fillId="2" borderId="4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3" fillId="2" borderId="2" xfId="0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43" fontId="13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2" fontId="13" fillId="2" borderId="39" xfId="3" applyNumberFormat="1" applyFont="1" applyFill="1" applyBorder="1" applyAlignment="1">
      <alignment horizontal="center" vertical="top" wrapText="1"/>
    </xf>
    <xf numFmtId="2" fontId="13" fillId="2" borderId="40" xfId="3" applyNumberFormat="1" applyFont="1" applyFill="1" applyBorder="1" applyAlignment="1">
      <alignment horizontal="center" vertical="top" wrapText="1"/>
    </xf>
    <xf numFmtId="2" fontId="13" fillId="2" borderId="4" xfId="3" applyNumberFormat="1" applyFont="1" applyFill="1" applyBorder="1" applyAlignment="1">
      <alignment horizontal="center" vertical="top" wrapText="1"/>
    </xf>
    <xf numFmtId="43" fontId="13" fillId="2" borderId="4" xfId="0" applyNumberFormat="1" applyFont="1" applyFill="1" applyBorder="1" applyAlignment="1">
      <alignment horizontal="center" vertical="top" wrapText="1"/>
    </xf>
    <xf numFmtId="43" fontId="13" fillId="2" borderId="21" xfId="0" applyNumberFormat="1" applyFont="1" applyFill="1" applyBorder="1" applyAlignment="1">
      <alignment horizontal="center" vertical="top" wrapText="1"/>
    </xf>
    <xf numFmtId="10" fontId="13" fillId="2" borderId="30" xfId="2" applyNumberFormat="1" applyFont="1" applyFill="1" applyBorder="1" applyAlignment="1">
      <alignment horizontal="center" vertical="top" wrapText="1"/>
    </xf>
    <xf numFmtId="10" fontId="13" fillId="2" borderId="4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2" xfId="0" applyFont="1" applyFill="1" applyBorder="1" applyAlignment="1">
      <alignment horizontal="center" vertical="top" wrapText="1"/>
    </xf>
    <xf numFmtId="2" fontId="13" fillId="2" borderId="3" xfId="0" applyNumberFormat="1" applyFont="1" applyFill="1" applyBorder="1" applyAlignment="1">
      <alignment horizontal="center" vertical="top" wrapText="1"/>
    </xf>
    <xf numFmtId="2" fontId="13" fillId="2" borderId="21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43" fontId="1" fillId="3" borderId="11" xfId="1" applyFill="1" applyBorder="1" applyAlignment="1">
      <alignment horizontal="right" vertical="center"/>
    </xf>
    <xf numFmtId="43" fontId="1" fillId="3" borderId="12" xfId="1" applyFill="1" applyBorder="1" applyAlignment="1">
      <alignment horizontal="right" vertical="center"/>
    </xf>
    <xf numFmtId="43" fontId="1" fillId="3" borderId="13" xfId="1" applyFill="1" applyBorder="1" applyAlignment="1">
      <alignment horizontal="right" vertical="center"/>
    </xf>
    <xf numFmtId="43" fontId="2" fillId="2" borderId="43" xfId="1" applyFont="1" applyFill="1" applyBorder="1" applyAlignment="1">
      <alignment horizontal="right"/>
    </xf>
    <xf numFmtId="43" fontId="16" fillId="2" borderId="19" xfId="1" applyFont="1" applyFill="1" applyBorder="1" applyAlignment="1">
      <alignment horizontal="right"/>
    </xf>
    <xf numFmtId="43" fontId="16" fillId="2" borderId="33" xfId="1" applyFont="1" applyFill="1" applyBorder="1" applyAlignment="1">
      <alignment horizontal="right"/>
    </xf>
    <xf numFmtId="0" fontId="11" fillId="2" borderId="10" xfId="0" applyFont="1" applyFill="1" applyBorder="1" applyAlignment="1">
      <alignment horizontal="left" vertical="center"/>
    </xf>
    <xf numFmtId="43" fontId="2" fillId="3" borderId="38" xfId="1" applyFont="1" applyFill="1" applyBorder="1" applyAlignment="1">
      <alignment horizontal="right"/>
    </xf>
    <xf numFmtId="43" fontId="0" fillId="0" borderId="13" xfId="1" applyFont="1" applyBorder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15" fillId="0" borderId="14" xfId="0" applyFont="1" applyBorder="1"/>
    <xf numFmtId="43" fontId="1" fillId="3" borderId="35" xfId="1" applyFill="1" applyBorder="1" applyAlignment="1">
      <alignment horizontal="right"/>
    </xf>
    <xf numFmtId="0" fontId="5" fillId="2" borderId="23" xfId="0" applyFont="1" applyFill="1" applyBorder="1" applyAlignment="1">
      <alignment vertical="center"/>
    </xf>
    <xf numFmtId="43" fontId="2" fillId="3" borderId="8" xfId="1" applyFont="1" applyFill="1" applyBorder="1" applyAlignment="1">
      <alignment horizontal="right"/>
    </xf>
    <xf numFmtId="43" fontId="2" fillId="3" borderId="8" xfId="1" applyFont="1" applyFill="1" applyBorder="1" applyAlignment="1">
      <alignment horizontal="right" vertical="center"/>
    </xf>
    <xf numFmtId="43" fontId="2" fillId="3" borderId="22" xfId="1" applyFont="1" applyFill="1" applyBorder="1" applyAlignment="1">
      <alignment horizontal="right"/>
    </xf>
    <xf numFmtId="43" fontId="16" fillId="2" borderId="13" xfId="1" applyFont="1" applyFill="1" applyBorder="1" applyAlignment="1">
      <alignment horizontal="right"/>
    </xf>
    <xf numFmtId="43" fontId="16" fillId="2" borderId="11" xfId="1" applyFont="1" applyFill="1" applyBorder="1" applyAlignment="1">
      <alignment horizontal="right"/>
    </xf>
    <xf numFmtId="43" fontId="16" fillId="2" borderId="23" xfId="1" applyFont="1" applyFill="1" applyBorder="1" applyAlignment="1">
      <alignment horizontal="right"/>
    </xf>
    <xf numFmtId="0" fontId="2" fillId="2" borderId="44" xfId="0" applyFont="1" applyFill="1" applyBorder="1" applyAlignment="1">
      <alignment vertical="center"/>
    </xf>
    <xf numFmtId="43" fontId="2" fillId="3" borderId="36" xfId="1" applyFont="1" applyFill="1" applyBorder="1" applyAlignment="1">
      <alignment horizontal="right"/>
    </xf>
    <xf numFmtId="0" fontId="2" fillId="2" borderId="45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0" fontId="17" fillId="6" borderId="44" xfId="0" applyFont="1" applyFill="1" applyBorder="1" applyAlignment="1">
      <alignment horizontal="left" vertical="center"/>
    </xf>
    <xf numFmtId="43" fontId="4" fillId="10" borderId="47" xfId="0" applyNumberFormat="1" applyFont="1" applyFill="1" applyBorder="1"/>
    <xf numFmtId="43" fontId="4" fillId="10" borderId="42" xfId="0" applyNumberFormat="1" applyFont="1" applyFill="1" applyBorder="1"/>
    <xf numFmtId="43" fontId="4" fillId="10" borderId="2" xfId="0" applyNumberFormat="1" applyFont="1" applyFill="1" applyBorder="1"/>
    <xf numFmtId="43" fontId="4" fillId="10" borderId="30" xfId="0" applyNumberFormat="1" applyFont="1" applyFill="1" applyBorder="1"/>
    <xf numFmtId="43" fontId="1" fillId="3" borderId="13" xfId="1" applyFill="1" applyBorder="1"/>
    <xf numFmtId="43" fontId="1" fillId="6" borderId="11" xfId="1" applyFill="1" applyBorder="1"/>
    <xf numFmtId="43" fontId="2" fillId="2" borderId="35" xfId="1" applyFont="1" applyFill="1" applyBorder="1"/>
    <xf numFmtId="43" fontId="2" fillId="3" borderId="9" xfId="1" applyFont="1" applyFill="1" applyBorder="1"/>
    <xf numFmtId="43" fontId="1" fillId="6" borderId="19" xfId="1" applyFill="1" applyBorder="1"/>
    <xf numFmtId="43" fontId="1" fillId="3" borderId="14" xfId="1" applyFill="1" applyBorder="1"/>
    <xf numFmtId="43" fontId="2" fillId="3" borderId="38" xfId="1" applyFont="1" applyFill="1" applyBorder="1"/>
    <xf numFmtId="43" fontId="2" fillId="2" borderId="13" xfId="1" applyFont="1" applyFill="1" applyBorder="1"/>
    <xf numFmtId="43" fontId="0" fillId="0" borderId="23" xfId="1" applyFont="1" applyBorder="1" applyAlignment="1">
      <alignment horizontal="right" vertical="top"/>
    </xf>
    <xf numFmtId="43" fontId="0" fillId="0" borderId="22" xfId="1" applyFont="1" applyBorder="1"/>
    <xf numFmtId="43" fontId="0" fillId="0" borderId="23" xfId="1" applyFont="1" applyBorder="1"/>
    <xf numFmtId="43" fontId="1" fillId="6" borderId="27" xfId="1" applyFill="1" applyBorder="1"/>
    <xf numFmtId="43" fontId="1" fillId="3" borderId="23" xfId="1" applyFill="1" applyBorder="1"/>
    <xf numFmtId="43" fontId="0" fillId="3" borderId="22" xfId="1" applyFont="1" applyFill="1" applyBorder="1"/>
    <xf numFmtId="43" fontId="0" fillId="0" borderId="12" xfId="1" applyFont="1" applyBorder="1"/>
    <xf numFmtId="43" fontId="2" fillId="2" borderId="49" xfId="1" applyFont="1" applyFill="1" applyBorder="1"/>
    <xf numFmtId="43" fontId="2" fillId="3" borderId="37" xfId="1" applyFont="1" applyFill="1" applyBorder="1"/>
    <xf numFmtId="43" fontId="2" fillId="2" borderId="23" xfId="1" applyFont="1" applyFill="1" applyBorder="1"/>
    <xf numFmtId="43" fontId="1" fillId="5" borderId="34" xfId="1" applyFill="1" applyBorder="1"/>
    <xf numFmtId="43" fontId="2" fillId="9" borderId="21" xfId="1" applyFont="1" applyFill="1" applyBorder="1"/>
    <xf numFmtId="164" fontId="2" fillId="0" borderId="28" xfId="2" applyNumberFormat="1" applyFont="1" applyBorder="1"/>
    <xf numFmtId="0" fontId="2" fillId="0" borderId="13" xfId="0" applyFont="1" applyBorder="1" applyAlignment="1">
      <alignment horizontal="center"/>
    </xf>
    <xf numFmtId="0" fontId="9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165" fontId="2" fillId="3" borderId="8" xfId="1" applyNumberFormat="1" applyFont="1" applyFill="1" applyBorder="1"/>
    <xf numFmtId="43" fontId="1" fillId="3" borderId="7" xfId="1" applyFill="1" applyBorder="1"/>
    <xf numFmtId="43" fontId="1" fillId="3" borderId="8" xfId="1" applyFill="1" applyBorder="1"/>
    <xf numFmtId="43" fontId="1" fillId="3" borderId="29" xfId="1" applyFill="1" applyBorder="1"/>
    <xf numFmtId="43" fontId="1" fillId="3" borderId="24" xfId="1" applyFill="1" applyBorder="1"/>
    <xf numFmtId="164" fontId="2" fillId="3" borderId="18" xfId="2" applyNumberFormat="1" applyFont="1" applyFill="1" applyBorder="1"/>
    <xf numFmtId="2" fontId="0" fillId="0" borderId="13" xfId="2" applyNumberFormat="1" applyFont="1" applyBorder="1"/>
    <xf numFmtId="2" fontId="0" fillId="3" borderId="13" xfId="2" applyNumberFormat="1" applyFont="1" applyFill="1" applyBorder="1"/>
    <xf numFmtId="3" fontId="0" fillId="3" borderId="13" xfId="0" applyNumberFormat="1" applyFill="1" applyBorder="1" applyAlignment="1">
      <alignment horizontal="center"/>
    </xf>
    <xf numFmtId="165" fontId="1" fillId="3" borderId="13" xfId="1" applyNumberFormat="1" applyFill="1" applyBorder="1" applyAlignment="1">
      <alignment horizontal="center"/>
    </xf>
    <xf numFmtId="165" fontId="1" fillId="3" borderId="13" xfId="1" applyNumberFormat="1" applyFill="1" applyBorder="1"/>
    <xf numFmtId="43" fontId="0" fillId="3" borderId="13" xfId="1" applyFont="1" applyFill="1" applyBorder="1"/>
    <xf numFmtId="3" fontId="0" fillId="6" borderId="8" xfId="0" applyNumberFormat="1" applyFill="1" applyBorder="1"/>
    <xf numFmtId="165" fontId="2" fillId="2" borderId="4" xfId="1" applyNumberFormat="1" applyFont="1" applyFill="1" applyBorder="1"/>
    <xf numFmtId="4" fontId="0" fillId="6" borderId="8" xfId="0" applyNumberFormat="1" applyFill="1" applyBorder="1"/>
    <xf numFmtId="2" fontId="0" fillId="6" borderId="8" xfId="2" applyNumberFormat="1" applyFont="1" applyFill="1" applyBorder="1"/>
    <xf numFmtId="43" fontId="2" fillId="2" borderId="4" xfId="1" applyFont="1" applyFill="1" applyBorder="1"/>
    <xf numFmtId="43" fontId="2" fillId="2" borderId="5" xfId="1" applyFont="1" applyFill="1" applyBorder="1"/>
    <xf numFmtId="2" fontId="2" fillId="3" borderId="18" xfId="2" applyNumberFormat="1" applyFont="1" applyFill="1" applyBorder="1" applyAlignment="1">
      <alignment horizontal="center"/>
    </xf>
    <xf numFmtId="2" fontId="0" fillId="0" borderId="14" xfId="2" applyNumberFormat="1" applyFont="1" applyBorder="1"/>
    <xf numFmtId="2" fontId="0" fillId="3" borderId="14" xfId="2" applyNumberFormat="1" applyFont="1" applyFill="1" applyBorder="1"/>
    <xf numFmtId="2" fontId="0" fillId="6" borderId="9" xfId="2" applyNumberFormat="1" applyFont="1" applyFill="1" applyBorder="1"/>
    <xf numFmtId="164" fontId="2" fillId="3" borderId="20" xfId="2" applyNumberFormat="1" applyFont="1" applyFill="1" applyBorder="1" applyAlignment="1">
      <alignment horizontal="center"/>
    </xf>
    <xf numFmtId="0" fontId="15" fillId="0" borderId="50" xfId="0" applyFont="1" applyBorder="1"/>
    <xf numFmtId="2" fontId="0" fillId="0" borderId="9" xfId="2" applyNumberFormat="1" applyFont="1" applyBorder="1"/>
    <xf numFmtId="2" fontId="8" fillId="3" borderId="14" xfId="4" applyNumberFormat="1" applyFont="1" applyFill="1" applyBorder="1" applyAlignment="1">
      <alignment horizontal="left" vertical="center"/>
    </xf>
    <xf numFmtId="0" fontId="0" fillId="3" borderId="14" xfId="0" applyFill="1" applyBorder="1" applyAlignment="1">
      <alignment vertical="center"/>
    </xf>
    <xf numFmtId="164" fontId="0" fillId="0" borderId="8" xfId="2" applyNumberFormat="1" applyFont="1" applyBorder="1"/>
    <xf numFmtId="10" fontId="0" fillId="0" borderId="8" xfId="2" applyNumberFormat="1" applyFont="1" applyBorder="1"/>
    <xf numFmtId="164" fontId="0" fillId="0" borderId="8" xfId="0" applyNumberFormat="1" applyBorder="1"/>
    <xf numFmtId="10" fontId="13" fillId="2" borderId="4" xfId="2" applyNumberFormat="1" applyFont="1" applyFill="1" applyBorder="1" applyAlignment="1">
      <alignment horizontal="center" vertical="top" wrapText="1"/>
    </xf>
    <xf numFmtId="2" fontId="13" fillId="2" borderId="2" xfId="2" applyNumberFormat="1" applyFont="1" applyFill="1" applyBorder="1" applyAlignment="1">
      <alignment horizontal="center" vertical="top" wrapText="1"/>
    </xf>
    <xf numFmtId="43" fontId="0" fillId="0" borderId="11" xfId="1" applyFont="1" applyBorder="1" applyAlignment="1">
      <alignment horizontal="right" vertical="center"/>
    </xf>
    <xf numFmtId="43" fontId="0" fillId="0" borderId="8" xfId="1" applyFont="1" applyBorder="1" applyAlignment="1">
      <alignment horizontal="right" vertical="center"/>
    </xf>
    <xf numFmtId="43" fontId="1" fillId="3" borderId="22" xfId="1" applyFill="1" applyBorder="1"/>
    <xf numFmtId="43" fontId="1" fillId="3" borderId="11" xfId="1" applyFill="1" applyBorder="1"/>
    <xf numFmtId="43" fontId="1" fillId="3" borderId="13" xfId="2" applyNumberFormat="1" applyFill="1" applyBorder="1"/>
    <xf numFmtId="43" fontId="1" fillId="3" borderId="14" xfId="2" applyNumberFormat="1" applyFill="1" applyBorder="1"/>
    <xf numFmtId="43" fontId="1" fillId="8" borderId="43" xfId="1" applyFill="1" applyBorder="1" applyAlignment="1">
      <alignment horizontal="right"/>
    </xf>
    <xf numFmtId="43" fontId="1" fillId="8" borderId="33" xfId="1" applyFill="1" applyBorder="1" applyAlignment="1">
      <alignment horizontal="right"/>
    </xf>
    <xf numFmtId="43" fontId="1" fillId="8" borderId="28" xfId="1" applyFill="1" applyBorder="1" applyAlignment="1">
      <alignment horizontal="right"/>
    </xf>
    <xf numFmtId="43" fontId="1" fillId="8" borderId="18" xfId="1" applyFill="1" applyBorder="1" applyAlignment="1">
      <alignment horizontal="right"/>
    </xf>
    <xf numFmtId="43" fontId="1" fillId="8" borderId="17" xfId="1" applyFill="1" applyBorder="1" applyAlignment="1">
      <alignment horizontal="right"/>
    </xf>
    <xf numFmtId="43" fontId="4" fillId="8" borderId="7" xfId="1" applyFont="1" applyFill="1" applyBorder="1" applyAlignment="1">
      <alignment horizontal="right"/>
    </xf>
    <xf numFmtId="43" fontId="4" fillId="8" borderId="22" xfId="1" applyFont="1" applyFill="1" applyBorder="1" applyAlignment="1">
      <alignment horizontal="right"/>
    </xf>
    <xf numFmtId="165" fontId="1" fillId="6" borderId="13" xfId="1" applyNumberFormat="1" applyFill="1" applyBorder="1" applyAlignment="1">
      <alignment horizontal="center" vertical="top"/>
    </xf>
    <xf numFmtId="165" fontId="1" fillId="6" borderId="18" xfId="1" applyNumberFormat="1" applyFill="1" applyBorder="1" applyAlignment="1">
      <alignment horizontal="center"/>
    </xf>
    <xf numFmtId="43" fontId="1" fillId="6" borderId="20" xfId="1" applyFill="1" applyBorder="1" applyAlignment="1">
      <alignment horizontal="center"/>
    </xf>
    <xf numFmtId="3" fontId="0" fillId="6" borderId="18" xfId="0" applyNumberFormat="1" applyFill="1" applyBorder="1" applyAlignment="1">
      <alignment horizontal="center"/>
    </xf>
    <xf numFmtId="165" fontId="2" fillId="2" borderId="13" xfId="1" applyNumberFormat="1" applyFont="1" applyFill="1" applyBorder="1"/>
    <xf numFmtId="3" fontId="2" fillId="2" borderId="11" xfId="0" applyNumberFormat="1" applyFont="1" applyFill="1" applyBorder="1" applyAlignment="1">
      <alignment horizontal="center"/>
    </xf>
    <xf numFmtId="3" fontId="2" fillId="2" borderId="13" xfId="0" applyNumberFormat="1" applyFont="1" applyFill="1" applyBorder="1"/>
    <xf numFmtId="3" fontId="2" fillId="2" borderId="4" xfId="0" applyNumberFormat="1" applyFont="1" applyFill="1" applyBorder="1"/>
    <xf numFmtId="2" fontId="2" fillId="2" borderId="4" xfId="2" applyNumberFormat="1" applyFont="1" applyFill="1" applyBorder="1"/>
    <xf numFmtId="2" fontId="2" fillId="2" borderId="5" xfId="2" applyNumberFormat="1" applyFont="1" applyFill="1" applyBorder="1"/>
    <xf numFmtId="0" fontId="15" fillId="3" borderId="15" xfId="0" applyFont="1" applyFill="1" applyBorder="1" applyAlignment="1">
      <alignment vertical="center"/>
    </xf>
    <xf numFmtId="4" fontId="2" fillId="2" borderId="13" xfId="0" applyNumberFormat="1" applyFont="1" applyFill="1" applyBorder="1"/>
    <xf numFmtId="4" fontId="2" fillId="2" borderId="14" xfId="0" applyNumberFormat="1" applyFont="1" applyFill="1" applyBorder="1"/>
    <xf numFmtId="43" fontId="2" fillId="2" borderId="14" xfId="1" applyFont="1" applyFill="1" applyBorder="1"/>
    <xf numFmtId="43" fontId="1" fillId="6" borderId="18" xfId="1" applyFill="1" applyBorder="1" applyAlignment="1">
      <alignment horizontal="center"/>
    </xf>
    <xf numFmtId="0" fontId="18" fillId="0" borderId="14" xfId="0" applyFont="1" applyBorder="1"/>
    <xf numFmtId="0" fontId="0" fillId="0" borderId="14" xfId="0" applyBorder="1" applyAlignment="1">
      <alignment vertical="center"/>
    </xf>
    <xf numFmtId="43" fontId="0" fillId="11" borderId="8" xfId="1" applyFont="1" applyFill="1" applyBorder="1"/>
    <xf numFmtId="43" fontId="0" fillId="9" borderId="30" xfId="1" applyFont="1" applyFill="1" applyBorder="1"/>
    <xf numFmtId="43" fontId="0" fillId="10" borderId="24" xfId="1" applyFont="1" applyFill="1" applyBorder="1"/>
    <xf numFmtId="43" fontId="0" fillId="0" borderId="38" xfId="1" applyFont="1" applyBorder="1"/>
    <xf numFmtId="43" fontId="0" fillId="7" borderId="18" xfId="1" applyFont="1" applyFill="1" applyBorder="1"/>
    <xf numFmtId="43" fontId="2" fillId="3" borderId="33" xfId="1" applyFont="1" applyFill="1" applyBorder="1" applyAlignment="1">
      <alignment horizontal="right" vertical="center"/>
    </xf>
    <xf numFmtId="43" fontId="1" fillId="8" borderId="19" xfId="1" applyFill="1" applyBorder="1"/>
    <xf numFmtId="43" fontId="1" fillId="8" borderId="18" xfId="1" applyFill="1" applyBorder="1"/>
    <xf numFmtId="43" fontId="1" fillId="8" borderId="28" xfId="1" applyFill="1" applyBorder="1"/>
    <xf numFmtId="164" fontId="0" fillId="2" borderId="8" xfId="2" applyNumberFormat="1" applyFont="1" applyFill="1" applyBorder="1"/>
    <xf numFmtId="10" fontId="0" fillId="2" borderId="8" xfId="2" applyNumberFormat="1" applyFont="1" applyFill="1" applyBorder="1"/>
    <xf numFmtId="164" fontId="0" fillId="2" borderId="8" xfId="0" applyNumberFormat="1" applyFill="1" applyBorder="1"/>
    <xf numFmtId="164" fontId="0" fillId="5" borderId="8" xfId="2" applyNumberFormat="1" applyFont="1" applyFill="1" applyBorder="1"/>
    <xf numFmtId="10" fontId="0" fillId="5" borderId="8" xfId="2" applyNumberFormat="1" applyFont="1" applyFill="1" applyBorder="1"/>
    <xf numFmtId="164" fontId="0" fillId="5" borderId="8" xfId="0" applyNumberFormat="1" applyFill="1" applyBorder="1"/>
    <xf numFmtId="164" fontId="0" fillId="8" borderId="8" xfId="2" applyNumberFormat="1" applyFont="1" applyFill="1" applyBorder="1"/>
    <xf numFmtId="10" fontId="0" fillId="8" borderId="8" xfId="2" applyNumberFormat="1" applyFont="1" applyFill="1" applyBorder="1"/>
    <xf numFmtId="164" fontId="0" fillId="8" borderId="8" xfId="0" applyNumberFormat="1" applyFill="1" applyBorder="1"/>
    <xf numFmtId="164" fontId="0" fillId="6" borderId="8" xfId="2" applyNumberFormat="1" applyFont="1" applyFill="1" applyBorder="1"/>
    <xf numFmtId="10" fontId="0" fillId="6" borderId="8" xfId="2" applyNumberFormat="1" applyFont="1" applyFill="1" applyBorder="1"/>
    <xf numFmtId="164" fontId="0" fillId="6" borderId="8" xfId="0" applyNumberFormat="1" applyFill="1" applyBorder="1"/>
    <xf numFmtId="43" fontId="0" fillId="0" borderId="13" xfId="1" applyFont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167" fontId="20" fillId="0" borderId="51" xfId="6" applyNumberFormat="1" applyBorder="1" applyAlignment="1">
      <alignment vertical="center"/>
    </xf>
    <xf numFmtId="4" fontId="0" fillId="0" borderId="29" xfId="0" applyNumberFormat="1" applyBorder="1"/>
    <xf numFmtId="43" fontId="0" fillId="3" borderId="11" xfId="1" applyFont="1" applyFill="1" applyBorder="1" applyAlignment="1">
      <alignment horizontal="right"/>
    </xf>
    <xf numFmtId="43" fontId="0" fillId="3" borderId="13" xfId="1" applyFont="1" applyFill="1" applyBorder="1" applyAlignment="1">
      <alignment horizontal="right"/>
    </xf>
    <xf numFmtId="43" fontId="0" fillId="3" borderId="22" xfId="1" applyFont="1" applyFill="1" applyBorder="1" applyAlignment="1">
      <alignment horizontal="right"/>
    </xf>
    <xf numFmtId="3" fontId="1" fillId="6" borderId="13" xfId="1" applyNumberFormat="1" applyFill="1" applyBorder="1" applyAlignment="1">
      <alignment horizontal="center" vertical="top"/>
    </xf>
    <xf numFmtId="3" fontId="1" fillId="6" borderId="14" xfId="1" applyNumberFormat="1" applyFill="1" applyBorder="1" applyAlignment="1">
      <alignment horizontal="center" vertical="top"/>
    </xf>
    <xf numFmtId="43" fontId="0" fillId="3" borderId="35" xfId="1" applyFont="1" applyFill="1" applyBorder="1" applyAlignment="1">
      <alignment horizontal="right" vertical="center"/>
    </xf>
    <xf numFmtId="43" fontId="0" fillId="3" borderId="35" xfId="1" applyFont="1" applyFill="1" applyBorder="1" applyAlignment="1">
      <alignment horizontal="right"/>
    </xf>
    <xf numFmtId="0" fontId="15" fillId="3" borderId="12" xfId="0" applyFont="1" applyFill="1" applyBorder="1"/>
    <xf numFmtId="43" fontId="0" fillId="3" borderId="25" xfId="1" applyFont="1" applyFill="1" applyBorder="1" applyAlignment="1">
      <alignment horizontal="right"/>
    </xf>
    <xf numFmtId="43" fontId="0" fillId="3" borderId="7" xfId="1" applyFont="1" applyFill="1" applyBorder="1" applyAlignment="1">
      <alignment horizontal="right"/>
    </xf>
    <xf numFmtId="43" fontId="0" fillId="3" borderId="8" xfId="1" applyFont="1" applyFill="1" applyBorder="1" applyAlignment="1">
      <alignment horizontal="right"/>
    </xf>
    <xf numFmtId="164" fontId="0" fillId="3" borderId="8" xfId="0" applyNumberFormat="1" applyFill="1" applyBorder="1"/>
    <xf numFmtId="10" fontId="0" fillId="0" borderId="8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43" fontId="2" fillId="10" borderId="8" xfId="1" applyFont="1" applyFill="1" applyBorder="1"/>
    <xf numFmtId="43" fontId="2" fillId="2" borderId="30" xfId="1" applyFont="1" applyFill="1" applyBorder="1" applyAlignment="1">
      <alignment horizontal="center"/>
    </xf>
    <xf numFmtId="43" fontId="2" fillId="2" borderId="48" xfId="1" applyFont="1" applyFill="1" applyBorder="1" applyAlignment="1">
      <alignment horizontal="center"/>
    </xf>
    <xf numFmtId="164" fontId="2" fillId="2" borderId="8" xfId="2" applyNumberFormat="1" applyFont="1" applyFill="1" applyBorder="1"/>
    <xf numFmtId="10" fontId="2" fillId="2" borderId="8" xfId="2" applyNumberFormat="1" applyFont="1" applyFill="1" applyBorder="1"/>
    <xf numFmtId="164" fontId="2" fillId="2" borderId="8" xfId="0" applyNumberFormat="1" applyFont="1" applyFill="1" applyBorder="1"/>
    <xf numFmtId="164" fontId="2" fillId="9" borderId="8" xfId="2" applyNumberFormat="1" applyFont="1" applyFill="1" applyBorder="1"/>
    <xf numFmtId="10" fontId="2" fillId="9" borderId="8" xfId="2" applyNumberFormat="1" applyFont="1" applyFill="1" applyBorder="1"/>
    <xf numFmtId="164" fontId="2" fillId="9" borderId="8" xfId="0" applyNumberFormat="1" applyFont="1" applyFill="1" applyBorder="1"/>
    <xf numFmtId="0" fontId="17" fillId="7" borderId="44" xfId="0" applyFont="1" applyFill="1" applyBorder="1" applyAlignment="1">
      <alignment horizontal="left" vertical="center"/>
    </xf>
    <xf numFmtId="0" fontId="17" fillId="7" borderId="16" xfId="0" applyFont="1" applyFill="1" applyBorder="1" applyAlignment="1">
      <alignment horizontal="left" vertical="center"/>
    </xf>
    <xf numFmtId="0" fontId="21" fillId="6" borderId="44" xfId="0" applyFont="1" applyFill="1" applyBorder="1" applyAlignment="1">
      <alignment horizontal="left" vertical="center"/>
    </xf>
    <xf numFmtId="43" fontId="4" fillId="8" borderId="13" xfId="1" applyFont="1" applyFill="1" applyBorder="1" applyAlignment="1">
      <alignment horizontal="right"/>
    </xf>
    <xf numFmtId="43" fontId="2" fillId="2" borderId="35" xfId="1" applyFont="1" applyFill="1" applyBorder="1" applyAlignment="1">
      <alignment horizontal="right"/>
    </xf>
    <xf numFmtId="43" fontId="2" fillId="2" borderId="13" xfId="1" applyFont="1" applyFill="1" applyBorder="1" applyAlignment="1">
      <alignment horizontal="right"/>
    </xf>
    <xf numFmtId="43" fontId="1" fillId="7" borderId="23" xfId="1" applyFill="1" applyBorder="1" applyAlignment="1">
      <alignment horizontal="right"/>
    </xf>
    <xf numFmtId="43" fontId="1" fillId="7" borderId="25" xfId="1" applyFill="1" applyBorder="1" applyAlignment="1">
      <alignment horizontal="right"/>
    </xf>
    <xf numFmtId="43" fontId="1" fillId="0" borderId="13" xfId="1" applyBorder="1" applyAlignment="1">
      <alignment vertical="center"/>
    </xf>
    <xf numFmtId="43" fontId="1" fillId="3" borderId="33" xfId="1" applyFill="1" applyBorder="1" applyAlignment="1">
      <alignment horizontal="right" vertical="center"/>
    </xf>
    <xf numFmtId="43" fontId="0" fillId="8" borderId="8" xfId="1" applyFont="1" applyFill="1" applyBorder="1" applyAlignment="1">
      <alignment horizontal="right" vertical="center"/>
    </xf>
    <xf numFmtId="3" fontId="0" fillId="0" borderId="35" xfId="0" applyNumberFormat="1" applyBorder="1"/>
    <xf numFmtId="43" fontId="1" fillId="3" borderId="13" xfId="1" applyFill="1" applyBorder="1" applyAlignment="1">
      <alignment vertical="center"/>
    </xf>
    <xf numFmtId="43" fontId="1" fillId="0" borderId="13" xfId="1" applyBorder="1"/>
    <xf numFmtId="4" fontId="0" fillId="0" borderId="13" xfId="0" applyNumberFormat="1" applyBorder="1"/>
    <xf numFmtId="43" fontId="8" fillId="0" borderId="13" xfId="1" applyFont="1" applyBorder="1" applyAlignment="1">
      <alignment vertical="center"/>
    </xf>
    <xf numFmtId="165" fontId="1" fillId="0" borderId="13" xfId="1" applyNumberFormat="1" applyBorder="1" applyAlignment="1">
      <alignment vertical="center"/>
    </xf>
    <xf numFmtId="39" fontId="0" fillId="0" borderId="13" xfId="0" applyNumberFormat="1" applyBorder="1" applyAlignment="1">
      <alignment vertical="top"/>
    </xf>
    <xf numFmtId="37" fontId="0" fillId="0" borderId="13" xfId="0" applyNumberFormat="1" applyBorder="1" applyAlignment="1">
      <alignment vertical="top"/>
    </xf>
    <xf numFmtId="37" fontId="8" fillId="0" borderId="13" xfId="0" applyNumberFormat="1" applyFont="1" applyBorder="1" applyAlignment="1">
      <alignment vertical="top"/>
    </xf>
    <xf numFmtId="43" fontId="1" fillId="0" borderId="13" xfId="1" applyBorder="1" applyAlignment="1">
      <alignment horizontal="right" vertical="center"/>
    </xf>
    <xf numFmtId="165" fontId="8" fillId="0" borderId="13" xfId="1" applyNumberFormat="1" applyFont="1" applyBorder="1" applyAlignment="1">
      <alignment vertical="center"/>
    </xf>
    <xf numFmtId="43" fontId="0" fillId="0" borderId="13" xfId="0" applyNumberFormat="1" applyBorder="1"/>
    <xf numFmtId="2" fontId="0" fillId="0" borderId="13" xfId="0" applyNumberFormat="1" applyBorder="1" applyAlignment="1">
      <alignment vertical="center"/>
    </xf>
    <xf numFmtId="43" fontId="0" fillId="0" borderId="23" xfId="1" applyFont="1" applyBorder="1" applyAlignment="1">
      <alignment horizontal="right"/>
    </xf>
    <xf numFmtId="43" fontId="1" fillId="0" borderId="11" xfId="1" applyBorder="1" applyAlignment="1">
      <alignment vertical="center"/>
    </xf>
    <xf numFmtId="43" fontId="2" fillId="2" borderId="11" xfId="1" applyFont="1" applyFill="1" applyBorder="1"/>
    <xf numFmtId="43" fontId="1" fillId="4" borderId="11" xfId="1" applyFill="1" applyBorder="1" applyAlignment="1">
      <alignment horizontal="right" vertical="center"/>
    </xf>
    <xf numFmtId="43" fontId="1" fillId="4" borderId="12" xfId="1" applyFill="1" applyBorder="1" applyAlignment="1">
      <alignment horizontal="right" vertical="center"/>
    </xf>
    <xf numFmtId="43" fontId="1" fillId="4" borderId="13" xfId="1" applyFill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43" fontId="1" fillId="0" borderId="11" xfId="1" applyBorder="1"/>
    <xf numFmtId="43" fontId="1" fillId="0" borderId="23" xfId="1" applyBorder="1"/>
    <xf numFmtId="39" fontId="0" fillId="0" borderId="11" xfId="0" applyNumberFormat="1" applyBorder="1" applyAlignment="1">
      <alignment vertical="top"/>
    </xf>
    <xf numFmtId="2" fontId="0" fillId="0" borderId="11" xfId="0" applyNumberFormat="1" applyBorder="1" applyAlignment="1">
      <alignment vertical="center"/>
    </xf>
    <xf numFmtId="43" fontId="1" fillId="3" borderId="11" xfId="1" applyFill="1" applyBorder="1" applyAlignment="1">
      <alignment horizontal="center"/>
    </xf>
    <xf numFmtId="43" fontId="1" fillId="2" borderId="3" xfId="1" applyFill="1" applyBorder="1" applyAlignment="1">
      <alignment horizontal="center"/>
    </xf>
    <xf numFmtId="43" fontId="2" fillId="3" borderId="72" xfId="1" applyFont="1" applyFill="1" applyBorder="1"/>
    <xf numFmtId="0" fontId="15" fillId="0" borderId="15" xfId="0" applyFont="1" applyBorder="1"/>
    <xf numFmtId="0" fontId="18" fillId="0" borderId="10" xfId="0" applyFont="1" applyBorder="1"/>
    <xf numFmtId="0" fontId="9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5" fillId="0" borderId="10" xfId="0" applyFont="1" applyBorder="1"/>
    <xf numFmtId="2" fontId="8" fillId="3" borderId="10" xfId="4" applyNumberFormat="1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2" fontId="13" fillId="2" borderId="30" xfId="0" applyNumberFormat="1" applyFont="1" applyFill="1" applyBorder="1" applyAlignment="1">
      <alignment horizontal="center" vertical="center" wrapText="1"/>
    </xf>
    <xf numFmtId="3" fontId="0" fillId="0" borderId="46" xfId="0" applyNumberFormat="1" applyBorder="1"/>
    <xf numFmtId="165" fontId="8" fillId="0" borderId="35" xfId="1" applyNumberFormat="1" applyFont="1" applyBorder="1" applyAlignment="1">
      <alignment vertical="center"/>
    </xf>
    <xf numFmtId="43" fontId="1" fillId="0" borderId="14" xfId="1" applyBorder="1" applyAlignment="1">
      <alignment vertical="center"/>
    </xf>
    <xf numFmtId="165" fontId="1" fillId="0" borderId="35" xfId="1" applyNumberFormat="1" applyBorder="1" applyAlignment="1">
      <alignment vertical="center"/>
    </xf>
    <xf numFmtId="37" fontId="0" fillId="0" borderId="35" xfId="0" applyNumberFormat="1" applyBorder="1" applyAlignment="1">
      <alignment vertical="top"/>
    </xf>
    <xf numFmtId="39" fontId="0" fillId="0" borderId="14" xfId="0" applyNumberFormat="1" applyBorder="1" applyAlignment="1">
      <alignment vertical="top"/>
    </xf>
    <xf numFmtId="4" fontId="0" fillId="0" borderId="14" xfId="0" applyNumberFormat="1" applyBorder="1"/>
    <xf numFmtId="165" fontId="1" fillId="3" borderId="35" xfId="1" applyNumberFormat="1" applyFill="1" applyBorder="1"/>
    <xf numFmtId="3" fontId="2" fillId="2" borderId="35" xfId="0" applyNumberFormat="1" applyFont="1" applyFill="1" applyBorder="1" applyAlignment="1">
      <alignment horizontal="center"/>
    </xf>
    <xf numFmtId="165" fontId="1" fillId="6" borderId="35" xfId="1" applyNumberFormat="1" applyFill="1" applyBorder="1" applyAlignment="1">
      <alignment horizontal="center" vertical="top"/>
    </xf>
    <xf numFmtId="3" fontId="0" fillId="3" borderId="35" xfId="0" applyNumberFormat="1" applyFill="1" applyBorder="1"/>
    <xf numFmtId="3" fontId="2" fillId="2" borderId="35" xfId="0" applyNumberFormat="1" applyFont="1" applyFill="1" applyBorder="1"/>
    <xf numFmtId="3" fontId="2" fillId="2" borderId="30" xfId="0" applyNumberFormat="1" applyFont="1" applyFill="1" applyBorder="1"/>
    <xf numFmtId="165" fontId="2" fillId="3" borderId="46" xfId="1" applyNumberFormat="1" applyFont="1" applyFill="1" applyBorder="1"/>
    <xf numFmtId="165" fontId="2" fillId="2" borderId="35" xfId="1" applyNumberFormat="1" applyFont="1" applyFill="1" applyBorder="1"/>
    <xf numFmtId="3" fontId="0" fillId="6" borderId="31" xfId="0" applyNumberFormat="1" applyFill="1" applyBorder="1" applyAlignment="1">
      <alignment horizontal="center"/>
    </xf>
    <xf numFmtId="165" fontId="2" fillId="2" borderId="30" xfId="1" applyNumberFormat="1" applyFont="1" applyFill="1" applyBorder="1"/>
    <xf numFmtId="3" fontId="0" fillId="6" borderId="46" xfId="0" applyNumberFormat="1" applyFill="1" applyBorder="1"/>
    <xf numFmtId="164" fontId="2" fillId="3" borderId="31" xfId="2" applyNumberFormat="1" applyFont="1" applyFill="1" applyBorder="1"/>
    <xf numFmtId="164" fontId="0" fillId="0" borderId="8" xfId="0" applyNumberForma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43" fontId="0" fillId="0" borderId="7" xfId="1" applyFont="1" applyBorder="1" applyAlignment="1">
      <alignment horizontal="right" vertical="center"/>
    </xf>
    <xf numFmtId="2" fontId="0" fillId="3" borderId="13" xfId="0" applyNumberFormat="1" applyFill="1" applyBorder="1"/>
    <xf numFmtId="0" fontId="18" fillId="3" borderId="14" xfId="0" applyFont="1" applyFill="1" applyBorder="1"/>
    <xf numFmtId="0" fontId="0" fillId="3" borderId="23" xfId="0" applyFill="1" applyBorder="1" applyAlignment="1">
      <alignment vertical="center"/>
    </xf>
    <xf numFmtId="43" fontId="1" fillId="3" borderId="13" xfId="1" applyFill="1" applyBorder="1" applyAlignment="1">
      <alignment horizontal="right"/>
    </xf>
    <xf numFmtId="43" fontId="1" fillId="3" borderId="8" xfId="1" applyFill="1" applyBorder="1" applyAlignment="1">
      <alignment horizontal="right"/>
    </xf>
    <xf numFmtId="43" fontId="1" fillId="3" borderId="22" xfId="1" applyFill="1" applyBorder="1" applyAlignment="1">
      <alignment horizontal="right" vertical="center"/>
    </xf>
    <xf numFmtId="43" fontId="1" fillId="0" borderId="22" xfId="1" applyBorder="1" applyAlignment="1">
      <alignment horizontal="right" vertical="center"/>
    </xf>
    <xf numFmtId="43" fontId="1" fillId="8" borderId="8" xfId="1" applyFill="1" applyBorder="1"/>
    <xf numFmtId="43" fontId="1" fillId="7" borderId="33" xfId="1" applyFill="1" applyBorder="1" applyAlignment="1">
      <alignment horizontal="right" vertical="center"/>
    </xf>
    <xf numFmtId="165" fontId="1" fillId="8" borderId="31" xfId="1" applyNumberFormat="1" applyFill="1" applyBorder="1"/>
    <xf numFmtId="165" fontId="1" fillId="8" borderId="18" xfId="1" applyNumberFormat="1" applyFill="1" applyBorder="1"/>
    <xf numFmtId="4" fontId="1" fillId="8" borderId="18" xfId="1" applyNumberFormat="1" applyFill="1" applyBorder="1"/>
    <xf numFmtId="4" fontId="1" fillId="8" borderId="20" xfId="1" applyNumberFormat="1" applyFill="1" applyBorder="1"/>
    <xf numFmtId="1" fontId="0" fillId="0" borderId="8" xfId="0" applyNumberFormat="1" applyBorder="1" applyAlignment="1">
      <alignment horizontal="right"/>
    </xf>
    <xf numFmtId="225" fontId="0" fillId="3" borderId="13" xfId="0" applyNumberFormat="1" applyFill="1" applyBorder="1"/>
    <xf numFmtId="0" fontId="2" fillId="63" borderId="0" xfId="0" applyFont="1" applyFill="1"/>
    <xf numFmtId="168" fontId="12" fillId="0" borderId="13" xfId="1134" applyBorder="1" applyAlignment="1">
      <alignment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0" fillId="0" borderId="8" xfId="0" applyNumberFormat="1" applyFill="1" applyBorder="1" applyAlignment="1">
      <alignment horizontal="right" vertical="center"/>
    </xf>
    <xf numFmtId="43" fontId="0" fillId="0" borderId="22" xfId="1" applyFont="1" applyFill="1" applyBorder="1" applyAlignment="1">
      <alignment horizontal="right" vertical="center"/>
    </xf>
    <xf numFmtId="43" fontId="1" fillId="0" borderId="11" xfId="1" applyFill="1" applyBorder="1" applyAlignment="1">
      <alignment horizontal="center"/>
    </xf>
    <xf numFmtId="43" fontId="1" fillId="0" borderId="11" xfId="1" applyFill="1" applyBorder="1" applyAlignment="1">
      <alignment vertical="center"/>
    </xf>
    <xf numFmtId="43" fontId="1" fillId="0" borderId="23" xfId="1" applyFill="1" applyBorder="1" applyAlignment="1">
      <alignment vertical="center"/>
    </xf>
    <xf numFmtId="164" fontId="0" fillId="0" borderId="8" xfId="2" applyNumberFormat="1" applyFont="1" applyFill="1" applyBorder="1"/>
    <xf numFmtId="10" fontId="0" fillId="0" borderId="8" xfId="2" applyNumberFormat="1" applyFont="1" applyFill="1" applyBorder="1" applyAlignment="1">
      <alignment horizontal="center"/>
    </xf>
    <xf numFmtId="164" fontId="0" fillId="0" borderId="8" xfId="2" applyNumberFormat="1" applyFont="1" applyFill="1" applyBorder="1" applyAlignment="1">
      <alignment horizontal="center"/>
    </xf>
    <xf numFmtId="43" fontId="0" fillId="0" borderId="8" xfId="1" applyFont="1" applyFill="1" applyBorder="1" applyAlignment="1">
      <alignment horizontal="right" vertical="top"/>
    </xf>
    <xf numFmtId="43" fontId="0" fillId="0" borderId="8" xfId="1" applyFont="1" applyFill="1" applyBorder="1"/>
    <xf numFmtId="165" fontId="1" fillId="0" borderId="13" xfId="1" applyNumberFormat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43" fontId="1" fillId="0" borderId="13" xfId="1" applyFill="1" applyBorder="1" applyAlignment="1">
      <alignment vertical="center"/>
    </xf>
  </cellXfs>
  <cellStyles count="1155">
    <cellStyle name="          _x000d__x000a_shell=progman.exe_x000d__x000a_m" xfId="126" xr:uid="{00000000-0005-0000-0000-000000000000}"/>
    <cellStyle name="%" xfId="127" xr:uid="{00000000-0005-0000-0000-000001000000}"/>
    <cellStyle name=",." xfId="128" xr:uid="{00000000-0005-0000-0000-000002000000}"/>
    <cellStyle name="??" xfId="129" xr:uid="{00000000-0005-0000-0000-000003000000}"/>
    <cellStyle name="?? [0.00]_PRODUCT DETAIL Q1" xfId="130" xr:uid="{00000000-0005-0000-0000-000004000000}"/>
    <cellStyle name="?? [0]" xfId="131" xr:uid="{00000000-0005-0000-0000-000005000000}"/>
    <cellStyle name="???? [0.00]_PRODUCT DETAIL Q1" xfId="132" xr:uid="{00000000-0005-0000-0000-000006000000}"/>
    <cellStyle name="????_PRODUCT DETAIL Q1" xfId="133" xr:uid="{00000000-0005-0000-0000-000007000000}"/>
    <cellStyle name="???[0]_Book1" xfId="134" xr:uid="{00000000-0005-0000-0000-000008000000}"/>
    <cellStyle name="???_95" xfId="135" xr:uid="{00000000-0005-0000-0000-000009000000}"/>
    <cellStyle name="??_(????)??????" xfId="136" xr:uid="{00000000-0005-0000-0000-00000A000000}"/>
    <cellStyle name="_13-02-08" xfId="137" xr:uid="{00000000-0005-0000-0000-00000B000000}"/>
    <cellStyle name="_abstract" xfId="138" xr:uid="{00000000-0005-0000-0000-00000C000000}"/>
    <cellStyle name="_ALG- MAR-16 2008 (version 1)" xfId="139" xr:uid="{00000000-0005-0000-0000-00000D000000}"/>
    <cellStyle name="_AS-3 Indirect Method -  Jan 08- send to Amit" xfId="140" xr:uid="{00000000-0005-0000-0000-00000E000000}"/>
    <cellStyle name="_Book1" xfId="141" xr:uid="{00000000-0005-0000-0000-00000F000000}"/>
    <cellStyle name="_BSsuppl. info" xfId="142" xr:uid="{00000000-0005-0000-0000-000010000000}"/>
    <cellStyle name="_Consol Pack - 31 03 08-v9" xfId="143" xr:uid="{00000000-0005-0000-0000-000011000000}"/>
    <cellStyle name="_Consolidation Pack Mar08-BSPL-1" xfId="144" xr:uid="{00000000-0005-0000-0000-000012000000}"/>
    <cellStyle name="_Detail Report-REG &amp; FTH" xfId="145" xr:uid="{00000000-0005-0000-0000-000013000000}"/>
    <cellStyle name="_Draft_Financial_HET-30-06-09" xfId="146" xr:uid="{00000000-0005-0000-0000-000014000000}"/>
    <cellStyle name="_Final Accounts 2007-08mar08" xfId="147" xr:uid="{00000000-0005-0000-0000-000015000000}"/>
    <cellStyle name="_Final Accounts 2007-09dec07" xfId="148" xr:uid="{00000000-0005-0000-0000-000016000000}"/>
    <cellStyle name="_Financial_ALPS_31_12_08_Final_v2" xfId="149" xr:uid="{00000000-0005-0000-0000-000017000000}"/>
    <cellStyle name="_Financial_ALPS_31_12_08_Final_v3" xfId="150" xr:uid="{00000000-0005-0000-0000-000018000000}"/>
    <cellStyle name="_Financial_MMS_310308 v8" xfId="151" xr:uid="{00000000-0005-0000-0000-000019000000}"/>
    <cellStyle name="_Input Format INautic 2007-08" xfId="152" xr:uid="{00000000-0005-0000-0000-00001A000000}"/>
    <cellStyle name="_IRDA charges split" xfId="153" xr:uid="{00000000-0005-0000-0000-00001B000000}"/>
    <cellStyle name="_Ledger " xfId="154" xr:uid="{00000000-0005-0000-0000-00001C000000}"/>
    <cellStyle name="_L-Stale Cheques" xfId="155" xr:uid="{00000000-0005-0000-0000-00001D000000}"/>
    <cellStyle name="_macro" xfId="156" xr:uid="{00000000-0005-0000-0000-00001E000000}"/>
    <cellStyle name="_MMS- Prepaid" xfId="157" xr:uid="{00000000-0005-0000-0000-00001F000000}"/>
    <cellStyle name="_Physiotherapist payouts" xfId="158" xr:uid="{00000000-0005-0000-0000-000020000000}"/>
    <cellStyle name="_REv_cal" xfId="159" xr:uid="{00000000-0005-0000-0000-000021000000}"/>
    <cellStyle name="_Revenue" xfId="160" xr:uid="{00000000-0005-0000-0000-000022000000}"/>
    <cellStyle name="_Revenue TB Nov'08" xfId="161" xr:uid="{00000000-0005-0000-0000-000023000000}"/>
    <cellStyle name="_Sheet1" xfId="162" xr:uid="{00000000-0005-0000-0000-000024000000}"/>
    <cellStyle name="_Sheet2" xfId="163" xr:uid="{00000000-0005-0000-0000-000025000000}"/>
    <cellStyle name="_Sheet2_1" xfId="164" xr:uid="{00000000-0005-0000-0000-000026000000}"/>
    <cellStyle name="_Sheet3" xfId="165" xr:uid="{00000000-0005-0000-0000-000027000000}"/>
    <cellStyle name="_Sheet3_1" xfId="166" xr:uid="{00000000-0005-0000-0000-000028000000}"/>
    <cellStyle name="_Software Licenses Purchased now as per I-TAX capitalised" xfId="167" xr:uid="{00000000-0005-0000-0000-000029000000}"/>
    <cellStyle name="_Status of Refund Drafts_Chargeback Cases" xfId="168" xr:uid="{00000000-0005-0000-0000-00002A000000}"/>
    <cellStyle name="_tally bank statment-sep-05" xfId="169" xr:uid="{00000000-0005-0000-0000-00002B000000}"/>
    <cellStyle name="_TB DEC 2008" xfId="170" xr:uid="{00000000-0005-0000-0000-00002C000000}"/>
    <cellStyle name="_ULIP Disclosure- format" xfId="171" xr:uid="{00000000-0005-0000-0000-00002D000000}"/>
    <cellStyle name="_upload sheet" xfId="172" xr:uid="{00000000-0005-0000-0000-00002E000000}"/>
    <cellStyle name="_v2 Consolidation Pack Apr-Mar07" xfId="173" xr:uid="{00000000-0005-0000-0000-00002F000000}"/>
    <cellStyle name="_v5 Consolidation Pack Apr-Mar07-final" xfId="174" xr:uid="{00000000-0005-0000-0000-000030000000}"/>
    <cellStyle name="_working bank statment nov-05" xfId="175" xr:uid="{00000000-0005-0000-0000-000031000000}"/>
    <cellStyle name="_working with bank statment-oct-05" xfId="176" xr:uid="{00000000-0005-0000-0000-000032000000}"/>
    <cellStyle name="_Worksheet in   CASH FLOW JUL-SEP-05-as on 15" xfId="177" xr:uid="{00000000-0005-0000-0000-000033000000}"/>
    <cellStyle name="_Worksheet in (C) 2243 Operating Lease - 30th Sep 2005" xfId="178" xr:uid="{00000000-0005-0000-0000-000034000000}"/>
    <cellStyle name="£" xfId="179" xr:uid="{00000000-0005-0000-0000-000035000000}"/>
    <cellStyle name="£_Asia Pac flash summary" xfId="180" xr:uid="{00000000-0005-0000-0000-000036000000}"/>
    <cellStyle name="£_AUS" xfId="181" xr:uid="{00000000-0005-0000-0000-000037000000}"/>
    <cellStyle name="£_Aus Flash 0903 returned" xfId="182" xr:uid="{00000000-0005-0000-0000-000038000000}"/>
    <cellStyle name="£_Aus Flash 0904 Returned" xfId="183" xr:uid="{00000000-0005-0000-0000-000039000000}"/>
    <cellStyle name="£_Aus Flash 0905 Returned" xfId="184" xr:uid="{00000000-0005-0000-0000-00003A000000}"/>
    <cellStyle name="£_Aus Flash 0905 Returned v2" xfId="185" xr:uid="{00000000-0005-0000-0000-00003B000000}"/>
    <cellStyle name="£_Aus Flash 0906 Returned" xfId="186" xr:uid="{00000000-0005-0000-0000-00003C000000}"/>
    <cellStyle name="£_Aus Flash 0907 Returned" xfId="187" xr:uid="{00000000-0005-0000-0000-00003D000000}"/>
    <cellStyle name="£_Aus Flash 0909" xfId="188" xr:uid="{00000000-0005-0000-0000-00003E000000}"/>
    <cellStyle name="£_Aus Flash 0910 Returned" xfId="189" xr:uid="{00000000-0005-0000-0000-00003F000000}"/>
    <cellStyle name="£_Aus Flash 0912" xfId="190" xr:uid="{00000000-0005-0000-0000-000040000000}"/>
    <cellStyle name="£_Aus Flash 1001 v2" xfId="191" xr:uid="{00000000-0005-0000-0000-000041000000}"/>
    <cellStyle name="£_Charts" xfId="192" xr:uid="{00000000-0005-0000-0000-000042000000}"/>
    <cellStyle name="£_fd0403 KT for Q1" xfId="193" xr:uid="{00000000-0005-0000-0000-000043000000}"/>
    <cellStyle name="£_fd0403 KT for Q1_Charts" xfId="194" xr:uid="{00000000-0005-0000-0000-000044000000}"/>
    <cellStyle name="£_HK" xfId="195" xr:uid="{00000000-0005-0000-0000-000045000000}"/>
    <cellStyle name="£_HK ASO Flash 0301" xfId="196" xr:uid="{00000000-0005-0000-0000-000046000000}"/>
    <cellStyle name="£_HK Flash 0301" xfId="197" xr:uid="{00000000-0005-0000-0000-000047000000}"/>
    <cellStyle name="£_HK Flash 0609" xfId="198" xr:uid="{00000000-0005-0000-0000-000048000000}"/>
    <cellStyle name="£_HK Flash 0904 (2)" xfId="199" xr:uid="{00000000-0005-0000-0000-000049000000}"/>
    <cellStyle name="£_HK Flash 0904 Returned" xfId="200" xr:uid="{00000000-0005-0000-0000-00004A000000}"/>
    <cellStyle name="£_HK Flash 0905 Returned" xfId="201" xr:uid="{00000000-0005-0000-0000-00004B000000}"/>
    <cellStyle name="£_HK Flash 0906 Returned" xfId="202" xr:uid="{00000000-0005-0000-0000-00004C000000}"/>
    <cellStyle name="£_HK Flash 0907 Returned" xfId="203" xr:uid="{00000000-0005-0000-0000-00004D000000}"/>
    <cellStyle name="£_HK Flash 0909" xfId="204" xr:uid="{00000000-0005-0000-0000-00004E000000}"/>
    <cellStyle name="£_HK Flash 0910 Returned" xfId="205" xr:uid="{00000000-0005-0000-0000-00004F000000}"/>
    <cellStyle name="£_HK Flash 0911 Returned" xfId="206" xr:uid="{00000000-0005-0000-0000-000050000000}"/>
    <cellStyle name="£_HK Flash 0912 Returned" xfId="207" xr:uid="{00000000-0005-0000-0000-000051000000}"/>
    <cellStyle name="£_HK Flash 1001 Returned" xfId="208" xr:uid="{00000000-0005-0000-0000-000052000000}"/>
    <cellStyle name="=C:\WINNT\SYSTEM32\COMMAND.COM" xfId="209" xr:uid="{00000000-0005-0000-0000-000053000000}"/>
    <cellStyle name="=C:\WINNT\SYSTEM32\COMMAND.COM 2" xfId="210" xr:uid="{00000000-0005-0000-0000-000054000000}"/>
    <cellStyle name="1" xfId="211" xr:uid="{00000000-0005-0000-0000-000055000000}"/>
    <cellStyle name="18" xfId="212" xr:uid="{00000000-0005-0000-0000-000056000000}"/>
    <cellStyle name="2" xfId="213" xr:uid="{00000000-0005-0000-0000-000057000000}"/>
    <cellStyle name="20% - Accent1 2" xfId="15" xr:uid="{00000000-0005-0000-0000-00003B000000}"/>
    <cellStyle name="20% - Accent2 2" xfId="16" xr:uid="{00000000-0005-0000-0000-00003C000000}"/>
    <cellStyle name="20% - Accent3 2" xfId="17" xr:uid="{00000000-0005-0000-0000-00003D000000}"/>
    <cellStyle name="20% - Accent4 2" xfId="18" xr:uid="{00000000-0005-0000-0000-00003E000000}"/>
    <cellStyle name="20% - Accent5 2" xfId="19" xr:uid="{00000000-0005-0000-0000-00003F000000}"/>
    <cellStyle name="20% - Accent6 2" xfId="20" xr:uid="{00000000-0005-0000-0000-000040000000}"/>
    <cellStyle name="20% - 强调文字颜色 1" xfId="214" xr:uid="{00000000-0005-0000-0000-000058000000}"/>
    <cellStyle name="20% - 强调文字颜色 2" xfId="215" xr:uid="{00000000-0005-0000-0000-000059000000}"/>
    <cellStyle name="20% - 强调文字颜色 3" xfId="216" xr:uid="{00000000-0005-0000-0000-00005A000000}"/>
    <cellStyle name="20% - 强调文字颜色 4" xfId="217" xr:uid="{00000000-0005-0000-0000-00005B000000}"/>
    <cellStyle name="20% - 强调文字颜色 5" xfId="218" xr:uid="{00000000-0005-0000-0000-00005C000000}"/>
    <cellStyle name="20% - 强调文字颜色 6" xfId="219" xr:uid="{00000000-0005-0000-0000-00005D000000}"/>
    <cellStyle name="3" xfId="220" xr:uid="{00000000-0005-0000-0000-00005E000000}"/>
    <cellStyle name="3232" xfId="221" xr:uid="{00000000-0005-0000-0000-00005F000000}"/>
    <cellStyle name="4" xfId="222" xr:uid="{00000000-0005-0000-0000-000060000000}"/>
    <cellStyle name="40% - Accent1 2" xfId="21" xr:uid="{00000000-0005-0000-0000-000041000000}"/>
    <cellStyle name="40% - Accent2 2" xfId="22" xr:uid="{00000000-0005-0000-0000-000042000000}"/>
    <cellStyle name="40% - Accent3 2" xfId="23" xr:uid="{00000000-0005-0000-0000-000043000000}"/>
    <cellStyle name="40% - Accent4 2" xfId="24" xr:uid="{00000000-0005-0000-0000-000044000000}"/>
    <cellStyle name="40% - Accent5 2" xfId="25" xr:uid="{00000000-0005-0000-0000-000045000000}"/>
    <cellStyle name="40% - Accent6 2" xfId="26" xr:uid="{00000000-0005-0000-0000-000046000000}"/>
    <cellStyle name="40% - 强调文字颜色 1" xfId="223" xr:uid="{00000000-0005-0000-0000-000061000000}"/>
    <cellStyle name="40% - 强调文字颜色 2" xfId="224" xr:uid="{00000000-0005-0000-0000-000062000000}"/>
    <cellStyle name="40% - 强调文字颜色 3" xfId="225" xr:uid="{00000000-0005-0000-0000-000063000000}"/>
    <cellStyle name="40% - 强调文字颜色 4" xfId="226" xr:uid="{00000000-0005-0000-0000-000064000000}"/>
    <cellStyle name="40% - 强调文字颜色 5" xfId="227" xr:uid="{00000000-0005-0000-0000-000065000000}"/>
    <cellStyle name="40% - 强调文字颜色 6" xfId="228" xr:uid="{00000000-0005-0000-0000-000066000000}"/>
    <cellStyle name="6" xfId="229" xr:uid="{00000000-0005-0000-0000-000067000000}"/>
    <cellStyle name="60% - Accent1 2" xfId="27" xr:uid="{00000000-0005-0000-0000-000047000000}"/>
    <cellStyle name="60% - Accent2 2" xfId="28" xr:uid="{00000000-0005-0000-0000-000048000000}"/>
    <cellStyle name="60% - Accent3 2" xfId="29" xr:uid="{00000000-0005-0000-0000-000049000000}"/>
    <cellStyle name="60% - Accent4 2" xfId="30" xr:uid="{00000000-0005-0000-0000-00004A000000}"/>
    <cellStyle name="60% - Accent5 2" xfId="31" xr:uid="{00000000-0005-0000-0000-00004B000000}"/>
    <cellStyle name="60% - Accent6 2" xfId="32" xr:uid="{00000000-0005-0000-0000-00004C000000}"/>
    <cellStyle name="60% - 强调文字颜色 1" xfId="230" xr:uid="{00000000-0005-0000-0000-000068000000}"/>
    <cellStyle name="60% - 强调文字颜色 2" xfId="231" xr:uid="{00000000-0005-0000-0000-000069000000}"/>
    <cellStyle name="60% - 强调文字颜色 3" xfId="232" xr:uid="{00000000-0005-0000-0000-00006A000000}"/>
    <cellStyle name="60% - 强调文字颜色 4" xfId="233" xr:uid="{00000000-0005-0000-0000-00006B000000}"/>
    <cellStyle name="60% - 强调文字颜色 5" xfId="234" xr:uid="{00000000-0005-0000-0000-00006C000000}"/>
    <cellStyle name="60% - 强调文字颜色 6" xfId="235" xr:uid="{00000000-0005-0000-0000-00006D000000}"/>
    <cellStyle name="Accent1 2" xfId="33" xr:uid="{00000000-0005-0000-0000-00004D000000}"/>
    <cellStyle name="Accent1 2 2" xfId="236" xr:uid="{00000000-0005-0000-0000-00006E000000}"/>
    <cellStyle name="Accent2 2" xfId="34" xr:uid="{00000000-0005-0000-0000-00004E000000}"/>
    <cellStyle name="Accent3 2" xfId="35" xr:uid="{00000000-0005-0000-0000-00004F000000}"/>
    <cellStyle name="Accent4 2" xfId="36" xr:uid="{00000000-0005-0000-0000-000050000000}"/>
    <cellStyle name="Accent5 2" xfId="37" xr:uid="{00000000-0005-0000-0000-000051000000}"/>
    <cellStyle name="Accent6 2" xfId="38" xr:uid="{00000000-0005-0000-0000-000052000000}"/>
    <cellStyle name="Adjusted" xfId="237" xr:uid="{00000000-0005-0000-0000-00006F000000}"/>
    <cellStyle name="ÅëÈ­ [0]_¿ì¹°Åë" xfId="238" xr:uid="{00000000-0005-0000-0000-000070000000}"/>
    <cellStyle name="AeE­ [0]_INQUIRY ¿µ¾÷AßAø " xfId="239" xr:uid="{00000000-0005-0000-0000-000071000000}"/>
    <cellStyle name="ÅëÈ­ [0]_S" xfId="240" xr:uid="{00000000-0005-0000-0000-000072000000}"/>
    <cellStyle name="ÅëÈ­_¿ì¹°Åë" xfId="241" xr:uid="{00000000-0005-0000-0000-000073000000}"/>
    <cellStyle name="AeE­_INQUIRY ¿µ¾÷AßAø " xfId="242" xr:uid="{00000000-0005-0000-0000-000074000000}"/>
    <cellStyle name="ÅëÈ­_S" xfId="243" xr:uid="{00000000-0005-0000-0000-000075000000}"/>
    <cellStyle name="APPEAR" xfId="244" xr:uid="{00000000-0005-0000-0000-000076000000}"/>
    <cellStyle name="ÄÞ¸¶ [0]_¿ì¹°Åë" xfId="245" xr:uid="{00000000-0005-0000-0000-000077000000}"/>
    <cellStyle name="AÞ¸¶ [0]_INQUIRY ¿?¾÷AßAø " xfId="246" xr:uid="{00000000-0005-0000-0000-000078000000}"/>
    <cellStyle name="ÄÞ¸¶ [0]_S" xfId="247" xr:uid="{00000000-0005-0000-0000-000079000000}"/>
    <cellStyle name="ÄÞ¸¶_¿ì¹°Åë" xfId="248" xr:uid="{00000000-0005-0000-0000-00007A000000}"/>
    <cellStyle name="AÞ¸¶_INQUIRY ¿?¾÷AßAø " xfId="249" xr:uid="{00000000-0005-0000-0000-00007B000000}"/>
    <cellStyle name="ÄÞ¸¶_S" xfId="250" xr:uid="{00000000-0005-0000-0000-00007C000000}"/>
    <cellStyle name="Attribute" xfId="251" xr:uid="{00000000-0005-0000-0000-00007D000000}"/>
    <cellStyle name="AUGDONE" xfId="252" xr:uid="{00000000-0005-0000-0000-00007E000000}"/>
    <cellStyle name="Background" xfId="253" xr:uid="{00000000-0005-0000-0000-00007F000000}"/>
    <cellStyle name="Bad 2" xfId="39" xr:uid="{00000000-0005-0000-0000-000053000000}"/>
    <cellStyle name="BKWmas" xfId="254" xr:uid="{00000000-0005-0000-0000-000080000000}"/>
    <cellStyle name="Body" xfId="255" xr:uid="{00000000-0005-0000-0000-000081000000}"/>
    <cellStyle name="Breakdown_Check" xfId="256" xr:uid="{00000000-0005-0000-0000-000082000000}"/>
    <cellStyle name="BUPA Group" xfId="257" xr:uid="{00000000-0005-0000-0000-000083000000}"/>
    <cellStyle name="C?AØ_¿?¾÷CoE² " xfId="258" xr:uid="{00000000-0005-0000-0000-000084000000}"/>
    <cellStyle name="Ç¥ÁØ_´çÃÊ±¸ÀÔ»ý»ê" xfId="259" xr:uid="{00000000-0005-0000-0000-000085000000}"/>
    <cellStyle name="C￥AØ_¿μ¾÷CoE² " xfId="260" xr:uid="{00000000-0005-0000-0000-000086000000}"/>
    <cellStyle name="Ç¥ÁØ_S" xfId="261" xr:uid="{00000000-0005-0000-0000-000087000000}"/>
    <cellStyle name="Calc Currency (0)" xfId="262" xr:uid="{00000000-0005-0000-0000-000088000000}"/>
    <cellStyle name="Calc Currency (2)" xfId="263" xr:uid="{00000000-0005-0000-0000-000089000000}"/>
    <cellStyle name="Calc Percent (0)" xfId="264" xr:uid="{00000000-0005-0000-0000-00008A000000}"/>
    <cellStyle name="Calc Percent (1)" xfId="265" xr:uid="{00000000-0005-0000-0000-00008B000000}"/>
    <cellStyle name="Calc Percent (2)" xfId="266" xr:uid="{00000000-0005-0000-0000-00008C000000}"/>
    <cellStyle name="Calc Units (0)" xfId="267" xr:uid="{00000000-0005-0000-0000-00008D000000}"/>
    <cellStyle name="Calc Units (1)" xfId="268" xr:uid="{00000000-0005-0000-0000-00008E000000}"/>
    <cellStyle name="Calc Units (2)" xfId="269" xr:uid="{00000000-0005-0000-0000-00008F000000}"/>
    <cellStyle name="Calculation 2" xfId="40" xr:uid="{00000000-0005-0000-0000-000054000000}"/>
    <cellStyle name="Check Cell 2" xfId="41" xr:uid="{00000000-0005-0000-0000-000055000000}"/>
    <cellStyle name="Comma" xfId="1" builtinId="3"/>
    <cellStyle name="Comma  - Style1" xfId="270" xr:uid="{00000000-0005-0000-0000-000091000000}"/>
    <cellStyle name="Comma  - Style2" xfId="271" xr:uid="{00000000-0005-0000-0000-000092000000}"/>
    <cellStyle name="Comma  - Style3" xfId="272" xr:uid="{00000000-0005-0000-0000-000093000000}"/>
    <cellStyle name="Comma  - Style4" xfId="273" xr:uid="{00000000-0005-0000-0000-000094000000}"/>
    <cellStyle name="Comma  - Style5" xfId="274" xr:uid="{00000000-0005-0000-0000-000095000000}"/>
    <cellStyle name="Comma  - Style6" xfId="275" xr:uid="{00000000-0005-0000-0000-000096000000}"/>
    <cellStyle name="Comma  - Style7" xfId="276" xr:uid="{00000000-0005-0000-0000-000097000000}"/>
    <cellStyle name="Comma  - Style8" xfId="277" xr:uid="{00000000-0005-0000-0000-000098000000}"/>
    <cellStyle name="Comma (0)" xfId="278" xr:uid="{00000000-0005-0000-0000-000099000000}"/>
    <cellStyle name="Comma [00]" xfId="279" xr:uid="{00000000-0005-0000-0000-00009A000000}"/>
    <cellStyle name="Comma [1]" xfId="280" xr:uid="{00000000-0005-0000-0000-00009B000000}"/>
    <cellStyle name="Comma 10" xfId="42" xr:uid="{00000000-0005-0000-0000-000056000000}"/>
    <cellStyle name="Comma 10 2" xfId="281" xr:uid="{00000000-0005-0000-0000-00009C000000}"/>
    <cellStyle name="Comma 11" xfId="43" xr:uid="{00000000-0005-0000-0000-000057000000}"/>
    <cellStyle name="Comma 11 2" xfId="282" xr:uid="{00000000-0005-0000-0000-00009D000000}"/>
    <cellStyle name="Comma 12" xfId="283" xr:uid="{00000000-0005-0000-0000-00009E000000}"/>
    <cellStyle name="Comma 13" xfId="284" xr:uid="{00000000-0005-0000-0000-00009F000000}"/>
    <cellStyle name="Comma 14" xfId="285" xr:uid="{00000000-0005-0000-0000-0000A0000000}"/>
    <cellStyle name="Comma 14 2" xfId="286" xr:uid="{00000000-0005-0000-0000-0000A1000000}"/>
    <cellStyle name="Comma 14 3" xfId="287" xr:uid="{00000000-0005-0000-0000-0000A2000000}"/>
    <cellStyle name="Comma 14 3 2" xfId="288" xr:uid="{00000000-0005-0000-0000-0000A3000000}"/>
    <cellStyle name="Comma 14 4" xfId="289" xr:uid="{00000000-0005-0000-0000-0000A4000000}"/>
    <cellStyle name="Comma 15" xfId="290" xr:uid="{00000000-0005-0000-0000-0000A5000000}"/>
    <cellStyle name="Comma 15 2" xfId="291" xr:uid="{00000000-0005-0000-0000-0000A6000000}"/>
    <cellStyle name="Comma 16" xfId="292" xr:uid="{00000000-0005-0000-0000-0000A7000000}"/>
    <cellStyle name="Comma 16 2" xfId="293" xr:uid="{00000000-0005-0000-0000-0000A8000000}"/>
    <cellStyle name="Comma 16 3" xfId="294" xr:uid="{00000000-0005-0000-0000-0000A9000000}"/>
    <cellStyle name="Comma 16 3 2" xfId="295" xr:uid="{00000000-0005-0000-0000-0000AA000000}"/>
    <cellStyle name="Comma 16 4" xfId="296" xr:uid="{00000000-0005-0000-0000-0000AB000000}"/>
    <cellStyle name="Comma 17" xfId="297" xr:uid="{00000000-0005-0000-0000-0000AC000000}"/>
    <cellStyle name="Comma 17 2" xfId="298" xr:uid="{00000000-0005-0000-0000-0000AD000000}"/>
    <cellStyle name="Comma 17 3" xfId="299" xr:uid="{00000000-0005-0000-0000-0000AE000000}"/>
    <cellStyle name="Comma 17 3 2" xfId="300" xr:uid="{00000000-0005-0000-0000-0000AF000000}"/>
    <cellStyle name="Comma 17 4" xfId="301" xr:uid="{00000000-0005-0000-0000-0000B0000000}"/>
    <cellStyle name="Comma 18" xfId="302" xr:uid="{00000000-0005-0000-0000-0000B1000000}"/>
    <cellStyle name="Comma 19" xfId="303" xr:uid="{00000000-0005-0000-0000-0000B2000000}"/>
    <cellStyle name="Comma 19 2" xfId="304" xr:uid="{00000000-0005-0000-0000-0000B3000000}"/>
    <cellStyle name="Comma 19 3" xfId="305" xr:uid="{00000000-0005-0000-0000-0000B4000000}"/>
    <cellStyle name="Comma 19 3 2" xfId="306" xr:uid="{00000000-0005-0000-0000-0000B5000000}"/>
    <cellStyle name="Comma 19 4" xfId="307" xr:uid="{00000000-0005-0000-0000-0000B6000000}"/>
    <cellStyle name="Comma 2" xfId="6" xr:uid="{00000000-0005-0000-0000-000031000000}"/>
    <cellStyle name="Comma 2 10" xfId="45" xr:uid="{00000000-0005-0000-0000-000059000000}"/>
    <cellStyle name="Comma 2 10 2" xfId="309" xr:uid="{00000000-0005-0000-0000-0000B8000000}"/>
    <cellStyle name="Comma 2 11" xfId="46" xr:uid="{00000000-0005-0000-0000-00005A000000}"/>
    <cellStyle name="Comma 2 11 2" xfId="310" xr:uid="{00000000-0005-0000-0000-0000B9000000}"/>
    <cellStyle name="Comma 2 12" xfId="47" xr:uid="{00000000-0005-0000-0000-00005B000000}"/>
    <cellStyle name="Comma 2 12 2" xfId="311" xr:uid="{00000000-0005-0000-0000-0000BA000000}"/>
    <cellStyle name="Comma 2 13" xfId="48" xr:uid="{00000000-0005-0000-0000-00005C000000}"/>
    <cellStyle name="Comma 2 13 2" xfId="312" xr:uid="{00000000-0005-0000-0000-0000BB000000}"/>
    <cellStyle name="Comma 2 14" xfId="49" xr:uid="{00000000-0005-0000-0000-00005D000000}"/>
    <cellStyle name="Comma 2 14 2" xfId="313" xr:uid="{00000000-0005-0000-0000-0000BC000000}"/>
    <cellStyle name="Comma 2 15" xfId="50" xr:uid="{00000000-0005-0000-0000-00005E000000}"/>
    <cellStyle name="Comma 2 15 2" xfId="314" xr:uid="{00000000-0005-0000-0000-0000BD000000}"/>
    <cellStyle name="Comma 2 16" xfId="44" xr:uid="{00000000-0005-0000-0000-000058000000}"/>
    <cellStyle name="Comma 2 16 2" xfId="315" xr:uid="{00000000-0005-0000-0000-0000BE000000}"/>
    <cellStyle name="Comma 2 17" xfId="316" xr:uid="{00000000-0005-0000-0000-0000BF000000}"/>
    <cellStyle name="Comma 2 18" xfId="317" xr:uid="{00000000-0005-0000-0000-0000C0000000}"/>
    <cellStyle name="Comma 2 19" xfId="318" xr:uid="{00000000-0005-0000-0000-0000C1000000}"/>
    <cellStyle name="Comma 2 2" xfId="9" xr:uid="{00000000-0005-0000-0000-000001000000}"/>
    <cellStyle name="Comma 2 2 10" xfId="319" xr:uid="{00000000-0005-0000-0000-0000C3000000}"/>
    <cellStyle name="Comma 2 2 11" xfId="320" xr:uid="{00000000-0005-0000-0000-0000C4000000}"/>
    <cellStyle name="Comma 2 2 12" xfId="321" xr:uid="{00000000-0005-0000-0000-0000C5000000}"/>
    <cellStyle name="Comma 2 2 13" xfId="322" xr:uid="{00000000-0005-0000-0000-0000C6000000}"/>
    <cellStyle name="Comma 2 2 14" xfId="323" xr:uid="{00000000-0005-0000-0000-0000C7000000}"/>
    <cellStyle name="Comma 2 2 15" xfId="324" xr:uid="{00000000-0005-0000-0000-0000C8000000}"/>
    <cellStyle name="Comma 2 2 16" xfId="325" xr:uid="{00000000-0005-0000-0000-0000C9000000}"/>
    <cellStyle name="Comma 2 2 17" xfId="326" xr:uid="{00000000-0005-0000-0000-0000CA000000}"/>
    <cellStyle name="Comma 2 2 18" xfId="327" xr:uid="{00000000-0005-0000-0000-0000CB000000}"/>
    <cellStyle name="Comma 2 2 19" xfId="328" xr:uid="{00000000-0005-0000-0000-0000CC000000}"/>
    <cellStyle name="Comma 2 2 2" xfId="52" xr:uid="{00000000-0005-0000-0000-000060000000}"/>
    <cellStyle name="Comma 2 2 2 2" xfId="329" xr:uid="{00000000-0005-0000-0000-0000CD000000}"/>
    <cellStyle name="Comma 2 2 20" xfId="330" xr:uid="{00000000-0005-0000-0000-0000CE000000}"/>
    <cellStyle name="Comma 2 2 21" xfId="331" xr:uid="{00000000-0005-0000-0000-0000CF000000}"/>
    <cellStyle name="Comma 2 2 21 2" xfId="332" xr:uid="{00000000-0005-0000-0000-0000D0000000}"/>
    <cellStyle name="Comma 2 2 22" xfId="333" xr:uid="{00000000-0005-0000-0000-0000D1000000}"/>
    <cellStyle name="Comma 2 2 23" xfId="334" xr:uid="{00000000-0005-0000-0000-0000D2000000}"/>
    <cellStyle name="Comma 2 2 24" xfId="335" xr:uid="{00000000-0005-0000-0000-0000D3000000}"/>
    <cellStyle name="Comma 2 2 3" xfId="51" xr:uid="{00000000-0005-0000-0000-00005F000000}"/>
    <cellStyle name="Comma 2 2 4" xfId="336" xr:uid="{00000000-0005-0000-0000-0000D5000000}"/>
    <cellStyle name="Comma 2 2 5" xfId="337" xr:uid="{00000000-0005-0000-0000-0000D6000000}"/>
    <cellStyle name="Comma 2 2 6" xfId="338" xr:uid="{00000000-0005-0000-0000-0000D7000000}"/>
    <cellStyle name="Comma 2 2 7" xfId="339" xr:uid="{00000000-0005-0000-0000-0000D8000000}"/>
    <cellStyle name="Comma 2 2 8" xfId="340" xr:uid="{00000000-0005-0000-0000-0000D9000000}"/>
    <cellStyle name="Comma 2 2 9" xfId="341" xr:uid="{00000000-0005-0000-0000-0000DA000000}"/>
    <cellStyle name="Comma 2 2_Max BUPA - Deferred Tax Workings" xfId="342" xr:uid="{00000000-0005-0000-0000-0000DB000000}"/>
    <cellStyle name="Comma 2 20" xfId="343" xr:uid="{00000000-0005-0000-0000-0000DC000000}"/>
    <cellStyle name="Comma 2 21" xfId="344" xr:uid="{00000000-0005-0000-0000-0000DD000000}"/>
    <cellStyle name="Comma 2 22" xfId="345" xr:uid="{00000000-0005-0000-0000-0000DE000000}"/>
    <cellStyle name="Comma 2 23" xfId="346" xr:uid="{00000000-0005-0000-0000-0000DF000000}"/>
    <cellStyle name="Comma 2 24" xfId="347" xr:uid="{00000000-0005-0000-0000-0000E0000000}"/>
    <cellStyle name="Comma 2 25" xfId="348" xr:uid="{00000000-0005-0000-0000-0000E1000000}"/>
    <cellStyle name="Comma 2 26" xfId="349" xr:uid="{00000000-0005-0000-0000-0000E2000000}"/>
    <cellStyle name="Comma 2 27" xfId="350" xr:uid="{00000000-0005-0000-0000-0000E3000000}"/>
    <cellStyle name="Comma 2 28" xfId="351" xr:uid="{00000000-0005-0000-0000-0000E4000000}"/>
    <cellStyle name="Comma 2 29" xfId="352" xr:uid="{00000000-0005-0000-0000-0000E5000000}"/>
    <cellStyle name="Comma 2 3" xfId="12" xr:uid="{00000000-0005-0000-0000-000001000000}"/>
    <cellStyle name="Comma 2 3 2" xfId="53" xr:uid="{00000000-0005-0000-0000-000061000000}"/>
    <cellStyle name="Comma 2 3 2 2" xfId="355" xr:uid="{00000000-0005-0000-0000-0000E8000000}"/>
    <cellStyle name="Comma 2 3 2 3" xfId="356" xr:uid="{00000000-0005-0000-0000-0000E9000000}"/>
    <cellStyle name="Comma 2 3 2 3 2" xfId="357" xr:uid="{00000000-0005-0000-0000-0000EA000000}"/>
    <cellStyle name="Comma 2 3 2 4" xfId="358" xr:uid="{00000000-0005-0000-0000-0000EB000000}"/>
    <cellStyle name="Comma 2 3 2 5" xfId="354" xr:uid="{00000000-0005-0000-0000-0000E7000000}"/>
    <cellStyle name="Comma 2 3 3" xfId="359" xr:uid="{00000000-0005-0000-0000-0000EC000000}"/>
    <cellStyle name="Comma 2 3 3 2" xfId="360" xr:uid="{00000000-0005-0000-0000-0000ED000000}"/>
    <cellStyle name="Comma 2 3 3 2 2" xfId="361" xr:uid="{00000000-0005-0000-0000-0000EE000000}"/>
    <cellStyle name="Comma 2 3 3 2 2 2" xfId="362" xr:uid="{00000000-0005-0000-0000-0000EF000000}"/>
    <cellStyle name="Comma 2 3 3 2 2 3" xfId="363" xr:uid="{00000000-0005-0000-0000-0000F0000000}"/>
    <cellStyle name="Comma 2 3 3 2 2 3 2" xfId="364" xr:uid="{00000000-0005-0000-0000-0000F1000000}"/>
    <cellStyle name="Comma 2 3 3 2 2 4" xfId="365" xr:uid="{00000000-0005-0000-0000-0000F2000000}"/>
    <cellStyle name="Comma 2 3 3 2 3" xfId="366" xr:uid="{00000000-0005-0000-0000-0000F3000000}"/>
    <cellStyle name="Comma 2 3 3 2 4" xfId="367" xr:uid="{00000000-0005-0000-0000-0000F4000000}"/>
    <cellStyle name="Comma 2 3 3 2 4 2" xfId="368" xr:uid="{00000000-0005-0000-0000-0000F5000000}"/>
    <cellStyle name="Comma 2 3 3 2 5" xfId="369" xr:uid="{00000000-0005-0000-0000-0000F6000000}"/>
    <cellStyle name="Comma 2 3 3 3" xfId="370" xr:uid="{00000000-0005-0000-0000-0000F7000000}"/>
    <cellStyle name="Comma 2 3 3 4" xfId="371" xr:uid="{00000000-0005-0000-0000-0000F8000000}"/>
    <cellStyle name="Comma 2 3 3 4 2" xfId="372" xr:uid="{00000000-0005-0000-0000-0000F9000000}"/>
    <cellStyle name="Comma 2 3 3 5" xfId="373" xr:uid="{00000000-0005-0000-0000-0000FA000000}"/>
    <cellStyle name="Comma 2 3 4" xfId="374" xr:uid="{00000000-0005-0000-0000-0000FB000000}"/>
    <cellStyle name="Comma 2 3 5" xfId="375" xr:uid="{00000000-0005-0000-0000-0000FC000000}"/>
    <cellStyle name="Comma 2 3 5 2" xfId="376" xr:uid="{00000000-0005-0000-0000-0000FD000000}"/>
    <cellStyle name="Comma 2 3 6" xfId="377" xr:uid="{00000000-0005-0000-0000-0000FE000000}"/>
    <cellStyle name="Comma 2 3 7" xfId="353" xr:uid="{00000000-0005-0000-0000-0000E6000000}"/>
    <cellStyle name="Comma 2 30" xfId="308" xr:uid="{00000000-0005-0000-0000-0000B7000000}"/>
    <cellStyle name="Comma 2 4" xfId="54" xr:uid="{00000000-0005-0000-0000-000062000000}"/>
    <cellStyle name="Comma 2 4 2" xfId="378" xr:uid="{00000000-0005-0000-0000-0000FF000000}"/>
    <cellStyle name="Comma 2 5" xfId="55" xr:uid="{00000000-0005-0000-0000-000063000000}"/>
    <cellStyle name="Comma 2 5 2" xfId="379" xr:uid="{00000000-0005-0000-0000-000000010000}"/>
    <cellStyle name="Comma 2 6" xfId="56" xr:uid="{00000000-0005-0000-0000-000064000000}"/>
    <cellStyle name="Comma 2 6 2" xfId="380" xr:uid="{00000000-0005-0000-0000-000001010000}"/>
    <cellStyle name="Comma 2 7" xfId="57" xr:uid="{00000000-0005-0000-0000-000065000000}"/>
    <cellStyle name="Comma 2 7 2" xfId="381" xr:uid="{00000000-0005-0000-0000-000002010000}"/>
    <cellStyle name="Comma 2 8" xfId="58" xr:uid="{00000000-0005-0000-0000-000066000000}"/>
    <cellStyle name="Comma 2 8 2" xfId="382" xr:uid="{00000000-0005-0000-0000-000003010000}"/>
    <cellStyle name="Comma 2 9" xfId="59" xr:uid="{00000000-0005-0000-0000-000067000000}"/>
    <cellStyle name="Comma 2 9 2" xfId="383" xr:uid="{00000000-0005-0000-0000-000004010000}"/>
    <cellStyle name="Comma 2_Max BUPA - Deferred Tax Workings" xfId="384" xr:uid="{00000000-0005-0000-0000-000005010000}"/>
    <cellStyle name="Comma 20" xfId="385" xr:uid="{00000000-0005-0000-0000-000006010000}"/>
    <cellStyle name="Comma 21" xfId="386" xr:uid="{00000000-0005-0000-0000-000007010000}"/>
    <cellStyle name="Comma 22" xfId="387" xr:uid="{00000000-0005-0000-0000-000008010000}"/>
    <cellStyle name="Comma 22 2" xfId="388" xr:uid="{00000000-0005-0000-0000-000009010000}"/>
    <cellStyle name="Comma 22 3" xfId="389" xr:uid="{00000000-0005-0000-0000-00000A010000}"/>
    <cellStyle name="Comma 22 3 2" xfId="390" xr:uid="{00000000-0005-0000-0000-00000B010000}"/>
    <cellStyle name="Comma 22 4" xfId="391" xr:uid="{00000000-0005-0000-0000-00000C010000}"/>
    <cellStyle name="Comma 23" xfId="392" xr:uid="{00000000-0005-0000-0000-00000D010000}"/>
    <cellStyle name="Comma 24" xfId="393" xr:uid="{00000000-0005-0000-0000-00000E010000}"/>
    <cellStyle name="Comma 24 2" xfId="394" xr:uid="{00000000-0005-0000-0000-00000F010000}"/>
    <cellStyle name="Comma 24 2 2" xfId="395" xr:uid="{00000000-0005-0000-0000-000010010000}"/>
    <cellStyle name="Comma 24 3" xfId="396" xr:uid="{00000000-0005-0000-0000-000011010000}"/>
    <cellStyle name="Comma 25" xfId="397" xr:uid="{00000000-0005-0000-0000-000012010000}"/>
    <cellStyle name="Comma 25 2" xfId="398" xr:uid="{00000000-0005-0000-0000-000013010000}"/>
    <cellStyle name="Comma 25 2 2" xfId="399" xr:uid="{00000000-0005-0000-0000-000014010000}"/>
    <cellStyle name="Comma 25 3" xfId="400" xr:uid="{00000000-0005-0000-0000-000015010000}"/>
    <cellStyle name="Comma 26" xfId="401" xr:uid="{00000000-0005-0000-0000-000016010000}"/>
    <cellStyle name="Comma 26 2" xfId="402" xr:uid="{00000000-0005-0000-0000-000017010000}"/>
    <cellStyle name="Comma 26 2 2" xfId="403" xr:uid="{00000000-0005-0000-0000-000018010000}"/>
    <cellStyle name="Comma 26 3" xfId="404" xr:uid="{00000000-0005-0000-0000-000019010000}"/>
    <cellStyle name="Comma 27" xfId="405" xr:uid="{00000000-0005-0000-0000-00001A010000}"/>
    <cellStyle name="Comma 28" xfId="406" xr:uid="{00000000-0005-0000-0000-00001B010000}"/>
    <cellStyle name="Comma 29" xfId="407" xr:uid="{00000000-0005-0000-0000-00001C010000}"/>
    <cellStyle name="Comma 3" xfId="11" xr:uid="{00000000-0005-0000-0000-000002000000}"/>
    <cellStyle name="Comma 3 10" xfId="408" xr:uid="{00000000-0005-0000-0000-00001D010000}"/>
    <cellStyle name="Comma 3 2" xfId="61" xr:uid="{00000000-0005-0000-0000-000069000000}"/>
    <cellStyle name="Comma 3 2 2" xfId="409" xr:uid="{00000000-0005-0000-0000-00001E010000}"/>
    <cellStyle name="Comma 3 3" xfId="62" xr:uid="{00000000-0005-0000-0000-00006A000000}"/>
    <cellStyle name="Comma 3 3 2" xfId="411" xr:uid="{00000000-0005-0000-0000-000020010000}"/>
    <cellStyle name="Comma 3 3 2 2" xfId="412" xr:uid="{00000000-0005-0000-0000-000021010000}"/>
    <cellStyle name="Comma 3 3 3" xfId="413" xr:uid="{00000000-0005-0000-0000-000022010000}"/>
    <cellStyle name="Comma 3 3 4" xfId="410" xr:uid="{00000000-0005-0000-0000-00001F010000}"/>
    <cellStyle name="Comma 3 4" xfId="63" xr:uid="{00000000-0005-0000-0000-00006B000000}"/>
    <cellStyle name="Comma 3 4 2" xfId="414" xr:uid="{00000000-0005-0000-0000-000023010000}"/>
    <cellStyle name="Comma 3 5" xfId="64" xr:uid="{00000000-0005-0000-0000-00006C000000}"/>
    <cellStyle name="Comma 3 5 2" xfId="415" xr:uid="{00000000-0005-0000-0000-000024010000}"/>
    <cellStyle name="Comma 3 6" xfId="65" xr:uid="{00000000-0005-0000-0000-00006D000000}"/>
    <cellStyle name="Comma 3 6 2" xfId="416" xr:uid="{00000000-0005-0000-0000-000025010000}"/>
    <cellStyle name="Comma 3 7" xfId="66" xr:uid="{00000000-0005-0000-0000-00006E000000}"/>
    <cellStyle name="Comma 3 7 2" xfId="417" xr:uid="{00000000-0005-0000-0000-000026010000}"/>
    <cellStyle name="Comma 3 8" xfId="67" xr:uid="{00000000-0005-0000-0000-00006F000000}"/>
    <cellStyle name="Comma 3 8 2" xfId="418" xr:uid="{00000000-0005-0000-0000-000027010000}"/>
    <cellStyle name="Comma 3 9" xfId="60" xr:uid="{00000000-0005-0000-0000-000068000000}"/>
    <cellStyle name="Comma 30" xfId="419" xr:uid="{00000000-0005-0000-0000-000028010000}"/>
    <cellStyle name="Comma 31" xfId="124" xr:uid="{00000000-0005-0000-0000-000029010000}"/>
    <cellStyle name="Comma 31 2" xfId="1154" xr:uid="{C5929CA8-B319-46BA-B6CC-8244735C5FE5}"/>
    <cellStyle name="Comma 32" xfId="420" xr:uid="{00000000-0005-0000-0000-00002A010000}"/>
    <cellStyle name="Comma 33" xfId="122" xr:uid="{00000000-0005-0000-0000-000035010000}"/>
    <cellStyle name="Comma 34" xfId="1031" xr:uid="{00000000-0005-0000-0000-000097040000}"/>
    <cellStyle name="Comma 35" xfId="1144" xr:uid="{00000000-0005-0000-0000-000098040000}"/>
    <cellStyle name="Comma 36" xfId="121" xr:uid="{00000000-0005-0000-0000-000099040000}"/>
    <cellStyle name="Comma 37" xfId="1143" xr:uid="{00000000-0005-0000-0000-00009A040000}"/>
    <cellStyle name="Comma 38" xfId="1133" xr:uid="{00000000-0005-0000-0000-00009B040000}"/>
    <cellStyle name="Comma 39" xfId="1142" xr:uid="{00000000-0005-0000-0000-00009C040000}"/>
    <cellStyle name="Comma 4" xfId="3" xr:uid="{00000000-0005-0000-0000-000001000000}"/>
    <cellStyle name="Comma 4 2" xfId="68" xr:uid="{00000000-0005-0000-0000-000070000000}"/>
    <cellStyle name="Comma 4 2 2" xfId="421" xr:uid="{00000000-0005-0000-0000-00002C010000}"/>
    <cellStyle name="Comma 4 3" xfId="69" xr:uid="{00000000-0005-0000-0000-000071000000}"/>
    <cellStyle name="Comma 40" xfId="1134" xr:uid="{00000000-0005-0000-0000-00009D040000}"/>
    <cellStyle name="Comma 41" xfId="1141" xr:uid="{00000000-0005-0000-0000-00009E040000}"/>
    <cellStyle name="Comma 42" xfId="1135" xr:uid="{00000000-0005-0000-0000-00009F040000}"/>
    <cellStyle name="Comma 43" xfId="1140" xr:uid="{00000000-0005-0000-0000-0000A0040000}"/>
    <cellStyle name="Comma 44" xfId="1136" xr:uid="{00000000-0005-0000-0000-0000A1040000}"/>
    <cellStyle name="Comma 45" xfId="1139" xr:uid="{00000000-0005-0000-0000-0000A2040000}"/>
    <cellStyle name="Comma 46" xfId="1137" xr:uid="{00000000-0005-0000-0000-0000A3040000}"/>
    <cellStyle name="Comma 47" xfId="1138" xr:uid="{00000000-0005-0000-0000-0000A4040000}"/>
    <cellStyle name="Comma 48" xfId="1146" xr:uid="{00000000-0005-0000-0000-0000A5040000}"/>
    <cellStyle name="Comma 49" xfId="1145" xr:uid="{00000000-0005-0000-0000-0000A6040000}"/>
    <cellStyle name="Comma 5" xfId="10" xr:uid="{00000000-0005-0000-0000-000036000000}"/>
    <cellStyle name="Comma 5 2" xfId="70" xr:uid="{00000000-0005-0000-0000-000072000000}"/>
    <cellStyle name="Comma 5 2 2" xfId="423" xr:uid="{00000000-0005-0000-0000-00002E010000}"/>
    <cellStyle name="Comma 5 3" xfId="422" xr:uid="{00000000-0005-0000-0000-00002D010000}"/>
    <cellStyle name="Comma 50" xfId="1147" xr:uid="{00000000-0005-0000-0000-0000A7040000}"/>
    <cellStyle name="Comma 51" xfId="1148" xr:uid="{00000000-0005-0000-0000-0000A8040000}"/>
    <cellStyle name="Comma 52" xfId="1149" xr:uid="{00000000-0005-0000-0000-0000A9040000}"/>
    <cellStyle name="Comma 53" xfId="1150" xr:uid="{00000000-0005-0000-0000-0000AA040000}"/>
    <cellStyle name="Comma 54" xfId="1151" xr:uid="{00000000-0005-0000-0000-0000AB040000}"/>
    <cellStyle name="Comma 55" xfId="1152" xr:uid="{00000000-0005-0000-0000-0000AC040000}"/>
    <cellStyle name="Comma 6" xfId="71" xr:uid="{00000000-0005-0000-0000-000073000000}"/>
    <cellStyle name="Comma 6 2" xfId="425" xr:uid="{00000000-0005-0000-0000-000030010000}"/>
    <cellStyle name="Comma 6 2 2" xfId="426" xr:uid="{00000000-0005-0000-0000-000031010000}"/>
    <cellStyle name="Comma 6 2 3" xfId="427" xr:uid="{00000000-0005-0000-0000-000032010000}"/>
    <cellStyle name="Comma 6 2 3 2" xfId="428" xr:uid="{00000000-0005-0000-0000-000033010000}"/>
    <cellStyle name="Comma 6 2 4" xfId="429" xr:uid="{00000000-0005-0000-0000-000034010000}"/>
    <cellStyle name="Comma 6 3" xfId="430" xr:uid="{00000000-0005-0000-0000-000035010000}"/>
    <cellStyle name="Comma 6 3 2" xfId="431" xr:uid="{00000000-0005-0000-0000-000036010000}"/>
    <cellStyle name="Comma 6 3 3" xfId="432" xr:uid="{00000000-0005-0000-0000-000037010000}"/>
    <cellStyle name="Comma 6 3 3 2" xfId="433" xr:uid="{00000000-0005-0000-0000-000038010000}"/>
    <cellStyle name="Comma 6 3 4" xfId="434" xr:uid="{00000000-0005-0000-0000-000039010000}"/>
    <cellStyle name="Comma 6 4" xfId="435" xr:uid="{00000000-0005-0000-0000-00003A010000}"/>
    <cellStyle name="Comma 6 5" xfId="436" xr:uid="{00000000-0005-0000-0000-00003B010000}"/>
    <cellStyle name="Comma 6 5 2" xfId="437" xr:uid="{00000000-0005-0000-0000-00003C010000}"/>
    <cellStyle name="Comma 6 6" xfId="438" xr:uid="{00000000-0005-0000-0000-00003D010000}"/>
    <cellStyle name="Comma 6 7" xfId="424" xr:uid="{00000000-0005-0000-0000-00002F010000}"/>
    <cellStyle name="Comma 7" xfId="72" xr:uid="{00000000-0005-0000-0000-000074000000}"/>
    <cellStyle name="Comma 7 2" xfId="440" xr:uid="{00000000-0005-0000-0000-00003F010000}"/>
    <cellStyle name="Comma 7 3" xfId="439" xr:uid="{00000000-0005-0000-0000-00003E010000}"/>
    <cellStyle name="Comma 8" xfId="73" xr:uid="{00000000-0005-0000-0000-000075000000}"/>
    <cellStyle name="Comma 8 2" xfId="442" xr:uid="{00000000-0005-0000-0000-000041010000}"/>
    <cellStyle name="Comma 8 3" xfId="441" xr:uid="{00000000-0005-0000-0000-000040010000}"/>
    <cellStyle name="Comma 9" xfId="74" xr:uid="{00000000-0005-0000-0000-000076000000}"/>
    <cellStyle name="Comma 9 2" xfId="444" xr:uid="{00000000-0005-0000-0000-000043010000}"/>
    <cellStyle name="Comma 9 2 2" xfId="445" xr:uid="{00000000-0005-0000-0000-000044010000}"/>
    <cellStyle name="Comma 9 3" xfId="446" xr:uid="{00000000-0005-0000-0000-000045010000}"/>
    <cellStyle name="Comma 9 3 2" xfId="447" xr:uid="{00000000-0005-0000-0000-000046010000}"/>
    <cellStyle name="Comma 9 4" xfId="448" xr:uid="{00000000-0005-0000-0000-000047010000}"/>
    <cellStyle name="Comma 9 4 2" xfId="449" xr:uid="{00000000-0005-0000-0000-000048010000}"/>
    <cellStyle name="Comma 9 5" xfId="450" xr:uid="{00000000-0005-0000-0000-000049010000}"/>
    <cellStyle name="Comma 9 6" xfId="443" xr:uid="{00000000-0005-0000-0000-000042010000}"/>
    <cellStyle name="Comma_April06 - March 07 ex ECGC;" xfId="4" xr:uid="{D0A16AEA-E0F5-4C6D-B2FF-65082C31D5F7}"/>
    <cellStyle name="Comma0" xfId="451" xr:uid="{00000000-0005-0000-0000-00004A010000}"/>
    <cellStyle name="Commentary" xfId="452" xr:uid="{00000000-0005-0000-0000-00004B010000}"/>
    <cellStyle name="Compulsory_Input" xfId="453" xr:uid="{00000000-0005-0000-0000-00004C010000}"/>
    <cellStyle name="Curren - Style2" xfId="454" xr:uid="{00000000-0005-0000-0000-00004D010000}"/>
    <cellStyle name="Currency (0)" xfId="455" xr:uid="{00000000-0005-0000-0000-00004E010000}"/>
    <cellStyle name="Currency [00]" xfId="456" xr:uid="{00000000-0005-0000-0000-00004F010000}"/>
    <cellStyle name="Currency0" xfId="457" xr:uid="{00000000-0005-0000-0000-000050010000}"/>
    <cellStyle name="DataPilot Value" xfId="75" xr:uid="{00000000-0005-0000-0000-000077000000}"/>
    <cellStyle name="Date" xfId="458" xr:uid="{00000000-0005-0000-0000-000051010000}"/>
    <cellStyle name="Date Short" xfId="459" xr:uid="{00000000-0005-0000-0000-000052010000}"/>
    <cellStyle name="DELTA" xfId="460" xr:uid="{00000000-0005-0000-0000-000053010000}"/>
    <cellStyle name="DetailLine" xfId="461" xr:uid="{00000000-0005-0000-0000-000054010000}"/>
    <cellStyle name="Dezimal [0]_Compiling Utility Macros" xfId="462" xr:uid="{00000000-0005-0000-0000-000055010000}"/>
    <cellStyle name="Dezimal_Compiling Utility Macros" xfId="463" xr:uid="{00000000-0005-0000-0000-000056010000}"/>
    <cellStyle name="Enter Currency (0)" xfId="464" xr:uid="{00000000-0005-0000-0000-000057010000}"/>
    <cellStyle name="Enter Currency (2)" xfId="465" xr:uid="{00000000-0005-0000-0000-000058010000}"/>
    <cellStyle name="Enter Units (0)" xfId="466" xr:uid="{00000000-0005-0000-0000-000059010000}"/>
    <cellStyle name="Enter Units (1)" xfId="467" xr:uid="{00000000-0005-0000-0000-00005A010000}"/>
    <cellStyle name="Enter Units (2)" xfId="468" xr:uid="{00000000-0005-0000-0000-00005B010000}"/>
    <cellStyle name="ErrorMess" xfId="469" xr:uid="{00000000-0005-0000-0000-00005C010000}"/>
    <cellStyle name="Euro" xfId="76" xr:uid="{00000000-0005-0000-0000-000078000000}"/>
    <cellStyle name="Excel Built-in Comma" xfId="77" xr:uid="{00000000-0005-0000-0000-000079000000}"/>
    <cellStyle name="Excel Built-in Comma 2" xfId="78" xr:uid="{00000000-0005-0000-0000-00007A000000}"/>
    <cellStyle name="Excel Built-in Good" xfId="470" xr:uid="{00000000-0005-0000-0000-00005D010000}"/>
    <cellStyle name="Excel Built-in Normal" xfId="79" xr:uid="{00000000-0005-0000-0000-00007B000000}"/>
    <cellStyle name="Excel Built-in Normal 1" xfId="80" xr:uid="{00000000-0005-0000-0000-00007C000000}"/>
    <cellStyle name="Excel Built-in Normal 1 1" xfId="81" xr:uid="{00000000-0005-0000-0000-00007D000000}"/>
    <cellStyle name="Excel Built-in Normal 1 1 1 1 1 1" xfId="82" xr:uid="{00000000-0005-0000-0000-00007E000000}"/>
    <cellStyle name="Excel Built-in Normal 2" xfId="83" xr:uid="{00000000-0005-0000-0000-00007F000000}"/>
    <cellStyle name="Explanatory Text 2" xfId="84" xr:uid="{00000000-0005-0000-0000-000080000000}"/>
    <cellStyle name="F2" xfId="471" xr:uid="{00000000-0005-0000-0000-00005E010000}"/>
    <cellStyle name="F3" xfId="472" xr:uid="{00000000-0005-0000-0000-00005F010000}"/>
    <cellStyle name="F4" xfId="473" xr:uid="{00000000-0005-0000-0000-000060010000}"/>
    <cellStyle name="F5" xfId="474" xr:uid="{00000000-0005-0000-0000-000061010000}"/>
    <cellStyle name="F6" xfId="475" xr:uid="{00000000-0005-0000-0000-000062010000}"/>
    <cellStyle name="F7" xfId="476" xr:uid="{00000000-0005-0000-0000-000063010000}"/>
    <cellStyle name="F8" xfId="477" xr:uid="{00000000-0005-0000-0000-000064010000}"/>
    <cellStyle name="Financials" xfId="478" xr:uid="{00000000-0005-0000-0000-000065010000}"/>
    <cellStyle name="FinancialsLastYr" xfId="479" xr:uid="{00000000-0005-0000-0000-000066010000}"/>
    <cellStyle name="Fixed" xfId="480" xr:uid="{00000000-0005-0000-0000-000067010000}"/>
    <cellStyle name="FixedAssetsMovements" xfId="481" xr:uid="{00000000-0005-0000-0000-000068010000}"/>
    <cellStyle name="FRED" xfId="482" xr:uid="{00000000-0005-0000-0000-000069010000}"/>
    <cellStyle name="Front" xfId="483" xr:uid="{00000000-0005-0000-0000-00006A010000}"/>
    <cellStyle name="Good 2" xfId="85" xr:uid="{00000000-0005-0000-0000-000081000000}"/>
    <cellStyle name="Header1" xfId="484" xr:uid="{00000000-0005-0000-0000-00006B010000}"/>
    <cellStyle name="Header2" xfId="485" xr:uid="{00000000-0005-0000-0000-00006C010000}"/>
    <cellStyle name="Header3" xfId="486" xr:uid="{00000000-0005-0000-0000-00006D010000}"/>
    <cellStyle name="Heading 1 2" xfId="86" xr:uid="{00000000-0005-0000-0000-000082000000}"/>
    <cellStyle name="Heading 2 2" xfId="87" xr:uid="{00000000-0005-0000-0000-000083000000}"/>
    <cellStyle name="Heading 3 2" xfId="88" xr:uid="{00000000-0005-0000-0000-000084000000}"/>
    <cellStyle name="Heading 4 2" xfId="89" xr:uid="{00000000-0005-0000-0000-000085000000}"/>
    <cellStyle name="Heading1" xfId="487" xr:uid="{00000000-0005-0000-0000-00006E010000}"/>
    <cellStyle name="Heading2" xfId="488" xr:uid="{00000000-0005-0000-0000-00006F010000}"/>
    <cellStyle name="HIDE" xfId="489" xr:uid="{00000000-0005-0000-0000-000070010000}"/>
    <cellStyle name="Historic" xfId="490" xr:uid="{00000000-0005-0000-0000-000071010000}"/>
    <cellStyle name="Hyperlink 2" xfId="491" xr:uid="{00000000-0005-0000-0000-000072010000}"/>
    <cellStyle name="Hyperlink 3" xfId="492" xr:uid="{00000000-0005-0000-0000-000073010000}"/>
    <cellStyle name="Input 2" xfId="90" xr:uid="{00000000-0005-0000-0000-000086000000}"/>
    <cellStyle name="Link Currency (0)" xfId="493" xr:uid="{00000000-0005-0000-0000-000074010000}"/>
    <cellStyle name="Link Currency (2)" xfId="494" xr:uid="{00000000-0005-0000-0000-000075010000}"/>
    <cellStyle name="Link Units (0)" xfId="495" xr:uid="{00000000-0005-0000-0000-000076010000}"/>
    <cellStyle name="Link Units (1)" xfId="496" xr:uid="{00000000-0005-0000-0000-000077010000}"/>
    <cellStyle name="Link Units (2)" xfId="497" xr:uid="{00000000-0005-0000-0000-000078010000}"/>
    <cellStyle name="Linked Cell 2" xfId="91" xr:uid="{00000000-0005-0000-0000-000087000000}"/>
    <cellStyle name="Main macro" xfId="498" xr:uid="{00000000-0005-0000-0000-000079010000}"/>
    <cellStyle name="MARK" xfId="499" xr:uid="{00000000-0005-0000-0000-00007A010000}"/>
    <cellStyle name="Milliers [0]_Locas" xfId="500" xr:uid="{00000000-0005-0000-0000-00007B010000}"/>
    <cellStyle name="Milliers_Locas" xfId="501" xr:uid="{00000000-0005-0000-0000-00007C010000}"/>
    <cellStyle name="Monétaire [0]_Locas" xfId="502" xr:uid="{00000000-0005-0000-0000-00007D010000}"/>
    <cellStyle name="Monétaire_Locas" xfId="503" xr:uid="{00000000-0005-0000-0000-00007E010000}"/>
    <cellStyle name="n" xfId="504" xr:uid="{00000000-0005-0000-0000-00007F010000}"/>
    <cellStyle name="Neutral 2" xfId="92" xr:uid="{00000000-0005-0000-0000-000088000000}"/>
    <cellStyle name="no dec" xfId="505" xr:uid="{00000000-0005-0000-0000-000080010000}"/>
    <cellStyle name="Nor}al" xfId="506" xr:uid="{00000000-0005-0000-0000-000081010000}"/>
    <cellStyle name="Nor}al 2" xfId="507" xr:uid="{00000000-0005-0000-0000-000082010000}"/>
    <cellStyle name="Nor}al_Software Licenses Purchased now as per I-TAX capitalised" xfId="508" xr:uid="{00000000-0005-0000-0000-000083010000}"/>
    <cellStyle name="Normal" xfId="0" builtinId="0"/>
    <cellStyle name="Normal - Style1" xfId="509" xr:uid="{00000000-0005-0000-0000-000085010000}"/>
    <cellStyle name="Normal 10" xfId="93" xr:uid="{00000000-0005-0000-0000-000089000000}"/>
    <cellStyle name="Normal 10 2" xfId="511" xr:uid="{00000000-0005-0000-0000-000087010000}"/>
    <cellStyle name="Normal 10 3" xfId="512" xr:uid="{00000000-0005-0000-0000-000088010000}"/>
    <cellStyle name="Normal 10 4" xfId="513" xr:uid="{00000000-0005-0000-0000-000089010000}"/>
    <cellStyle name="Normal 10 5" xfId="510" xr:uid="{00000000-0005-0000-0000-000086010000}"/>
    <cellStyle name="Normal 11" xfId="514" xr:uid="{00000000-0005-0000-0000-00008A010000}"/>
    <cellStyle name="Normal 11 2" xfId="515" xr:uid="{00000000-0005-0000-0000-00008B010000}"/>
    <cellStyle name="Normal 11 2 2" xfId="516" xr:uid="{00000000-0005-0000-0000-00008C010000}"/>
    <cellStyle name="Normal 11 2 2 2" xfId="517" xr:uid="{00000000-0005-0000-0000-00008D010000}"/>
    <cellStyle name="Normal 11 2 3" xfId="518" xr:uid="{00000000-0005-0000-0000-00008E010000}"/>
    <cellStyle name="Normal 11 2 4" xfId="519" xr:uid="{00000000-0005-0000-0000-00008F010000}"/>
    <cellStyle name="Normal 12" xfId="520" xr:uid="{00000000-0005-0000-0000-000090010000}"/>
    <cellStyle name="Normal 12 2" xfId="521" xr:uid="{00000000-0005-0000-0000-000091010000}"/>
    <cellStyle name="Normal 12 2 2" xfId="522" xr:uid="{00000000-0005-0000-0000-000092010000}"/>
    <cellStyle name="Normal 12 2 2 2" xfId="523" xr:uid="{00000000-0005-0000-0000-000093010000}"/>
    <cellStyle name="Normal 12 2 2 2 2" xfId="524" xr:uid="{00000000-0005-0000-0000-000094010000}"/>
    <cellStyle name="Normal 12 2 2 3" xfId="525" xr:uid="{00000000-0005-0000-0000-000095010000}"/>
    <cellStyle name="Normal 12 2 3" xfId="526" xr:uid="{00000000-0005-0000-0000-000096010000}"/>
    <cellStyle name="Normal 12 2 3 2" xfId="527" xr:uid="{00000000-0005-0000-0000-000097010000}"/>
    <cellStyle name="Normal 12 2 4" xfId="528" xr:uid="{00000000-0005-0000-0000-000098010000}"/>
    <cellStyle name="Normal 12 3" xfId="529" xr:uid="{00000000-0005-0000-0000-000099010000}"/>
    <cellStyle name="Normal 12 3 2" xfId="530" xr:uid="{00000000-0005-0000-0000-00009A010000}"/>
    <cellStyle name="Normal 12 3 2 2" xfId="531" xr:uid="{00000000-0005-0000-0000-00009B010000}"/>
    <cellStyle name="Normal 12 3 2 2 2" xfId="532" xr:uid="{00000000-0005-0000-0000-00009C010000}"/>
    <cellStyle name="Normal 12 3 2 3" xfId="533" xr:uid="{00000000-0005-0000-0000-00009D010000}"/>
    <cellStyle name="Normal 12 3 3" xfId="534" xr:uid="{00000000-0005-0000-0000-00009E010000}"/>
    <cellStyle name="Normal 12 3 3 2" xfId="535" xr:uid="{00000000-0005-0000-0000-00009F010000}"/>
    <cellStyle name="Normal 12 3 4" xfId="536" xr:uid="{00000000-0005-0000-0000-0000A0010000}"/>
    <cellStyle name="Normal 12 4" xfId="537" xr:uid="{00000000-0005-0000-0000-0000A1010000}"/>
    <cellStyle name="Normal 12 4 2" xfId="538" xr:uid="{00000000-0005-0000-0000-0000A2010000}"/>
    <cellStyle name="Normal 12 4 2 2" xfId="539" xr:uid="{00000000-0005-0000-0000-0000A3010000}"/>
    <cellStyle name="Normal 12 4 2 2 2" xfId="540" xr:uid="{00000000-0005-0000-0000-0000A4010000}"/>
    <cellStyle name="Normal 12 4 2 3" xfId="541" xr:uid="{00000000-0005-0000-0000-0000A5010000}"/>
    <cellStyle name="Normal 12 4 3" xfId="542" xr:uid="{00000000-0005-0000-0000-0000A6010000}"/>
    <cellStyle name="Normal 12 4 3 2" xfId="543" xr:uid="{00000000-0005-0000-0000-0000A7010000}"/>
    <cellStyle name="Normal 12 4 4" xfId="544" xr:uid="{00000000-0005-0000-0000-0000A8010000}"/>
    <cellStyle name="Normal 12 5" xfId="545" xr:uid="{00000000-0005-0000-0000-0000A9010000}"/>
    <cellStyle name="Normal 12 5 2" xfId="546" xr:uid="{00000000-0005-0000-0000-0000AA010000}"/>
    <cellStyle name="Normal 12 5 2 2" xfId="547" xr:uid="{00000000-0005-0000-0000-0000AB010000}"/>
    <cellStyle name="Normal 12 5 2 2 2" xfId="548" xr:uid="{00000000-0005-0000-0000-0000AC010000}"/>
    <cellStyle name="Normal 12 5 2 2 2 2" xfId="549" xr:uid="{00000000-0005-0000-0000-0000AD010000}"/>
    <cellStyle name="Normal 12 5 2 2 2 2 2" xfId="550" xr:uid="{00000000-0005-0000-0000-0000AE010000}"/>
    <cellStyle name="Normal 12 5 2 2 2 3" xfId="551" xr:uid="{00000000-0005-0000-0000-0000AF010000}"/>
    <cellStyle name="Normal 12 5 2 2 3" xfId="552" xr:uid="{00000000-0005-0000-0000-0000B0010000}"/>
    <cellStyle name="Normal 12 5 2 2 3 2" xfId="553" xr:uid="{00000000-0005-0000-0000-0000B1010000}"/>
    <cellStyle name="Normal 12 5 2 2 4" xfId="554" xr:uid="{00000000-0005-0000-0000-0000B2010000}"/>
    <cellStyle name="Normal 12 5 2 3" xfId="555" xr:uid="{00000000-0005-0000-0000-0000B3010000}"/>
    <cellStyle name="Normal 12 5 2 3 2" xfId="556" xr:uid="{00000000-0005-0000-0000-0000B4010000}"/>
    <cellStyle name="Normal 12 5 2 3 2 2" xfId="557" xr:uid="{00000000-0005-0000-0000-0000B5010000}"/>
    <cellStyle name="Normal 12 5 2 3 3" xfId="558" xr:uid="{00000000-0005-0000-0000-0000B6010000}"/>
    <cellStyle name="Normal 12 5 2 4" xfId="559" xr:uid="{00000000-0005-0000-0000-0000B7010000}"/>
    <cellStyle name="Normal 12 5 2 4 2" xfId="560" xr:uid="{00000000-0005-0000-0000-0000B8010000}"/>
    <cellStyle name="Normal 12 5 2 5" xfId="561" xr:uid="{00000000-0005-0000-0000-0000B9010000}"/>
    <cellStyle name="Normal 12 5 3" xfId="562" xr:uid="{00000000-0005-0000-0000-0000BA010000}"/>
    <cellStyle name="Normal 12 5 3 2" xfId="563" xr:uid="{00000000-0005-0000-0000-0000BB010000}"/>
    <cellStyle name="Normal 12 5 3 2 2" xfId="564" xr:uid="{00000000-0005-0000-0000-0000BC010000}"/>
    <cellStyle name="Normal 12 5 3 3" xfId="565" xr:uid="{00000000-0005-0000-0000-0000BD010000}"/>
    <cellStyle name="Normal 12 5 4" xfId="566" xr:uid="{00000000-0005-0000-0000-0000BE010000}"/>
    <cellStyle name="Normal 12 5 4 2" xfId="567" xr:uid="{00000000-0005-0000-0000-0000BF010000}"/>
    <cellStyle name="Normal 12 5 5" xfId="568" xr:uid="{00000000-0005-0000-0000-0000C0010000}"/>
    <cellStyle name="Normal 12 6" xfId="569" xr:uid="{00000000-0005-0000-0000-0000C1010000}"/>
    <cellStyle name="Normal 12 6 2" xfId="570" xr:uid="{00000000-0005-0000-0000-0000C2010000}"/>
    <cellStyle name="Normal 12 6 2 2" xfId="571" xr:uid="{00000000-0005-0000-0000-0000C3010000}"/>
    <cellStyle name="Normal 12 6 3" xfId="572" xr:uid="{00000000-0005-0000-0000-0000C4010000}"/>
    <cellStyle name="Normal 12 7" xfId="573" xr:uid="{00000000-0005-0000-0000-0000C5010000}"/>
    <cellStyle name="Normal 12 7 2" xfId="574" xr:uid="{00000000-0005-0000-0000-0000C6010000}"/>
    <cellStyle name="Normal 12 8" xfId="575" xr:uid="{00000000-0005-0000-0000-0000C7010000}"/>
    <cellStyle name="Normal 12_Max BUPA - Deferred Tax Workings" xfId="576" xr:uid="{00000000-0005-0000-0000-0000C8010000}"/>
    <cellStyle name="Normal 13" xfId="577" xr:uid="{00000000-0005-0000-0000-0000C9010000}"/>
    <cellStyle name="Normal 14" xfId="578" xr:uid="{00000000-0005-0000-0000-0000CA010000}"/>
    <cellStyle name="Normal 15" xfId="579" xr:uid="{00000000-0005-0000-0000-0000CB010000}"/>
    <cellStyle name="Normal 16" xfId="580" xr:uid="{00000000-0005-0000-0000-0000CC010000}"/>
    <cellStyle name="Normal 17" xfId="581" xr:uid="{00000000-0005-0000-0000-0000CD010000}"/>
    <cellStyle name="Normal 17 2" xfId="582" xr:uid="{00000000-0005-0000-0000-0000CE010000}"/>
    <cellStyle name="Normal 18" xfId="583" xr:uid="{00000000-0005-0000-0000-0000CF010000}"/>
    <cellStyle name="Normal 19" xfId="584" xr:uid="{00000000-0005-0000-0000-0000D0010000}"/>
    <cellStyle name="Normal 19 2" xfId="585" xr:uid="{00000000-0005-0000-0000-0000D1010000}"/>
    <cellStyle name="Normal 2" xfId="5" xr:uid="{00000000-0005-0000-0000-000032000000}"/>
    <cellStyle name="Normal 2 10" xfId="94" xr:uid="{00000000-0005-0000-0000-00008A000000}"/>
    <cellStyle name="Normal 2 10 2" xfId="588" xr:uid="{00000000-0005-0000-0000-0000D4010000}"/>
    <cellStyle name="Normal 2 10 2 2" xfId="589" xr:uid="{00000000-0005-0000-0000-0000D5010000}"/>
    <cellStyle name="Normal 2 10 2 2 2" xfId="590" xr:uid="{00000000-0005-0000-0000-0000D6010000}"/>
    <cellStyle name="Normal 2 10 2 3" xfId="591" xr:uid="{00000000-0005-0000-0000-0000D7010000}"/>
    <cellStyle name="Normal 2 10 3" xfId="592" xr:uid="{00000000-0005-0000-0000-0000D8010000}"/>
    <cellStyle name="Normal 2 10 3 2" xfId="593" xr:uid="{00000000-0005-0000-0000-0000D9010000}"/>
    <cellStyle name="Normal 2 10 4" xfId="594" xr:uid="{00000000-0005-0000-0000-0000DA010000}"/>
    <cellStyle name="Normal 2 10 5" xfId="587" xr:uid="{00000000-0005-0000-0000-0000D3010000}"/>
    <cellStyle name="Normal 2 11" xfId="595" xr:uid="{00000000-0005-0000-0000-0000DB010000}"/>
    <cellStyle name="Normal 2 11 2" xfId="596" xr:uid="{00000000-0005-0000-0000-0000DC010000}"/>
    <cellStyle name="Normal 2 11 2 2" xfId="597" xr:uid="{00000000-0005-0000-0000-0000DD010000}"/>
    <cellStyle name="Normal 2 11 2 2 2" xfId="598" xr:uid="{00000000-0005-0000-0000-0000DE010000}"/>
    <cellStyle name="Normal 2 11 2 3" xfId="599" xr:uid="{00000000-0005-0000-0000-0000DF010000}"/>
    <cellStyle name="Normal 2 11 3" xfId="600" xr:uid="{00000000-0005-0000-0000-0000E0010000}"/>
    <cellStyle name="Normal 2 11 3 2" xfId="601" xr:uid="{00000000-0005-0000-0000-0000E1010000}"/>
    <cellStyle name="Normal 2 11 4" xfId="602" xr:uid="{00000000-0005-0000-0000-0000E2010000}"/>
    <cellStyle name="Normal 2 12" xfId="603" xr:uid="{00000000-0005-0000-0000-0000E3010000}"/>
    <cellStyle name="Normal 2 12 2" xfId="604" xr:uid="{00000000-0005-0000-0000-0000E4010000}"/>
    <cellStyle name="Normal 2 12 2 2" xfId="605" xr:uid="{00000000-0005-0000-0000-0000E5010000}"/>
    <cellStyle name="Normal 2 12 2 2 2" xfId="606" xr:uid="{00000000-0005-0000-0000-0000E6010000}"/>
    <cellStyle name="Normal 2 12 2 3" xfId="607" xr:uid="{00000000-0005-0000-0000-0000E7010000}"/>
    <cellStyle name="Normal 2 12 3" xfId="608" xr:uid="{00000000-0005-0000-0000-0000E8010000}"/>
    <cellStyle name="Normal 2 12 3 2" xfId="609" xr:uid="{00000000-0005-0000-0000-0000E9010000}"/>
    <cellStyle name="Normal 2 12 4" xfId="610" xr:uid="{00000000-0005-0000-0000-0000EA010000}"/>
    <cellStyle name="Normal 2 13" xfId="611" xr:uid="{00000000-0005-0000-0000-0000EB010000}"/>
    <cellStyle name="Normal 2 13 2" xfId="612" xr:uid="{00000000-0005-0000-0000-0000EC010000}"/>
    <cellStyle name="Normal 2 13 2 2" xfId="613" xr:uid="{00000000-0005-0000-0000-0000ED010000}"/>
    <cellStyle name="Normal 2 13 2 2 2" xfId="614" xr:uid="{00000000-0005-0000-0000-0000EE010000}"/>
    <cellStyle name="Normal 2 13 2 3" xfId="615" xr:uid="{00000000-0005-0000-0000-0000EF010000}"/>
    <cellStyle name="Normal 2 13 3" xfId="616" xr:uid="{00000000-0005-0000-0000-0000F0010000}"/>
    <cellStyle name="Normal 2 13 3 2" xfId="617" xr:uid="{00000000-0005-0000-0000-0000F1010000}"/>
    <cellStyle name="Normal 2 13 4" xfId="618" xr:uid="{00000000-0005-0000-0000-0000F2010000}"/>
    <cellStyle name="Normal 2 14" xfId="619" xr:uid="{00000000-0005-0000-0000-0000F3010000}"/>
    <cellStyle name="Normal 2 14 2" xfId="620" xr:uid="{00000000-0005-0000-0000-0000F4010000}"/>
    <cellStyle name="Normal 2 14 2 2" xfId="621" xr:uid="{00000000-0005-0000-0000-0000F5010000}"/>
    <cellStyle name="Normal 2 14 2 2 2" xfId="622" xr:uid="{00000000-0005-0000-0000-0000F6010000}"/>
    <cellStyle name="Normal 2 14 2 3" xfId="623" xr:uid="{00000000-0005-0000-0000-0000F7010000}"/>
    <cellStyle name="Normal 2 14 3" xfId="624" xr:uid="{00000000-0005-0000-0000-0000F8010000}"/>
    <cellStyle name="Normal 2 14 3 2" xfId="625" xr:uid="{00000000-0005-0000-0000-0000F9010000}"/>
    <cellStyle name="Normal 2 14 4" xfId="626" xr:uid="{00000000-0005-0000-0000-0000FA010000}"/>
    <cellStyle name="Normal 2 15" xfId="627" xr:uid="{00000000-0005-0000-0000-0000FB010000}"/>
    <cellStyle name="Normal 2 15 2" xfId="628" xr:uid="{00000000-0005-0000-0000-0000FC010000}"/>
    <cellStyle name="Normal 2 15 2 2" xfId="629" xr:uid="{00000000-0005-0000-0000-0000FD010000}"/>
    <cellStyle name="Normal 2 15 2 2 2" xfId="630" xr:uid="{00000000-0005-0000-0000-0000FE010000}"/>
    <cellStyle name="Normal 2 15 2 3" xfId="631" xr:uid="{00000000-0005-0000-0000-0000FF010000}"/>
    <cellStyle name="Normal 2 15 3" xfId="632" xr:uid="{00000000-0005-0000-0000-000000020000}"/>
    <cellStyle name="Normal 2 15 3 2" xfId="633" xr:uid="{00000000-0005-0000-0000-000001020000}"/>
    <cellStyle name="Normal 2 15 4" xfId="634" xr:uid="{00000000-0005-0000-0000-000002020000}"/>
    <cellStyle name="Normal 2 16" xfId="635" xr:uid="{00000000-0005-0000-0000-000003020000}"/>
    <cellStyle name="Normal 2 16 2" xfId="636" xr:uid="{00000000-0005-0000-0000-000004020000}"/>
    <cellStyle name="Normal 2 16 2 2" xfId="637" xr:uid="{00000000-0005-0000-0000-000005020000}"/>
    <cellStyle name="Normal 2 16 2 2 2" xfId="638" xr:uid="{00000000-0005-0000-0000-000006020000}"/>
    <cellStyle name="Normal 2 16 2 3" xfId="639" xr:uid="{00000000-0005-0000-0000-000007020000}"/>
    <cellStyle name="Normal 2 16 3" xfId="640" xr:uid="{00000000-0005-0000-0000-000008020000}"/>
    <cellStyle name="Normal 2 16 3 2" xfId="641" xr:uid="{00000000-0005-0000-0000-000009020000}"/>
    <cellStyle name="Normal 2 16 4" xfId="642" xr:uid="{00000000-0005-0000-0000-00000A020000}"/>
    <cellStyle name="Normal 2 17" xfId="643" xr:uid="{00000000-0005-0000-0000-00000B020000}"/>
    <cellStyle name="Normal 2 17 2" xfId="644" xr:uid="{00000000-0005-0000-0000-00000C020000}"/>
    <cellStyle name="Normal 2 17 2 2" xfId="645" xr:uid="{00000000-0005-0000-0000-00000D020000}"/>
    <cellStyle name="Normal 2 17 2 2 2" xfId="646" xr:uid="{00000000-0005-0000-0000-00000E020000}"/>
    <cellStyle name="Normal 2 17 2 3" xfId="647" xr:uid="{00000000-0005-0000-0000-00000F020000}"/>
    <cellStyle name="Normal 2 17 3" xfId="648" xr:uid="{00000000-0005-0000-0000-000010020000}"/>
    <cellStyle name="Normal 2 17 3 2" xfId="649" xr:uid="{00000000-0005-0000-0000-000011020000}"/>
    <cellStyle name="Normal 2 17 4" xfId="650" xr:uid="{00000000-0005-0000-0000-000012020000}"/>
    <cellStyle name="Normal 2 18" xfId="651" xr:uid="{00000000-0005-0000-0000-000013020000}"/>
    <cellStyle name="Normal 2 18 2" xfId="652" xr:uid="{00000000-0005-0000-0000-000014020000}"/>
    <cellStyle name="Normal 2 18 2 2" xfId="653" xr:uid="{00000000-0005-0000-0000-000015020000}"/>
    <cellStyle name="Normal 2 18 2 2 2" xfId="654" xr:uid="{00000000-0005-0000-0000-000016020000}"/>
    <cellStyle name="Normal 2 18 2 3" xfId="655" xr:uid="{00000000-0005-0000-0000-000017020000}"/>
    <cellStyle name="Normal 2 18 3" xfId="656" xr:uid="{00000000-0005-0000-0000-000018020000}"/>
    <cellStyle name="Normal 2 18 3 2" xfId="657" xr:uid="{00000000-0005-0000-0000-000019020000}"/>
    <cellStyle name="Normal 2 18 4" xfId="658" xr:uid="{00000000-0005-0000-0000-00001A020000}"/>
    <cellStyle name="Normal 2 19" xfId="659" xr:uid="{00000000-0005-0000-0000-00001B020000}"/>
    <cellStyle name="Normal 2 19 2" xfId="660" xr:uid="{00000000-0005-0000-0000-00001C020000}"/>
    <cellStyle name="Normal 2 19 2 2" xfId="661" xr:uid="{00000000-0005-0000-0000-00001D020000}"/>
    <cellStyle name="Normal 2 19 2 2 2" xfId="662" xr:uid="{00000000-0005-0000-0000-00001E020000}"/>
    <cellStyle name="Normal 2 19 2 3" xfId="663" xr:uid="{00000000-0005-0000-0000-00001F020000}"/>
    <cellStyle name="Normal 2 19 3" xfId="664" xr:uid="{00000000-0005-0000-0000-000020020000}"/>
    <cellStyle name="Normal 2 19 3 2" xfId="665" xr:uid="{00000000-0005-0000-0000-000021020000}"/>
    <cellStyle name="Normal 2 19 4" xfId="666" xr:uid="{00000000-0005-0000-0000-000022020000}"/>
    <cellStyle name="Normal 2 2" xfId="8" xr:uid="{00000000-0005-0000-0000-000003000000}"/>
    <cellStyle name="Normal 2 2 10" xfId="667" xr:uid="{00000000-0005-0000-0000-000024020000}"/>
    <cellStyle name="Normal 2 2 11" xfId="668" xr:uid="{00000000-0005-0000-0000-000025020000}"/>
    <cellStyle name="Normal 2 2 12" xfId="669" xr:uid="{00000000-0005-0000-0000-000026020000}"/>
    <cellStyle name="Normal 2 2 13" xfId="670" xr:uid="{00000000-0005-0000-0000-000027020000}"/>
    <cellStyle name="Normal 2 2 14" xfId="671" xr:uid="{00000000-0005-0000-0000-000028020000}"/>
    <cellStyle name="Normal 2 2 15" xfId="672" xr:uid="{00000000-0005-0000-0000-000029020000}"/>
    <cellStyle name="Normal 2 2 16" xfId="673" xr:uid="{00000000-0005-0000-0000-00002A020000}"/>
    <cellStyle name="Normal 2 2 17" xfId="674" xr:uid="{00000000-0005-0000-0000-00002B020000}"/>
    <cellStyle name="Normal 2 2 18" xfId="675" xr:uid="{00000000-0005-0000-0000-00002C020000}"/>
    <cellStyle name="Normal 2 2 19" xfId="676" xr:uid="{00000000-0005-0000-0000-00002D020000}"/>
    <cellStyle name="Normal 2 2 2" xfId="95" xr:uid="{00000000-0005-0000-0000-00008B000000}"/>
    <cellStyle name="Normal 2 2 2 10" xfId="678" xr:uid="{00000000-0005-0000-0000-00002F020000}"/>
    <cellStyle name="Normal 2 2 2 11" xfId="679" xr:uid="{00000000-0005-0000-0000-000030020000}"/>
    <cellStyle name="Normal 2 2 2 12" xfId="680" xr:uid="{00000000-0005-0000-0000-000031020000}"/>
    <cellStyle name="Normal 2 2 2 13" xfId="681" xr:uid="{00000000-0005-0000-0000-000032020000}"/>
    <cellStyle name="Normal 2 2 2 14" xfId="682" xr:uid="{00000000-0005-0000-0000-000033020000}"/>
    <cellStyle name="Normal 2 2 2 15" xfId="683" xr:uid="{00000000-0005-0000-0000-000034020000}"/>
    <cellStyle name="Normal 2 2 2 16" xfId="684" xr:uid="{00000000-0005-0000-0000-000035020000}"/>
    <cellStyle name="Normal 2 2 2 17" xfId="685" xr:uid="{00000000-0005-0000-0000-000036020000}"/>
    <cellStyle name="Normal 2 2 2 18" xfId="686" xr:uid="{00000000-0005-0000-0000-000037020000}"/>
    <cellStyle name="Normal 2 2 2 19" xfId="687" xr:uid="{00000000-0005-0000-0000-000038020000}"/>
    <cellStyle name="Normal 2 2 2 2" xfId="688" xr:uid="{00000000-0005-0000-0000-000039020000}"/>
    <cellStyle name="Normal 2 2 2 2 2" xfId="689" xr:uid="{00000000-0005-0000-0000-00003A020000}"/>
    <cellStyle name="Normal 2 2 2 2 2 2" xfId="690" xr:uid="{00000000-0005-0000-0000-00003B020000}"/>
    <cellStyle name="Normal 2 2 2 2 3" xfId="691" xr:uid="{00000000-0005-0000-0000-00003C020000}"/>
    <cellStyle name="Normal 2 2 2 2 4" xfId="692" xr:uid="{00000000-0005-0000-0000-00003D020000}"/>
    <cellStyle name="Normal 2 2 2 2 5" xfId="693" xr:uid="{00000000-0005-0000-0000-00003E020000}"/>
    <cellStyle name="Normal 2 2 2 2 6" xfId="694" xr:uid="{00000000-0005-0000-0000-00003F020000}"/>
    <cellStyle name="Normal 2 2 2 20" xfId="695" xr:uid="{00000000-0005-0000-0000-000040020000}"/>
    <cellStyle name="Normal 2 2 2 21" xfId="696" xr:uid="{00000000-0005-0000-0000-000041020000}"/>
    <cellStyle name="Normal 2 2 2 21 2" xfId="697" xr:uid="{00000000-0005-0000-0000-000042020000}"/>
    <cellStyle name="Normal 2 2 2 21 3" xfId="698" xr:uid="{00000000-0005-0000-0000-000043020000}"/>
    <cellStyle name="Normal 2 2 2 21 3 2" xfId="699" xr:uid="{00000000-0005-0000-0000-000044020000}"/>
    <cellStyle name="Normal 2 2 2 21 4" xfId="700" xr:uid="{00000000-0005-0000-0000-000045020000}"/>
    <cellStyle name="Normal 2 2 2 22" xfId="701" xr:uid="{00000000-0005-0000-0000-000046020000}"/>
    <cellStyle name="Normal 2 2 2 23" xfId="702" xr:uid="{00000000-0005-0000-0000-000047020000}"/>
    <cellStyle name="Normal 2 2 2 24" xfId="703" xr:uid="{00000000-0005-0000-0000-000048020000}"/>
    <cellStyle name="Normal 2 2 2 25" xfId="677" xr:uid="{00000000-0005-0000-0000-00002E020000}"/>
    <cellStyle name="Normal 2 2 2 3" xfId="704" xr:uid="{00000000-0005-0000-0000-000049020000}"/>
    <cellStyle name="Normal 2 2 2 4" xfId="705" xr:uid="{00000000-0005-0000-0000-00004A020000}"/>
    <cellStyle name="Normal 2 2 2 5" xfId="706" xr:uid="{00000000-0005-0000-0000-00004B020000}"/>
    <cellStyle name="Normal 2 2 2 6" xfId="707" xr:uid="{00000000-0005-0000-0000-00004C020000}"/>
    <cellStyle name="Normal 2 2 2 7" xfId="708" xr:uid="{00000000-0005-0000-0000-00004D020000}"/>
    <cellStyle name="Normal 2 2 2 8" xfId="709" xr:uid="{00000000-0005-0000-0000-00004E020000}"/>
    <cellStyle name="Normal 2 2 2 9" xfId="710" xr:uid="{00000000-0005-0000-0000-00004F020000}"/>
    <cellStyle name="Normal 2 2 20" xfId="711" xr:uid="{00000000-0005-0000-0000-000050020000}"/>
    <cellStyle name="Normal 2 2 21" xfId="712" xr:uid="{00000000-0005-0000-0000-000051020000}"/>
    <cellStyle name="Normal 2 2 21 2" xfId="713" xr:uid="{00000000-0005-0000-0000-000052020000}"/>
    <cellStyle name="Normal 2 2 21 2 2" xfId="714" xr:uid="{00000000-0005-0000-0000-000053020000}"/>
    <cellStyle name="Normal 2 2 21 2 2 2" xfId="715" xr:uid="{00000000-0005-0000-0000-000054020000}"/>
    <cellStyle name="Normal 2 2 21 2 3" xfId="716" xr:uid="{00000000-0005-0000-0000-000055020000}"/>
    <cellStyle name="Normal 2 2 22" xfId="717" xr:uid="{00000000-0005-0000-0000-000056020000}"/>
    <cellStyle name="Normal 2 2 22 2" xfId="718" xr:uid="{00000000-0005-0000-0000-000057020000}"/>
    <cellStyle name="Normal 2 2 22 2 2" xfId="719" xr:uid="{00000000-0005-0000-0000-000058020000}"/>
    <cellStyle name="Normal 2 2 22 3" xfId="720" xr:uid="{00000000-0005-0000-0000-000059020000}"/>
    <cellStyle name="Normal 2 2 23" xfId="721" xr:uid="{00000000-0005-0000-0000-00005A020000}"/>
    <cellStyle name="Normal 2 2 23 2" xfId="722" xr:uid="{00000000-0005-0000-0000-00005B020000}"/>
    <cellStyle name="Normal 2 2 23 2 2" xfId="723" xr:uid="{00000000-0005-0000-0000-00005C020000}"/>
    <cellStyle name="Normal 2 2 23 3" xfId="724" xr:uid="{00000000-0005-0000-0000-00005D020000}"/>
    <cellStyle name="Normal 2 2 24" xfId="725" xr:uid="{00000000-0005-0000-0000-00005E020000}"/>
    <cellStyle name="Normal 2 2 24 2" xfId="726" xr:uid="{00000000-0005-0000-0000-00005F020000}"/>
    <cellStyle name="Normal 2 2 24 2 2" xfId="727" xr:uid="{00000000-0005-0000-0000-000060020000}"/>
    <cellStyle name="Normal 2 2 24 3" xfId="728" xr:uid="{00000000-0005-0000-0000-000061020000}"/>
    <cellStyle name="Normal 2 2 25" xfId="729" xr:uid="{00000000-0005-0000-0000-000062020000}"/>
    <cellStyle name="Normal 2 2 26" xfId="730" xr:uid="{00000000-0005-0000-0000-000063020000}"/>
    <cellStyle name="Normal 2 2 27" xfId="731" xr:uid="{00000000-0005-0000-0000-000064020000}"/>
    <cellStyle name="Normal 2 2 28" xfId="732" xr:uid="{00000000-0005-0000-0000-000065020000}"/>
    <cellStyle name="Normal 2 2 28 2" xfId="733" xr:uid="{00000000-0005-0000-0000-000066020000}"/>
    <cellStyle name="Normal 2 2 29" xfId="734" xr:uid="{00000000-0005-0000-0000-000067020000}"/>
    <cellStyle name="Normal 2 2 3" xfId="735" xr:uid="{00000000-0005-0000-0000-000068020000}"/>
    <cellStyle name="Normal 2 2 3 2" xfId="736" xr:uid="{00000000-0005-0000-0000-000069020000}"/>
    <cellStyle name="Normal 2 2 3 3" xfId="737" xr:uid="{00000000-0005-0000-0000-00006A020000}"/>
    <cellStyle name="Normal 2 2 4" xfId="738" xr:uid="{00000000-0005-0000-0000-00006B020000}"/>
    <cellStyle name="Normal 2 2 5" xfId="739" xr:uid="{00000000-0005-0000-0000-00006C020000}"/>
    <cellStyle name="Normal 2 2 6" xfId="740" xr:uid="{00000000-0005-0000-0000-00006D020000}"/>
    <cellStyle name="Normal 2 2 7" xfId="741" xr:uid="{00000000-0005-0000-0000-00006E020000}"/>
    <cellStyle name="Normal 2 2 8" xfId="742" xr:uid="{00000000-0005-0000-0000-00006F020000}"/>
    <cellStyle name="Normal 2 2 9" xfId="743" xr:uid="{00000000-0005-0000-0000-000070020000}"/>
    <cellStyle name="Normal 2 2_Max BUPA - Deferred Tax Workings" xfId="744" xr:uid="{00000000-0005-0000-0000-000071020000}"/>
    <cellStyle name="Normal 2 20" xfId="745" xr:uid="{00000000-0005-0000-0000-000072020000}"/>
    <cellStyle name="Normal 2 20 2" xfId="746" xr:uid="{00000000-0005-0000-0000-000073020000}"/>
    <cellStyle name="Normal 2 20 2 2" xfId="747" xr:uid="{00000000-0005-0000-0000-000074020000}"/>
    <cellStyle name="Normal 2 20 2 2 2" xfId="748" xr:uid="{00000000-0005-0000-0000-000075020000}"/>
    <cellStyle name="Normal 2 20 2 3" xfId="749" xr:uid="{00000000-0005-0000-0000-000076020000}"/>
    <cellStyle name="Normal 2 20 3" xfId="750" xr:uid="{00000000-0005-0000-0000-000077020000}"/>
    <cellStyle name="Normal 2 20 3 2" xfId="751" xr:uid="{00000000-0005-0000-0000-000078020000}"/>
    <cellStyle name="Normal 2 20 4" xfId="752" xr:uid="{00000000-0005-0000-0000-000079020000}"/>
    <cellStyle name="Normal 2 21" xfId="753" xr:uid="{00000000-0005-0000-0000-00007A020000}"/>
    <cellStyle name="Normal 2 21 2" xfId="754" xr:uid="{00000000-0005-0000-0000-00007B020000}"/>
    <cellStyle name="Normal 2 21 2 2" xfId="755" xr:uid="{00000000-0005-0000-0000-00007C020000}"/>
    <cellStyle name="Normal 2 21 2 2 2" xfId="756" xr:uid="{00000000-0005-0000-0000-00007D020000}"/>
    <cellStyle name="Normal 2 21 2 3" xfId="757" xr:uid="{00000000-0005-0000-0000-00007E020000}"/>
    <cellStyle name="Normal 2 21 3" xfId="758" xr:uid="{00000000-0005-0000-0000-00007F020000}"/>
    <cellStyle name="Normal 2 21 3 2" xfId="759" xr:uid="{00000000-0005-0000-0000-000080020000}"/>
    <cellStyle name="Normal 2 21 4" xfId="760" xr:uid="{00000000-0005-0000-0000-000081020000}"/>
    <cellStyle name="Normal 2 22" xfId="761" xr:uid="{00000000-0005-0000-0000-000082020000}"/>
    <cellStyle name="Normal 2 22 2" xfId="762" xr:uid="{00000000-0005-0000-0000-000083020000}"/>
    <cellStyle name="Normal 2 22 2 2" xfId="763" xr:uid="{00000000-0005-0000-0000-000084020000}"/>
    <cellStyle name="Normal 2 22 2 2 2" xfId="764" xr:uid="{00000000-0005-0000-0000-000085020000}"/>
    <cellStyle name="Normal 2 22 2 3" xfId="765" xr:uid="{00000000-0005-0000-0000-000086020000}"/>
    <cellStyle name="Normal 2 22 3" xfId="766" xr:uid="{00000000-0005-0000-0000-000087020000}"/>
    <cellStyle name="Normal 2 22 3 2" xfId="767" xr:uid="{00000000-0005-0000-0000-000088020000}"/>
    <cellStyle name="Normal 2 22 4" xfId="768" xr:uid="{00000000-0005-0000-0000-000089020000}"/>
    <cellStyle name="Normal 2 23" xfId="769" xr:uid="{00000000-0005-0000-0000-00008A020000}"/>
    <cellStyle name="Normal 2 23 2" xfId="770" xr:uid="{00000000-0005-0000-0000-00008B020000}"/>
    <cellStyle name="Normal 2 23 2 2" xfId="771" xr:uid="{00000000-0005-0000-0000-00008C020000}"/>
    <cellStyle name="Normal 2 23 2 2 2" xfId="772" xr:uid="{00000000-0005-0000-0000-00008D020000}"/>
    <cellStyle name="Normal 2 23 2 3" xfId="773" xr:uid="{00000000-0005-0000-0000-00008E020000}"/>
    <cellStyle name="Normal 2 23 3" xfId="774" xr:uid="{00000000-0005-0000-0000-00008F020000}"/>
    <cellStyle name="Normal 2 23 3 2" xfId="775" xr:uid="{00000000-0005-0000-0000-000090020000}"/>
    <cellStyle name="Normal 2 23 4" xfId="776" xr:uid="{00000000-0005-0000-0000-000091020000}"/>
    <cellStyle name="Normal 2 24" xfId="777" xr:uid="{00000000-0005-0000-0000-000092020000}"/>
    <cellStyle name="Normal 2 24 2" xfId="778" xr:uid="{00000000-0005-0000-0000-000093020000}"/>
    <cellStyle name="Normal 2 24 2 2" xfId="779" xr:uid="{00000000-0005-0000-0000-000094020000}"/>
    <cellStyle name="Normal 2 24 2 2 2" xfId="780" xr:uid="{00000000-0005-0000-0000-000095020000}"/>
    <cellStyle name="Normal 2 24 2 3" xfId="781" xr:uid="{00000000-0005-0000-0000-000096020000}"/>
    <cellStyle name="Normal 2 24 3" xfId="782" xr:uid="{00000000-0005-0000-0000-000097020000}"/>
    <cellStyle name="Normal 2 24 3 2" xfId="783" xr:uid="{00000000-0005-0000-0000-000098020000}"/>
    <cellStyle name="Normal 2 24 4" xfId="784" xr:uid="{00000000-0005-0000-0000-000099020000}"/>
    <cellStyle name="Normal 2 25" xfId="785" xr:uid="{00000000-0005-0000-0000-00009A020000}"/>
    <cellStyle name="Normal 2 26" xfId="786" xr:uid="{00000000-0005-0000-0000-00009B020000}"/>
    <cellStyle name="Normal 2 27" xfId="787" xr:uid="{00000000-0005-0000-0000-00009C020000}"/>
    <cellStyle name="Normal 2 28" xfId="788" xr:uid="{00000000-0005-0000-0000-00009D020000}"/>
    <cellStyle name="Normal 2 29" xfId="789" xr:uid="{00000000-0005-0000-0000-00009E020000}"/>
    <cellStyle name="Normal 2 3" xfId="96" xr:uid="{00000000-0005-0000-0000-00008C000000}"/>
    <cellStyle name="Normal 2 3 2" xfId="97" xr:uid="{00000000-0005-0000-0000-00008D000000}"/>
    <cellStyle name="Normal 2 3 2 2" xfId="792" xr:uid="{00000000-0005-0000-0000-0000A1020000}"/>
    <cellStyle name="Normal 2 3 2 2 2" xfId="793" xr:uid="{00000000-0005-0000-0000-0000A2020000}"/>
    <cellStyle name="Normal 2 3 2 3" xfId="794" xr:uid="{00000000-0005-0000-0000-0000A3020000}"/>
    <cellStyle name="Normal 2 3 2 4" xfId="791" xr:uid="{00000000-0005-0000-0000-0000A0020000}"/>
    <cellStyle name="Normal 2 3 3" xfId="795" xr:uid="{00000000-0005-0000-0000-0000A4020000}"/>
    <cellStyle name="Normal 2 3 3 2" xfId="796" xr:uid="{00000000-0005-0000-0000-0000A5020000}"/>
    <cellStyle name="Normal 2 3 3 2 2" xfId="797" xr:uid="{00000000-0005-0000-0000-0000A6020000}"/>
    <cellStyle name="Normal 2 3 3 3" xfId="798" xr:uid="{00000000-0005-0000-0000-0000A7020000}"/>
    <cellStyle name="Normal 2 3 4" xfId="799" xr:uid="{00000000-0005-0000-0000-0000A8020000}"/>
    <cellStyle name="Normal 2 3 4 2" xfId="800" xr:uid="{00000000-0005-0000-0000-0000A9020000}"/>
    <cellStyle name="Normal 2 3 4 2 2" xfId="801" xr:uid="{00000000-0005-0000-0000-0000AA020000}"/>
    <cellStyle name="Normal 2 3 4 3" xfId="802" xr:uid="{00000000-0005-0000-0000-0000AB020000}"/>
    <cellStyle name="Normal 2 3 5" xfId="790" xr:uid="{00000000-0005-0000-0000-00009F020000}"/>
    <cellStyle name="Normal 2 30" xfId="803" xr:uid="{00000000-0005-0000-0000-0000AC020000}"/>
    <cellStyle name="Normal 2 31" xfId="804" xr:uid="{00000000-0005-0000-0000-0000AD020000}"/>
    <cellStyle name="Normal 2 32" xfId="586" xr:uid="{00000000-0005-0000-0000-0000D2010000}"/>
    <cellStyle name="Normal 2 4" xfId="98" xr:uid="{00000000-0005-0000-0000-00008E000000}"/>
    <cellStyle name="Normal 2 4 2" xfId="806" xr:uid="{00000000-0005-0000-0000-0000AF020000}"/>
    <cellStyle name="Normal 2 4 2 2" xfId="807" xr:uid="{00000000-0005-0000-0000-0000B0020000}"/>
    <cellStyle name="Normal 2 4 2 2 2" xfId="808" xr:uid="{00000000-0005-0000-0000-0000B1020000}"/>
    <cellStyle name="Normal 2 4 2 3" xfId="809" xr:uid="{00000000-0005-0000-0000-0000B2020000}"/>
    <cellStyle name="Normal 2 4 3" xfId="810" xr:uid="{00000000-0005-0000-0000-0000B3020000}"/>
    <cellStyle name="Normal 2 4 3 2" xfId="811" xr:uid="{00000000-0005-0000-0000-0000B4020000}"/>
    <cellStyle name="Normal 2 4 4" xfId="812" xr:uid="{00000000-0005-0000-0000-0000B5020000}"/>
    <cellStyle name="Normal 2 4 5" xfId="805" xr:uid="{00000000-0005-0000-0000-0000AE020000}"/>
    <cellStyle name="Normal 2 5" xfId="99" xr:uid="{00000000-0005-0000-0000-00008F000000}"/>
    <cellStyle name="Normal 2 5 2" xfId="813" xr:uid="{00000000-0005-0000-0000-0000B6020000}"/>
    <cellStyle name="Normal 2 6" xfId="100" xr:uid="{00000000-0005-0000-0000-000090000000}"/>
    <cellStyle name="Normal 2 6 2" xfId="815" xr:uid="{00000000-0005-0000-0000-0000B8020000}"/>
    <cellStyle name="Normal 2 6 2 2" xfId="816" xr:uid="{00000000-0005-0000-0000-0000B9020000}"/>
    <cellStyle name="Normal 2 6 2 2 2" xfId="817" xr:uid="{00000000-0005-0000-0000-0000BA020000}"/>
    <cellStyle name="Normal 2 6 2 3" xfId="818" xr:uid="{00000000-0005-0000-0000-0000BB020000}"/>
    <cellStyle name="Normal 2 6 3" xfId="819" xr:uid="{00000000-0005-0000-0000-0000BC020000}"/>
    <cellStyle name="Normal 2 6 3 2" xfId="820" xr:uid="{00000000-0005-0000-0000-0000BD020000}"/>
    <cellStyle name="Normal 2 6 4" xfId="821" xr:uid="{00000000-0005-0000-0000-0000BE020000}"/>
    <cellStyle name="Normal 2 6 5" xfId="814" xr:uid="{00000000-0005-0000-0000-0000B7020000}"/>
    <cellStyle name="Normal 2 7" xfId="101" xr:uid="{00000000-0005-0000-0000-000091000000}"/>
    <cellStyle name="Normal 2 7 2" xfId="823" xr:uid="{00000000-0005-0000-0000-0000C0020000}"/>
    <cellStyle name="Normal 2 7 2 2" xfId="824" xr:uid="{00000000-0005-0000-0000-0000C1020000}"/>
    <cellStyle name="Normal 2 7 2 2 2" xfId="825" xr:uid="{00000000-0005-0000-0000-0000C2020000}"/>
    <cellStyle name="Normal 2 7 2 3" xfId="826" xr:uid="{00000000-0005-0000-0000-0000C3020000}"/>
    <cellStyle name="Normal 2 7 3" xfId="827" xr:uid="{00000000-0005-0000-0000-0000C4020000}"/>
    <cellStyle name="Normal 2 7 3 2" xfId="828" xr:uid="{00000000-0005-0000-0000-0000C5020000}"/>
    <cellStyle name="Normal 2 7 4" xfId="829" xr:uid="{00000000-0005-0000-0000-0000C6020000}"/>
    <cellStyle name="Normal 2 7 5" xfId="822" xr:uid="{00000000-0005-0000-0000-0000BF020000}"/>
    <cellStyle name="Normal 2 8" xfId="102" xr:uid="{00000000-0005-0000-0000-000092000000}"/>
    <cellStyle name="Normal 2 8 2" xfId="831" xr:uid="{00000000-0005-0000-0000-0000C8020000}"/>
    <cellStyle name="Normal 2 8 2 2" xfId="832" xr:uid="{00000000-0005-0000-0000-0000C9020000}"/>
    <cellStyle name="Normal 2 8 2 2 2" xfId="833" xr:uid="{00000000-0005-0000-0000-0000CA020000}"/>
    <cellStyle name="Normal 2 8 2 3" xfId="834" xr:uid="{00000000-0005-0000-0000-0000CB020000}"/>
    <cellStyle name="Normal 2 8 3" xfId="835" xr:uid="{00000000-0005-0000-0000-0000CC020000}"/>
    <cellStyle name="Normal 2 8 3 2" xfId="836" xr:uid="{00000000-0005-0000-0000-0000CD020000}"/>
    <cellStyle name="Normal 2 8 4" xfId="837" xr:uid="{00000000-0005-0000-0000-0000CE020000}"/>
    <cellStyle name="Normal 2 8 5" xfId="830" xr:uid="{00000000-0005-0000-0000-0000C7020000}"/>
    <cellStyle name="Normal 2 9" xfId="103" xr:uid="{00000000-0005-0000-0000-000093000000}"/>
    <cellStyle name="Normal 2 9 2" xfId="839" xr:uid="{00000000-0005-0000-0000-0000D0020000}"/>
    <cellStyle name="Normal 2 9 2 2" xfId="840" xr:uid="{00000000-0005-0000-0000-0000D1020000}"/>
    <cellStyle name="Normal 2 9 2 2 2" xfId="841" xr:uid="{00000000-0005-0000-0000-0000D2020000}"/>
    <cellStyle name="Normal 2 9 2 3" xfId="842" xr:uid="{00000000-0005-0000-0000-0000D3020000}"/>
    <cellStyle name="Normal 2 9 3" xfId="843" xr:uid="{00000000-0005-0000-0000-0000D4020000}"/>
    <cellStyle name="Normal 2 9 3 2" xfId="844" xr:uid="{00000000-0005-0000-0000-0000D5020000}"/>
    <cellStyle name="Normal 2 9 4" xfId="845" xr:uid="{00000000-0005-0000-0000-0000D6020000}"/>
    <cellStyle name="Normal 2 9 5" xfId="838" xr:uid="{00000000-0005-0000-0000-0000CF020000}"/>
    <cellStyle name="Normal 2_Addtional disclosures" xfId="846" xr:uid="{00000000-0005-0000-0000-0000D7020000}"/>
    <cellStyle name="Normal 20" xfId="847" xr:uid="{00000000-0005-0000-0000-0000D8020000}"/>
    <cellStyle name="Normal 21" xfId="848" xr:uid="{00000000-0005-0000-0000-0000D9020000}"/>
    <cellStyle name="Normal 21 2" xfId="849" xr:uid="{00000000-0005-0000-0000-0000DA020000}"/>
    <cellStyle name="Normal 21 2 2" xfId="850" xr:uid="{00000000-0005-0000-0000-0000DB020000}"/>
    <cellStyle name="Normal 21 2 2 2" xfId="851" xr:uid="{00000000-0005-0000-0000-0000DC020000}"/>
    <cellStyle name="Normal 21 2 3" xfId="852" xr:uid="{00000000-0005-0000-0000-0000DD020000}"/>
    <cellStyle name="Normal 21 3" xfId="853" xr:uid="{00000000-0005-0000-0000-0000DE020000}"/>
    <cellStyle name="Normal 21 3 2" xfId="854" xr:uid="{00000000-0005-0000-0000-0000DF020000}"/>
    <cellStyle name="Normal 21 4" xfId="855" xr:uid="{00000000-0005-0000-0000-0000E0020000}"/>
    <cellStyle name="Normal 22" xfId="856" xr:uid="{00000000-0005-0000-0000-0000E1020000}"/>
    <cellStyle name="Normal 22 2" xfId="857" xr:uid="{00000000-0005-0000-0000-0000E2020000}"/>
    <cellStyle name="Normal 22 2 2" xfId="858" xr:uid="{00000000-0005-0000-0000-0000E3020000}"/>
    <cellStyle name="Normal 22 2 2 2" xfId="859" xr:uid="{00000000-0005-0000-0000-0000E4020000}"/>
    <cellStyle name="Normal 22 2 3" xfId="860" xr:uid="{00000000-0005-0000-0000-0000E5020000}"/>
    <cellStyle name="Normal 22 3" xfId="861" xr:uid="{00000000-0005-0000-0000-0000E6020000}"/>
    <cellStyle name="Normal 22 3 2" xfId="862" xr:uid="{00000000-0005-0000-0000-0000E7020000}"/>
    <cellStyle name="Normal 22 4" xfId="863" xr:uid="{00000000-0005-0000-0000-0000E8020000}"/>
    <cellStyle name="Normal 23" xfId="864" xr:uid="{00000000-0005-0000-0000-0000E9020000}"/>
    <cellStyle name="Normal 23 2" xfId="865" xr:uid="{00000000-0005-0000-0000-0000EA020000}"/>
    <cellStyle name="Normal 23 2 2" xfId="866" xr:uid="{00000000-0005-0000-0000-0000EB020000}"/>
    <cellStyle name="Normal 23 2 2 2" xfId="867" xr:uid="{00000000-0005-0000-0000-0000EC020000}"/>
    <cellStyle name="Normal 23 2 3" xfId="868" xr:uid="{00000000-0005-0000-0000-0000ED020000}"/>
    <cellStyle name="Normal 23 3" xfId="869" xr:uid="{00000000-0005-0000-0000-0000EE020000}"/>
    <cellStyle name="Normal 23 3 2" xfId="870" xr:uid="{00000000-0005-0000-0000-0000EF020000}"/>
    <cellStyle name="Normal 23 4" xfId="871" xr:uid="{00000000-0005-0000-0000-0000F0020000}"/>
    <cellStyle name="Normal 24" xfId="872" xr:uid="{00000000-0005-0000-0000-0000F1020000}"/>
    <cellStyle name="Normal 24 2" xfId="873" xr:uid="{00000000-0005-0000-0000-0000F2020000}"/>
    <cellStyle name="Normal 24 2 2" xfId="874" xr:uid="{00000000-0005-0000-0000-0000F3020000}"/>
    <cellStyle name="Normal 24 2 2 2" xfId="875" xr:uid="{00000000-0005-0000-0000-0000F4020000}"/>
    <cellStyle name="Normal 24 2 3" xfId="876" xr:uid="{00000000-0005-0000-0000-0000F5020000}"/>
    <cellStyle name="Normal 24 3" xfId="877" xr:uid="{00000000-0005-0000-0000-0000F6020000}"/>
    <cellStyle name="Normal 24 3 2" xfId="878" xr:uid="{00000000-0005-0000-0000-0000F7020000}"/>
    <cellStyle name="Normal 24 4" xfId="879" xr:uid="{00000000-0005-0000-0000-0000F8020000}"/>
    <cellStyle name="Normal 25" xfId="880" xr:uid="{00000000-0005-0000-0000-0000F9020000}"/>
    <cellStyle name="Normal 25 2" xfId="881" xr:uid="{00000000-0005-0000-0000-0000FA020000}"/>
    <cellStyle name="Normal 25 2 2" xfId="882" xr:uid="{00000000-0005-0000-0000-0000FB020000}"/>
    <cellStyle name="Normal 25 2 2 2" xfId="883" xr:uid="{00000000-0005-0000-0000-0000FC020000}"/>
    <cellStyle name="Normal 25 2 3" xfId="884" xr:uid="{00000000-0005-0000-0000-0000FD020000}"/>
    <cellStyle name="Normal 25 3" xfId="885" xr:uid="{00000000-0005-0000-0000-0000FE020000}"/>
    <cellStyle name="Normal 25 3 2" xfId="886" xr:uid="{00000000-0005-0000-0000-0000FF020000}"/>
    <cellStyle name="Normal 25 4" xfId="887" xr:uid="{00000000-0005-0000-0000-000000030000}"/>
    <cellStyle name="Normal 26" xfId="888" xr:uid="{00000000-0005-0000-0000-000001030000}"/>
    <cellStyle name="Normal 26 2" xfId="889" xr:uid="{00000000-0005-0000-0000-000002030000}"/>
    <cellStyle name="Normal 26 2 2" xfId="890" xr:uid="{00000000-0005-0000-0000-000003030000}"/>
    <cellStyle name="Normal 26 2 2 2" xfId="891" xr:uid="{00000000-0005-0000-0000-000004030000}"/>
    <cellStyle name="Normal 26 2 3" xfId="892" xr:uid="{00000000-0005-0000-0000-000005030000}"/>
    <cellStyle name="Normal 26 3" xfId="893" xr:uid="{00000000-0005-0000-0000-000006030000}"/>
    <cellStyle name="Normal 26 3 2" xfId="894" xr:uid="{00000000-0005-0000-0000-000007030000}"/>
    <cellStyle name="Normal 26 4" xfId="895" xr:uid="{00000000-0005-0000-0000-000008030000}"/>
    <cellStyle name="Normal 27" xfId="896" xr:uid="{00000000-0005-0000-0000-000009030000}"/>
    <cellStyle name="Normal 27 2" xfId="897" xr:uid="{00000000-0005-0000-0000-00000A030000}"/>
    <cellStyle name="Normal 27 2 2" xfId="898" xr:uid="{00000000-0005-0000-0000-00000B030000}"/>
    <cellStyle name="Normal 27 3" xfId="899" xr:uid="{00000000-0005-0000-0000-00000C030000}"/>
    <cellStyle name="Normal 28" xfId="900" xr:uid="{00000000-0005-0000-0000-00000D030000}"/>
    <cellStyle name="Normal 28 2" xfId="901" xr:uid="{00000000-0005-0000-0000-00000E030000}"/>
    <cellStyle name="Normal 28 2 2" xfId="902" xr:uid="{00000000-0005-0000-0000-00000F030000}"/>
    <cellStyle name="Normal 28 3" xfId="903" xr:uid="{00000000-0005-0000-0000-000010030000}"/>
    <cellStyle name="Normal 28 4" xfId="904" xr:uid="{00000000-0005-0000-0000-000011030000}"/>
    <cellStyle name="Normal 29" xfId="905" xr:uid="{00000000-0005-0000-0000-000012030000}"/>
    <cellStyle name="Normal 29 2" xfId="906" xr:uid="{00000000-0005-0000-0000-000013030000}"/>
    <cellStyle name="Normal 29 2 2" xfId="907" xr:uid="{00000000-0005-0000-0000-000014030000}"/>
    <cellStyle name="Normal 29 2 2 2" xfId="908" xr:uid="{00000000-0005-0000-0000-000015030000}"/>
    <cellStyle name="Normal 29 2 3" xfId="909" xr:uid="{00000000-0005-0000-0000-000016030000}"/>
    <cellStyle name="Normal 29 3" xfId="910" xr:uid="{00000000-0005-0000-0000-000017030000}"/>
    <cellStyle name="Normal 29 3 2" xfId="911" xr:uid="{00000000-0005-0000-0000-000018030000}"/>
    <cellStyle name="Normal 29 4" xfId="912" xr:uid="{00000000-0005-0000-0000-000019030000}"/>
    <cellStyle name="Normal 3" xfId="13" xr:uid="{00000000-0005-0000-0000-000039000000}"/>
    <cellStyle name="Normal 3 10" xfId="914" xr:uid="{00000000-0005-0000-0000-00001B030000}"/>
    <cellStyle name="Normal 3 11" xfId="915" xr:uid="{00000000-0005-0000-0000-00001C030000}"/>
    <cellStyle name="Normal 3 12" xfId="916" xr:uid="{00000000-0005-0000-0000-00001D030000}"/>
    <cellStyle name="Normal 3 13" xfId="917" xr:uid="{00000000-0005-0000-0000-00001E030000}"/>
    <cellStyle name="Normal 3 13 2" xfId="918" xr:uid="{00000000-0005-0000-0000-00001F030000}"/>
    <cellStyle name="Normal 3 14" xfId="919" xr:uid="{00000000-0005-0000-0000-000020030000}"/>
    <cellStyle name="Normal 3 15" xfId="913" xr:uid="{00000000-0005-0000-0000-00001A030000}"/>
    <cellStyle name="Normal 3 2" xfId="104" xr:uid="{00000000-0005-0000-0000-000094000000}"/>
    <cellStyle name="Normal 3 2 2" xfId="921" xr:uid="{00000000-0005-0000-0000-000022030000}"/>
    <cellStyle name="Normal 3 2 2 2" xfId="922" xr:uid="{00000000-0005-0000-0000-000023030000}"/>
    <cellStyle name="Normal 3 2 2 3" xfId="923" xr:uid="{00000000-0005-0000-0000-000024030000}"/>
    <cellStyle name="Normal 3 2 2 4" xfId="924" xr:uid="{00000000-0005-0000-0000-000025030000}"/>
    <cellStyle name="Normal 3 2 3" xfId="925" xr:uid="{00000000-0005-0000-0000-000026030000}"/>
    <cellStyle name="Normal 3 2 4" xfId="926" xr:uid="{00000000-0005-0000-0000-000027030000}"/>
    <cellStyle name="Normal 3 2 5" xfId="927" xr:uid="{00000000-0005-0000-0000-000028030000}"/>
    <cellStyle name="Normal 3 2 6" xfId="920" xr:uid="{00000000-0005-0000-0000-000021030000}"/>
    <cellStyle name="Normal 3 3" xfId="105" xr:uid="{00000000-0005-0000-0000-000095000000}"/>
    <cellStyle name="Normal 3 3 2" xfId="928" xr:uid="{00000000-0005-0000-0000-000029030000}"/>
    <cellStyle name="Normal 3 4" xfId="106" xr:uid="{00000000-0005-0000-0000-000096000000}"/>
    <cellStyle name="Normal 3 4 2" xfId="929" xr:uid="{00000000-0005-0000-0000-00002A030000}"/>
    <cellStyle name="Normal 3 5" xfId="107" xr:uid="{00000000-0005-0000-0000-000097000000}"/>
    <cellStyle name="Normal 3 5 2" xfId="930" xr:uid="{00000000-0005-0000-0000-00002B030000}"/>
    <cellStyle name="Normal 3 6" xfId="108" xr:uid="{00000000-0005-0000-0000-000098000000}"/>
    <cellStyle name="Normal 3 6 2" xfId="931" xr:uid="{00000000-0005-0000-0000-00002C030000}"/>
    <cellStyle name="Normal 3 7" xfId="109" xr:uid="{00000000-0005-0000-0000-000099000000}"/>
    <cellStyle name="Normal 3 7 2" xfId="932" xr:uid="{00000000-0005-0000-0000-00002D030000}"/>
    <cellStyle name="Normal 3 8" xfId="110" xr:uid="{00000000-0005-0000-0000-00009A000000}"/>
    <cellStyle name="Normal 3 8 2" xfId="933" xr:uid="{00000000-0005-0000-0000-00002E030000}"/>
    <cellStyle name="Normal 3 9" xfId="934" xr:uid="{00000000-0005-0000-0000-00002F030000}"/>
    <cellStyle name="Normal 3 9 2" xfId="935" xr:uid="{00000000-0005-0000-0000-000030030000}"/>
    <cellStyle name="Normal 3 9 2 2" xfId="936" xr:uid="{00000000-0005-0000-0000-000031030000}"/>
    <cellStyle name="Normal 3 9 3" xfId="937" xr:uid="{00000000-0005-0000-0000-000032030000}"/>
    <cellStyle name="Normal 30" xfId="938" xr:uid="{00000000-0005-0000-0000-000033030000}"/>
    <cellStyle name="Normal 30 2" xfId="939" xr:uid="{00000000-0005-0000-0000-000034030000}"/>
    <cellStyle name="Normal 30 2 2" xfId="940" xr:uid="{00000000-0005-0000-0000-000035030000}"/>
    <cellStyle name="Normal 30 3" xfId="941" xr:uid="{00000000-0005-0000-0000-000036030000}"/>
    <cellStyle name="Normal 31" xfId="942" xr:uid="{00000000-0005-0000-0000-000037030000}"/>
    <cellStyle name="Normal 31 2" xfId="943" xr:uid="{00000000-0005-0000-0000-000038030000}"/>
    <cellStyle name="Normal 31 2 2" xfId="944" xr:uid="{00000000-0005-0000-0000-000039030000}"/>
    <cellStyle name="Normal 31 3" xfId="945" xr:uid="{00000000-0005-0000-0000-00003A030000}"/>
    <cellStyle name="Normal 32" xfId="946" xr:uid="{00000000-0005-0000-0000-00003B030000}"/>
    <cellStyle name="Normal 32 2" xfId="947" xr:uid="{00000000-0005-0000-0000-00003C030000}"/>
    <cellStyle name="Normal 32 2 2" xfId="948" xr:uid="{00000000-0005-0000-0000-00003D030000}"/>
    <cellStyle name="Normal 32 3" xfId="949" xr:uid="{00000000-0005-0000-0000-00003E030000}"/>
    <cellStyle name="Normal 33" xfId="950" xr:uid="{00000000-0005-0000-0000-00003F030000}"/>
    <cellStyle name="Normal 33 2" xfId="951" xr:uid="{00000000-0005-0000-0000-000040030000}"/>
    <cellStyle name="Normal 33 2 2" xfId="952" xr:uid="{00000000-0005-0000-0000-000041030000}"/>
    <cellStyle name="Normal 33 3" xfId="953" xr:uid="{00000000-0005-0000-0000-000042030000}"/>
    <cellStyle name="Normal 34" xfId="954" xr:uid="{00000000-0005-0000-0000-000043030000}"/>
    <cellStyle name="Normal 34 2" xfId="955" xr:uid="{00000000-0005-0000-0000-000044030000}"/>
    <cellStyle name="Normal 34 2 2" xfId="956" xr:uid="{00000000-0005-0000-0000-000045030000}"/>
    <cellStyle name="Normal 34 3" xfId="957" xr:uid="{00000000-0005-0000-0000-000046030000}"/>
    <cellStyle name="Normal 35" xfId="958" xr:uid="{00000000-0005-0000-0000-000047030000}"/>
    <cellStyle name="Normal 36" xfId="959" xr:uid="{00000000-0005-0000-0000-000048030000}"/>
    <cellStyle name="Normal 37" xfId="123" xr:uid="{00000000-0005-0000-0000-000049030000}"/>
    <cellStyle name="Normal 4" xfId="111" xr:uid="{00000000-0005-0000-0000-00009B000000}"/>
    <cellStyle name="Normal 4 2" xfId="112" xr:uid="{00000000-0005-0000-0000-00009C000000}"/>
    <cellStyle name="Normal 4 3" xfId="961" xr:uid="{00000000-0005-0000-0000-00004C030000}"/>
    <cellStyle name="Normal 4 4" xfId="962" xr:uid="{00000000-0005-0000-0000-00004D030000}"/>
    <cellStyle name="Normal 4 5" xfId="960" xr:uid="{00000000-0005-0000-0000-00004A030000}"/>
    <cellStyle name="Normal 5" xfId="963" xr:uid="{00000000-0005-0000-0000-00004E030000}"/>
    <cellStyle name="Normal 6" xfId="964" xr:uid="{00000000-0005-0000-0000-00004F030000}"/>
    <cellStyle name="Normal 6 2" xfId="965" xr:uid="{00000000-0005-0000-0000-000050030000}"/>
    <cellStyle name="Normal 6 2 2" xfId="966" xr:uid="{00000000-0005-0000-0000-000051030000}"/>
    <cellStyle name="Normal 6 2 2 2" xfId="967" xr:uid="{00000000-0005-0000-0000-000052030000}"/>
    <cellStyle name="Normal 6 2 3" xfId="968" xr:uid="{00000000-0005-0000-0000-000053030000}"/>
    <cellStyle name="Normal 6 2 4" xfId="1153" xr:uid="{FCCF0FF8-BB76-479A-81FB-55F080198C83}"/>
    <cellStyle name="Normal 6 3" xfId="969" xr:uid="{00000000-0005-0000-0000-000054030000}"/>
    <cellStyle name="Normal 6 3 2" xfId="970" xr:uid="{00000000-0005-0000-0000-000055030000}"/>
    <cellStyle name="Normal 6 4" xfId="971" xr:uid="{00000000-0005-0000-0000-000056030000}"/>
    <cellStyle name="Normal 7" xfId="972" xr:uid="{00000000-0005-0000-0000-000057030000}"/>
    <cellStyle name="Normal 7 2" xfId="973" xr:uid="{00000000-0005-0000-0000-000058030000}"/>
    <cellStyle name="Normal 7 2 2" xfId="974" xr:uid="{00000000-0005-0000-0000-000059030000}"/>
    <cellStyle name="Normal 7 2 2 2" xfId="975" xr:uid="{00000000-0005-0000-0000-00005A030000}"/>
    <cellStyle name="Normal 7 2 3" xfId="976" xr:uid="{00000000-0005-0000-0000-00005B030000}"/>
    <cellStyle name="Normal 7 3" xfId="977" xr:uid="{00000000-0005-0000-0000-00005C030000}"/>
    <cellStyle name="Normal 7 3 2" xfId="978" xr:uid="{00000000-0005-0000-0000-00005D030000}"/>
    <cellStyle name="Normal 7 4" xfId="979" xr:uid="{00000000-0005-0000-0000-00005E030000}"/>
    <cellStyle name="Normal 74" xfId="980" xr:uid="{00000000-0005-0000-0000-00005F030000}"/>
    <cellStyle name="Normal 8" xfId="981" xr:uid="{00000000-0005-0000-0000-000060030000}"/>
    <cellStyle name="Normal 8 2" xfId="982" xr:uid="{00000000-0005-0000-0000-000061030000}"/>
    <cellStyle name="Normal 8 3" xfId="983" xr:uid="{00000000-0005-0000-0000-000062030000}"/>
    <cellStyle name="Normal 8 4" xfId="984" xr:uid="{00000000-0005-0000-0000-000063030000}"/>
    <cellStyle name="Normal 9" xfId="985" xr:uid="{00000000-0005-0000-0000-000064030000}"/>
    <cellStyle name="Normal 9 2" xfId="986" xr:uid="{00000000-0005-0000-0000-000065030000}"/>
    <cellStyle name="Normal 9 3" xfId="987" xr:uid="{00000000-0005-0000-0000-000066030000}"/>
    <cellStyle name="Normal 9 4" xfId="988" xr:uid="{00000000-0005-0000-0000-000067030000}"/>
    <cellStyle name="Normalny_Arkusz7" xfId="989" xr:uid="{00000000-0005-0000-0000-000068030000}"/>
    <cellStyle name="Note 2" xfId="113" xr:uid="{00000000-0005-0000-0000-00009D000000}"/>
    <cellStyle name="oft Excel]_x000d__x000a_Comment=The open=/f lines load custom functions into the Paste Function list._x000d__x000a_Maximized=2_x000d__x000a_Basics=1_x000d__x000a_A" xfId="990" xr:uid="{00000000-0005-0000-0000-000069030000}"/>
    <cellStyle name="oft Excel]_x000d__x000a_Comment=The open=/f lines load custom functions into the Paste Function list._x000d__x000a_Maximized=3_x000d__x000a_Basics=1_x000d__x000a_A" xfId="991" xr:uid="{00000000-0005-0000-0000-00006A030000}"/>
    <cellStyle name="Output 2" xfId="114" xr:uid="{00000000-0005-0000-0000-00009E000000}"/>
    <cellStyle name="Output Amounts" xfId="992" xr:uid="{00000000-0005-0000-0000-00006B030000}"/>
    <cellStyle name="Output Column Headings" xfId="993" xr:uid="{00000000-0005-0000-0000-00006C030000}"/>
    <cellStyle name="Output Line Items" xfId="994" xr:uid="{00000000-0005-0000-0000-00006D030000}"/>
    <cellStyle name="Output Report Heading" xfId="995" xr:uid="{00000000-0005-0000-0000-00006E030000}"/>
    <cellStyle name="Output Report Title" xfId="996" xr:uid="{00000000-0005-0000-0000-00006F030000}"/>
    <cellStyle name="Percent" xfId="2" builtinId="5"/>
    <cellStyle name="Percent (0)" xfId="997" xr:uid="{00000000-0005-0000-0000-000070030000}"/>
    <cellStyle name="Percent [0]" xfId="998" xr:uid="{00000000-0005-0000-0000-000071030000}"/>
    <cellStyle name="Percent [00]" xfId="999" xr:uid="{00000000-0005-0000-0000-000072030000}"/>
    <cellStyle name="Percent [1]" xfId="1000" xr:uid="{00000000-0005-0000-0000-000073030000}"/>
    <cellStyle name="Percent [2]" xfId="1001" xr:uid="{00000000-0005-0000-0000-000074030000}"/>
    <cellStyle name="Percent 10" xfId="1002" xr:uid="{00000000-0005-0000-0000-000075030000}"/>
    <cellStyle name="Percent 10 2" xfId="1003" xr:uid="{00000000-0005-0000-0000-000076030000}"/>
    <cellStyle name="Percent 10 2 2" xfId="1004" xr:uid="{00000000-0005-0000-0000-000077030000}"/>
    <cellStyle name="Percent 10 3" xfId="1005" xr:uid="{00000000-0005-0000-0000-000078030000}"/>
    <cellStyle name="Percent 11" xfId="1006" xr:uid="{00000000-0005-0000-0000-000079030000}"/>
    <cellStyle name="Percent 12" xfId="1007" xr:uid="{00000000-0005-0000-0000-00007A030000}"/>
    <cellStyle name="Percent 13" xfId="1008" xr:uid="{00000000-0005-0000-0000-00007B030000}"/>
    <cellStyle name="Percent 14" xfId="125" xr:uid="{00000000-0005-0000-0000-00007C030000}"/>
    <cellStyle name="Percent 2" xfId="7" xr:uid="{00000000-0005-0000-0000-000033000000}"/>
    <cellStyle name="Percent 2 10" xfId="1009" xr:uid="{00000000-0005-0000-0000-00007E030000}"/>
    <cellStyle name="Percent 2 11" xfId="1010" xr:uid="{00000000-0005-0000-0000-00007F030000}"/>
    <cellStyle name="Percent 2 11 2" xfId="1011" xr:uid="{00000000-0005-0000-0000-000080030000}"/>
    <cellStyle name="Percent 2 12" xfId="1012" xr:uid="{00000000-0005-0000-0000-000081030000}"/>
    <cellStyle name="Percent 2 2" xfId="115" xr:uid="{00000000-0005-0000-0000-00009F000000}"/>
    <cellStyle name="Percent 2 2 2" xfId="1014" xr:uid="{00000000-0005-0000-0000-000083030000}"/>
    <cellStyle name="Percent 2 2 3" xfId="1015" xr:uid="{00000000-0005-0000-0000-000084030000}"/>
    <cellStyle name="Percent 2 2 3 2" xfId="1016" xr:uid="{00000000-0005-0000-0000-000085030000}"/>
    <cellStyle name="Percent 2 2 4" xfId="1017" xr:uid="{00000000-0005-0000-0000-000086030000}"/>
    <cellStyle name="Percent 2 2 5" xfId="1018" xr:uid="{00000000-0005-0000-0000-000087030000}"/>
    <cellStyle name="Percent 2 2 6" xfId="1019" xr:uid="{00000000-0005-0000-0000-000088030000}"/>
    <cellStyle name="Percent 2 2 7" xfId="1013" xr:uid="{00000000-0005-0000-0000-000082030000}"/>
    <cellStyle name="Percent 2 3" xfId="1020" xr:uid="{00000000-0005-0000-0000-000089030000}"/>
    <cellStyle name="Percent 2 3 2" xfId="1021" xr:uid="{00000000-0005-0000-0000-00008A030000}"/>
    <cellStyle name="Percent 2 3 3" xfId="1022" xr:uid="{00000000-0005-0000-0000-00008B030000}"/>
    <cellStyle name="Percent 2 3 3 2" xfId="1023" xr:uid="{00000000-0005-0000-0000-00008C030000}"/>
    <cellStyle name="Percent 2 3 4" xfId="1024" xr:uid="{00000000-0005-0000-0000-00008D030000}"/>
    <cellStyle name="Percent 2 4" xfId="1025" xr:uid="{00000000-0005-0000-0000-00008E030000}"/>
    <cellStyle name="Percent 2 5" xfId="1026" xr:uid="{00000000-0005-0000-0000-00008F030000}"/>
    <cellStyle name="Percent 2 6" xfId="1027" xr:uid="{00000000-0005-0000-0000-000090030000}"/>
    <cellStyle name="Percent 2 7" xfId="1028" xr:uid="{00000000-0005-0000-0000-000091030000}"/>
    <cellStyle name="Percent 2 8" xfId="1029" xr:uid="{00000000-0005-0000-0000-000092030000}"/>
    <cellStyle name="Percent 2 9" xfId="1030" xr:uid="{00000000-0005-0000-0000-000093030000}"/>
    <cellStyle name="Percent 3" xfId="116" xr:uid="{00000000-0005-0000-0000-0000A0000000}"/>
    <cellStyle name="Percent 3 2" xfId="1032" xr:uid="{00000000-0005-0000-0000-000095030000}"/>
    <cellStyle name="Percent 4" xfId="1033" xr:uid="{00000000-0005-0000-0000-000096030000}"/>
    <cellStyle name="Percent 5" xfId="1034" xr:uid="{00000000-0005-0000-0000-000097030000}"/>
    <cellStyle name="Percent 5 2" xfId="1035" xr:uid="{00000000-0005-0000-0000-000098030000}"/>
    <cellStyle name="Percent 6" xfId="1036" xr:uid="{00000000-0005-0000-0000-000099030000}"/>
    <cellStyle name="Percent 6 2" xfId="1037" xr:uid="{00000000-0005-0000-0000-00009A030000}"/>
    <cellStyle name="Percent 7" xfId="1038" xr:uid="{00000000-0005-0000-0000-00009B030000}"/>
    <cellStyle name="Percent 7 2" xfId="1039" xr:uid="{00000000-0005-0000-0000-00009C030000}"/>
    <cellStyle name="Percent 8" xfId="1040" xr:uid="{00000000-0005-0000-0000-00009D030000}"/>
    <cellStyle name="Percent 8 2" xfId="1041" xr:uid="{00000000-0005-0000-0000-00009E030000}"/>
    <cellStyle name="Percent 8 3" xfId="1042" xr:uid="{00000000-0005-0000-0000-00009F030000}"/>
    <cellStyle name="Percent 8 3 2" xfId="1043" xr:uid="{00000000-0005-0000-0000-0000A0030000}"/>
    <cellStyle name="Percent 8 4" xfId="1044" xr:uid="{00000000-0005-0000-0000-0000A1030000}"/>
    <cellStyle name="Percent 9" xfId="1045" xr:uid="{00000000-0005-0000-0000-0000A2030000}"/>
    <cellStyle name="PrePop Currency (0)" xfId="1046" xr:uid="{00000000-0005-0000-0000-0000A3030000}"/>
    <cellStyle name="PrePop Currency (2)" xfId="1047" xr:uid="{00000000-0005-0000-0000-0000A4030000}"/>
    <cellStyle name="PrePop Units (0)" xfId="1048" xr:uid="{00000000-0005-0000-0000-0000A5030000}"/>
    <cellStyle name="PrePop Units (1)" xfId="1049" xr:uid="{00000000-0005-0000-0000-0000A6030000}"/>
    <cellStyle name="PrePop Units (2)" xfId="1050" xr:uid="{00000000-0005-0000-0000-0000A7030000}"/>
    <cellStyle name="PSChar" xfId="1051" xr:uid="{00000000-0005-0000-0000-0000A8030000}"/>
    <cellStyle name="PSDate" xfId="1052" xr:uid="{00000000-0005-0000-0000-0000A9030000}"/>
    <cellStyle name="PSDec" xfId="1053" xr:uid="{00000000-0005-0000-0000-0000AA030000}"/>
    <cellStyle name="PSHeading" xfId="1054" xr:uid="{00000000-0005-0000-0000-0000AB030000}"/>
    <cellStyle name="PSInt" xfId="1055" xr:uid="{00000000-0005-0000-0000-0000AC030000}"/>
    <cellStyle name="PSSpacer" xfId="1056" xr:uid="{00000000-0005-0000-0000-0000AD030000}"/>
    <cellStyle name="ReportFinancials" xfId="1057" xr:uid="{00000000-0005-0000-0000-0000AE030000}"/>
    <cellStyle name="s]_x000d__x000a_spooler=yes_x000d__x000a_load=_x000d__x000a_Beep=yes_x000d__x000a_NullPort=None_x000d__x000a_BorderWidth=3_x000d__x000a_CursorBlinkRate=1200_x000d__x000a_DoubleClickSpeed=452_x000d__x000a_Programs=co" xfId="1058" xr:uid="{00000000-0005-0000-0000-0000AF030000}"/>
    <cellStyle name="sionable premium" xfId="117" xr:uid="{00000000-0005-0000-0000-0000A1000000}"/>
    <cellStyle name="Standard_Anpassen der Amortisation" xfId="1059" xr:uid="{00000000-0005-0000-0000-0000B0030000}"/>
    <cellStyle name="Style 1" xfId="1060" xr:uid="{00000000-0005-0000-0000-0000B1030000}"/>
    <cellStyle name="Style 1 2" xfId="14" xr:uid="{00000000-0005-0000-0000-00003A000000}"/>
    <cellStyle name="Style 1 3" xfId="1061" xr:uid="{00000000-0005-0000-0000-0000B3030000}"/>
    <cellStyle name="Style 1 4" xfId="1062" xr:uid="{00000000-0005-0000-0000-0000B4030000}"/>
    <cellStyle name="Sub routine" xfId="1063" xr:uid="{00000000-0005-0000-0000-0000B5030000}"/>
    <cellStyle name="Successful" xfId="1064" xr:uid="{00000000-0005-0000-0000-0000B6030000}"/>
    <cellStyle name="Table_header" xfId="1065" xr:uid="{00000000-0005-0000-0000-0000B7030000}"/>
    <cellStyle name="Text Indent A" xfId="1066" xr:uid="{00000000-0005-0000-0000-0000B8030000}"/>
    <cellStyle name="Text Indent B" xfId="1067" xr:uid="{00000000-0005-0000-0000-0000B9030000}"/>
    <cellStyle name="Text Indent C" xfId="1068" xr:uid="{00000000-0005-0000-0000-0000BA030000}"/>
    <cellStyle name="þ_x001d_ð·_x000c_æþ'_x000d_ßþU_x0001_Ø_x0005_ü_x0014__x0007__x0001__x0001_" xfId="1069" xr:uid="{00000000-0005-0000-0000-0000BB030000}"/>
    <cellStyle name="Title 2" xfId="118" xr:uid="{00000000-0005-0000-0000-0000A2000000}"/>
    <cellStyle name="Total 2" xfId="119" xr:uid="{00000000-0005-0000-0000-0000A3000000}"/>
    <cellStyle name="unsent" xfId="1070" xr:uid="{00000000-0005-0000-0000-0000BC030000}"/>
    <cellStyle name="Update" xfId="1071" xr:uid="{00000000-0005-0000-0000-0000BD030000}"/>
    <cellStyle name="Upload" xfId="1072" xr:uid="{00000000-0005-0000-0000-0000BE030000}"/>
    <cellStyle name="Währung [0]_Compiling Utility Macros" xfId="1073" xr:uid="{00000000-0005-0000-0000-0000BF030000}"/>
    <cellStyle name="Währung_Compiling Utility Macros" xfId="1074" xr:uid="{00000000-0005-0000-0000-0000C0030000}"/>
    <cellStyle name="Warning Text 2" xfId="120" xr:uid="{00000000-0005-0000-0000-0000A4000000}"/>
    <cellStyle name="xuan" xfId="1075" xr:uid="{00000000-0005-0000-0000-0000C1030000}"/>
    <cellStyle name=" [0.00]_ Att. 1- Cover" xfId="1076" xr:uid="{00000000-0005-0000-0000-0000C2030000}"/>
    <cellStyle name="_ Att. 1- Cover" xfId="1077" xr:uid="{00000000-0005-0000-0000-0000C3030000}"/>
    <cellStyle name="?_ Att. 1- Cover" xfId="1078" xr:uid="{00000000-0005-0000-0000-0000C4030000}"/>
    <cellStyle name="똿뗦먛귟 [0.00]_PRODUCT DETAIL Q1" xfId="1079" xr:uid="{00000000-0005-0000-0000-0000C5030000}"/>
    <cellStyle name="똿뗦먛귟_PRODUCT DETAIL Q1" xfId="1080" xr:uid="{00000000-0005-0000-0000-0000C6030000}"/>
    <cellStyle name="믅됞 [0.00]_PRODUCT DETAIL Q1" xfId="1081" xr:uid="{00000000-0005-0000-0000-0000C7030000}"/>
    <cellStyle name="믅됞_PRODUCT DETAIL Q1" xfId="1082" xr:uid="{00000000-0005-0000-0000-0000C8030000}"/>
    <cellStyle name="백분율_95" xfId="1083" xr:uid="{00000000-0005-0000-0000-0000C9030000}"/>
    <cellStyle name="뷭?_BOOKSHIP" xfId="1084" xr:uid="{00000000-0005-0000-0000-0000CA030000}"/>
    <cellStyle name="콤마 [0]_1202" xfId="1085" xr:uid="{00000000-0005-0000-0000-0000CB030000}"/>
    <cellStyle name="콤마_1202" xfId="1086" xr:uid="{00000000-0005-0000-0000-0000CC030000}"/>
    <cellStyle name="통화 [0]_1202" xfId="1087" xr:uid="{00000000-0005-0000-0000-0000CD030000}"/>
    <cellStyle name="통화_1202" xfId="1088" xr:uid="{00000000-0005-0000-0000-0000CE030000}"/>
    <cellStyle name="표준_(정보부문)월별인원계획" xfId="1089" xr:uid="{00000000-0005-0000-0000-0000CF030000}"/>
    <cellStyle name="一般_00Q3902REV.1" xfId="1090" xr:uid="{00000000-0005-0000-0000-0000D0030000}"/>
    <cellStyle name="千分位[0]_00Q3902REV.1" xfId="1091" xr:uid="{00000000-0005-0000-0000-0000D1030000}"/>
    <cellStyle name="千分位_00Q3902REV.1" xfId="1092" xr:uid="{00000000-0005-0000-0000-0000D2030000}"/>
    <cellStyle name="好" xfId="1093" xr:uid="{00000000-0005-0000-0000-0000D3030000}"/>
    <cellStyle name="差" xfId="1094" xr:uid="{00000000-0005-0000-0000-0000D4030000}"/>
    <cellStyle name="强调文字颜色 1" xfId="1095" xr:uid="{00000000-0005-0000-0000-0000D5030000}"/>
    <cellStyle name="强调文字颜色 2" xfId="1096" xr:uid="{00000000-0005-0000-0000-0000D6030000}"/>
    <cellStyle name="强调文字颜色 3" xfId="1097" xr:uid="{00000000-0005-0000-0000-0000D7030000}"/>
    <cellStyle name="强调文字颜色 4" xfId="1098" xr:uid="{00000000-0005-0000-0000-0000D8030000}"/>
    <cellStyle name="强调文字颜色 5" xfId="1099" xr:uid="{00000000-0005-0000-0000-0000D9030000}"/>
    <cellStyle name="强调文字颜色 6" xfId="1100" xr:uid="{00000000-0005-0000-0000-0000DA030000}"/>
    <cellStyle name="标题" xfId="1101" xr:uid="{00000000-0005-0000-0000-0000DB030000}"/>
    <cellStyle name="标题 1" xfId="1102" xr:uid="{00000000-0005-0000-0000-0000DC030000}"/>
    <cellStyle name="标题 2" xfId="1103" xr:uid="{00000000-0005-0000-0000-0000DD030000}"/>
    <cellStyle name="标题 3" xfId="1104" xr:uid="{00000000-0005-0000-0000-0000DE030000}"/>
    <cellStyle name="标题 4" xfId="1105" xr:uid="{00000000-0005-0000-0000-0000DF030000}"/>
    <cellStyle name="桁区切り [0.00]_7月5日提出（HZM）" xfId="1106" xr:uid="{00000000-0005-0000-0000-0000E0030000}"/>
    <cellStyle name="桁区切り_08-00 NET Summary" xfId="1107" xr:uid="{00000000-0005-0000-0000-0000E1030000}"/>
    <cellStyle name="检查单元格" xfId="1108" xr:uid="{00000000-0005-0000-0000-0000E2030000}"/>
    <cellStyle name="標準_(A1)BOQ " xfId="1109" xr:uid="{00000000-0005-0000-0000-0000E3030000}"/>
    <cellStyle name="汇总" xfId="1110" xr:uid="{00000000-0005-0000-0000-0000E4030000}"/>
    <cellStyle name="汇总 2" xfId="1111" xr:uid="{00000000-0005-0000-0000-0000E5030000}"/>
    <cellStyle name="汇总 3" xfId="1112" xr:uid="{00000000-0005-0000-0000-0000E6030000}"/>
    <cellStyle name="注释" xfId="1113" xr:uid="{00000000-0005-0000-0000-0000E7030000}"/>
    <cellStyle name="注释 2" xfId="1114" xr:uid="{00000000-0005-0000-0000-0000E8030000}"/>
    <cellStyle name="注释 3" xfId="1115" xr:uid="{00000000-0005-0000-0000-0000E9030000}"/>
    <cellStyle name="解释性文本" xfId="1116" xr:uid="{00000000-0005-0000-0000-0000EA030000}"/>
    <cellStyle name="警告文本" xfId="1117" xr:uid="{00000000-0005-0000-0000-0000EB030000}"/>
    <cellStyle name="计算" xfId="1118" xr:uid="{00000000-0005-0000-0000-0000EC030000}"/>
    <cellStyle name="计算 2" xfId="1119" xr:uid="{00000000-0005-0000-0000-0000ED030000}"/>
    <cellStyle name="计算 3" xfId="1120" xr:uid="{00000000-0005-0000-0000-0000EE030000}"/>
    <cellStyle name="貨幣 [0]_00Q3902REV.1" xfId="1121" xr:uid="{00000000-0005-0000-0000-0000EF030000}"/>
    <cellStyle name="貨幣[0]_BRE" xfId="1122" xr:uid="{00000000-0005-0000-0000-0000F0030000}"/>
    <cellStyle name="貨幣_00Q3902REV.1" xfId="1123" xr:uid="{00000000-0005-0000-0000-0000F1030000}"/>
    <cellStyle name="输入" xfId="1124" xr:uid="{00000000-0005-0000-0000-0000F2030000}"/>
    <cellStyle name="输入 2" xfId="1125" xr:uid="{00000000-0005-0000-0000-0000F3030000}"/>
    <cellStyle name="输入 3" xfId="1126" xr:uid="{00000000-0005-0000-0000-0000F4030000}"/>
    <cellStyle name="输出" xfId="1127" xr:uid="{00000000-0005-0000-0000-0000F5030000}"/>
    <cellStyle name="输出 2" xfId="1128" xr:uid="{00000000-0005-0000-0000-0000F6030000}"/>
    <cellStyle name="输出 3" xfId="1129" xr:uid="{00000000-0005-0000-0000-0000F7030000}"/>
    <cellStyle name="适中" xfId="1130" xr:uid="{00000000-0005-0000-0000-0000F8030000}"/>
    <cellStyle name="链接单元格" xfId="1131" xr:uid="{00000000-0005-0000-0000-0000F9030000}"/>
    <cellStyle name="非表示" xfId="1132" xr:uid="{00000000-0005-0000-0000-0000FA030000}"/>
  </cellStyles>
  <dxfs count="0"/>
  <tableStyles count="0" defaultTableStyle="TableStyleMedium2" defaultPivotStyle="PivotStyleLight16"/>
  <colors>
    <mruColors>
      <color rgb="FF3366CC"/>
      <color rgb="FF336699"/>
      <color rgb="FF0066FF"/>
      <color rgb="FF3399FF"/>
      <color rgb="FF3366FF"/>
      <color rgb="FF006699"/>
      <color rgb="FF0066CC"/>
      <color rgb="FF003366"/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yshree" id="{B42EA135-AA26-4071-B019-5E8C056157A3}" userId="Jayshre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view="pageBreakPreview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45.28515625" style="8" customWidth="1"/>
    <col min="2" max="2" width="12.28515625" customWidth="1"/>
    <col min="3" max="3" width="11.5703125" customWidth="1"/>
    <col min="4" max="4" width="13.7109375" customWidth="1"/>
    <col min="5" max="5" width="12.28515625" customWidth="1"/>
    <col min="6" max="6" width="11.7109375" customWidth="1"/>
    <col min="7" max="7" width="10.7109375" customWidth="1"/>
    <col min="8" max="8" width="11.5703125" customWidth="1"/>
    <col min="9" max="9" width="11.42578125" customWidth="1"/>
    <col min="10" max="10" width="12.140625" customWidth="1"/>
    <col min="11" max="11" width="13.7109375" customWidth="1"/>
    <col min="12" max="12" width="16.140625" customWidth="1"/>
    <col min="13" max="13" width="17.7109375" customWidth="1"/>
  </cols>
  <sheetData>
    <row r="1" spans="1:13" ht="15.75" thickBot="1">
      <c r="A1" s="347" t="s">
        <v>85</v>
      </c>
      <c r="B1" s="347"/>
      <c r="C1" s="347"/>
      <c r="D1" s="347"/>
      <c r="E1" s="347"/>
      <c r="M1" t="s">
        <v>0</v>
      </c>
    </row>
    <row r="2" spans="1:13" s="94" customFormat="1" ht="36.75" thickBot="1">
      <c r="A2" s="89" t="s">
        <v>1</v>
      </c>
      <c r="B2" s="90" t="s">
        <v>42</v>
      </c>
      <c r="C2" s="91" t="s">
        <v>2</v>
      </c>
      <c r="D2" s="72" t="s">
        <v>3</v>
      </c>
      <c r="E2" s="72" t="s">
        <v>4</v>
      </c>
      <c r="F2" s="72" t="s">
        <v>5</v>
      </c>
      <c r="G2" s="92" t="s">
        <v>6</v>
      </c>
      <c r="H2" s="93" t="s">
        <v>7</v>
      </c>
      <c r="I2" s="91" t="s">
        <v>8</v>
      </c>
      <c r="J2" s="92" t="s">
        <v>37</v>
      </c>
      <c r="K2" s="92" t="s">
        <v>77</v>
      </c>
      <c r="L2" s="92" t="s">
        <v>41</v>
      </c>
      <c r="M2" s="86" t="s">
        <v>9</v>
      </c>
    </row>
    <row r="3" spans="1:13" s="23" customFormat="1" ht="15.75">
      <c r="A3" s="105" t="s">
        <v>49</v>
      </c>
      <c r="B3" s="65"/>
      <c r="C3" s="66"/>
      <c r="D3" s="66"/>
      <c r="E3" s="66"/>
      <c r="F3" s="66"/>
      <c r="G3" s="66"/>
      <c r="H3" s="66"/>
      <c r="I3" s="66"/>
      <c r="J3" s="47"/>
      <c r="K3" s="47"/>
      <c r="L3" s="47"/>
      <c r="M3" s="47">
        <f t="shared" ref="M3:M28" si="0">E3-G3-H3-I3-L3</f>
        <v>0</v>
      </c>
    </row>
    <row r="4" spans="1:13" s="23" customFormat="1" ht="15.75">
      <c r="A4" s="331" t="s">
        <v>75</v>
      </c>
      <c r="B4" s="66">
        <v>88.889552000457925</v>
      </c>
      <c r="C4" s="66">
        <v>88.889552000457925</v>
      </c>
      <c r="D4" s="66">
        <v>55.818199999999997</v>
      </c>
      <c r="E4" s="66">
        <v>23.044699999999999</v>
      </c>
      <c r="F4" s="66">
        <v>15.90388648601782</v>
      </c>
      <c r="G4" s="66">
        <v>10.1821</v>
      </c>
      <c r="H4" s="66">
        <v>-2.5516999999999999</v>
      </c>
      <c r="I4" s="66">
        <v>90.080199999999991</v>
      </c>
      <c r="J4" s="47">
        <v>0</v>
      </c>
      <c r="K4" s="47">
        <v>0.98</v>
      </c>
      <c r="L4" s="47">
        <f t="shared" ref="L4:L28" si="1">J4+K4</f>
        <v>0.98</v>
      </c>
      <c r="M4" s="47">
        <f t="shared" si="0"/>
        <v>-75.645899999999997</v>
      </c>
    </row>
    <row r="5" spans="1:13" s="23" customFormat="1" ht="15.75">
      <c r="A5" s="145" t="s">
        <v>10</v>
      </c>
      <c r="B5" s="273">
        <v>7665.3881000000001</v>
      </c>
      <c r="C5" s="273">
        <v>7694.6976999999997</v>
      </c>
      <c r="D5" s="273">
        <v>5607.5447000000004</v>
      </c>
      <c r="E5" s="273">
        <v>5092.4080999999996</v>
      </c>
      <c r="F5" s="273">
        <v>4054.3753999999999</v>
      </c>
      <c r="G5" s="273">
        <v>3362.2923000000001</v>
      </c>
      <c r="H5" s="273">
        <v>346.25229999999999</v>
      </c>
      <c r="I5" s="273">
        <v>1219.8303000000001</v>
      </c>
      <c r="J5" s="273">
        <v>-4.4070999999999998</v>
      </c>
      <c r="K5" s="273">
        <v>14.14</v>
      </c>
      <c r="L5" s="47">
        <f t="shared" si="1"/>
        <v>9.7329000000000008</v>
      </c>
      <c r="M5" s="20">
        <v>164.0331999999994</v>
      </c>
    </row>
    <row r="6" spans="1:13" s="23" customFormat="1" ht="15.75">
      <c r="A6" s="145" t="s">
        <v>50</v>
      </c>
      <c r="B6" s="65">
        <v>1640.652</v>
      </c>
      <c r="C6" s="66">
        <v>1664.838</v>
      </c>
      <c r="D6" s="66">
        <v>1102.0440000000001</v>
      </c>
      <c r="E6" s="66">
        <v>1031.4839999999999</v>
      </c>
      <c r="F6" s="66">
        <v>1125.605</v>
      </c>
      <c r="G6" s="66">
        <v>803.07100000000003</v>
      </c>
      <c r="H6" s="66">
        <v>54.72</v>
      </c>
      <c r="I6" s="66">
        <v>363.61700000000002</v>
      </c>
      <c r="J6" s="47">
        <v>2.6589999999999998</v>
      </c>
      <c r="K6" s="47">
        <v>-0.81</v>
      </c>
      <c r="L6" s="47">
        <f t="shared" si="1"/>
        <v>1.8489999999999998</v>
      </c>
      <c r="M6" s="47">
        <f t="shared" si="0"/>
        <v>-191.77300000000011</v>
      </c>
    </row>
    <row r="7" spans="1:13" s="23" customFormat="1" ht="15.75">
      <c r="A7" s="145" t="s">
        <v>51</v>
      </c>
      <c r="B7" s="240">
        <v>3168.63</v>
      </c>
      <c r="C7" s="66">
        <v>3176.76</v>
      </c>
      <c r="D7" s="66">
        <v>2337.33</v>
      </c>
      <c r="E7" s="66">
        <v>2259.91</v>
      </c>
      <c r="F7" s="66">
        <v>2232.35</v>
      </c>
      <c r="G7" s="66">
        <v>1716.23</v>
      </c>
      <c r="H7" s="66">
        <v>-5.87</v>
      </c>
      <c r="I7" s="66">
        <v>685.61490000000003</v>
      </c>
      <c r="J7" s="47">
        <v>0</v>
      </c>
      <c r="K7" s="47">
        <v>0</v>
      </c>
      <c r="L7" s="47">
        <v>0.14000000000000001</v>
      </c>
      <c r="M7" s="47">
        <v>-135.93</v>
      </c>
    </row>
    <row r="8" spans="1:13" s="23" customFormat="1" ht="15.75">
      <c r="A8" s="145" t="s">
        <v>73</v>
      </c>
      <c r="B8" s="68">
        <v>209.44229999999999</v>
      </c>
      <c r="C8" s="66">
        <v>209.9376</v>
      </c>
      <c r="D8" s="66">
        <v>141.27260000000001</v>
      </c>
      <c r="E8" s="66">
        <v>82.727099999999993</v>
      </c>
      <c r="F8" s="66">
        <v>28.447643420000002</v>
      </c>
      <c r="G8" s="66">
        <v>17.932700000000001</v>
      </c>
      <c r="H8" s="66">
        <v>-11.3529</v>
      </c>
      <c r="I8" s="66">
        <v>101.5227</v>
      </c>
      <c r="J8" s="47">
        <v>17.072700000000001</v>
      </c>
      <c r="K8" s="47">
        <v>2.5999999999999999E-2</v>
      </c>
      <c r="L8" s="47">
        <f t="shared" si="1"/>
        <v>17.098700000000001</v>
      </c>
      <c r="M8" s="47">
        <f t="shared" si="0"/>
        <v>-42.4741</v>
      </c>
    </row>
    <row r="9" spans="1:13" s="23" customFormat="1">
      <c r="A9" s="146" t="s">
        <v>79</v>
      </c>
      <c r="B9" s="266">
        <v>56.535200000000003</v>
      </c>
      <c r="C9" s="266">
        <v>65.094400000000007</v>
      </c>
      <c r="D9" s="266">
        <v>43.245600000000003</v>
      </c>
      <c r="E9" s="266">
        <v>11.8643</v>
      </c>
      <c r="F9" s="266">
        <v>17.2455</v>
      </c>
      <c r="G9" s="266">
        <v>14.9544</v>
      </c>
      <c r="H9" s="266">
        <v>-8.0851000000000006</v>
      </c>
      <c r="I9" s="266">
        <v>44.673699999999997</v>
      </c>
      <c r="J9" s="47">
        <v>5.0105000000000004</v>
      </c>
      <c r="K9" s="47">
        <v>-2.7000000000000001E-3</v>
      </c>
      <c r="L9" s="47">
        <f t="shared" si="1"/>
        <v>5.0078000000000005</v>
      </c>
      <c r="M9" s="47">
        <f t="shared" si="0"/>
        <v>-44.686499999999995</v>
      </c>
    </row>
    <row r="10" spans="1:13" s="23" customFormat="1" ht="15.75">
      <c r="A10" s="145" t="s">
        <v>52</v>
      </c>
      <c r="B10" s="266">
        <v>1745.4405999999999</v>
      </c>
      <c r="C10" s="266">
        <v>1786.1219000000001</v>
      </c>
      <c r="D10" s="266">
        <v>1195.635</v>
      </c>
      <c r="E10" s="266">
        <v>1143.0904</v>
      </c>
      <c r="F10" s="266">
        <v>1084.8476098962001</v>
      </c>
      <c r="G10" s="266">
        <v>744.19839999999999</v>
      </c>
      <c r="H10" s="266">
        <v>55.257800000000003</v>
      </c>
      <c r="I10" s="266">
        <v>413.11804999999998</v>
      </c>
      <c r="J10" s="47">
        <v>0</v>
      </c>
      <c r="K10" s="47">
        <v>-0.67</v>
      </c>
      <c r="L10" s="47">
        <f t="shared" si="1"/>
        <v>-0.67</v>
      </c>
      <c r="M10" s="47">
        <v>-68.819999999999993</v>
      </c>
    </row>
    <row r="11" spans="1:13" s="23" customFormat="1" ht="15.75">
      <c r="A11" s="145" t="s">
        <v>74</v>
      </c>
      <c r="B11" s="266">
        <v>529.34210459999986</v>
      </c>
      <c r="C11" s="266">
        <v>632.68620919999989</v>
      </c>
      <c r="D11" s="266">
        <v>513.72458943999982</v>
      </c>
      <c r="E11" s="266">
        <v>226.70233080999984</v>
      </c>
      <c r="F11" s="266">
        <v>240.40766931300007</v>
      </c>
      <c r="G11" s="266">
        <v>163.20517278</v>
      </c>
      <c r="H11" s="266">
        <v>9.440157490000006</v>
      </c>
      <c r="I11" s="266">
        <v>242.78857321000004</v>
      </c>
      <c r="J11" s="47">
        <v>1.7875619</v>
      </c>
      <c r="K11" s="47">
        <v>0.01</v>
      </c>
      <c r="L11" s="47">
        <f t="shared" si="1"/>
        <v>1.7975619</v>
      </c>
      <c r="M11" s="47">
        <v>-190.52</v>
      </c>
    </row>
    <row r="12" spans="1:13" s="23" customFormat="1" ht="15.75">
      <c r="A12" s="145" t="s">
        <v>70</v>
      </c>
      <c r="B12" s="266">
        <v>6540.0679171699985</v>
      </c>
      <c r="C12" s="266">
        <v>6622.9045833479986</v>
      </c>
      <c r="D12" s="266">
        <v>3207.0754299931923</v>
      </c>
      <c r="E12" s="266">
        <v>2836.8201690420037</v>
      </c>
      <c r="F12" s="266">
        <v>4568.242962364513</v>
      </c>
      <c r="G12" s="266">
        <v>2197.7881320961101</v>
      </c>
      <c r="H12" s="266">
        <v>-143.86493836223715</v>
      </c>
      <c r="I12" s="266">
        <v>813.13593548957022</v>
      </c>
      <c r="J12" s="47">
        <v>0</v>
      </c>
      <c r="K12" s="47">
        <v>0</v>
      </c>
      <c r="L12" s="47">
        <f t="shared" si="1"/>
        <v>0</v>
      </c>
      <c r="M12" s="47">
        <f t="shared" si="0"/>
        <v>-30.238960181439438</v>
      </c>
    </row>
    <row r="13" spans="1:13" s="23" customFormat="1" ht="15.75">
      <c r="A13" s="145" t="s">
        <v>53</v>
      </c>
      <c r="B13" s="65">
        <v>11003.305200000001</v>
      </c>
      <c r="C13" s="66">
        <v>11261.32</v>
      </c>
      <c r="D13" s="66">
        <v>7077.54</v>
      </c>
      <c r="E13" s="66">
        <v>6177.88</v>
      </c>
      <c r="F13" s="66">
        <v>7111.961355509</v>
      </c>
      <c r="G13" s="66">
        <v>4733.4618</v>
      </c>
      <c r="H13" s="66">
        <v>159.7457</v>
      </c>
      <c r="I13" s="66">
        <v>1404.6251999999999</v>
      </c>
      <c r="J13" s="47">
        <v>0</v>
      </c>
      <c r="K13" s="47">
        <v>-8.8699999999999992</v>
      </c>
      <c r="L13" s="47">
        <f t="shared" si="1"/>
        <v>-8.8699999999999992</v>
      </c>
      <c r="M13" s="47">
        <v>-119.95269999999982</v>
      </c>
    </row>
    <row r="14" spans="1:13" s="23" customFormat="1" ht="15.75">
      <c r="A14" s="145" t="s">
        <v>54</v>
      </c>
      <c r="B14" s="275">
        <v>5158.2301117159996</v>
      </c>
      <c r="C14" s="275">
        <v>5222.5487498269995</v>
      </c>
      <c r="D14" s="275">
        <v>3025.2766672410448</v>
      </c>
      <c r="E14" s="275">
        <v>3039.0879153741444</v>
      </c>
      <c r="F14" s="275">
        <v>4323.3819528886506</v>
      </c>
      <c r="G14" s="275">
        <v>2695.9156842704811</v>
      </c>
      <c r="H14" s="275">
        <v>156.03754667600003</v>
      </c>
      <c r="I14" s="275">
        <v>379.26690759400003</v>
      </c>
      <c r="J14" s="47">
        <v>0</v>
      </c>
      <c r="K14" s="275">
        <v>-4.7257851000000003E-2</v>
      </c>
      <c r="L14" s="47">
        <f t="shared" si="1"/>
        <v>-4.7257851000000003E-2</v>
      </c>
      <c r="M14" s="47">
        <f t="shared" si="0"/>
        <v>-192.08496531533675</v>
      </c>
    </row>
    <row r="15" spans="1:13" s="23" customFormat="1" ht="15.75">
      <c r="A15" s="145" t="s">
        <v>55</v>
      </c>
      <c r="B15" s="65">
        <v>207.57159999999999</v>
      </c>
      <c r="C15" s="66">
        <v>209.69839999999999</v>
      </c>
      <c r="D15" s="66">
        <v>185.91120000000001</v>
      </c>
      <c r="E15" s="66">
        <v>139.0325</v>
      </c>
      <c r="F15" s="266">
        <v>120.86932784033799</v>
      </c>
      <c r="G15" s="66">
        <v>96.856200000000001</v>
      </c>
      <c r="H15" s="66">
        <v>14.1319</v>
      </c>
      <c r="I15" s="66">
        <v>73.444000000000003</v>
      </c>
      <c r="J15" s="47">
        <v>0</v>
      </c>
      <c r="K15" s="47">
        <v>-6.2199999999999998E-2</v>
      </c>
      <c r="L15" s="47">
        <f t="shared" si="1"/>
        <v>-6.2199999999999998E-2</v>
      </c>
      <c r="M15" s="47">
        <v>-45.46</v>
      </c>
    </row>
    <row r="16" spans="1:13" s="23" customFormat="1" ht="15.75">
      <c r="A16" s="145" t="s">
        <v>84</v>
      </c>
      <c r="B16" s="266">
        <v>808.254577778</v>
      </c>
      <c r="C16" s="266">
        <v>822.93682712500004</v>
      </c>
      <c r="D16" s="266">
        <v>700.96755499100004</v>
      </c>
      <c r="E16" s="266">
        <v>571.22964831900003</v>
      </c>
      <c r="F16" s="266">
        <v>470.73424023899997</v>
      </c>
      <c r="G16" s="266">
        <v>399.59624788999997</v>
      </c>
      <c r="H16" s="266">
        <v>75.555924231000006</v>
      </c>
      <c r="I16" s="266">
        <v>260.95115013768066</v>
      </c>
      <c r="J16" s="47">
        <v>0</v>
      </c>
      <c r="K16" s="47">
        <v>0</v>
      </c>
      <c r="L16" s="47">
        <f t="shared" si="1"/>
        <v>0</v>
      </c>
      <c r="M16" s="47">
        <f t="shared" si="0"/>
        <v>-164.8736739396806</v>
      </c>
    </row>
    <row r="17" spans="1:13" s="23" customFormat="1" ht="15.75">
      <c r="A17" s="145" t="s">
        <v>12</v>
      </c>
      <c r="B17" s="65">
        <v>624.2174</v>
      </c>
      <c r="C17" s="66">
        <v>667.29570000000001</v>
      </c>
      <c r="D17" s="66">
        <v>292.75799999999998</v>
      </c>
      <c r="E17" s="66">
        <v>196.72900000000001</v>
      </c>
      <c r="F17" s="66">
        <v>439.74189999999999</v>
      </c>
      <c r="G17" s="66">
        <v>106.0796</v>
      </c>
      <c r="H17" s="66">
        <v>-14.3468</v>
      </c>
      <c r="I17" s="66">
        <v>170.17859999999999</v>
      </c>
      <c r="J17" s="47">
        <v>-0.25829999999999997</v>
      </c>
      <c r="K17" s="278">
        <v>0.43730000000000002</v>
      </c>
      <c r="L17" s="47">
        <f t="shared" si="1"/>
        <v>0.17900000000000005</v>
      </c>
      <c r="M17" s="47">
        <v>-64.489999999999995</v>
      </c>
    </row>
    <row r="18" spans="1:13" s="23" customFormat="1" ht="15.75">
      <c r="A18" s="145" t="s">
        <v>56</v>
      </c>
      <c r="B18" s="65">
        <v>10681.19</v>
      </c>
      <c r="C18" s="281">
        <v>10793.19</v>
      </c>
      <c r="D18" s="281">
        <v>6962.7499999999991</v>
      </c>
      <c r="E18" s="281">
        <v>7460.0199999999986</v>
      </c>
      <c r="F18" s="281">
        <v>10533.359172500001</v>
      </c>
      <c r="G18" s="281">
        <v>8238.4587475000008</v>
      </c>
      <c r="H18" s="281">
        <v>441.65</v>
      </c>
      <c r="I18" s="281">
        <v>1950.87</v>
      </c>
      <c r="J18" s="266">
        <v>151.38</v>
      </c>
      <c r="K18" s="266">
        <v>10.33</v>
      </c>
      <c r="L18" s="270">
        <f t="shared" si="1"/>
        <v>161.71</v>
      </c>
      <c r="M18" s="353">
        <v>-3181.2900000000004</v>
      </c>
    </row>
    <row r="19" spans="1:13" ht="15.75">
      <c r="A19" s="145" t="s">
        <v>13</v>
      </c>
      <c r="B19" s="329">
        <v>19318.27</v>
      </c>
      <c r="C19" s="181">
        <v>20246.150000000001</v>
      </c>
      <c r="D19" s="181">
        <v>16094.74</v>
      </c>
      <c r="E19" s="181">
        <v>15875.72</v>
      </c>
      <c r="F19" s="181">
        <v>19525.63</v>
      </c>
      <c r="G19" s="181">
        <v>15251.68</v>
      </c>
      <c r="H19" s="181">
        <v>1503.44</v>
      </c>
      <c r="I19" s="181">
        <v>2527.31</v>
      </c>
      <c r="J19" s="20">
        <v>0</v>
      </c>
      <c r="K19" s="20">
        <v>-14.42</v>
      </c>
      <c r="L19" s="20">
        <f t="shared" si="1"/>
        <v>-14.42</v>
      </c>
      <c r="M19" s="47">
        <f t="shared" si="0"/>
        <v>-3392.2900000000009</v>
      </c>
    </row>
    <row r="20" spans="1:13" s="23" customFormat="1" ht="15.75">
      <c r="A20" s="145" t="s">
        <v>57</v>
      </c>
      <c r="B20" s="68">
        <v>9779</v>
      </c>
      <c r="C20" s="66">
        <v>10026</v>
      </c>
      <c r="D20" s="66">
        <v>7784</v>
      </c>
      <c r="E20" s="66">
        <v>7480</v>
      </c>
      <c r="F20" s="66">
        <v>9046</v>
      </c>
      <c r="G20" s="66">
        <v>8426</v>
      </c>
      <c r="H20" s="66">
        <v>446</v>
      </c>
      <c r="I20" s="66">
        <v>1642</v>
      </c>
      <c r="J20" s="67">
        <v>0</v>
      </c>
      <c r="K20" s="68">
        <v>-2</v>
      </c>
      <c r="L20" s="47">
        <f t="shared" si="1"/>
        <v>-2</v>
      </c>
      <c r="M20" s="47">
        <v>-3036</v>
      </c>
    </row>
    <row r="21" spans="1:13" s="23" customFormat="1" ht="15.75">
      <c r="A21" s="145" t="s">
        <v>58</v>
      </c>
      <c r="B21" s="65">
        <v>74.443698071</v>
      </c>
      <c r="C21" s="65">
        <v>84.164226589000009</v>
      </c>
      <c r="D21" s="65">
        <v>67.754507133999994</v>
      </c>
      <c r="E21" s="65">
        <v>64.541338338000003</v>
      </c>
      <c r="F21" s="65">
        <v>71.369987000000023</v>
      </c>
      <c r="G21" s="65">
        <v>59.838373160999993</v>
      </c>
      <c r="H21" s="65">
        <v>5.541085228</v>
      </c>
      <c r="I21" s="65">
        <v>23.149305900514761</v>
      </c>
      <c r="J21" s="66">
        <v>6.0191999999999095E-3</v>
      </c>
      <c r="K21" s="65">
        <v>1.3023354999999999E-2</v>
      </c>
      <c r="L21" s="47">
        <f t="shared" si="1"/>
        <v>1.9042554999999909E-2</v>
      </c>
      <c r="M21" s="47">
        <v>-23.98</v>
      </c>
    </row>
    <row r="22" spans="1:13" s="24" customFormat="1" ht="15.75">
      <c r="A22" s="145" t="s">
        <v>59</v>
      </c>
      <c r="B22" s="95">
        <v>4874.3680168740002</v>
      </c>
      <c r="C22" s="95">
        <v>4911.8126487560003</v>
      </c>
      <c r="D22" s="95">
        <v>2904.4588157080007</v>
      </c>
      <c r="E22" s="95">
        <v>2560.1121663165491</v>
      </c>
      <c r="F22" s="95">
        <v>3401.2842947846998</v>
      </c>
      <c r="G22" s="95">
        <v>2207.9561656016417</v>
      </c>
      <c r="H22" s="95">
        <v>-1.6695341000000954</v>
      </c>
      <c r="I22" s="95">
        <v>693.66983389999996</v>
      </c>
      <c r="J22" s="97">
        <v>0</v>
      </c>
      <c r="K22" s="95">
        <v>2.76</v>
      </c>
      <c r="L22" s="47">
        <f t="shared" si="1"/>
        <v>2.76</v>
      </c>
      <c r="M22" s="47">
        <v>-336.9</v>
      </c>
    </row>
    <row r="23" spans="1:13" s="49" customFormat="1">
      <c r="A23" s="146" t="s">
        <v>60</v>
      </c>
      <c r="B23" s="95">
        <v>2436.4209000000001</v>
      </c>
      <c r="C23" s="95">
        <v>2463.6853000000001</v>
      </c>
      <c r="D23" s="95">
        <v>1647.0609999999999</v>
      </c>
      <c r="E23" s="95">
        <v>1632.9259</v>
      </c>
      <c r="F23" s="95">
        <v>1992.8283566237376</v>
      </c>
      <c r="G23" s="95">
        <v>1381.4102666649997</v>
      </c>
      <c r="H23" s="95">
        <v>52.170622999999999</v>
      </c>
      <c r="I23" s="95">
        <v>335.0335</v>
      </c>
      <c r="J23" s="96">
        <v>0</v>
      </c>
      <c r="K23" s="97">
        <v>0.17353727999999999</v>
      </c>
      <c r="L23" s="47">
        <f t="shared" si="1"/>
        <v>0.17353727999999999</v>
      </c>
      <c r="M23" s="47">
        <v>-135.69</v>
      </c>
    </row>
    <row r="24" spans="1:13">
      <c r="A24" s="146" t="s">
        <v>61</v>
      </c>
      <c r="B24" s="4">
        <v>3329.8757999999998</v>
      </c>
      <c r="C24" s="4">
        <v>3338.7</v>
      </c>
      <c r="D24" s="4">
        <v>1795.7465999999999</v>
      </c>
      <c r="E24" s="4">
        <v>1795.1449</v>
      </c>
      <c r="F24" s="4">
        <v>2320.7278393162514</v>
      </c>
      <c r="G24" s="5">
        <v>1355.0398</v>
      </c>
      <c r="H24" s="5">
        <v>-66.580399999999997</v>
      </c>
      <c r="I24" s="5">
        <v>419.17019999999997</v>
      </c>
      <c r="J24" s="21">
        <v>0</v>
      </c>
      <c r="K24" s="21">
        <v>0.91</v>
      </c>
      <c r="L24" s="20">
        <f>J24+K24</f>
        <v>0.91</v>
      </c>
      <c r="M24" s="47">
        <v>88.39</v>
      </c>
    </row>
    <row r="25" spans="1:13" s="23" customFormat="1">
      <c r="A25" s="146" t="s">
        <v>62</v>
      </c>
      <c r="B25" s="235">
        <v>1663.47132038</v>
      </c>
      <c r="C25" s="235">
        <v>1667.40293858</v>
      </c>
      <c r="D25" s="236">
        <v>1536.2352537576701</v>
      </c>
      <c r="E25" s="236">
        <v>1532.08355793396</v>
      </c>
      <c r="F25" s="236">
        <v>1339.7495267038601</v>
      </c>
      <c r="G25" s="237">
        <v>1318.93542653384</v>
      </c>
      <c r="H25" s="237">
        <v>55.812647077865002</v>
      </c>
      <c r="I25" s="330">
        <v>197.88462263143799</v>
      </c>
      <c r="J25" s="21">
        <v>0</v>
      </c>
      <c r="K25" s="344">
        <v>-5.7667699890000002</v>
      </c>
      <c r="L25" s="47">
        <f>J25+K25</f>
        <v>-5.7667699890000002</v>
      </c>
      <c r="M25" s="47">
        <v>-40.549999999999997</v>
      </c>
    </row>
    <row r="26" spans="1:13" s="23" customFormat="1">
      <c r="A26" s="147" t="s">
        <v>63</v>
      </c>
      <c r="B26" s="241">
        <v>5673.54</v>
      </c>
      <c r="C26" s="235">
        <v>5771.37</v>
      </c>
      <c r="D26" s="235">
        <v>3654.4</v>
      </c>
      <c r="E26" s="4">
        <v>3320.5</v>
      </c>
      <c r="F26" s="4">
        <v>3833.31</v>
      </c>
      <c r="G26" s="5">
        <v>2544.21</v>
      </c>
      <c r="H26" s="282">
        <v>37.47</v>
      </c>
      <c r="I26" s="5">
        <v>1062.67</v>
      </c>
      <c r="J26" s="5">
        <v>0</v>
      </c>
      <c r="K26" s="5">
        <v>0.95</v>
      </c>
      <c r="L26" s="20">
        <f t="shared" si="1"/>
        <v>0.95</v>
      </c>
      <c r="M26" s="47">
        <v>-322.89999999999998</v>
      </c>
    </row>
    <row r="27" spans="1:13">
      <c r="A27" s="146" t="s">
        <v>64</v>
      </c>
      <c r="B27" s="4">
        <v>11380.5556</v>
      </c>
      <c r="C27" s="4">
        <v>11517.1792</v>
      </c>
      <c r="D27" s="4">
        <v>9520.0794000000005</v>
      </c>
      <c r="E27" s="4">
        <v>9006.2386000000006</v>
      </c>
      <c r="F27" s="4">
        <v>11694.0754</v>
      </c>
      <c r="G27" s="5">
        <v>10796.3984</v>
      </c>
      <c r="H27" s="5">
        <v>495.62490000000003</v>
      </c>
      <c r="I27" s="5">
        <v>2022.5534</v>
      </c>
      <c r="J27" s="21">
        <v>0</v>
      </c>
      <c r="K27" s="48">
        <v>-0.17069999999999999</v>
      </c>
      <c r="L27" s="20">
        <f t="shared" si="1"/>
        <v>-0.17069999999999999</v>
      </c>
      <c r="M27" s="47">
        <f t="shared" si="0"/>
        <v>-4308.1673999999994</v>
      </c>
    </row>
    <row r="28" spans="1:13" s="24" customFormat="1">
      <c r="A28" s="146" t="s">
        <v>11</v>
      </c>
      <c r="B28" s="48">
        <v>2014.3</v>
      </c>
      <c r="C28" s="48">
        <v>2016.4199999999998</v>
      </c>
      <c r="D28" s="48">
        <v>948.62999999999988</v>
      </c>
      <c r="E28" s="48">
        <v>945.18999999999983</v>
      </c>
      <c r="F28" s="48">
        <v>1624.5157214780008</v>
      </c>
      <c r="G28" s="48">
        <v>791.05</v>
      </c>
      <c r="H28" s="48">
        <v>43.89</v>
      </c>
      <c r="I28" s="48">
        <v>178.67</v>
      </c>
      <c r="J28" s="48">
        <v>0</v>
      </c>
      <c r="K28" s="48">
        <v>-0.94</v>
      </c>
      <c r="L28" s="47">
        <f t="shared" si="1"/>
        <v>-0.94</v>
      </c>
      <c r="M28" s="47">
        <f t="shared" si="0"/>
        <v>-67.480000000000118</v>
      </c>
    </row>
    <row r="29" spans="1:13" s="49" customFormat="1">
      <c r="A29" s="101" t="s">
        <v>65</v>
      </c>
      <c r="B29" s="262">
        <f>SUM(B4:B28)</f>
        <v>110671.40199858947</v>
      </c>
      <c r="C29" s="263">
        <f>SUM(C4:C28)</f>
        <v>112961.80393542544</v>
      </c>
      <c r="D29" s="263">
        <f t="shared" ref="D29:M29" si="2">SUM(D4:D28)</f>
        <v>78401.99911826491</v>
      </c>
      <c r="E29" s="263">
        <f t="shared" si="2"/>
        <v>74504.486626133657</v>
      </c>
      <c r="F29" s="263">
        <f t="shared" si="2"/>
        <v>91216.964746363272</v>
      </c>
      <c r="G29" s="263">
        <f t="shared" si="2"/>
        <v>69432.740916498078</v>
      </c>
      <c r="H29" s="263">
        <f t="shared" si="2"/>
        <v>3698.4192112406276</v>
      </c>
      <c r="I29" s="263">
        <f t="shared" si="2"/>
        <v>17315.8280788632</v>
      </c>
      <c r="J29" s="263">
        <f t="shared" si="2"/>
        <v>173.2503811</v>
      </c>
      <c r="K29" s="263">
        <f t="shared" si="2"/>
        <v>-3.0297672049999997</v>
      </c>
      <c r="L29" s="263">
        <f t="shared" si="2"/>
        <v>170.36061389499997</v>
      </c>
      <c r="M29" s="263">
        <f t="shared" si="2"/>
        <v>-15959.773999436457</v>
      </c>
    </row>
    <row r="30" spans="1:13" s="49" customFormat="1">
      <c r="A30" s="258" t="s">
        <v>86</v>
      </c>
      <c r="B30" s="285">
        <v>98169.809699999983</v>
      </c>
      <c r="C30" s="285">
        <v>98980.559499999974</v>
      </c>
      <c r="D30" s="285">
        <v>70211.509399999995</v>
      </c>
      <c r="E30" s="285">
        <v>66738.491600000008</v>
      </c>
      <c r="F30" s="285">
        <v>78609.242526958406</v>
      </c>
      <c r="G30" s="285">
        <v>56472.985641499989</v>
      </c>
      <c r="H30" s="285">
        <v>1833.1167000000003</v>
      </c>
      <c r="I30" s="286">
        <v>18176.234400000001</v>
      </c>
      <c r="J30" s="287">
        <v>57.31</v>
      </c>
      <c r="K30" s="265">
        <v>1.3000000000000007</v>
      </c>
      <c r="L30" s="338">
        <v>58.190000000000012</v>
      </c>
      <c r="M30" s="264">
        <v>-9741.66</v>
      </c>
    </row>
    <row r="31" spans="1:13" s="23" customFormat="1" ht="15.75">
      <c r="A31" s="242" t="s">
        <v>66</v>
      </c>
      <c r="B31" s="241"/>
      <c r="C31" s="236"/>
      <c r="D31" s="243"/>
      <c r="E31" s="236"/>
      <c r="F31" s="244"/>
      <c r="G31" s="245"/>
      <c r="H31" s="245"/>
      <c r="I31" s="245"/>
      <c r="J31" s="237"/>
      <c r="K31" s="237"/>
      <c r="L31" s="215"/>
      <c r="M31" s="266">
        <f t="shared" ref="M31:M32" si="3">E31-G31-H31-I31-L31</f>
        <v>0</v>
      </c>
    </row>
    <row r="32" spans="1:13">
      <c r="A32" s="173" t="s">
        <v>78</v>
      </c>
      <c r="B32" s="180">
        <v>315.53748009999998</v>
      </c>
      <c r="C32" s="180">
        <v>315.53748009999998</v>
      </c>
      <c r="D32" s="180">
        <v>297.59641249999999</v>
      </c>
      <c r="E32" s="181">
        <v>229.86169759999999</v>
      </c>
      <c r="F32" s="180">
        <v>142.06901780000001</v>
      </c>
      <c r="G32" s="103">
        <v>136.09069580000002</v>
      </c>
      <c r="H32" s="103">
        <v>29.8466217</v>
      </c>
      <c r="I32" s="103">
        <v>269.86356678999999</v>
      </c>
      <c r="J32" s="20">
        <v>0</v>
      </c>
      <c r="K32" s="20">
        <v>0</v>
      </c>
      <c r="L32" s="267">
        <f t="shared" ref="L32:L38" si="4">J32+K32</f>
        <v>0</v>
      </c>
      <c r="M32" s="364">
        <f>E32-G32-H32-I32-L32</f>
        <v>-205.93918669000004</v>
      </c>
    </row>
    <row r="33" spans="1:13">
      <c r="A33" s="173" t="s">
        <v>15</v>
      </c>
      <c r="B33" s="4">
        <v>1287.9100000000001</v>
      </c>
      <c r="C33" s="4">
        <v>1287.9100000000001</v>
      </c>
      <c r="D33" s="4">
        <v>1002.86</v>
      </c>
      <c r="E33" s="4">
        <v>968.79</v>
      </c>
      <c r="F33" s="5">
        <v>875.27</v>
      </c>
      <c r="G33" s="5">
        <v>742.99</v>
      </c>
      <c r="H33" s="5">
        <v>45.49</v>
      </c>
      <c r="I33" s="5">
        <v>345.52</v>
      </c>
      <c r="J33" s="21">
        <v>0</v>
      </c>
      <c r="K33" s="21">
        <v>3.25</v>
      </c>
      <c r="L33" s="267">
        <f t="shared" si="4"/>
        <v>3.25</v>
      </c>
      <c r="M33" s="266">
        <v>-161.96</v>
      </c>
    </row>
    <row r="34" spans="1:13">
      <c r="A34" s="146" t="s">
        <v>47</v>
      </c>
      <c r="B34" s="4">
        <v>355.76195441999914</v>
      </c>
      <c r="C34" s="4">
        <v>355.76195441999914</v>
      </c>
      <c r="D34" s="4">
        <v>336.47668107699911</v>
      </c>
      <c r="E34" s="4">
        <v>277.83445900799916</v>
      </c>
      <c r="F34" s="4">
        <v>185.98064618399999</v>
      </c>
      <c r="G34" s="5">
        <v>176.58127544200002</v>
      </c>
      <c r="H34" s="5">
        <v>37.222903120999987</v>
      </c>
      <c r="I34" s="5">
        <v>223.93145469824407</v>
      </c>
      <c r="J34" s="21">
        <v>0</v>
      </c>
      <c r="K34" s="21">
        <v>0.36062233599999999</v>
      </c>
      <c r="L34" s="267">
        <f t="shared" si="4"/>
        <v>0.36062233599999999</v>
      </c>
      <c r="M34" s="20">
        <f t="shared" ref="M33:M38" si="5">E34-G34-H34-I34-L34</f>
        <v>-160.26179658924491</v>
      </c>
    </row>
    <row r="35" spans="1:13">
      <c r="A35" s="146" t="s">
        <v>16</v>
      </c>
      <c r="B35" s="4">
        <v>626.72</v>
      </c>
      <c r="C35" s="4">
        <v>626.72</v>
      </c>
      <c r="D35" s="4">
        <v>474.64640000000003</v>
      </c>
      <c r="E35" s="4">
        <v>430.48879900000003</v>
      </c>
      <c r="F35" s="4">
        <v>337.19491540599995</v>
      </c>
      <c r="G35" s="4">
        <v>263.916</v>
      </c>
      <c r="H35" s="4">
        <v>10.811325</v>
      </c>
      <c r="I35" s="4">
        <v>242.21134700000002</v>
      </c>
      <c r="J35" s="5">
        <v>0</v>
      </c>
      <c r="K35" s="236">
        <v>-84.865386000000001</v>
      </c>
      <c r="L35" s="267">
        <f t="shared" si="4"/>
        <v>-84.865386000000001</v>
      </c>
      <c r="M35" s="20">
        <f t="shared" si="5"/>
        <v>-1.5844869999999958</v>
      </c>
    </row>
    <row r="36" spans="1:13">
      <c r="A36" s="146" t="s">
        <v>89</v>
      </c>
      <c r="B36" s="4">
        <v>0.54659999999999997</v>
      </c>
      <c r="C36" s="4">
        <v>0.54659999999999997</v>
      </c>
      <c r="D36" s="4">
        <v>0.51929999999999998</v>
      </c>
      <c r="E36" s="4">
        <v>0.2467</v>
      </c>
      <c r="F36" s="4">
        <v>1.1288343461912919E-2</v>
      </c>
      <c r="G36" s="4">
        <v>1.0699999999999999E-2</v>
      </c>
      <c r="H36" s="4">
        <v>6.6E-3</v>
      </c>
      <c r="I36" s="4">
        <v>24.830300000000001</v>
      </c>
      <c r="J36" s="4">
        <v>0</v>
      </c>
      <c r="K36" s="235">
        <v>-2.7000000000000001E-3</v>
      </c>
      <c r="L36" s="267">
        <f t="shared" si="4"/>
        <v>-2.7000000000000001E-3</v>
      </c>
      <c r="M36" s="20">
        <f t="shared" si="5"/>
        <v>-24.598200000000002</v>
      </c>
    </row>
    <row r="37" spans="1:13">
      <c r="A37" s="146" t="s">
        <v>67</v>
      </c>
      <c r="B37" s="4">
        <v>1328.2195300000001</v>
      </c>
      <c r="C37" s="4">
        <v>1344.4454600000001</v>
      </c>
      <c r="D37" s="4">
        <v>923.58288000000005</v>
      </c>
      <c r="E37" s="4">
        <v>772.00621999999987</v>
      </c>
      <c r="F37" s="4">
        <v>605.09147000000007</v>
      </c>
      <c r="G37" s="4">
        <v>442.13661999999999</v>
      </c>
      <c r="H37" s="4">
        <v>-21.574449999841406</v>
      </c>
      <c r="I37" s="4">
        <v>375.53264999999999</v>
      </c>
      <c r="J37" s="4">
        <v>0</v>
      </c>
      <c r="K37" s="4">
        <v>-0.80803999999999998</v>
      </c>
      <c r="L37" s="267">
        <f t="shared" si="4"/>
        <v>-0.80803999999999998</v>
      </c>
      <c r="M37" s="20">
        <f t="shared" si="5"/>
        <v>-23.280560000158694</v>
      </c>
    </row>
    <row r="38" spans="1:13">
      <c r="A38" s="147" t="s">
        <v>14</v>
      </c>
      <c r="B38" s="106">
        <v>3264.2470028923303</v>
      </c>
      <c r="C38" s="48">
        <v>3264.2470028923303</v>
      </c>
      <c r="D38" s="48">
        <v>2493.0019891194697</v>
      </c>
      <c r="E38" s="48">
        <v>2213.0035722194698</v>
      </c>
      <c r="F38" s="48">
        <v>2151.4408984284901</v>
      </c>
      <c r="G38" s="48">
        <v>1651.1690481701</v>
      </c>
      <c r="H38" s="48">
        <v>245.73466908899999</v>
      </c>
      <c r="I38" s="48">
        <v>670.526861865</v>
      </c>
      <c r="J38" s="48">
        <v>0</v>
      </c>
      <c r="K38" s="48">
        <v>1.2284999999999999</v>
      </c>
      <c r="L38" s="215">
        <f t="shared" si="4"/>
        <v>1.2284999999999999</v>
      </c>
      <c r="M38" s="20">
        <f t="shared" si="5"/>
        <v>-355.65550690463027</v>
      </c>
    </row>
    <row r="39" spans="1:13" s="2" customFormat="1">
      <c r="A39" s="116" t="s">
        <v>17</v>
      </c>
      <c r="B39" s="99">
        <f>SUM(B32:B38)</f>
        <v>7178.9425674123304</v>
      </c>
      <c r="C39" s="100">
        <f t="shared" ref="C39:M39" si="6">SUM(C32:C38)</f>
        <v>7195.1684974123309</v>
      </c>
      <c r="D39" s="111">
        <f t="shared" si="6"/>
        <v>5528.6836626964687</v>
      </c>
      <c r="E39" s="112">
        <f t="shared" si="6"/>
        <v>4892.2314478274693</v>
      </c>
      <c r="F39" s="112">
        <f t="shared" si="6"/>
        <v>4297.0582361619527</v>
      </c>
      <c r="G39" s="112">
        <f t="shared" si="6"/>
        <v>3412.8943394121002</v>
      </c>
      <c r="H39" s="112">
        <f t="shared" si="6"/>
        <v>347.53766891015857</v>
      </c>
      <c r="I39" s="112">
        <f t="shared" si="6"/>
        <v>2152.4161803532443</v>
      </c>
      <c r="J39" s="111">
        <f t="shared" si="6"/>
        <v>0</v>
      </c>
      <c r="K39" s="111">
        <f t="shared" si="6"/>
        <v>-80.837003664000008</v>
      </c>
      <c r="L39" s="111">
        <f t="shared" si="6"/>
        <v>-80.837003664000008</v>
      </c>
      <c r="M39" s="113">
        <f t="shared" si="6"/>
        <v>-933.27973718403405</v>
      </c>
    </row>
    <row r="40" spans="1:13" s="2" customFormat="1" ht="15.75" thickBot="1">
      <c r="A40" s="259" t="s">
        <v>86</v>
      </c>
      <c r="B40" s="186">
        <v>5124.19692863</v>
      </c>
      <c r="C40" s="187">
        <v>5136.7469286300002</v>
      </c>
      <c r="D40" s="187">
        <v>3987.9993377890005</v>
      </c>
      <c r="E40" s="187">
        <v>3492.6187415170002</v>
      </c>
      <c r="F40" s="187">
        <v>3115.381289592</v>
      </c>
      <c r="G40" s="188">
        <v>2459.8518072900001</v>
      </c>
      <c r="H40" s="189">
        <v>146.19034419699997</v>
      </c>
      <c r="I40" s="189">
        <v>1624.2074140627894</v>
      </c>
      <c r="J40" s="190">
        <v>-3.78</v>
      </c>
      <c r="K40" s="189">
        <v>-72.72</v>
      </c>
      <c r="L40" s="261">
        <v>-76.5</v>
      </c>
      <c r="M40" s="189">
        <v>-661.1108240327892</v>
      </c>
    </row>
    <row r="41" spans="1:13" s="2" customFormat="1" ht="15.75" thickBot="1">
      <c r="A41" s="114" t="s">
        <v>18</v>
      </c>
      <c r="B41" s="119">
        <f>B29+B39</f>
        <v>117850.3445660018</v>
      </c>
      <c r="C41" s="119">
        <f t="shared" ref="C41:M41" si="7">C29+C39</f>
        <v>120156.97243283778</v>
      </c>
      <c r="D41" s="120">
        <f t="shared" si="7"/>
        <v>83930.682780961375</v>
      </c>
      <c r="E41" s="119">
        <f t="shared" si="7"/>
        <v>79396.718073961121</v>
      </c>
      <c r="F41" s="119">
        <f t="shared" si="7"/>
        <v>95514.022982525232</v>
      </c>
      <c r="G41" s="119">
        <f t="shared" si="7"/>
        <v>72845.63525591018</v>
      </c>
      <c r="H41" s="119">
        <f t="shared" si="7"/>
        <v>4045.9568801507862</v>
      </c>
      <c r="I41" s="121">
        <f t="shared" si="7"/>
        <v>19468.244259216444</v>
      </c>
      <c r="J41" s="121">
        <f t="shared" si="7"/>
        <v>173.2503811</v>
      </c>
      <c r="K41" s="121">
        <f t="shared" si="7"/>
        <v>-83.866770869000007</v>
      </c>
      <c r="L41" s="121">
        <f t="shared" si="7"/>
        <v>89.523610230999964</v>
      </c>
      <c r="M41" s="122">
        <f t="shared" si="7"/>
        <v>-16893.053736620492</v>
      </c>
    </row>
    <row r="42" spans="1:13" s="2" customFormat="1" ht="15.75">
      <c r="A42" s="203" t="s">
        <v>68</v>
      </c>
      <c r="B42" s="115"/>
      <c r="C42" s="102"/>
      <c r="D42" s="102"/>
      <c r="E42" s="102"/>
      <c r="F42" s="102"/>
      <c r="G42" s="102"/>
      <c r="H42" s="102"/>
      <c r="I42" s="108"/>
      <c r="J42" s="108"/>
      <c r="K42" s="108"/>
      <c r="L42" s="109"/>
      <c r="M42" s="110"/>
    </row>
    <row r="43" spans="1:13" s="49" customFormat="1">
      <c r="A43" s="332" t="s">
        <v>19</v>
      </c>
      <c r="B43" s="106">
        <v>5936.3608000000004</v>
      </c>
      <c r="C43" s="48">
        <v>5941.6468000000004</v>
      </c>
      <c r="D43" s="333">
        <v>1341.0498</v>
      </c>
      <c r="E43" s="333">
        <v>1391.7175999999999</v>
      </c>
      <c r="F43" s="333">
        <v>4587.9413999999997</v>
      </c>
      <c r="G43" s="333">
        <v>1341.9241</v>
      </c>
      <c r="H43" s="333">
        <v>-174.16159999999999</v>
      </c>
      <c r="I43" s="333">
        <v>144.09719999999999</v>
      </c>
      <c r="J43" s="334">
        <v>0</v>
      </c>
      <c r="K43" s="333">
        <v>0</v>
      </c>
      <c r="L43" s="97">
        <v>0</v>
      </c>
      <c r="M43" s="335">
        <f t="shared" ref="M43:M44" si="8">E43-G43-H43-I43-L43</f>
        <v>79.857900000000001</v>
      </c>
    </row>
    <row r="44" spans="1:13" s="49" customFormat="1">
      <c r="A44" s="174" t="s">
        <v>20</v>
      </c>
      <c r="B44" s="48">
        <v>886.06109600000002</v>
      </c>
      <c r="C44" s="48">
        <v>886.06109600000002</v>
      </c>
      <c r="D44" s="48">
        <v>604.99933999999996</v>
      </c>
      <c r="E44" s="48">
        <v>591.33726100000001</v>
      </c>
      <c r="F44" s="48">
        <v>1443.01</v>
      </c>
      <c r="G44" s="48">
        <v>917.12834299999895</v>
      </c>
      <c r="H44" s="48">
        <v>-35.858319000000002</v>
      </c>
      <c r="I44" s="48">
        <v>166.99</v>
      </c>
      <c r="J44" s="333">
        <v>-27.32</v>
      </c>
      <c r="K44" s="333">
        <v>-14.55</v>
      </c>
      <c r="L44" s="97">
        <f>J44+K44</f>
        <v>-41.870000000000005</v>
      </c>
      <c r="M44" s="336">
        <f t="shared" si="8"/>
        <v>-415.05276299999895</v>
      </c>
    </row>
    <row r="45" spans="1:13" s="2" customFormat="1" ht="15.75">
      <c r="A45" s="107" t="s">
        <v>21</v>
      </c>
      <c r="B45" s="98">
        <f>B43+B44</f>
        <v>6822.4218960000007</v>
      </c>
      <c r="C45" s="98">
        <f t="shared" ref="C45:M45" si="9">C43+C44</f>
        <v>6827.7078960000008</v>
      </c>
      <c r="D45" s="98">
        <f t="shared" si="9"/>
        <v>1946.0491400000001</v>
      </c>
      <c r="E45" s="98">
        <f t="shared" si="9"/>
        <v>1983.0548610000001</v>
      </c>
      <c r="F45" s="98">
        <f t="shared" si="9"/>
        <v>6030.9513999999999</v>
      </c>
      <c r="G45" s="98">
        <f t="shared" si="9"/>
        <v>2259.0524429999987</v>
      </c>
      <c r="H45" s="98">
        <f t="shared" si="9"/>
        <v>-210.01991899999999</v>
      </c>
      <c r="I45" s="98">
        <f t="shared" si="9"/>
        <v>311.0872</v>
      </c>
      <c r="J45" s="3">
        <f t="shared" si="9"/>
        <v>-27.32</v>
      </c>
      <c r="K45" s="3">
        <f t="shared" si="9"/>
        <v>-14.55</v>
      </c>
      <c r="L45" s="62">
        <f t="shared" si="9"/>
        <v>-41.870000000000005</v>
      </c>
      <c r="M45" s="36">
        <f t="shared" si="9"/>
        <v>-335.19486299999892</v>
      </c>
    </row>
    <row r="46" spans="1:13" s="2" customFormat="1" ht="15.75" thickBot="1">
      <c r="A46" s="258" t="s">
        <v>86</v>
      </c>
      <c r="B46" s="59">
        <v>7241.82</v>
      </c>
      <c r="C46" s="60">
        <v>7251.92</v>
      </c>
      <c r="D46" s="60">
        <v>2020.0700000000002</v>
      </c>
      <c r="E46" s="60">
        <v>1972.27</v>
      </c>
      <c r="F46" s="60">
        <v>6491.92</v>
      </c>
      <c r="G46" s="60">
        <v>2166.96</v>
      </c>
      <c r="H46" s="55">
        <v>-523.99</v>
      </c>
      <c r="I46" s="55">
        <v>283.24</v>
      </c>
      <c r="J46" s="55">
        <v>81.510000000000005</v>
      </c>
      <c r="K46" s="55">
        <v>-0.67999999999999972</v>
      </c>
      <c r="L46" s="61">
        <v>80.83</v>
      </c>
      <c r="M46" s="54">
        <v>-34.75999999999982</v>
      </c>
    </row>
    <row r="47" spans="1:13" ht="15.75" thickBot="1">
      <c r="A47" s="30" t="s">
        <v>22</v>
      </c>
      <c r="B47" s="33">
        <f>B41+B45</f>
        <v>124672.7664620018</v>
      </c>
      <c r="C47" s="31">
        <f t="shared" ref="C47:M47" si="10">C41+C45</f>
        <v>126984.68032883779</v>
      </c>
      <c r="D47" s="31">
        <f t="shared" si="10"/>
        <v>85876.731920961378</v>
      </c>
      <c r="E47" s="31">
        <f t="shared" si="10"/>
        <v>81379.772934961118</v>
      </c>
      <c r="F47" s="31">
        <f t="shared" si="10"/>
        <v>101544.97438252524</v>
      </c>
      <c r="G47" s="32">
        <f t="shared" si="10"/>
        <v>75104.687698910173</v>
      </c>
      <c r="H47" s="33">
        <f t="shared" si="10"/>
        <v>3835.9369611507864</v>
      </c>
      <c r="I47" s="31">
        <f t="shared" si="10"/>
        <v>19779.331459216446</v>
      </c>
      <c r="J47" s="31">
        <f t="shared" si="10"/>
        <v>145.93038110000001</v>
      </c>
      <c r="K47" s="31">
        <f t="shared" si="10"/>
        <v>-98.416770869000004</v>
      </c>
      <c r="L47" s="63">
        <f t="shared" si="10"/>
        <v>47.653610230999959</v>
      </c>
      <c r="M47" s="37">
        <f t="shared" si="10"/>
        <v>-17228.248599620492</v>
      </c>
    </row>
    <row r="48" spans="1:13" s="2" customFormat="1">
      <c r="A48" s="118" t="s">
        <v>86</v>
      </c>
      <c r="B48" s="25">
        <v>110535.82662862999</v>
      </c>
      <c r="C48" s="25">
        <v>111369.22642862998</v>
      </c>
      <c r="D48" s="25">
        <v>76219.578737789008</v>
      </c>
      <c r="E48" s="25">
        <v>72203.380341517011</v>
      </c>
      <c r="F48" s="25">
        <v>88216.543816550402</v>
      </c>
      <c r="G48" s="25">
        <v>61099.797448789985</v>
      </c>
      <c r="H48" s="25">
        <v>1455.3170441970003</v>
      </c>
      <c r="I48" s="25">
        <v>20083.681814062791</v>
      </c>
      <c r="J48" s="191">
        <v>135.04000000000002</v>
      </c>
      <c r="K48" s="191">
        <v>-72.099999999999994</v>
      </c>
      <c r="L48" s="268">
        <v>62.52000000000001</v>
      </c>
      <c r="M48" s="38">
        <v>-10437.530824032789</v>
      </c>
    </row>
    <row r="49" spans="1:13" s="1" customFormat="1" ht="15.75" thickBot="1">
      <c r="A49" s="6" t="s">
        <v>69</v>
      </c>
      <c r="B49" s="7">
        <f>SUM(B47-B48)/B48</f>
        <v>0.12789464072013543</v>
      </c>
      <c r="C49" s="7">
        <f t="shared" ref="C49:I49" si="11">SUM(C47-C48)/C48</f>
        <v>0.14021336414880137</v>
      </c>
      <c r="D49" s="7">
        <f t="shared" si="11"/>
        <v>0.12670173914756153</v>
      </c>
      <c r="E49" s="7">
        <f t="shared" si="11"/>
        <v>0.12709090003875723</v>
      </c>
      <c r="F49" s="7">
        <f t="shared" si="11"/>
        <v>0.15108765305623176</v>
      </c>
      <c r="G49" s="7">
        <f t="shared" si="11"/>
        <v>0.22921336624492428</v>
      </c>
      <c r="H49" s="7"/>
      <c r="I49" s="7">
        <f t="shared" si="11"/>
        <v>-1.5154111565003778E-2</v>
      </c>
      <c r="J49" s="7"/>
      <c r="K49" s="7"/>
      <c r="L49" s="39"/>
      <c r="M49" s="22">
        <f t="shared" ref="M49" si="12">SUM(M47-M48)/M48</f>
        <v>0.65060576970482642</v>
      </c>
    </row>
    <row r="50" spans="1:13" s="1" customFormat="1">
      <c r="A50" s="44" t="s">
        <v>44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3"/>
      <c r="M50" s="46"/>
    </row>
    <row r="51" spans="1:13" ht="15" customHeight="1">
      <c r="A51" s="348" t="s">
        <v>46</v>
      </c>
      <c r="B51" s="348"/>
      <c r="C51" s="348"/>
      <c r="D51" s="348"/>
      <c r="E51" s="348"/>
      <c r="F51" s="348"/>
      <c r="G51" s="348"/>
    </row>
    <row r="52" spans="1:13" s="50" customFormat="1" ht="15.75">
      <c r="A52" s="53" t="s">
        <v>71</v>
      </c>
    </row>
    <row r="53" spans="1:13" s="50" customFormat="1" ht="15.75">
      <c r="A53" s="53" t="s">
        <v>72</v>
      </c>
    </row>
    <row r="54" spans="1:13" s="50" customFormat="1" ht="15.75">
      <c r="A54" s="53" t="s">
        <v>76</v>
      </c>
    </row>
    <row r="55" spans="1:13" s="50" customFormat="1">
      <c r="A55" s="1" t="s">
        <v>80</v>
      </c>
    </row>
    <row r="56" spans="1:13">
      <c r="A56" s="1" t="s">
        <v>88</v>
      </c>
    </row>
  </sheetData>
  <mergeCells count="2">
    <mergeCell ref="A1:E1"/>
    <mergeCell ref="A51:G51"/>
  </mergeCells>
  <pageMargins left="0.71" right="0.25" top="0.21" bottom="0.16" header="0.23" footer="0.16"/>
  <pageSetup paperSize="9" scale="66" orientation="landscape" r:id="rId1"/>
  <ignoredErrors>
    <ignoredError sqref="L29 L39 L45 L47" formula="1"/>
    <ignoredError sqref="B49 C49:G49 M49 I49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9"/>
  <sheetViews>
    <sheetView view="pageBreakPreview" zoomScale="110" zoomScaleSheetLayoutView="11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33.42578125" customWidth="1"/>
    <col min="2" max="2" width="13.85546875" customWidth="1"/>
    <col min="3" max="3" width="12.28515625" customWidth="1"/>
    <col min="4" max="4" width="15.85546875" customWidth="1"/>
    <col min="5" max="5" width="13.5703125" customWidth="1"/>
    <col min="6" max="6" width="10.7109375" customWidth="1"/>
    <col min="7" max="7" width="13.28515625" customWidth="1"/>
    <col min="8" max="8" width="9.85546875" customWidth="1"/>
    <col min="12" max="12" width="11.28515625" customWidth="1"/>
    <col min="13" max="13" width="17.28515625" customWidth="1"/>
  </cols>
  <sheetData>
    <row r="1" spans="1:13" ht="30.75" thickBot="1">
      <c r="A1" s="349" t="s">
        <v>85</v>
      </c>
      <c r="B1" s="350"/>
      <c r="C1" s="350"/>
      <c r="D1" s="351"/>
      <c r="H1" s="40"/>
      <c r="I1" s="42"/>
      <c r="L1" s="41"/>
      <c r="M1" s="8" t="s">
        <v>0</v>
      </c>
    </row>
    <row r="2" spans="1:13" s="73" customFormat="1" ht="64.5" customHeight="1" thickBot="1">
      <c r="A2" s="71" t="s">
        <v>1</v>
      </c>
      <c r="B2" s="82" t="s">
        <v>23</v>
      </c>
      <c r="C2" s="83" t="s">
        <v>24</v>
      </c>
      <c r="D2" s="84" t="s">
        <v>25</v>
      </c>
      <c r="E2" s="85" t="s">
        <v>43</v>
      </c>
      <c r="F2" s="85" t="s">
        <v>26</v>
      </c>
      <c r="G2" s="86" t="s">
        <v>27</v>
      </c>
      <c r="H2" s="87" t="s">
        <v>29</v>
      </c>
      <c r="I2" s="88" t="s">
        <v>30</v>
      </c>
      <c r="J2" s="178" t="s">
        <v>31</v>
      </c>
      <c r="K2" s="88" t="s">
        <v>38</v>
      </c>
      <c r="L2" s="88" t="s">
        <v>39</v>
      </c>
      <c r="M2" s="179" t="s">
        <v>45</v>
      </c>
    </row>
    <row r="3" spans="1:13" ht="15.75">
      <c r="A3" s="296" t="s">
        <v>49</v>
      </c>
      <c r="B3" s="9"/>
      <c r="C3" s="10"/>
      <c r="D3" s="10"/>
      <c r="E3" s="10"/>
      <c r="F3" s="64"/>
      <c r="G3" s="70"/>
      <c r="H3" s="175"/>
      <c r="I3" s="175"/>
      <c r="J3" s="176"/>
      <c r="K3" s="175"/>
      <c r="L3" s="175"/>
      <c r="M3" s="177"/>
    </row>
    <row r="4" spans="1:13" ht="15.75">
      <c r="A4" s="297" t="s">
        <v>75</v>
      </c>
      <c r="B4" s="9">
        <v>4.1037999999999997</v>
      </c>
      <c r="C4" s="10">
        <f>'Business Results'!M4+'Profit &amp; Ratios'!B4</f>
        <v>-71.542100000000005</v>
      </c>
      <c r="D4" s="10">
        <v>2.9535999999999998</v>
      </c>
      <c r="E4" s="10">
        <v>0</v>
      </c>
      <c r="F4" s="64">
        <f t="shared" ref="F4:F28" si="0">C4+D4+E4</f>
        <v>-68.58850000000001</v>
      </c>
      <c r="G4" s="70">
        <v>-68.58850000000001</v>
      </c>
      <c r="H4" s="175">
        <f>'Business Results'!F4/'Business Results'!C4</f>
        <v>0.17891738824306247</v>
      </c>
      <c r="I4" s="175">
        <f>'Business Results'!D4/'Business Results'!B4</f>
        <v>0.62795006548927645</v>
      </c>
      <c r="J4" s="248">
        <f>'Business Results'!G4/'Business Results'!E4</f>
        <v>0.441841291056078</v>
      </c>
      <c r="K4" s="247">
        <f>'Business Results'!H4/'Business Results'!D4</f>
        <v>-4.5714480223296342E-2</v>
      </c>
      <c r="L4" s="175">
        <f>'Business Results'!I4/'Business Results'!D4</f>
        <v>1.6138141323081001</v>
      </c>
      <c r="M4" s="327">
        <f t="shared" ref="M4" si="1">J4+K4+L4</f>
        <v>2.0099409431408817</v>
      </c>
    </row>
    <row r="5" spans="1:13" ht="15.75">
      <c r="A5" s="298" t="s">
        <v>10</v>
      </c>
      <c r="B5" s="12">
        <v>669.32569999999998</v>
      </c>
      <c r="C5" s="361">
        <v>846.30060000000003</v>
      </c>
      <c r="D5" s="10">
        <v>201.4128</v>
      </c>
      <c r="E5" s="10">
        <v>-18.154213230763375</v>
      </c>
      <c r="F5" s="64">
        <f t="shared" si="0"/>
        <v>1029.5591867692367</v>
      </c>
      <c r="G5" s="131">
        <v>696.75718676923657</v>
      </c>
      <c r="H5" s="175">
        <f>'Business Results'!F5/'Business Results'!C5</f>
        <v>0.52690509206099156</v>
      </c>
      <c r="I5" s="175">
        <f>'Business Results'!D5/'Business Results'!B5</f>
        <v>0.73154087266631684</v>
      </c>
      <c r="J5" s="248">
        <f>'Business Results'!G5/'Business Results'!E5</f>
        <v>0.66025586205473208</v>
      </c>
      <c r="K5" s="247">
        <f>'Business Results'!H5/'Business Results'!D5</f>
        <v>6.1747577330948419E-2</v>
      </c>
      <c r="L5" s="175">
        <f>'Business Results'!I5/'Business Results'!D5</f>
        <v>0.2175337630389286</v>
      </c>
      <c r="M5" s="327">
        <f t="shared" ref="M5:M28" si="2">J5+K5+L5</f>
        <v>0.93953720242460903</v>
      </c>
    </row>
    <row r="6" spans="1:13" ht="15.75">
      <c r="A6" s="298" t="s">
        <v>50</v>
      </c>
      <c r="B6" s="12">
        <v>184.77799999999999</v>
      </c>
      <c r="C6" s="10">
        <f>'Business Results'!M6+'Profit &amp; Ratios'!B6</f>
        <v>-6.9950000000001182</v>
      </c>
      <c r="D6" s="10">
        <v>30.081</v>
      </c>
      <c r="E6" s="10">
        <v>-22.576000000000001</v>
      </c>
      <c r="F6" s="64">
        <f t="shared" si="0"/>
        <v>0.50999999999988077</v>
      </c>
      <c r="G6" s="70">
        <v>0.51099999999988555</v>
      </c>
      <c r="H6" s="175">
        <f>'Business Results'!F6/'Business Results'!C6</f>
        <v>0.67610482221092982</v>
      </c>
      <c r="I6" s="175">
        <f>'Business Results'!D6/'Business Results'!B6</f>
        <v>0.67171100269892703</v>
      </c>
      <c r="J6" s="248">
        <f>'Business Results'!G6/'Business Results'!E6</f>
        <v>0.77855885306994588</v>
      </c>
      <c r="K6" s="247">
        <f>'Business Results'!H6/'Business Results'!D6</f>
        <v>4.9653189890784752E-2</v>
      </c>
      <c r="L6" s="175">
        <f>'Business Results'!I6/'Business Results'!D6</f>
        <v>0.32994780607670837</v>
      </c>
      <c r="M6" s="327">
        <f t="shared" si="2"/>
        <v>1.158159849037439</v>
      </c>
    </row>
    <row r="7" spans="1:13" ht="15.75">
      <c r="A7" s="298" t="s">
        <v>51</v>
      </c>
      <c r="B7" s="12">
        <v>352.39</v>
      </c>
      <c r="C7" s="10">
        <f>'Business Results'!M7+'Profit &amp; Ratios'!B7</f>
        <v>216.45999999999998</v>
      </c>
      <c r="D7" s="10">
        <v>41.65</v>
      </c>
      <c r="E7" s="10">
        <v>-40</v>
      </c>
      <c r="F7" s="64">
        <f t="shared" si="0"/>
        <v>218.10999999999996</v>
      </c>
      <c r="G7" s="70">
        <v>152.30000000000001</v>
      </c>
      <c r="H7" s="175">
        <f>'Business Results'!F7/'Business Results'!C7</f>
        <v>0.70271282690540038</v>
      </c>
      <c r="I7" s="175">
        <f>'Business Results'!D7/'Business Results'!B7</f>
        <v>0.737646869467246</v>
      </c>
      <c r="J7" s="248">
        <f>'Business Results'!G7/'Business Results'!E7</f>
        <v>0.75942404786031303</v>
      </c>
      <c r="K7" s="247">
        <f>'Business Results'!H7/'Business Results'!D7</f>
        <v>-2.5114125947127705E-3</v>
      </c>
      <c r="L7" s="175">
        <f>'Business Results'!I7/'Business Results'!D7</f>
        <v>0.29333252043998925</v>
      </c>
      <c r="M7" s="327">
        <f t="shared" si="2"/>
        <v>1.0502451557055896</v>
      </c>
    </row>
    <row r="8" spans="1:13" ht="15.75">
      <c r="A8" s="306" t="s">
        <v>82</v>
      </c>
      <c r="B8" s="12">
        <v>7.0601000000000003</v>
      </c>
      <c r="C8" s="10">
        <f>'Business Results'!M8+'Profit &amp; Ratios'!B8</f>
        <v>-35.414000000000001</v>
      </c>
      <c r="D8" s="10">
        <v>7.2948000000000004</v>
      </c>
      <c r="E8" s="10">
        <v>-1.1395999999999999</v>
      </c>
      <c r="F8" s="64">
        <f t="shared" si="0"/>
        <v>-29.258800000000001</v>
      </c>
      <c r="G8" s="70">
        <v>-29.258800000000001</v>
      </c>
      <c r="H8" s="175">
        <f>'Business Results'!F8/'Business Results'!C8</f>
        <v>0.13550523307878151</v>
      </c>
      <c r="I8" s="175">
        <f>'Business Results'!D8/'Business Results'!B8</f>
        <v>0.67451799373860977</v>
      </c>
      <c r="J8" s="248">
        <f>'Business Results'!G8/'Business Results'!E8</f>
        <v>0.21676935369425498</v>
      </c>
      <c r="K8" s="247">
        <f>'Business Results'!H8/'Business Results'!D8</f>
        <v>-8.0361655409470767E-2</v>
      </c>
      <c r="L8" s="175">
        <f>'Business Results'!I8/'Business Results'!D8</f>
        <v>0.718629797993383</v>
      </c>
      <c r="M8" s="327">
        <f t="shared" si="2"/>
        <v>0.85503749627816727</v>
      </c>
    </row>
    <row r="9" spans="1:13">
      <c r="A9" s="299" t="s">
        <v>81</v>
      </c>
      <c r="B9" s="283">
        <v>0.33639999999999998</v>
      </c>
      <c r="C9" s="10">
        <f>'Business Results'!M9+'Profit &amp; Ratios'!B9</f>
        <v>-44.350099999999998</v>
      </c>
      <c r="D9" s="266">
        <v>5.5561999999999996</v>
      </c>
      <c r="E9" s="266">
        <v>0</v>
      </c>
      <c r="F9" s="64">
        <f t="shared" si="0"/>
        <v>-38.793900000000001</v>
      </c>
      <c r="G9" s="266">
        <v>-38.793900000000001</v>
      </c>
      <c r="H9" s="175">
        <f>'Business Results'!F9/'Business Results'!C9</f>
        <v>0.2649306238324648</v>
      </c>
      <c r="I9" s="175">
        <f>'Business Results'!D9/'Business Results'!B9</f>
        <v>0.7649322899715576</v>
      </c>
      <c r="J9" s="248">
        <f>'Business Results'!G9/'Business Results'!E9</f>
        <v>1.2604536297969537</v>
      </c>
      <c r="K9" s="247">
        <f>'Business Results'!H9/'Business Results'!D9</f>
        <v>-0.1869577483027175</v>
      </c>
      <c r="L9" s="175">
        <f>'Business Results'!I9/'Business Results'!D9</f>
        <v>1.0330230127458051</v>
      </c>
      <c r="M9" s="327">
        <f t="shared" si="2"/>
        <v>2.1065188942400415</v>
      </c>
    </row>
    <row r="10" spans="1:13" ht="15.75">
      <c r="A10" s="298" t="s">
        <v>52</v>
      </c>
      <c r="B10" s="283">
        <v>164.2152790081725</v>
      </c>
      <c r="C10" s="10">
        <f>'Business Results'!M10+'Profit &amp; Ratios'!B10</f>
        <v>95.395279008172508</v>
      </c>
      <c r="D10" s="266">
        <v>34.927</v>
      </c>
      <c r="E10" s="273">
        <v>-8.2618596059999998</v>
      </c>
      <c r="F10" s="64">
        <f t="shared" si="0"/>
        <v>122.0604194021725</v>
      </c>
      <c r="G10" s="266">
        <v>106.21475043597258</v>
      </c>
      <c r="H10" s="175">
        <f>'Business Results'!F10/'Business Results'!C10</f>
        <v>0.60737601946216546</v>
      </c>
      <c r="I10" s="175">
        <f>'Business Results'!D10/'Business Results'!B10</f>
        <v>0.68500469165206768</v>
      </c>
      <c r="J10" s="248">
        <f>'Business Results'!G10/'Business Results'!E10</f>
        <v>0.65104072258851964</v>
      </c>
      <c r="K10" s="247">
        <f>'Business Results'!H10/'Business Results'!D10</f>
        <v>4.6216278379271267E-2</v>
      </c>
      <c r="L10" s="175">
        <f>'Business Results'!I10/'Business Results'!D10</f>
        <v>0.34552187749605856</v>
      </c>
      <c r="M10" s="327">
        <f t="shared" si="2"/>
        <v>1.0427788784638494</v>
      </c>
    </row>
    <row r="11" spans="1:13" ht="15.75">
      <c r="A11" s="298" t="s">
        <v>74</v>
      </c>
      <c r="B11" s="283">
        <v>12.36759391</v>
      </c>
      <c r="C11" s="10">
        <v>-178.16</v>
      </c>
      <c r="D11" s="266">
        <v>22.274250270000003</v>
      </c>
      <c r="E11" s="266">
        <v>-1.6501962999999999</v>
      </c>
      <c r="F11" s="64">
        <v>-157.53</v>
      </c>
      <c r="G11" s="266">
        <v>-157.29228541000003</v>
      </c>
      <c r="H11" s="175">
        <f>'Business Results'!F11/'Business Results'!C11</f>
        <v>0.37997931014962938</v>
      </c>
      <c r="I11" s="175">
        <f>'Business Results'!D11/'Business Results'!B11</f>
        <v>0.97049636704829767</v>
      </c>
      <c r="J11" s="248">
        <f>'Business Results'!G11/'Business Results'!E11</f>
        <v>0.71990954921757255</v>
      </c>
      <c r="K11" s="247">
        <f>'Business Results'!H11/'Business Results'!D11</f>
        <v>1.8375911303545971E-2</v>
      </c>
      <c r="L11" s="175">
        <f>'Business Results'!I11/'Business Results'!D11</f>
        <v>0.47260453986572587</v>
      </c>
      <c r="M11" s="327">
        <f t="shared" si="2"/>
        <v>1.2108900003868444</v>
      </c>
    </row>
    <row r="12" spans="1:13" ht="15.75">
      <c r="A12" s="298" t="s">
        <v>70</v>
      </c>
      <c r="B12" s="283">
        <v>406.98457865083373</v>
      </c>
      <c r="C12" s="10">
        <f>'Business Results'!M12+'Profit &amp; Ratios'!B12</f>
        <v>376.74561846939429</v>
      </c>
      <c r="D12" s="266">
        <v>126.86237572988763</v>
      </c>
      <c r="E12" s="266">
        <v>-57.792293096302899</v>
      </c>
      <c r="F12" s="64">
        <f t="shared" si="0"/>
        <v>445.81570110297901</v>
      </c>
      <c r="G12" s="266">
        <v>345.71421179278383</v>
      </c>
      <c r="H12" s="175">
        <f>'Business Results'!F12/'Business Results'!C12</f>
        <v>0.68976427258977413</v>
      </c>
      <c r="I12" s="175">
        <f>'Business Results'!D12/'Business Results'!B12</f>
        <v>0.49037341364200232</v>
      </c>
      <c r="J12" s="248">
        <f>'Business Results'!G12/'Business Results'!E12</f>
        <v>0.7747365011291163</v>
      </c>
      <c r="K12" s="247">
        <f>'Business Results'!H12/'Business Results'!D12</f>
        <v>-4.4858607632606427E-2</v>
      </c>
      <c r="L12" s="175">
        <f>'Business Results'!I12/'Business Results'!D12</f>
        <v>0.25354437500439342</v>
      </c>
      <c r="M12" s="327">
        <f t="shared" si="2"/>
        <v>0.98342226850090331</v>
      </c>
    </row>
    <row r="13" spans="1:13" ht="15.75">
      <c r="A13" s="298" t="s">
        <v>53</v>
      </c>
      <c r="B13" s="9">
        <v>1045.7648999999999</v>
      </c>
      <c r="C13" s="10">
        <v>934.68579999999997</v>
      </c>
      <c r="D13" s="10">
        <v>349.36</v>
      </c>
      <c r="E13" s="10">
        <v>-31.120899999999999</v>
      </c>
      <c r="F13" s="64">
        <f t="shared" si="0"/>
        <v>1252.9249</v>
      </c>
      <c r="G13" s="70">
        <v>821.53039999999999</v>
      </c>
      <c r="H13" s="175">
        <f>'Business Results'!F13/'Business Results'!C13</f>
        <v>0.63153887426243105</v>
      </c>
      <c r="I13" s="175">
        <f>'Business Results'!D13/'Business Results'!B13</f>
        <v>0.6432194573681369</v>
      </c>
      <c r="J13" s="248">
        <f>'Business Results'!G13/'Business Results'!E13</f>
        <v>0.76619516727421055</v>
      </c>
      <c r="K13" s="247">
        <f>'Business Results'!H13/'Business Results'!D13</f>
        <v>2.2570794372055829E-2</v>
      </c>
      <c r="L13" s="175">
        <f>'Business Results'!I13/'Business Results'!D13</f>
        <v>0.1984623470866996</v>
      </c>
      <c r="M13" s="327">
        <f t="shared" si="2"/>
        <v>0.98722830873296596</v>
      </c>
    </row>
    <row r="14" spans="1:13" ht="15.75">
      <c r="A14" s="298" t="s">
        <v>54</v>
      </c>
      <c r="B14" s="291">
        <v>323.53574555203124</v>
      </c>
      <c r="C14" s="10">
        <f>'Business Results'!M14+'Profit &amp; Ratios'!B14</f>
        <v>131.4507802366945</v>
      </c>
      <c r="D14" s="275">
        <v>88.19</v>
      </c>
      <c r="E14" s="275">
        <v>-3.1304108089999998</v>
      </c>
      <c r="F14" s="64">
        <v>216.52</v>
      </c>
      <c r="G14" s="275">
        <v>151.40957420000001</v>
      </c>
      <c r="H14" s="175">
        <f>'Business Results'!F14/'Business Results'!C14</f>
        <v>0.82782988919574296</v>
      </c>
      <c r="I14" s="175">
        <f>'Business Results'!D14/'Business Results'!B14</f>
        <v>0.58649509651957332</v>
      </c>
      <c r="J14" s="248">
        <f>'Business Results'!G14/'Business Results'!E14</f>
        <v>0.88708051867548054</v>
      </c>
      <c r="K14" s="247">
        <f>'Business Results'!H14/'Business Results'!D14</f>
        <v>5.1577942726904795E-2</v>
      </c>
      <c r="L14" s="175">
        <f>'Business Results'!I14/'Business Results'!D14</f>
        <v>0.1253660241064429</v>
      </c>
      <c r="M14" s="352">
        <f t="shared" si="2"/>
        <v>1.0640244855088281</v>
      </c>
    </row>
    <row r="15" spans="1:13" ht="15.75">
      <c r="A15" s="298" t="s">
        <v>55</v>
      </c>
      <c r="B15" s="9">
        <v>13.2699</v>
      </c>
      <c r="C15" s="10">
        <f>'Business Results'!M15+'Profit &amp; Ratios'!B15</f>
        <v>-32.190100000000001</v>
      </c>
      <c r="D15" s="10">
        <v>6.1647999999999996</v>
      </c>
      <c r="E15" s="10">
        <v>-0.6179</v>
      </c>
      <c r="F15" s="64">
        <v>-26.645000000000003</v>
      </c>
      <c r="G15" s="70">
        <v>-26.645000000000003</v>
      </c>
      <c r="H15" s="175">
        <f>'Business Results'!F15/'Business Results'!C15</f>
        <v>0.57639604231762376</v>
      </c>
      <c r="I15" s="175">
        <f>'Business Results'!D15/'Business Results'!B15</f>
        <v>0.89564853766122154</v>
      </c>
      <c r="J15" s="248">
        <f>'Business Results'!G15/'Business Results'!E15</f>
        <v>0.69664430978368364</v>
      </c>
      <c r="K15" s="247">
        <f>'Business Results'!H15/'Business Results'!D15</f>
        <v>7.6014247662324799E-2</v>
      </c>
      <c r="L15" s="175">
        <f>'Business Results'!I15/'Business Results'!D15</f>
        <v>0.39504881900606309</v>
      </c>
      <c r="M15" s="327">
        <f t="shared" si="2"/>
        <v>1.1677073764520716</v>
      </c>
    </row>
    <row r="16" spans="1:13" ht="15.75">
      <c r="A16" s="298" t="s">
        <v>84</v>
      </c>
      <c r="B16" s="283">
        <v>57.234958497090744</v>
      </c>
      <c r="C16" s="10">
        <f>'Business Results'!M16+'Profit &amp; Ratios'!B16</f>
        <v>-107.63871544258986</v>
      </c>
      <c r="D16" s="266">
        <v>26.829844470909272</v>
      </c>
      <c r="E16" s="266">
        <v>-9.8035163653192541</v>
      </c>
      <c r="F16" s="64">
        <f t="shared" si="0"/>
        <v>-90.612387336999845</v>
      </c>
      <c r="G16" s="266">
        <v>-90.612387336999845</v>
      </c>
      <c r="H16" s="175">
        <f>'Business Results'!F16/'Business Results'!C16</f>
        <v>0.57201746807655962</v>
      </c>
      <c r="I16" s="175">
        <f>'Business Results'!D16/'Business Results'!B16</f>
        <v>0.86726085352718152</v>
      </c>
      <c r="J16" s="248">
        <f>'Business Results'!G16/'Business Results'!E16</f>
        <v>0.69953695342306121</v>
      </c>
      <c r="K16" s="247">
        <f>'Business Results'!H16/'Business Results'!D16</f>
        <v>0.10778804766786973</v>
      </c>
      <c r="L16" s="175">
        <f>'Business Results'!I16/'Business Results'!D16</f>
        <v>0.37227279391131174</v>
      </c>
      <c r="M16" s="327">
        <f t="shared" si="2"/>
        <v>1.1795977950022427</v>
      </c>
    </row>
    <row r="17" spans="1:13" ht="15.75">
      <c r="A17" s="298" t="s">
        <v>12</v>
      </c>
      <c r="B17" s="9">
        <v>61.360999999999997</v>
      </c>
      <c r="C17" s="10">
        <f>'Business Results'!M17+'Profit &amp; Ratios'!B17</f>
        <v>-3.1289999999999978</v>
      </c>
      <c r="D17" s="10">
        <v>11.8299</v>
      </c>
      <c r="E17" s="10">
        <v>3.3715999999999999</v>
      </c>
      <c r="F17" s="64">
        <v>5.33</v>
      </c>
      <c r="G17" s="131">
        <v>5.3324999999999996</v>
      </c>
      <c r="H17" s="175">
        <f>'Business Results'!F17/'Business Results'!C17</f>
        <v>0.6589910589862934</v>
      </c>
      <c r="I17" s="175">
        <f>'Business Results'!D17/'Business Results'!B17</f>
        <v>0.46900006311903508</v>
      </c>
      <c r="J17" s="248">
        <f>'Business Results'!G17/'Business Results'!E17</f>
        <v>0.53921689227312697</v>
      </c>
      <c r="K17" s="247">
        <f>'Business Results'!H17/'Business Results'!D17</f>
        <v>-4.900566338067619E-2</v>
      </c>
      <c r="L17" s="175">
        <f>'Business Results'!I17/'Business Results'!D17</f>
        <v>0.58129444797409469</v>
      </c>
      <c r="M17" s="327">
        <f t="shared" si="2"/>
        <v>1.0715056768665454</v>
      </c>
    </row>
    <row r="18" spans="1:13" ht="15.75">
      <c r="A18" s="298" t="s">
        <v>56</v>
      </c>
      <c r="B18" s="292">
        <v>1852.34</v>
      </c>
      <c r="C18" s="10">
        <f>'Business Results'!M18+'Profit &amp; Ratios'!B18</f>
        <v>-1328.9500000000005</v>
      </c>
      <c r="D18" s="281">
        <v>174.34999999999991</v>
      </c>
      <c r="E18" s="266">
        <v>-23.010000000000005</v>
      </c>
      <c r="F18" s="271">
        <f t="shared" si="0"/>
        <v>-1177.6100000000006</v>
      </c>
      <c r="G18" s="271">
        <v>-1177.6100000000013</v>
      </c>
      <c r="H18" s="175">
        <f>'Business Results'!F18/'Business Results'!C18</f>
        <v>0.97592641031057548</v>
      </c>
      <c r="I18" s="175">
        <f>'Business Results'!D18/'Business Results'!B18</f>
        <v>0.65187025041217306</v>
      </c>
      <c r="J18" s="248">
        <f>'Business Results'!G18/'Business Results'!E18</f>
        <v>1.1043480778201671</v>
      </c>
      <c r="K18" s="247">
        <f>'Business Results'!H18/'Business Results'!D18</f>
        <v>6.3430397472263117E-2</v>
      </c>
      <c r="L18" s="175">
        <f>'Business Results'!I18/'Business Results'!D18</f>
        <v>0.2801867078381387</v>
      </c>
      <c r="M18" s="327">
        <f t="shared" si="2"/>
        <v>1.4479651831305689</v>
      </c>
    </row>
    <row r="19" spans="1:13" ht="15.75">
      <c r="A19" s="306" t="s">
        <v>13</v>
      </c>
      <c r="B19" s="9">
        <v>2826.83</v>
      </c>
      <c r="C19" s="10">
        <f>'Business Results'!M19+'Profit &amp; Ratios'!B19</f>
        <v>-565.46000000000095</v>
      </c>
      <c r="D19" s="10">
        <v>1569.09</v>
      </c>
      <c r="E19" s="10">
        <v>-20.45</v>
      </c>
      <c r="F19" s="271">
        <f t="shared" si="0"/>
        <v>983.17999999999893</v>
      </c>
      <c r="G19" s="70">
        <v>850.59</v>
      </c>
      <c r="H19" s="175">
        <f>'Business Results'!F19/'Business Results'!C19</f>
        <v>0.96441199931838895</v>
      </c>
      <c r="I19" s="175">
        <f>'Business Results'!D19/'Business Results'!B19</f>
        <v>0.83313567933360488</v>
      </c>
      <c r="J19" s="248">
        <f>'Business Results'!G19/'Business Results'!E19</f>
        <v>0.96069217648081484</v>
      </c>
      <c r="K19" s="247">
        <f>'Business Results'!H19/'Business Results'!D19</f>
        <v>9.3411884876673998E-2</v>
      </c>
      <c r="L19" s="175">
        <f>'Business Results'!I19/'Business Results'!D19</f>
        <v>0.15702707841195321</v>
      </c>
      <c r="M19" s="327">
        <f t="shared" si="2"/>
        <v>1.211131139769442</v>
      </c>
    </row>
    <row r="20" spans="1:13" ht="15.75">
      <c r="A20" s="298" t="s">
        <v>57</v>
      </c>
      <c r="B20" s="9">
        <v>1852</v>
      </c>
      <c r="C20" s="10">
        <f>'Business Results'!M20+'Profit &amp; Ratios'!B20</f>
        <v>-1184</v>
      </c>
      <c r="D20" s="10">
        <v>438</v>
      </c>
      <c r="E20" s="10">
        <v>113</v>
      </c>
      <c r="F20" s="271">
        <f t="shared" si="0"/>
        <v>-633</v>
      </c>
      <c r="G20" s="132">
        <v>-633</v>
      </c>
      <c r="H20" s="175">
        <f>'Business Results'!F20/'Business Results'!C20</f>
        <v>0.90225413923798126</v>
      </c>
      <c r="I20" s="175">
        <f>'Business Results'!D20/'Business Results'!B20</f>
        <v>0.79599141016463848</v>
      </c>
      <c r="J20" s="248">
        <f>'Business Results'!G20/'Business Results'!E20</f>
        <v>1.1264705882352941</v>
      </c>
      <c r="K20" s="247">
        <f>'Business Results'!H20/'Business Results'!D20</f>
        <v>5.7297019527235357E-2</v>
      </c>
      <c r="L20" s="175">
        <f>'Business Results'!I20/'Business Results'!D20</f>
        <v>0.21094552929085303</v>
      </c>
      <c r="M20" s="327">
        <f t="shared" si="2"/>
        <v>1.3947131370533825</v>
      </c>
    </row>
    <row r="21" spans="1:13" ht="15.75">
      <c r="A21" s="298" t="s">
        <v>58</v>
      </c>
      <c r="B21" s="9">
        <v>11.524758973550602</v>
      </c>
      <c r="C21" s="10">
        <f>'Business Results'!M21+'Profit &amp; Ratios'!B21</f>
        <v>-12.455241026449398</v>
      </c>
      <c r="D21" s="10">
        <v>9.2571870264493956</v>
      </c>
      <c r="E21" s="10">
        <v>-9.5919702134852347</v>
      </c>
      <c r="F21" s="64">
        <f t="shared" si="0"/>
        <v>-12.790024213485237</v>
      </c>
      <c r="G21" s="21">
        <v>-12.59841846499997</v>
      </c>
      <c r="H21" s="175">
        <f>'Business Results'!F21/'Business Results'!C21</f>
        <v>0.84798482553070653</v>
      </c>
      <c r="I21" s="175">
        <f>'Business Results'!D21/'Business Results'!B21</f>
        <v>0.9101442954832758</v>
      </c>
      <c r="J21" s="248">
        <f>'Business Results'!G21/'Business Results'!E21</f>
        <v>0.92713251230752614</v>
      </c>
      <c r="K21" s="247">
        <f>'Business Results'!H21/'Business Results'!D21</f>
        <v>8.1781795224947024E-2</v>
      </c>
      <c r="L21" s="175">
        <f>'Business Results'!I21/'Business Results'!D21</f>
        <v>0.34166444240722948</v>
      </c>
      <c r="M21" s="327">
        <f t="shared" si="2"/>
        <v>1.3505787499397026</v>
      </c>
    </row>
    <row r="22" spans="1:13" ht="15.75">
      <c r="A22" s="298" t="s">
        <v>59</v>
      </c>
      <c r="B22" s="9">
        <v>455.64341578067877</v>
      </c>
      <c r="C22" s="10">
        <f>'Business Results'!M22+'Profit &amp; Ratios'!B22</f>
        <v>118.74341578067879</v>
      </c>
      <c r="D22" s="10">
        <v>64.925299999999993</v>
      </c>
      <c r="E22" s="10">
        <v>-36.331046100000002</v>
      </c>
      <c r="F22" s="64">
        <v>147.33000000000001</v>
      </c>
      <c r="G22" s="132">
        <v>147.33307072158621</v>
      </c>
      <c r="H22" s="175">
        <f>'Business Results'!F22/'Business Results'!C22</f>
        <v>0.69247028297101942</v>
      </c>
      <c r="I22" s="175">
        <f>'Business Results'!D22/'Business Results'!B22</f>
        <v>0.59586367004981922</v>
      </c>
      <c r="J22" s="248">
        <f>'Business Results'!G22/'Business Results'!E22</f>
        <v>0.86244508918467266</v>
      </c>
      <c r="K22" s="247">
        <f>'Business Results'!H22/'Business Results'!D22</f>
        <v>-5.7481761868023739E-4</v>
      </c>
      <c r="L22" s="175">
        <f>'Business Results'!I22/'Business Results'!D22</f>
        <v>0.23882928900505296</v>
      </c>
      <c r="M22" s="327">
        <f t="shared" si="2"/>
        <v>1.1006995605710452</v>
      </c>
    </row>
    <row r="23" spans="1:13">
      <c r="A23" s="299" t="s">
        <v>60</v>
      </c>
      <c r="B23" s="9">
        <v>224.52629999999999</v>
      </c>
      <c r="C23" s="10">
        <v>89.01</v>
      </c>
      <c r="D23" s="9">
        <v>61.666699999999999</v>
      </c>
      <c r="E23" s="9">
        <v>-10.3911651</v>
      </c>
      <c r="F23" s="64">
        <f t="shared" si="0"/>
        <v>140.28553490000002</v>
      </c>
      <c r="G23" s="132">
        <v>93.161882515000229</v>
      </c>
      <c r="H23" s="175">
        <f>'Business Results'!F23/'Business Results'!C23</f>
        <v>0.80888105174136382</v>
      </c>
      <c r="I23" s="175">
        <f>'Business Results'!D23/'Business Results'!B23</f>
        <v>0.67601661108718936</v>
      </c>
      <c r="J23" s="248">
        <f>'Business Results'!G23/'Business Results'!E23</f>
        <v>0.84597241470969364</v>
      </c>
      <c r="K23" s="247">
        <f>'Business Results'!H23/'Business Results'!D23</f>
        <v>3.1674979250920277E-2</v>
      </c>
      <c r="L23" s="175">
        <f>'Business Results'!I23/'Business Results'!D23</f>
        <v>0.20341292763291707</v>
      </c>
      <c r="M23" s="327">
        <f t="shared" si="2"/>
        <v>1.081060321593531</v>
      </c>
    </row>
    <row r="24" spans="1:13" s="1" customFormat="1">
      <c r="A24" s="300" t="s">
        <v>61</v>
      </c>
      <c r="B24" s="289">
        <v>192.36329999999998</v>
      </c>
      <c r="C24" s="10">
        <v>280.76</v>
      </c>
      <c r="D24" s="289">
        <v>101.73909999999999</v>
      </c>
      <c r="E24" s="289">
        <v>-4.2061999999999999</v>
      </c>
      <c r="F24" s="64">
        <f t="shared" si="0"/>
        <v>378.29289999999997</v>
      </c>
      <c r="G24" s="290">
        <v>305.81220000000002</v>
      </c>
      <c r="H24" s="175">
        <f>'Business Results'!F24/'Business Results'!C24</f>
        <v>0.69509924201523099</v>
      </c>
      <c r="I24" s="175">
        <f>'Business Results'!D24/'Business Results'!B24</f>
        <v>0.53928335705493879</v>
      </c>
      <c r="J24" s="248">
        <f>'Business Results'!G24/'Business Results'!E24</f>
        <v>0.75483589096345372</v>
      </c>
      <c r="K24" s="247">
        <f>'Business Results'!H24/'Business Results'!D24</f>
        <v>-3.7076723408525455E-2</v>
      </c>
      <c r="L24" s="175">
        <f>'Business Results'!I24/'Business Results'!D24</f>
        <v>0.23342391404221507</v>
      </c>
      <c r="M24" s="327">
        <f t="shared" si="2"/>
        <v>0.95118308159714338</v>
      </c>
    </row>
    <row r="25" spans="1:13" s="345" customFormat="1">
      <c r="A25" s="363" t="s">
        <v>62</v>
      </c>
      <c r="B25" s="354">
        <v>498.50467911300001</v>
      </c>
      <c r="C25" s="361">
        <v>460.21</v>
      </c>
      <c r="D25" s="355">
        <v>38.061244586999997</v>
      </c>
      <c r="E25" s="355">
        <v>-8.0208607000000001</v>
      </c>
      <c r="F25" s="360">
        <f t="shared" si="0"/>
        <v>490.25038388699994</v>
      </c>
      <c r="G25" s="356">
        <v>333.47115771744598</v>
      </c>
      <c r="H25" s="357">
        <f>'Business Results'!F25/'Business Results'!C25</f>
        <v>0.80349476164700939</v>
      </c>
      <c r="I25" s="357">
        <f>'Business Results'!D25/'Business Results'!B25</f>
        <v>0.92351171609423099</v>
      </c>
      <c r="J25" s="359">
        <f>'Business Results'!G25/'Business Results'!E25</f>
        <v>0.86087695393875652</v>
      </c>
      <c r="K25" s="358">
        <f>'Business Results'!H25/'Business Results'!D25</f>
        <v>3.6330794350244118E-2</v>
      </c>
      <c r="L25" s="357">
        <f>'Business Results'!I25/'Business Results'!D25</f>
        <v>0.12881140577096328</v>
      </c>
      <c r="M25" s="352">
        <f t="shared" si="2"/>
        <v>1.0260191540599639</v>
      </c>
    </row>
    <row r="26" spans="1:13">
      <c r="A26" s="299" t="s">
        <v>63</v>
      </c>
      <c r="B26" s="12">
        <v>377.47</v>
      </c>
      <c r="C26" s="10">
        <f>'Business Results'!M26+'Profit &amp; Ratios'!B26</f>
        <v>54.57000000000005</v>
      </c>
      <c r="D26" s="13">
        <v>100.8</v>
      </c>
      <c r="E26" s="13">
        <v>-22.29</v>
      </c>
      <c r="F26" s="64">
        <f t="shared" si="0"/>
        <v>133.08000000000007</v>
      </c>
      <c r="G26" s="133">
        <v>107.46</v>
      </c>
      <c r="H26" s="175">
        <f>'Business Results'!F26/'Business Results'!C26</f>
        <v>0.66419411682148255</v>
      </c>
      <c r="I26" s="175">
        <f>'Business Results'!D26/'Business Results'!B26</f>
        <v>0.64411284665305968</v>
      </c>
      <c r="J26" s="248">
        <f>'Business Results'!G26/'Business Results'!E26</f>
        <v>0.76621291974100292</v>
      </c>
      <c r="K26" s="247">
        <f>'Business Results'!H26/'Business Results'!D26</f>
        <v>1.0253393169877407E-2</v>
      </c>
      <c r="L26" s="175">
        <f>'Business Results'!I26/'Business Results'!D26</f>
        <v>0.29079192206654991</v>
      </c>
      <c r="M26" s="327">
        <f t="shared" si="2"/>
        <v>1.0672582349774302</v>
      </c>
    </row>
    <row r="27" spans="1:13">
      <c r="A27" s="300" t="s">
        <v>64</v>
      </c>
      <c r="B27" s="12">
        <v>931.22329999999999</v>
      </c>
      <c r="C27" s="10">
        <f>'Business Results'!M27+'Profit &amp; Ratios'!B27</f>
        <v>-3376.9440999999993</v>
      </c>
      <c r="D27" s="13">
        <v>1432.6741999999999</v>
      </c>
      <c r="E27" s="13">
        <v>-125.79</v>
      </c>
      <c r="F27" s="64">
        <f t="shared" si="0"/>
        <v>-2070.0598999999993</v>
      </c>
      <c r="G27" s="133">
        <v>-2070.0598999999993</v>
      </c>
      <c r="H27" s="175">
        <f>'Business Results'!F27/'Business Results'!C27</f>
        <v>1.0153593338202118</v>
      </c>
      <c r="I27" s="175">
        <f>'Business Results'!D27/'Business Results'!B27</f>
        <v>0.83652149636701401</v>
      </c>
      <c r="J27" s="248">
        <f>'Business Results'!G27/'Business Results'!E27</f>
        <v>1.1987688622861934</v>
      </c>
      <c r="K27" s="247">
        <f>'Business Results'!H27/'Business Results'!D27</f>
        <v>5.2061004869350141E-2</v>
      </c>
      <c r="L27" s="175">
        <f>'Business Results'!I27/'Business Results'!D27</f>
        <v>0.2124513163199038</v>
      </c>
      <c r="M27" s="327">
        <f t="shared" si="2"/>
        <v>1.4632811834754473</v>
      </c>
    </row>
    <row r="28" spans="1:13">
      <c r="A28" s="299" t="s">
        <v>11</v>
      </c>
      <c r="B28" s="12">
        <v>96.747399999999999</v>
      </c>
      <c r="C28" s="10">
        <f>'Business Results'!M28+'Profit &amp; Ratios'!B28</f>
        <v>29.267399999999881</v>
      </c>
      <c r="D28" s="13">
        <v>19.619399999999999</v>
      </c>
      <c r="E28" s="13">
        <v>6.6154999999999999</v>
      </c>
      <c r="F28" s="64">
        <v>42.27</v>
      </c>
      <c r="G28" s="133">
        <v>27.751100000000001</v>
      </c>
      <c r="H28" s="175">
        <f>'Business Results'!F28/'Business Results'!C28</f>
        <v>0.80564352737921707</v>
      </c>
      <c r="I28" s="175">
        <f>'Business Results'!D28/'Business Results'!B28</f>
        <v>0.47094772377500865</v>
      </c>
      <c r="J28" s="248">
        <f>'Business Results'!G28/'Business Results'!E28</f>
        <v>0.83692167712311816</v>
      </c>
      <c r="K28" s="247">
        <f>'Business Results'!H28/'Business Results'!D28</f>
        <v>4.6266721482559066E-2</v>
      </c>
      <c r="L28" s="175">
        <f>'Business Results'!I28/'Business Results'!D28</f>
        <v>0.18834529795599972</v>
      </c>
      <c r="M28" s="327">
        <f t="shared" si="2"/>
        <v>1.0715336965616769</v>
      </c>
    </row>
    <row r="29" spans="1:13">
      <c r="A29" s="101" t="s">
        <v>65</v>
      </c>
      <c r="B29" s="284">
        <f>SUM(B4:B28)</f>
        <v>12621.901109485356</v>
      </c>
      <c r="C29" s="130">
        <f t="shared" ref="C29:G29" si="3">SUM(C4:C28)</f>
        <v>-3313.6294629740996</v>
      </c>
      <c r="D29" s="130">
        <f t="shared" si="3"/>
        <v>4965.5697020842454</v>
      </c>
      <c r="E29" s="130">
        <f t="shared" si="3"/>
        <v>-331.34103152087073</v>
      </c>
      <c r="F29" s="130">
        <f t="shared" si="3"/>
        <v>1300.6305145109018</v>
      </c>
      <c r="G29" s="130">
        <f t="shared" si="3"/>
        <v>-159.11015705997482</v>
      </c>
      <c r="H29" s="252">
        <f>'Business Results'!F29/'Business Results'!C29</f>
        <v>0.80750272719181615</v>
      </c>
      <c r="I29" s="252">
        <f>'Business Results'!D29/'Business Results'!B29</f>
        <v>0.70842148651251535</v>
      </c>
      <c r="J29" s="253">
        <f>'Business Results'!G29/'Business Results'!E29</f>
        <v>0.93192697595400142</v>
      </c>
      <c r="K29" s="252">
        <f>'Business Results'!H29/'Business Results'!D29</f>
        <v>4.7172511579223572E-2</v>
      </c>
      <c r="L29" s="252">
        <f>'Business Results'!I29/'Business Results'!D29</f>
        <v>0.22085952237956674</v>
      </c>
      <c r="M29" s="254">
        <f t="shared" ref="M29:M48" si="4">J29+K29+L29</f>
        <v>1.1999590099127917</v>
      </c>
    </row>
    <row r="30" spans="1:13" s="1" customFormat="1">
      <c r="A30" s="118" t="s">
        <v>86</v>
      </c>
      <c r="B30" s="124">
        <v>13377.909999999998</v>
      </c>
      <c r="C30" s="210">
        <v>3641.4600000000009</v>
      </c>
      <c r="D30" s="127">
        <v>3657.29</v>
      </c>
      <c r="E30" s="127">
        <v>-326.32</v>
      </c>
      <c r="F30" s="127">
        <v>6980.7500000000009</v>
      </c>
      <c r="G30" s="134">
        <v>5853.9</v>
      </c>
      <c r="H30" s="228">
        <f>'Business Results'!F30/'Business Results'!C30</f>
        <v>0.79418870659099905</v>
      </c>
      <c r="I30" s="228">
        <f>'Business Results'!D30/'Business Results'!B30</f>
        <v>0.71520470106401768</v>
      </c>
      <c r="J30" s="229">
        <f>'Business Results'!G30/'Business Results'!E30</f>
        <v>0.84618312892016245</v>
      </c>
      <c r="K30" s="228">
        <f>'Business Results'!H30/'Business Results'!D30</f>
        <v>2.6108492975939361E-2</v>
      </c>
      <c r="L30" s="228">
        <f>'Business Results'!I30/'Business Results'!D30</f>
        <v>0.25887827444997219</v>
      </c>
      <c r="M30" s="230">
        <f t="shared" si="4"/>
        <v>1.1311698963460739</v>
      </c>
    </row>
    <row r="31" spans="1:13" s="11" customFormat="1" ht="15.75">
      <c r="A31" s="301" t="s">
        <v>66</v>
      </c>
      <c r="B31" s="293"/>
      <c r="C31" s="10"/>
      <c r="D31" s="123"/>
      <c r="E31" s="123"/>
      <c r="F31" s="123"/>
      <c r="G31" s="135"/>
      <c r="H31" s="175"/>
      <c r="I31" s="175"/>
      <c r="J31" s="176"/>
      <c r="K31" s="175"/>
      <c r="L31" s="175"/>
      <c r="M31" s="177"/>
    </row>
    <row r="32" spans="1:13" s="11" customFormat="1">
      <c r="A32" s="302" t="s">
        <v>78</v>
      </c>
      <c r="B32" s="149">
        <v>12.396781971000079</v>
      </c>
      <c r="C32" s="10">
        <f>'Business Results'!M32+'Profit &amp; Ratios'!B32</f>
        <v>-193.54240471899996</v>
      </c>
      <c r="D32" s="151">
        <v>6.0286764560000057</v>
      </c>
      <c r="E32" s="152">
        <v>-1.8073132140000001</v>
      </c>
      <c r="F32" s="10">
        <f t="shared" ref="F32:F38" si="5">C32+D32+E32</f>
        <v>-189.32104147699997</v>
      </c>
      <c r="G32" s="135">
        <v>-189.32104147699988</v>
      </c>
      <c r="H32" s="175">
        <f>'Business Results'!F32/'Business Results'!C32</f>
        <v>0.450244509004051</v>
      </c>
      <c r="I32" s="175">
        <f>'Business Results'!D32/'Business Results'!B32</f>
        <v>0.94314124713706238</v>
      </c>
      <c r="J32" s="176">
        <f>'Business Results'!G32/'Business Results'!E32</f>
        <v>0.59205468862768906</v>
      </c>
      <c r="K32" s="175">
        <f>'Business Results'!H32/'Business Results'!D32</f>
        <v>0.10029227654080004</v>
      </c>
      <c r="L32" s="175">
        <f>'Business Results'!I32/'Business Results'!D32</f>
        <v>0.90681055098404462</v>
      </c>
      <c r="M32" s="246">
        <f t="shared" si="4"/>
        <v>1.5991575161525338</v>
      </c>
    </row>
    <row r="33" spans="1:13">
      <c r="A33" s="302" t="s">
        <v>15</v>
      </c>
      <c r="B33" s="9">
        <v>60.78</v>
      </c>
      <c r="C33" s="10">
        <f>'Business Results'!M33+'Profit &amp; Ratios'!B33</f>
        <v>-101.18</v>
      </c>
      <c r="D33" s="13">
        <v>13.33</v>
      </c>
      <c r="E33" s="13">
        <v>-15.840000000000002</v>
      </c>
      <c r="F33" s="10">
        <f t="shared" si="5"/>
        <v>-103.69000000000001</v>
      </c>
      <c r="G33" s="136">
        <v>-103.69000000000004</v>
      </c>
      <c r="H33" s="175">
        <f>'Business Results'!F33/'Business Results'!C33</f>
        <v>0.67960494133906868</v>
      </c>
      <c r="I33" s="175">
        <f>'Business Results'!D33/'Business Results'!B33</f>
        <v>0.77867242276246007</v>
      </c>
      <c r="J33" s="176">
        <f>'Business Results'!G33/'Business Results'!E33</f>
        <v>0.76692575274311259</v>
      </c>
      <c r="K33" s="175">
        <f>'Business Results'!H33/'Business Results'!D33</f>
        <v>4.5360269628861458E-2</v>
      </c>
      <c r="L33" s="175">
        <f>'Business Results'!I33/'Business Results'!D33</f>
        <v>0.34453463095546732</v>
      </c>
      <c r="M33" s="246">
        <f t="shared" ref="M33:M38" si="6">J33+K33+L33</f>
        <v>1.1568206533274412</v>
      </c>
    </row>
    <row r="34" spans="1:13">
      <c r="A34" s="299" t="s">
        <v>47</v>
      </c>
      <c r="B34" s="12">
        <v>18.072361065999992</v>
      </c>
      <c r="C34" s="10">
        <f>'Business Results'!M34+'Profit &amp; Ratios'!B34</f>
        <v>-142.18943552324492</v>
      </c>
      <c r="D34" s="13">
        <v>10.217746793000002</v>
      </c>
      <c r="E34" s="13">
        <v>-6.3966818587559331</v>
      </c>
      <c r="F34" s="10">
        <f t="shared" si="5"/>
        <v>-138.36837058900085</v>
      </c>
      <c r="G34" s="133">
        <v>-138.36827058900082</v>
      </c>
      <c r="H34" s="175">
        <f>'Business Results'!F34/'Business Results'!C34</f>
        <v>0.52276710275893712</v>
      </c>
      <c r="I34" s="175">
        <f>'Business Results'!D34/'Business Results'!B34</f>
        <v>0.94579163650469333</v>
      </c>
      <c r="J34" s="176">
        <f>'Business Results'!G34/'Business Results'!E34</f>
        <v>0.63556290343710053</v>
      </c>
      <c r="K34" s="175">
        <f>'Business Results'!H34/'Business Results'!D34</f>
        <v>0.11062550605841812</v>
      </c>
      <c r="L34" s="175">
        <f>'Business Results'!I34/'Business Results'!D34</f>
        <v>0.66551849590729806</v>
      </c>
      <c r="M34" s="177">
        <f t="shared" si="6"/>
        <v>1.4117069054028168</v>
      </c>
    </row>
    <row r="35" spans="1:13">
      <c r="A35" s="299" t="s">
        <v>16</v>
      </c>
      <c r="B35" s="12">
        <v>23.784452999999999</v>
      </c>
      <c r="C35" s="10">
        <f>'Business Results'!M35+'Profit &amp; Ratios'!B35</f>
        <v>22.199966000000003</v>
      </c>
      <c r="D35" s="13">
        <v>16.160646000000003</v>
      </c>
      <c r="E35" s="13">
        <v>-93.289670999999998</v>
      </c>
      <c r="F35" s="10">
        <f t="shared" si="5"/>
        <v>-54.929058999999995</v>
      </c>
      <c r="G35" s="133">
        <v>-54.929058999999995</v>
      </c>
      <c r="H35" s="175">
        <f>'Business Results'!F35/'Business Results'!C35</f>
        <v>0.53803120277955052</v>
      </c>
      <c r="I35" s="175">
        <f>'Business Results'!D35/'Business Results'!B35</f>
        <v>0.75735001276487113</v>
      </c>
      <c r="J35" s="176">
        <f>'Business Results'!G35/'Business Results'!E35</f>
        <v>0.61306124715221677</v>
      </c>
      <c r="K35" s="175">
        <f>'Business Results'!H35/'Business Results'!D35</f>
        <v>2.2777640365543698E-2</v>
      </c>
      <c r="L35" s="175">
        <f>'Business Results'!I35/'Business Results'!D35</f>
        <v>0.51029850221133033</v>
      </c>
      <c r="M35" s="246">
        <f t="shared" si="6"/>
        <v>1.1461373897290907</v>
      </c>
    </row>
    <row r="36" spans="1:13">
      <c r="A36" s="299" t="s">
        <v>89</v>
      </c>
      <c r="B36" s="12">
        <v>9.7999999999999997E-3</v>
      </c>
      <c r="C36" s="10">
        <f>'Business Results'!M36+'Profit &amp; Ratios'!B36</f>
        <v>-24.588400000000004</v>
      </c>
      <c r="D36" s="13">
        <v>2.0518999999999998</v>
      </c>
      <c r="E36" s="13">
        <v>-28.2867</v>
      </c>
      <c r="F36" s="10">
        <f t="shared" si="5"/>
        <v>-50.8232</v>
      </c>
      <c r="G36" s="133">
        <v>-50.835999999999999</v>
      </c>
      <c r="H36" s="175">
        <f>'Business Results'!F36/'Business Results'!C36</f>
        <v>2.0651927299511378E-2</v>
      </c>
      <c r="I36" s="175">
        <f>'Business Results'!D36/'Business Results'!B36</f>
        <v>0.95005488474204169</v>
      </c>
      <c r="J36" s="176">
        <f>'Business Results'!G36/'Business Results'!E36</f>
        <v>4.3372517227401701E-2</v>
      </c>
      <c r="K36" s="175">
        <f>'Business Results'!H36/'Business Results'!D36</f>
        <v>1.2709416522241479E-2</v>
      </c>
      <c r="L36" s="175">
        <f>'Business Results'!I36/'Business Results'!D36</f>
        <v>47.814943192759486</v>
      </c>
      <c r="M36" s="246">
        <f t="shared" si="6"/>
        <v>47.871025126509132</v>
      </c>
    </row>
    <row r="37" spans="1:13">
      <c r="A37" s="299" t="s">
        <v>67</v>
      </c>
      <c r="B37" s="12">
        <v>51.734191337000006</v>
      </c>
      <c r="C37" s="10">
        <f>'Business Results'!M37+'Profit &amp; Ratios'!B37</f>
        <v>28.453631336841312</v>
      </c>
      <c r="D37" s="13">
        <v>15.849988662999991</v>
      </c>
      <c r="E37" s="13">
        <v>-9.6287199999999995</v>
      </c>
      <c r="F37" s="10">
        <f t="shared" si="5"/>
        <v>34.674899999841301</v>
      </c>
      <c r="G37" s="133">
        <v>34.674899999841301</v>
      </c>
      <c r="H37" s="175">
        <f>'Business Results'!F37/'Business Results'!C37</f>
        <v>0.45006769556869941</v>
      </c>
      <c r="I37" s="175">
        <f>'Business Results'!D37/'Business Results'!B37</f>
        <v>0.69535408803994925</v>
      </c>
      <c r="J37" s="176">
        <f>'Business Results'!G37/'Business Results'!E37</f>
        <v>0.57271121468425479</v>
      </c>
      <c r="K37" s="175">
        <f>'Business Results'!H37/'Business Results'!D37</f>
        <v>-2.3359517014695425E-2</v>
      </c>
      <c r="L37" s="175">
        <f>'Business Results'!I37/'Business Results'!D37</f>
        <v>0.40660416962254647</v>
      </c>
      <c r="M37" s="246">
        <f t="shared" si="6"/>
        <v>0.9559558672921058</v>
      </c>
    </row>
    <row r="38" spans="1:13">
      <c r="A38" s="299" t="s">
        <v>14</v>
      </c>
      <c r="B38" s="12">
        <v>89.653091417451506</v>
      </c>
      <c r="C38" s="10">
        <f>'Business Results'!M38+'Profit &amp; Ratios'!B38</f>
        <v>-266.00241548717878</v>
      </c>
      <c r="D38" s="12">
        <v>52.653402895963595</v>
      </c>
      <c r="E38" s="12">
        <v>25.109689700000001</v>
      </c>
      <c r="F38" s="10">
        <v>-238.46</v>
      </c>
      <c r="G38" s="137">
        <v>-238.45870229121516</v>
      </c>
      <c r="H38" s="175">
        <f>'Business Results'!F38/'Business Results'!C38</f>
        <v>0.65909255534957267</v>
      </c>
      <c r="I38" s="175">
        <f>'Business Results'!D38/'Business Results'!B38</f>
        <v>0.76372957895358762</v>
      </c>
      <c r="J38" s="176">
        <f>'Business Results'!G38/'Business Results'!E38</f>
        <v>0.74612127558118058</v>
      </c>
      <c r="K38" s="175">
        <f>'Business Results'!H38/'Business Results'!D38</f>
        <v>9.856978460566479E-2</v>
      </c>
      <c r="L38" s="175">
        <f>'Business Results'!I38/'Business Results'!D38</f>
        <v>0.26896362890662218</v>
      </c>
      <c r="M38" s="246">
        <f t="shared" si="6"/>
        <v>1.1136546890934675</v>
      </c>
    </row>
    <row r="39" spans="1:13">
      <c r="A39" s="116" t="s">
        <v>17</v>
      </c>
      <c r="B39" s="284">
        <f t="shared" ref="B39:G39" si="7">SUM(B32:B38)</f>
        <v>256.43067879145156</v>
      </c>
      <c r="C39" s="249">
        <f t="shared" si="7"/>
        <v>-676.84905839258226</v>
      </c>
      <c r="D39" s="125">
        <f t="shared" si="7"/>
        <v>116.2923608079636</v>
      </c>
      <c r="E39" s="125">
        <f t="shared" si="7"/>
        <v>-130.13939637275593</v>
      </c>
      <c r="F39" s="125">
        <f t="shared" si="7"/>
        <v>-740.91677106615964</v>
      </c>
      <c r="G39" s="138">
        <f t="shared" si="7"/>
        <v>-740.92817335737459</v>
      </c>
      <c r="H39" s="252">
        <f>'Business Results'!F39/'Business Results'!C39</f>
        <v>0.59721439987226788</v>
      </c>
      <c r="I39" s="252">
        <f>'Business Results'!D39/'Business Results'!B39</f>
        <v>0.77012507215102266</v>
      </c>
      <c r="J39" s="253">
        <f>'Business Results'!G39/'Business Results'!E39</f>
        <v>0.69761506089980474</v>
      </c>
      <c r="K39" s="252">
        <f>'Business Results'!H39/'Business Results'!D39</f>
        <v>6.2860834533740764E-2</v>
      </c>
      <c r="L39" s="252">
        <f>'Business Results'!I39/'Business Results'!D39</f>
        <v>0.38931802064860055</v>
      </c>
      <c r="M39" s="254">
        <f t="shared" si="4"/>
        <v>1.149793916082146</v>
      </c>
    </row>
    <row r="40" spans="1:13" s="1" customFormat="1" ht="15.75" thickBot="1">
      <c r="A40" s="117" t="s">
        <v>86</v>
      </c>
      <c r="B40" s="216">
        <v>191.87</v>
      </c>
      <c r="C40" s="337">
        <v>-469.2308240327892</v>
      </c>
      <c r="D40" s="217">
        <v>89.789999999999992</v>
      </c>
      <c r="E40" s="217">
        <v>-99.320000000000007</v>
      </c>
      <c r="F40" s="216">
        <v>-478.79082403278915</v>
      </c>
      <c r="G40" s="218">
        <v>-478.78999999999996</v>
      </c>
      <c r="H40" s="225">
        <f>'Business Results'!F40/'Business Results'!C40</f>
        <v>0.60648915215741217</v>
      </c>
      <c r="I40" s="225">
        <f>'Business Results'!D40/'Business Results'!B40</f>
        <v>0.77826816442342073</v>
      </c>
      <c r="J40" s="226">
        <f>'Business Results'!G40/'Business Results'!E40</f>
        <v>0.70430012244095574</v>
      </c>
      <c r="K40" s="225">
        <f>'Business Results'!H40/'Business Results'!D40</f>
        <v>3.6657564812447994E-2</v>
      </c>
      <c r="L40" s="225">
        <f>'Business Results'!I40/'Business Results'!D40</f>
        <v>0.4072737421674878</v>
      </c>
      <c r="M40" s="227">
        <f t="shared" si="4"/>
        <v>1.1482314294208915</v>
      </c>
    </row>
    <row r="41" spans="1:13" s="14" customFormat="1" ht="15.75" thickBot="1">
      <c r="A41" s="114" t="s">
        <v>18</v>
      </c>
      <c r="B41" s="294">
        <f>B29+B39</f>
        <v>12878.331788276808</v>
      </c>
      <c r="C41" s="212">
        <f t="shared" ref="C41:G41" si="8">C29+C39</f>
        <v>-3990.4785213666819</v>
      </c>
      <c r="D41" s="250">
        <f t="shared" si="8"/>
        <v>5081.862062892209</v>
      </c>
      <c r="E41" s="250">
        <f t="shared" si="8"/>
        <v>-461.48042789362665</v>
      </c>
      <c r="F41" s="250">
        <f t="shared" si="8"/>
        <v>559.71374344474214</v>
      </c>
      <c r="G41" s="251">
        <f t="shared" si="8"/>
        <v>-900.03833041734947</v>
      </c>
      <c r="H41" s="252">
        <f>'Business Results'!F41/'Business Results'!C41</f>
        <v>0.79491036640352419</v>
      </c>
      <c r="I41" s="252">
        <f>'Business Results'!D41/'Business Results'!B41</f>
        <v>0.71218020693996531</v>
      </c>
      <c r="J41" s="253">
        <f>'Business Results'!G41/'Business Results'!E41</f>
        <v>0.91748924921621633</v>
      </c>
      <c r="K41" s="252">
        <f>'Business Results'!H41/'Business Results'!D41</f>
        <v>4.8205933111610061E-2</v>
      </c>
      <c r="L41" s="252">
        <f>'Business Results'!I41/'Business Results'!D41</f>
        <v>0.23195622404292618</v>
      </c>
      <c r="M41" s="254">
        <f t="shared" si="4"/>
        <v>1.1976514063707526</v>
      </c>
    </row>
    <row r="42" spans="1:13" s="11" customFormat="1" ht="15.75">
      <c r="A42" s="203" t="s">
        <v>68</v>
      </c>
      <c r="B42" s="295"/>
      <c r="C42" s="213">
        <f>B42+'Business Results'!M42</f>
        <v>0</v>
      </c>
      <c r="D42" s="129"/>
      <c r="E42" s="129"/>
      <c r="F42" s="129"/>
      <c r="G42" s="139"/>
      <c r="H42" s="175"/>
      <c r="I42" s="175"/>
      <c r="J42" s="176"/>
      <c r="K42" s="175"/>
      <c r="L42" s="175"/>
      <c r="M42" s="177"/>
    </row>
    <row r="43" spans="1:13" s="11" customFormat="1">
      <c r="A43" s="303" t="s">
        <v>19</v>
      </c>
      <c r="B43" s="149">
        <v>267.87184695174199</v>
      </c>
      <c r="C43" s="10">
        <f>'Business Results'!M43+'Profit &amp; Ratios'!B43</f>
        <v>347.72974695174196</v>
      </c>
      <c r="D43" s="150">
        <v>135.15195832210816</v>
      </c>
      <c r="E43" s="149">
        <v>8.8047663529999962</v>
      </c>
      <c r="F43" s="123">
        <f t="shared" ref="F43:F44" si="9">C43+D43+E43</f>
        <v>491.68647162685011</v>
      </c>
      <c r="G43" s="182">
        <v>323.23765255528588</v>
      </c>
      <c r="H43" s="175">
        <f>'Business Results'!F43/'Business Results'!C43</f>
        <v>0.77216663232153071</v>
      </c>
      <c r="I43" s="175">
        <f>'Business Results'!D43/'Business Results'!B43</f>
        <v>0.22590436214726031</v>
      </c>
      <c r="J43" s="176">
        <f>'Business Results'!G43/'Business Results'!E43</f>
        <v>0.96422154896941736</v>
      </c>
      <c r="K43" s="175">
        <f>'Business Results'!H43/'Business Results'!D43</f>
        <v>-0.12986959917521332</v>
      </c>
      <c r="L43" s="175">
        <f>'Business Results'!I43/'Business Results'!D43</f>
        <v>0.10745104320510691</v>
      </c>
      <c r="M43" s="177">
        <f t="shared" si="4"/>
        <v>0.94180299299931092</v>
      </c>
    </row>
    <row r="44" spans="1:13" s="11" customFormat="1">
      <c r="A44" s="304" t="s">
        <v>20</v>
      </c>
      <c r="B44" s="183">
        <v>380.25</v>
      </c>
      <c r="C44" s="10">
        <f>'Business Results'!M44+'Profit &amp; Ratios'!B44</f>
        <v>-34.802762999998947</v>
      </c>
      <c r="D44" s="123">
        <v>227.4</v>
      </c>
      <c r="E44" s="183">
        <v>75.319999999999993</v>
      </c>
      <c r="F44" s="123">
        <f t="shared" si="9"/>
        <v>267.91723700000102</v>
      </c>
      <c r="G44" s="135">
        <v>192.39402533760099</v>
      </c>
      <c r="H44" s="175">
        <f>'Business Results'!F44/'Business Results'!C44</f>
        <v>1.6285671569537006</v>
      </c>
      <c r="I44" s="175">
        <f>'Business Results'!D44/'Business Results'!B44</f>
        <v>0.68279641520340484</v>
      </c>
      <c r="J44" s="176">
        <f>'Business Results'!G44/'Business Results'!E44</f>
        <v>1.5509395458169832</v>
      </c>
      <c r="K44" s="175">
        <f>'Business Results'!H44/'Business Results'!D44</f>
        <v>-5.9270013418527043E-2</v>
      </c>
      <c r="L44" s="175">
        <f>'Business Results'!I44/'Business Results'!D44</f>
        <v>0.27601683003488897</v>
      </c>
      <c r="M44" s="177">
        <f t="shared" si="4"/>
        <v>1.767686362433345</v>
      </c>
    </row>
    <row r="45" spans="1:13" s="11" customFormat="1" ht="15.75">
      <c r="A45" s="305" t="s">
        <v>21</v>
      </c>
      <c r="B45" s="284">
        <f>SUM(B43:B44)</f>
        <v>648.12184695174199</v>
      </c>
      <c r="C45" s="249">
        <f t="shared" ref="C45:G45" si="10">SUM(C43:C44)</f>
        <v>312.92698395174301</v>
      </c>
      <c r="D45" s="130">
        <f t="shared" si="10"/>
        <v>362.55195832210813</v>
      </c>
      <c r="E45" s="130">
        <f t="shared" si="10"/>
        <v>84.124766352999984</v>
      </c>
      <c r="F45" s="130">
        <f t="shared" si="10"/>
        <v>759.60370862685113</v>
      </c>
      <c r="G45" s="140">
        <f t="shared" si="10"/>
        <v>515.63167789288684</v>
      </c>
      <c r="H45" s="219">
        <f>'Business Results'!F45/'Business Results'!C45</f>
        <v>0.88330542136010548</v>
      </c>
      <c r="I45" s="219">
        <f>'Business Results'!D45/'Business Results'!B45</f>
        <v>0.28524315406834816</v>
      </c>
      <c r="J45" s="220">
        <f>'Business Results'!G45/'Business Results'!E45</f>
        <v>1.1391779861606151</v>
      </c>
      <c r="K45" s="219">
        <f>'Business Results'!H45/'Business Results'!D45</f>
        <v>-0.10792117972930529</v>
      </c>
      <c r="L45" s="219">
        <f>'Business Results'!I45/'Business Results'!D45</f>
        <v>0.15985577835922476</v>
      </c>
      <c r="M45" s="221">
        <f t="shared" si="4"/>
        <v>1.1911125847905344</v>
      </c>
    </row>
    <row r="46" spans="1:13" s="11" customFormat="1" ht="15.75" thickBot="1">
      <c r="A46" s="28" t="s">
        <v>86</v>
      </c>
      <c r="B46" s="56">
        <v>621.91000000000008</v>
      </c>
      <c r="C46" s="214">
        <v>587.1500000000002</v>
      </c>
      <c r="D46" s="57">
        <v>338.89</v>
      </c>
      <c r="E46" s="57">
        <v>14.18</v>
      </c>
      <c r="F46" s="58">
        <v>940.20999999999992</v>
      </c>
      <c r="G46" s="141">
        <v>642.96</v>
      </c>
      <c r="H46" s="222">
        <f>'Business Results'!F46/'Business Results'!C46</f>
        <v>0.89520016767973176</v>
      </c>
      <c r="I46" s="222">
        <f>'Business Results'!D46/'Business Results'!B46</f>
        <v>0.27894507181896266</v>
      </c>
      <c r="J46" s="223">
        <f>'Business Results'!G46/'Business Results'!E46</f>
        <v>1.098713664964736</v>
      </c>
      <c r="K46" s="222">
        <f>'Business Results'!H46/'Business Results'!D46</f>
        <v>-0.25939200126728279</v>
      </c>
      <c r="L46" s="222">
        <f>'Business Results'!I46/'Business Results'!D46</f>
        <v>0.14021296291712662</v>
      </c>
      <c r="M46" s="224">
        <f t="shared" si="4"/>
        <v>0.9795346266145798</v>
      </c>
    </row>
    <row r="47" spans="1:13" s="1" customFormat="1" ht="15.75" thickBot="1">
      <c r="A47" s="30" t="s">
        <v>22</v>
      </c>
      <c r="B47" s="34">
        <f>B41+B45</f>
        <v>13526.45363522855</v>
      </c>
      <c r="C47" s="211">
        <f t="shared" ref="C47:G47" si="11">C41+C45</f>
        <v>-3677.551537414939</v>
      </c>
      <c r="D47" s="35">
        <f t="shared" si="11"/>
        <v>5444.4140212143175</v>
      </c>
      <c r="E47" s="35">
        <f t="shared" si="11"/>
        <v>-377.35566154062667</v>
      </c>
      <c r="F47" s="35">
        <f t="shared" si="11"/>
        <v>1319.3174520715934</v>
      </c>
      <c r="G47" s="142">
        <f t="shared" si="11"/>
        <v>-384.40665252446263</v>
      </c>
      <c r="H47" s="255">
        <f>'Business Results'!F47/'Business Results'!C47</f>
        <v>0.79966318865839381</v>
      </c>
      <c r="I47" s="255">
        <f>'Business Results'!D47/'Business Results'!B47</f>
        <v>0.68881708778905759</v>
      </c>
      <c r="J47" s="256">
        <f>'Business Results'!G47/'Business Results'!E47</f>
        <v>0.92289134007456608</v>
      </c>
      <c r="K47" s="255">
        <f>'Business Results'!H47/'Business Results'!D47</f>
        <v>4.4667942938039128E-2</v>
      </c>
      <c r="L47" s="255">
        <f>'Business Results'!I47/'Business Results'!D47</f>
        <v>0.23032235876675894</v>
      </c>
      <c r="M47" s="257">
        <f t="shared" si="4"/>
        <v>1.1978816417793641</v>
      </c>
    </row>
    <row r="48" spans="1:13" s="14" customFormat="1">
      <c r="A48" s="29" t="s">
        <v>86</v>
      </c>
      <c r="B48" s="25">
        <v>14191.689999999999</v>
      </c>
      <c r="C48" s="210">
        <v>3759.3791759672117</v>
      </c>
      <c r="D48" s="191">
        <v>4085.97</v>
      </c>
      <c r="E48" s="191">
        <v>-411.46</v>
      </c>
      <c r="F48" s="191">
        <v>7442.1691759672121</v>
      </c>
      <c r="G48" s="192">
        <v>6018.07</v>
      </c>
      <c r="H48" s="225">
        <f>'Business Results'!F48/'Business Results'!C48</f>
        <v>0.79210879562931347</v>
      </c>
      <c r="I48" s="225">
        <f>'Business Results'!D48/'Business Results'!B48</f>
        <v>0.68954637661385432</v>
      </c>
      <c r="J48" s="226">
        <f>'Business Results'!G48/'Business Results'!E48</f>
        <v>0.84621796320050602</v>
      </c>
      <c r="K48" s="225">
        <f>'Business Results'!H48/'Business Results'!D48</f>
        <v>1.9093742950267275E-2</v>
      </c>
      <c r="L48" s="225">
        <f>'Business Results'!I48/'Business Results'!D48</f>
        <v>0.26349767535654817</v>
      </c>
      <c r="M48" s="227">
        <f t="shared" si="4"/>
        <v>1.1288093815073215</v>
      </c>
    </row>
    <row r="49" spans="1:13" ht="15.75" thickBot="1">
      <c r="A49" s="6" t="s">
        <v>69</v>
      </c>
      <c r="B49" s="69">
        <f>SUM(B47-B48)/B48</f>
        <v>-4.6875063137050511E-2</v>
      </c>
      <c r="C49" s="69">
        <f t="shared" ref="C49:G49" si="12">SUM(C47-C48)/C48</f>
        <v>-1.9782337362840716</v>
      </c>
      <c r="D49" s="69">
        <f>SUM((B47+D47)/(B48+D48))-1</f>
        <v>3.7926499149391502E-2</v>
      </c>
      <c r="E49" s="69">
        <f>SUM(E47-E48)/E48</f>
        <v>-8.2886157729483573E-2</v>
      </c>
      <c r="F49" s="69">
        <f t="shared" si="12"/>
        <v>-0.82272407131888003</v>
      </c>
      <c r="G49" s="143">
        <f t="shared" si="12"/>
        <v>-1.0638754039957099</v>
      </c>
      <c r="H49" s="144" t="s">
        <v>48</v>
      </c>
      <c r="I49" s="144" t="s">
        <v>48</v>
      </c>
      <c r="J49" s="144" t="s">
        <v>48</v>
      </c>
      <c r="K49" s="144" t="s">
        <v>48</v>
      </c>
      <c r="L49" s="144" t="s">
        <v>48</v>
      </c>
      <c r="M49" s="144" t="s">
        <v>48</v>
      </c>
    </row>
  </sheetData>
  <mergeCells count="1">
    <mergeCell ref="A1:D1"/>
  </mergeCells>
  <pageMargins left="0.51" right="0.25" top="0.17" bottom="0.16" header="0.3" footer="0.16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67"/>
  <sheetViews>
    <sheetView zoomScale="98" zoomScaleNormal="98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33" customWidth="1"/>
    <col min="2" max="2" width="12.140625" customWidth="1"/>
    <col min="3" max="3" width="10.28515625" customWidth="1"/>
    <col min="4" max="4" width="11.28515625" customWidth="1"/>
    <col min="5" max="5" width="12.28515625" customWidth="1"/>
    <col min="6" max="6" width="9.85546875" customWidth="1"/>
    <col min="7" max="7" width="11" customWidth="1"/>
    <col min="8" max="8" width="11.7109375" bestFit="1" customWidth="1"/>
    <col min="9" max="22" width="9.140625" style="23"/>
  </cols>
  <sheetData>
    <row r="1" spans="1:22" ht="15.75" thickBot="1">
      <c r="A1" s="26" t="s">
        <v>85</v>
      </c>
      <c r="G1" s="26"/>
      <c r="H1" s="26"/>
      <c r="I1"/>
      <c r="J1"/>
      <c r="K1"/>
      <c r="L1"/>
      <c r="M1"/>
      <c r="N1"/>
      <c r="O1"/>
      <c r="P1"/>
      <c r="Q1"/>
      <c r="R1"/>
      <c r="S1"/>
      <c r="T1"/>
      <c r="U1"/>
    </row>
    <row r="2" spans="1:22" s="81" customFormat="1" ht="51" customHeight="1" thickBot="1">
      <c r="A2" s="74" t="s">
        <v>1</v>
      </c>
      <c r="B2" s="307" t="s">
        <v>32</v>
      </c>
      <c r="C2" s="75" t="s">
        <v>33</v>
      </c>
      <c r="D2" s="75" t="s">
        <v>34</v>
      </c>
      <c r="E2" s="75" t="s">
        <v>35</v>
      </c>
      <c r="F2" s="76" t="s">
        <v>36</v>
      </c>
      <c r="G2" s="77" t="s">
        <v>40</v>
      </c>
      <c r="H2" s="78" t="s">
        <v>28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</row>
    <row r="3" spans="1:22" ht="15.75">
      <c r="A3" s="105" t="s">
        <v>49</v>
      </c>
      <c r="B3" s="308"/>
      <c r="C3" s="16"/>
      <c r="D3" s="16"/>
      <c r="E3" s="18"/>
      <c r="F3" s="10"/>
      <c r="G3" s="15"/>
      <c r="H3" s="172"/>
      <c r="I3"/>
      <c r="J3"/>
      <c r="K3"/>
      <c r="L3"/>
      <c r="M3"/>
      <c r="N3"/>
      <c r="O3"/>
      <c r="P3"/>
      <c r="Q3"/>
      <c r="R3"/>
      <c r="S3"/>
      <c r="T3"/>
      <c r="U3"/>
    </row>
    <row r="4" spans="1:22" ht="15.75">
      <c r="A4" s="208" t="s">
        <v>75</v>
      </c>
      <c r="B4" s="308">
        <v>121</v>
      </c>
      <c r="C4" s="343">
        <v>0</v>
      </c>
      <c r="D4" s="16">
        <v>3</v>
      </c>
      <c r="E4" s="18">
        <v>85201</v>
      </c>
      <c r="F4" s="10">
        <v>0</v>
      </c>
      <c r="G4" s="15">
        <v>186</v>
      </c>
      <c r="H4" s="310">
        <v>40.179099999999998</v>
      </c>
      <c r="I4"/>
      <c r="J4"/>
      <c r="K4"/>
      <c r="L4"/>
      <c r="M4"/>
      <c r="N4"/>
      <c r="O4"/>
      <c r="P4"/>
      <c r="Q4"/>
      <c r="R4"/>
      <c r="S4"/>
      <c r="T4"/>
      <c r="U4"/>
    </row>
    <row r="5" spans="1:22" ht="15.75">
      <c r="A5" s="145" t="s">
        <v>10</v>
      </c>
      <c r="B5" s="269">
        <v>8114</v>
      </c>
      <c r="C5" s="17">
        <v>37128</v>
      </c>
      <c r="D5" s="17">
        <v>227</v>
      </c>
      <c r="E5" s="19">
        <v>13112702</v>
      </c>
      <c r="F5" s="13">
        <v>71.980220000000003</v>
      </c>
      <c r="G5" s="234">
        <v>4836.0410013692363</v>
      </c>
      <c r="H5" s="310">
        <v>5266.8417208541068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.75">
      <c r="A6" s="145" t="s">
        <v>50</v>
      </c>
      <c r="B6" s="269">
        <v>1795</v>
      </c>
      <c r="C6" s="17">
        <v>5820</v>
      </c>
      <c r="D6" s="17">
        <v>104</v>
      </c>
      <c r="E6" s="19">
        <v>1991042</v>
      </c>
      <c r="F6" s="13">
        <v>794.50800000000004</v>
      </c>
      <c r="G6" s="154">
        <v>1795</v>
      </c>
      <c r="H6" s="310">
        <v>969.98500000000001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1:22" ht="15.75">
      <c r="A7" s="145" t="s">
        <v>51</v>
      </c>
      <c r="B7" s="269">
        <v>673</v>
      </c>
      <c r="C7" s="17">
        <v>8913</v>
      </c>
      <c r="D7" s="17">
        <v>90</v>
      </c>
      <c r="E7" s="19">
        <v>1988075</v>
      </c>
      <c r="F7" s="13">
        <v>119.52</v>
      </c>
      <c r="G7" s="154">
        <v>1426.82</v>
      </c>
      <c r="H7" s="310">
        <v>1515.86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1:22" ht="15.75">
      <c r="A8" s="145" t="s">
        <v>73</v>
      </c>
      <c r="B8" s="269">
        <v>195</v>
      </c>
      <c r="C8" s="17">
        <v>4</v>
      </c>
      <c r="D8" s="17">
        <v>2</v>
      </c>
      <c r="E8" s="19">
        <v>225090</v>
      </c>
      <c r="F8" s="13">
        <v>0</v>
      </c>
      <c r="G8" s="154">
        <v>190.05</v>
      </c>
      <c r="H8" s="310">
        <v>45.105499999999999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1:22" ht="15.75">
      <c r="A9" s="145" t="s">
        <v>83</v>
      </c>
      <c r="B9" s="309">
        <v>204</v>
      </c>
      <c r="C9" s="17">
        <v>607</v>
      </c>
      <c r="D9" s="279">
        <v>7</v>
      </c>
      <c r="E9" s="19">
        <v>16597</v>
      </c>
      <c r="F9" s="13">
        <v>0</v>
      </c>
      <c r="G9" s="266">
        <v>170</v>
      </c>
      <c r="H9" s="310">
        <v>25.919738457044666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1:22" ht="15.75">
      <c r="A10" s="145" t="s">
        <v>52</v>
      </c>
      <c r="B10" s="309">
        <v>1909</v>
      </c>
      <c r="C10" s="17">
        <v>6469</v>
      </c>
      <c r="D10" s="279">
        <v>126</v>
      </c>
      <c r="E10" s="279">
        <v>1319306</v>
      </c>
      <c r="F10" s="266">
        <v>206.55</v>
      </c>
      <c r="G10" s="266">
        <v>809.80370000000005</v>
      </c>
      <c r="H10" s="310">
        <v>1115.8131136299999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2" ht="15.75">
      <c r="A11" s="145" t="s">
        <v>74</v>
      </c>
      <c r="B11" s="309">
        <v>799</v>
      </c>
      <c r="C11" s="17">
        <v>53</v>
      </c>
      <c r="D11" s="279">
        <v>27</v>
      </c>
      <c r="E11" s="274">
        <v>1329024</v>
      </c>
      <c r="F11" s="13">
        <v>0</v>
      </c>
      <c r="G11" s="266">
        <v>619.56521999999995</v>
      </c>
      <c r="H11" s="310">
        <v>192.15634604537107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2" ht="15.75">
      <c r="A12" s="145" t="s">
        <v>70</v>
      </c>
      <c r="B12" s="311">
        <v>3357</v>
      </c>
      <c r="C12" s="274">
        <v>13718</v>
      </c>
      <c r="D12" s="17">
        <v>122</v>
      </c>
      <c r="E12" s="274">
        <v>6005065</v>
      </c>
      <c r="F12" s="266">
        <v>292.20231200000001</v>
      </c>
      <c r="G12" s="266">
        <v>2109.3353804963945</v>
      </c>
      <c r="H12" s="310">
        <v>2104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2" ht="15.75">
      <c r="A13" s="145" t="s">
        <v>53</v>
      </c>
      <c r="B13" s="269">
        <v>8123</v>
      </c>
      <c r="C13" s="17">
        <v>25630</v>
      </c>
      <c r="D13" s="17">
        <v>263</v>
      </c>
      <c r="E13" s="19">
        <v>20285673</v>
      </c>
      <c r="F13" s="13">
        <v>128.349054</v>
      </c>
      <c r="G13" s="154">
        <v>5090.0240000000003</v>
      </c>
      <c r="H13" s="310">
        <v>3388.98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2" ht="15.75">
      <c r="A14" s="145" t="s">
        <v>54</v>
      </c>
      <c r="B14" s="312">
        <v>3485</v>
      </c>
      <c r="C14" s="17">
        <v>23625</v>
      </c>
      <c r="D14" s="276">
        <v>309</v>
      </c>
      <c r="E14" s="277">
        <v>5111609</v>
      </c>
      <c r="F14" s="275">
        <v>134.36696699999999</v>
      </c>
      <c r="G14" s="275">
        <v>2226.3450401783361</v>
      </c>
      <c r="H14" s="313">
        <v>3250.3567634999999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2" ht="15.75">
      <c r="A15" s="145" t="s">
        <v>55</v>
      </c>
      <c r="B15" s="269">
        <v>460</v>
      </c>
      <c r="C15" s="17">
        <v>96</v>
      </c>
      <c r="D15" s="279">
        <v>17</v>
      </c>
      <c r="E15" s="19">
        <v>424851</v>
      </c>
      <c r="F15" s="13">
        <v>0</v>
      </c>
      <c r="G15" s="154">
        <v>220</v>
      </c>
      <c r="H15" s="167">
        <v>152.032275596185</v>
      </c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2" ht="15.75">
      <c r="A16" s="145" t="s">
        <v>84</v>
      </c>
      <c r="B16" s="309">
        <v>1083</v>
      </c>
      <c r="C16" s="17">
        <v>1771</v>
      </c>
      <c r="D16" s="279">
        <v>62</v>
      </c>
      <c r="E16" s="279">
        <v>1244383</v>
      </c>
      <c r="F16" s="266">
        <v>528.32598099999996</v>
      </c>
      <c r="G16" s="280">
        <v>1434.35</v>
      </c>
      <c r="H16" s="310">
        <v>383.51143819600009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2" ht="15.75">
      <c r="A17" s="145" t="s">
        <v>12</v>
      </c>
      <c r="B17" s="269">
        <v>936</v>
      </c>
      <c r="C17" s="17">
        <v>1351</v>
      </c>
      <c r="D17" s="17">
        <v>154</v>
      </c>
      <c r="E17" s="19">
        <v>814391</v>
      </c>
      <c r="F17" s="13">
        <v>159.5</v>
      </c>
      <c r="G17" s="154">
        <v>308</v>
      </c>
      <c r="H17" s="167">
        <v>233.97172333704856</v>
      </c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2" ht="15.75">
      <c r="A18" s="145" t="s">
        <v>56</v>
      </c>
      <c r="B18" s="269">
        <v>12843</v>
      </c>
      <c r="C18" s="17">
        <v>64441</v>
      </c>
      <c r="D18" s="17">
        <v>1734</v>
      </c>
      <c r="E18" s="17">
        <v>14320520</v>
      </c>
      <c r="F18" s="13">
        <v>0</v>
      </c>
      <c r="G18" s="272">
        <v>576.56880000000001</v>
      </c>
      <c r="H18" s="314">
        <v>3455.29</v>
      </c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2" ht="15.75">
      <c r="A19" s="328" t="s">
        <v>13</v>
      </c>
      <c r="B19" s="269">
        <v>17080</v>
      </c>
      <c r="C19" s="17">
        <v>83208</v>
      </c>
      <c r="D19" s="17">
        <v>2407</v>
      </c>
      <c r="E19" s="17">
        <v>7160685</v>
      </c>
      <c r="F19" s="5" t="s">
        <v>87</v>
      </c>
      <c r="G19" s="159">
        <v>12990.8</v>
      </c>
      <c r="H19" s="167">
        <v>6422.17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.75">
      <c r="A20" s="145" t="s">
        <v>57</v>
      </c>
      <c r="B20" s="269">
        <v>12712</v>
      </c>
      <c r="C20" s="17">
        <v>45717</v>
      </c>
      <c r="D20" s="17">
        <v>1935</v>
      </c>
      <c r="E20" s="18">
        <v>8334340</v>
      </c>
      <c r="F20" s="13">
        <v>0</v>
      </c>
      <c r="G20" s="154">
        <v>2523</v>
      </c>
      <c r="H20" s="167">
        <v>3996</v>
      </c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2" ht="15.75">
      <c r="A21" s="145" t="s">
        <v>58</v>
      </c>
      <c r="B21" s="269">
        <v>39</v>
      </c>
      <c r="C21" s="17">
        <v>4</v>
      </c>
      <c r="D21" s="17">
        <v>8</v>
      </c>
      <c r="E21" s="19">
        <v>36583</v>
      </c>
      <c r="F21" s="13">
        <v>101.43</v>
      </c>
      <c r="G21" s="154">
        <v>218.35431347200006</v>
      </c>
      <c r="H21" s="167">
        <v>101.35488476199998</v>
      </c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2" ht="15.75">
      <c r="A22" s="145" t="s">
        <v>59</v>
      </c>
      <c r="B22" s="269">
        <v>3052</v>
      </c>
      <c r="C22" s="17">
        <v>29597</v>
      </c>
      <c r="D22" s="17">
        <v>131</v>
      </c>
      <c r="E22" s="17">
        <v>4452147</v>
      </c>
      <c r="F22" s="231">
        <v>0</v>
      </c>
      <c r="G22" s="154">
        <v>1537.2849699999995</v>
      </c>
      <c r="H22" s="167">
        <v>939.45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2">
      <c r="A23" s="146" t="s">
        <v>60</v>
      </c>
      <c r="B23" s="269">
        <v>2092</v>
      </c>
      <c r="C23" s="17">
        <v>6647</v>
      </c>
      <c r="D23" s="17">
        <v>140</v>
      </c>
      <c r="E23" s="19">
        <v>1374993</v>
      </c>
      <c r="F23" s="13">
        <v>0</v>
      </c>
      <c r="G23" s="154">
        <v>1117.6880115400002</v>
      </c>
      <c r="H23" s="167">
        <v>999.33579620121554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2">
      <c r="A24" s="146" t="s">
        <v>61</v>
      </c>
      <c r="B24" s="315">
        <v>3295</v>
      </c>
      <c r="C24" s="158">
        <v>10128</v>
      </c>
      <c r="D24" s="158">
        <v>112</v>
      </c>
      <c r="E24" s="158">
        <v>2391612</v>
      </c>
      <c r="F24" s="271">
        <v>56.03</v>
      </c>
      <c r="G24" s="123">
        <v>215.5</v>
      </c>
      <c r="H24" s="128">
        <v>1772.9012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11" customFormat="1">
      <c r="A25" s="146" t="s">
        <v>62</v>
      </c>
      <c r="B25" s="315">
        <v>2502</v>
      </c>
      <c r="C25" s="156">
        <v>15675</v>
      </c>
      <c r="D25" s="158">
        <v>175</v>
      </c>
      <c r="E25" s="157">
        <v>1889665</v>
      </c>
      <c r="F25" s="123">
        <v>59.4</v>
      </c>
      <c r="G25" s="123">
        <v>1657.1356710893101</v>
      </c>
      <c r="H25" s="128">
        <v>4946.6366344999997</v>
      </c>
      <c r="I25"/>
      <c r="J25"/>
      <c r="K25"/>
      <c r="L25"/>
      <c r="M25"/>
      <c r="N25"/>
      <c r="O25"/>
      <c r="P25"/>
      <c r="Q25"/>
      <c r="R25"/>
      <c r="S25"/>
      <c r="T25"/>
      <c r="U25"/>
      <c r="V25" s="24"/>
    </row>
    <row r="26" spans="1:22">
      <c r="A26" s="146" t="s">
        <v>63</v>
      </c>
      <c r="B26" s="269">
        <v>5280</v>
      </c>
      <c r="C26" s="17">
        <v>20121</v>
      </c>
      <c r="D26" s="17">
        <v>207</v>
      </c>
      <c r="E26" s="19">
        <v>7541420</v>
      </c>
      <c r="F26" s="13">
        <v>328.9</v>
      </c>
      <c r="G26" s="154">
        <v>1952.86</v>
      </c>
      <c r="H26" s="167">
        <v>1503.76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>
      <c r="A27" s="288" t="s">
        <v>64</v>
      </c>
      <c r="B27" s="269">
        <v>15245</v>
      </c>
      <c r="C27" s="17">
        <v>73214</v>
      </c>
      <c r="D27" s="17">
        <v>2141</v>
      </c>
      <c r="E27" s="362">
        <v>12601797</v>
      </c>
      <c r="F27" s="13">
        <v>0</v>
      </c>
      <c r="G27" s="154">
        <v>2729.6496000000002</v>
      </c>
      <c r="H27" s="167">
        <v>3362.39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 s="146" t="s">
        <v>11</v>
      </c>
      <c r="B28" s="269">
        <v>876</v>
      </c>
      <c r="C28" s="17">
        <v>2780</v>
      </c>
      <c r="D28" s="17">
        <v>111</v>
      </c>
      <c r="E28" s="19">
        <v>577496</v>
      </c>
      <c r="F28" s="13">
        <v>0</v>
      </c>
      <c r="G28" s="154">
        <v>777.86199999999997</v>
      </c>
      <c r="H28" s="167">
        <v>724.8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>
      <c r="A29" s="101" t="s">
        <v>65</v>
      </c>
      <c r="B29" s="316">
        <f>SUM(B4:B28)</f>
        <v>106270</v>
      </c>
      <c r="C29" s="198">
        <f t="shared" ref="C29:H29" si="0">SUM(C4:C28)</f>
        <v>476717</v>
      </c>
      <c r="D29" s="198">
        <f t="shared" si="0"/>
        <v>10614</v>
      </c>
      <c r="E29" s="198">
        <f t="shared" si="0"/>
        <v>114634267</v>
      </c>
      <c r="F29" s="198">
        <f t="shared" si="0"/>
        <v>2981.0625340000006</v>
      </c>
      <c r="G29" s="198">
        <f t="shared" si="0"/>
        <v>47718.037708145275</v>
      </c>
      <c r="H29" s="232">
        <f t="shared" si="0"/>
        <v>46908.80123507898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2" s="1" customFormat="1">
      <c r="A30" s="260" t="s">
        <v>86</v>
      </c>
      <c r="B30" s="317">
        <v>98044</v>
      </c>
      <c r="C30" s="193">
        <v>412721</v>
      </c>
      <c r="D30" s="193">
        <v>10451</v>
      </c>
      <c r="E30" s="193">
        <v>121873956</v>
      </c>
      <c r="F30" s="238">
        <v>3350.4199999999996</v>
      </c>
      <c r="G30" s="238">
        <v>46873.45479363262</v>
      </c>
      <c r="H30" s="239">
        <v>43210.292643285051</v>
      </c>
      <c r="I30"/>
      <c r="J30"/>
      <c r="K30"/>
      <c r="L30"/>
      <c r="M30"/>
      <c r="N30"/>
      <c r="O30"/>
      <c r="P30"/>
      <c r="Q30"/>
      <c r="R30"/>
      <c r="S30"/>
      <c r="T30"/>
      <c r="U30"/>
      <c r="V30" s="24"/>
    </row>
    <row r="31" spans="1:22" s="11" customFormat="1" ht="15.75">
      <c r="A31" s="171" t="s">
        <v>66</v>
      </c>
      <c r="B31" s="318"/>
      <c r="C31" s="51"/>
      <c r="D31" s="51"/>
      <c r="E31" s="158"/>
      <c r="F31" s="123"/>
      <c r="G31" s="123"/>
      <c r="H31" s="128"/>
      <c r="I31"/>
      <c r="J31"/>
      <c r="K31"/>
      <c r="L31"/>
      <c r="M31"/>
      <c r="N31"/>
      <c r="O31"/>
      <c r="P31"/>
      <c r="Q31"/>
      <c r="R31"/>
      <c r="S31"/>
      <c r="T31"/>
      <c r="U31"/>
      <c r="V31" s="24"/>
    </row>
    <row r="32" spans="1:22" s="11" customFormat="1">
      <c r="A32" s="173" t="s">
        <v>78</v>
      </c>
      <c r="B32" s="315">
        <v>1948</v>
      </c>
      <c r="C32" s="158">
        <v>17542</v>
      </c>
      <c r="D32" s="158">
        <v>59</v>
      </c>
      <c r="E32" s="233">
        <v>180954</v>
      </c>
      <c r="F32" s="123">
        <v>93.19</v>
      </c>
      <c r="G32" s="184">
        <v>615.49999910000008</v>
      </c>
      <c r="H32" s="185">
        <v>146.13999999999999</v>
      </c>
      <c r="I32"/>
      <c r="J32"/>
      <c r="K32"/>
      <c r="L32"/>
      <c r="M32"/>
      <c r="N32"/>
      <c r="O32"/>
      <c r="P32"/>
      <c r="Q32"/>
      <c r="R32"/>
      <c r="S32"/>
      <c r="T32"/>
      <c r="U32"/>
      <c r="V32" s="24"/>
    </row>
    <row r="33" spans="1:22">
      <c r="A33" s="173" t="s">
        <v>15</v>
      </c>
      <c r="B33" s="269">
        <v>4231</v>
      </c>
      <c r="C33" s="17">
        <v>67866</v>
      </c>
      <c r="D33" s="17">
        <v>185</v>
      </c>
      <c r="E33" s="19">
        <v>987334</v>
      </c>
      <c r="F33" s="13">
        <v>173.95</v>
      </c>
      <c r="G33" s="154">
        <v>617.54</v>
      </c>
      <c r="H33" s="167">
        <v>205.15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2">
      <c r="A34" s="146" t="s">
        <v>47</v>
      </c>
      <c r="B34" s="269">
        <v>1421</v>
      </c>
      <c r="C34" s="17">
        <v>26239</v>
      </c>
      <c r="D34" s="17">
        <v>22</v>
      </c>
      <c r="E34" s="19">
        <v>171819</v>
      </c>
      <c r="F34" s="13">
        <v>260.69936000000001</v>
      </c>
      <c r="G34" s="154">
        <v>857.96701352399998</v>
      </c>
      <c r="H34" s="167">
        <v>104.54648648493811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2">
      <c r="A35" s="146" t="s">
        <v>16</v>
      </c>
      <c r="B35" s="269">
        <v>2280</v>
      </c>
      <c r="C35" s="17">
        <v>29703</v>
      </c>
      <c r="D35" s="17">
        <v>35</v>
      </c>
      <c r="E35" s="19">
        <v>256220</v>
      </c>
      <c r="F35" s="13">
        <v>461.09</v>
      </c>
      <c r="G35" s="154">
        <v>941</v>
      </c>
      <c r="H35" s="167">
        <v>160.12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2">
      <c r="A36" s="146" t="s">
        <v>89</v>
      </c>
      <c r="B36" s="269">
        <v>416</v>
      </c>
      <c r="C36" s="17">
        <v>237</v>
      </c>
      <c r="D36" s="17">
        <v>2</v>
      </c>
      <c r="E36" s="19">
        <v>582</v>
      </c>
      <c r="F36" s="13">
        <v>0</v>
      </c>
      <c r="G36" s="154">
        <v>171.55</v>
      </c>
      <c r="H36" s="346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2">
      <c r="A37" s="146" t="s">
        <v>67</v>
      </c>
      <c r="B37" s="269">
        <v>8431</v>
      </c>
      <c r="C37" s="17">
        <v>77926</v>
      </c>
      <c r="D37" s="17">
        <v>108</v>
      </c>
      <c r="E37" s="19">
        <v>582558</v>
      </c>
      <c r="F37" s="13">
        <v>0</v>
      </c>
      <c r="G37" s="154">
        <v>687.97647000000006</v>
      </c>
      <c r="H37" s="167">
        <v>519.65081098398332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2">
      <c r="A38" s="146" t="s">
        <v>14</v>
      </c>
      <c r="B38" s="269">
        <v>10429</v>
      </c>
      <c r="C38" s="17">
        <v>277443</v>
      </c>
      <c r="D38" s="17">
        <v>456</v>
      </c>
      <c r="E38" s="279">
        <v>2783648</v>
      </c>
      <c r="F38" s="159">
        <v>31.87</v>
      </c>
      <c r="G38" s="154">
        <v>1030.1352822659999</v>
      </c>
      <c r="H38" s="167">
        <v>933.88946911947005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2">
      <c r="A39" s="116" t="s">
        <v>17</v>
      </c>
      <c r="B39" s="319">
        <f t="shared" ref="B39:H39" si="1">SUM(B32:B38)</f>
        <v>29156</v>
      </c>
      <c r="C39" s="199">
        <f t="shared" si="1"/>
        <v>496956</v>
      </c>
      <c r="D39" s="199">
        <f t="shared" si="1"/>
        <v>867</v>
      </c>
      <c r="E39" s="199">
        <f t="shared" si="1"/>
        <v>4963115</v>
      </c>
      <c r="F39" s="204">
        <f t="shared" si="1"/>
        <v>1020.7993599999999</v>
      </c>
      <c r="G39" s="204">
        <f t="shared" si="1"/>
        <v>4921.6687648899997</v>
      </c>
      <c r="H39" s="205">
        <f t="shared" si="1"/>
        <v>2069.4967665883914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2" s="1" customFormat="1" ht="15.75" thickBot="1">
      <c r="A40" s="117" t="s">
        <v>86</v>
      </c>
      <c r="B40" s="339">
        <v>25593</v>
      </c>
      <c r="C40" s="340">
        <v>369730</v>
      </c>
      <c r="D40" s="340">
        <v>755</v>
      </c>
      <c r="E40" s="340">
        <v>3858781</v>
      </c>
      <c r="F40" s="341">
        <v>871.20999999999992</v>
      </c>
      <c r="G40" s="341">
        <v>3472.6024599999996</v>
      </c>
      <c r="H40" s="342">
        <v>1539.8600000000001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 s="24"/>
    </row>
    <row r="41" spans="1:22" s="11" customFormat="1" ht="15.75" thickBot="1">
      <c r="A41" s="114" t="s">
        <v>18</v>
      </c>
      <c r="B41" s="320">
        <f>B39+B29</f>
        <v>135426</v>
      </c>
      <c r="C41" s="200">
        <f t="shared" ref="C41:H41" si="2">C39+C29</f>
        <v>973673</v>
      </c>
      <c r="D41" s="200">
        <f t="shared" si="2"/>
        <v>11481</v>
      </c>
      <c r="E41" s="161">
        <f t="shared" si="2"/>
        <v>119597382</v>
      </c>
      <c r="F41" s="164">
        <f t="shared" si="2"/>
        <v>4001.8618940000006</v>
      </c>
      <c r="G41" s="201">
        <f t="shared" si="2"/>
        <v>52639.706473035272</v>
      </c>
      <c r="H41" s="202">
        <f t="shared" si="2"/>
        <v>48978.298001667368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 s="24"/>
    </row>
    <row r="42" spans="1:22" s="14" customFormat="1" ht="15.75">
      <c r="A42" s="203" t="s">
        <v>68</v>
      </c>
      <c r="B42" s="321"/>
      <c r="C42" s="148"/>
      <c r="D42" s="27"/>
      <c r="E42" s="148"/>
      <c r="F42" s="27"/>
      <c r="G42" s="27"/>
      <c r="H42" s="126"/>
      <c r="I42"/>
      <c r="J42"/>
      <c r="K42"/>
      <c r="L42"/>
      <c r="M42"/>
      <c r="N42"/>
      <c r="O42"/>
      <c r="P42"/>
      <c r="Q42"/>
      <c r="R42"/>
      <c r="S42"/>
      <c r="T42"/>
      <c r="U42"/>
      <c r="V42" s="23"/>
    </row>
    <row r="43" spans="1:22" s="14" customFormat="1">
      <c r="A43" s="209" t="s">
        <v>19</v>
      </c>
      <c r="B43" s="318">
        <v>318</v>
      </c>
      <c r="C43" s="51">
        <v>11</v>
      </c>
      <c r="D43" s="51">
        <v>20</v>
      </c>
      <c r="E43" s="52">
        <v>6364664</v>
      </c>
      <c r="F43" s="159">
        <v>0</v>
      </c>
      <c r="G43" s="155">
        <v>3850.0012000000002</v>
      </c>
      <c r="H43" s="168">
        <v>842.38209759757888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 s="23"/>
    </row>
    <row r="44" spans="1:22" s="14" customFormat="1">
      <c r="A44" s="174" t="s">
        <v>20</v>
      </c>
      <c r="B44" s="318">
        <v>615</v>
      </c>
      <c r="C44" s="51">
        <v>130</v>
      </c>
      <c r="D44" s="51">
        <v>66</v>
      </c>
      <c r="E44" s="52">
        <v>12296</v>
      </c>
      <c r="F44" s="159">
        <v>0</v>
      </c>
      <c r="G44" s="155">
        <v>4411.42</v>
      </c>
      <c r="H44" s="168">
        <v>2634.64</v>
      </c>
      <c r="I44"/>
      <c r="J44"/>
      <c r="K44"/>
      <c r="L44"/>
      <c r="M44"/>
      <c r="N44"/>
      <c r="O44"/>
      <c r="P44"/>
      <c r="Q44"/>
      <c r="R44"/>
      <c r="S44"/>
      <c r="T44"/>
      <c r="U44"/>
      <c r="V44" s="23"/>
    </row>
    <row r="45" spans="1:22" s="14" customFormat="1" ht="15.75">
      <c r="A45" s="104" t="s">
        <v>21</v>
      </c>
      <c r="B45" s="322">
        <f>SUM(B43:B44)</f>
        <v>933</v>
      </c>
      <c r="C45" s="197">
        <f t="shared" ref="C45:H45" si="3">SUM(C43:C44)</f>
        <v>141</v>
      </c>
      <c r="D45" s="197">
        <f t="shared" si="3"/>
        <v>86</v>
      </c>
      <c r="E45" s="197">
        <f t="shared" si="3"/>
        <v>6376960</v>
      </c>
      <c r="F45" s="130">
        <f t="shared" si="3"/>
        <v>0</v>
      </c>
      <c r="G45" s="130">
        <f t="shared" si="3"/>
        <v>8261.4212000000007</v>
      </c>
      <c r="H45" s="206">
        <f t="shared" si="3"/>
        <v>3477.022097597579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 s="23"/>
    </row>
    <row r="46" spans="1:22" s="14" customFormat="1" ht="15.75" thickBot="1">
      <c r="A46" s="28" t="s">
        <v>86</v>
      </c>
      <c r="B46" s="323">
        <v>901</v>
      </c>
      <c r="C46" s="196">
        <v>122</v>
      </c>
      <c r="D46" s="196">
        <v>86</v>
      </c>
      <c r="E46" s="194">
        <v>10056220</v>
      </c>
      <c r="F46" s="207">
        <v>0</v>
      </c>
      <c r="G46" s="207">
        <v>7276.5627810000005</v>
      </c>
      <c r="H46" s="195">
        <v>2704.6400000000003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 s="23"/>
    </row>
    <row r="47" spans="1:22" s="1" customFormat="1" ht="15.75" thickBot="1">
      <c r="A47" s="30" t="s">
        <v>22</v>
      </c>
      <c r="B47" s="324">
        <f>B41+B45</f>
        <v>136359</v>
      </c>
      <c r="C47" s="161">
        <f t="shared" ref="C47:H47" si="4">C41+C45</f>
        <v>973814</v>
      </c>
      <c r="D47" s="161">
        <f t="shared" si="4"/>
        <v>11567</v>
      </c>
      <c r="E47" s="161">
        <f t="shared" si="4"/>
        <v>125974342</v>
      </c>
      <c r="F47" s="164">
        <f t="shared" si="4"/>
        <v>4001.8618940000006</v>
      </c>
      <c r="G47" s="164">
        <f t="shared" si="4"/>
        <v>60901.127673035269</v>
      </c>
      <c r="H47" s="165">
        <f t="shared" si="4"/>
        <v>52455.320099264951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 s="24"/>
    </row>
    <row r="48" spans="1:22" s="14" customFormat="1">
      <c r="A48" s="29" t="s">
        <v>86</v>
      </c>
      <c r="B48" s="325">
        <v>124538</v>
      </c>
      <c r="C48" s="160">
        <v>782573</v>
      </c>
      <c r="D48" s="160">
        <v>11292</v>
      </c>
      <c r="E48" s="160">
        <v>135788957</v>
      </c>
      <c r="F48" s="162">
        <v>4221.6299999999992</v>
      </c>
      <c r="G48" s="163">
        <v>57622.620034632622</v>
      </c>
      <c r="H48" s="169">
        <v>47454.792643285051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 s="23"/>
    </row>
    <row r="49" spans="1:21" ht="15.75" thickBot="1">
      <c r="A49" s="6" t="s">
        <v>69</v>
      </c>
      <c r="B49" s="326">
        <f>SUM(B47-B48)/B48</f>
        <v>9.4918819958566866E-2</v>
      </c>
      <c r="C49" s="153">
        <f t="shared" ref="C49:H49" si="5">SUM(C47-C48)/C48</f>
        <v>0.24437464619914054</v>
      </c>
      <c r="D49" s="153">
        <f t="shared" si="5"/>
        <v>2.4353524619199433E-2</v>
      </c>
      <c r="E49" s="153">
        <f t="shared" si="5"/>
        <v>-7.22784475029144E-2</v>
      </c>
      <c r="F49" s="153">
        <f t="shared" si="5"/>
        <v>-5.2057642664089146E-2</v>
      </c>
      <c r="G49" s="166"/>
      <c r="H49" s="170">
        <f t="shared" si="5"/>
        <v>0.10537455075546484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9:21"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9:21"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9:21"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9:21"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9:21"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9:21"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9:21"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9:21"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9:21"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9:21"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9:21"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9:21"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9:21"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9:21"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9:21"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9:21"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9:21"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9:21"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9:21"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9:21"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9:21"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9:21"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9:21"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9:21"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9:21"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9:21"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9:21"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9:21"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9:21"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9:21"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9:21"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9:21"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9:21"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9:21"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9:21"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9:21"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9:21"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9:21"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9:21"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9:21"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9:21"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9:21"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9:21"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9:21"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9:21"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9:21"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9:21"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9:21"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9:21"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9:21"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9:21"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9:21"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9:21"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9:21"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9:21"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9:21"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9:21"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9:21"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9:21"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9:21"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9:21"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9:21"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9:21"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9:21"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9:21"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9:21"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9:21"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9:21"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9:21"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9:21"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9:21"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9:21"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9:21"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9:21"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9:21"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9:21"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9:21"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9:21"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9:21"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9:21"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9:21"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9:21"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9:21"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9:21"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9:21"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9:21"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9:21"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9:21"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9:21"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9:21"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9:21"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9:21"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9:21"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9:21"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9:21"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9:21"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9:21"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9:21"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9:21"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9:21"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9:21"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9:21"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9:21"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9:21"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9:21"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9:21"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9:21"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9:21"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9:21"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9:21"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9:21"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9:21"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9:21"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9:21"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9:21"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9:21"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9:21"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9:21"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9:21"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9:21"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9:21"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9:21"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9:21"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9:21"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9:21"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9:21"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9:21"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9:21"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9:21"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9:21"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9:21"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9:21"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9:21"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9:21"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9:21"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9:21"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9:21"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9:21"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9:21"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9:21"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9:21"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9:21"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9:21"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9:21"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9:21"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9:21"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9:21"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9:21"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9:21"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9:21"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9:21"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9:21"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9:21"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9:21"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9:21"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9:21"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9:21"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9:21"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9:21"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9:21"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9:21"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9:21"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9:21"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9:21"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9:21"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9:21"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9:21"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9:21"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9:21"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9:21"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9:21"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9:21"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9:21"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9:21"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9:21"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9:21"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9:21"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9:21"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9:21"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9:21"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9:21"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9:21"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9:21"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9:21"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9:21"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9:21"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9:21"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9:21"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9:21"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9:21"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9:21"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9:21"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9:21"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9:21"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9:21"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9:21"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9:21"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9:21"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9:21"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9:21"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9:21">
      <c r="I323"/>
      <c r="J323"/>
      <c r="K323"/>
      <c r="L323"/>
      <c r="M323"/>
      <c r="N323"/>
      <c r="O323"/>
      <c r="P323"/>
      <c r="Q323"/>
      <c r="R323"/>
      <c r="S323"/>
      <c r="T323"/>
      <c r="U323"/>
    </row>
    <row r="324" spans="9:21"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9:21">
      <c r="I325"/>
      <c r="J325"/>
      <c r="K325"/>
      <c r="L325"/>
      <c r="M325"/>
      <c r="N325"/>
      <c r="O325"/>
      <c r="P325"/>
      <c r="Q325"/>
      <c r="R325"/>
      <c r="S325"/>
      <c r="T325"/>
      <c r="U325"/>
    </row>
    <row r="326" spans="9:21">
      <c r="I326"/>
      <c r="J326"/>
      <c r="K326"/>
      <c r="L326"/>
      <c r="M326"/>
      <c r="N326"/>
      <c r="O326"/>
      <c r="P326"/>
      <c r="Q326"/>
      <c r="R326"/>
      <c r="S326"/>
      <c r="T326"/>
      <c r="U326"/>
    </row>
    <row r="327" spans="9:21">
      <c r="I327"/>
      <c r="J327"/>
      <c r="K327"/>
      <c r="L327"/>
      <c r="M327"/>
      <c r="N327"/>
      <c r="O327"/>
      <c r="P327"/>
      <c r="Q327"/>
      <c r="R327"/>
      <c r="S327"/>
      <c r="T327"/>
      <c r="U327"/>
    </row>
    <row r="328" spans="9:21">
      <c r="I328"/>
      <c r="J328"/>
      <c r="K328"/>
      <c r="L328"/>
      <c r="M328"/>
      <c r="N328"/>
      <c r="O328"/>
      <c r="P328"/>
      <c r="Q328"/>
      <c r="R328"/>
      <c r="S328"/>
      <c r="T328"/>
      <c r="U328"/>
    </row>
    <row r="329" spans="9:21">
      <c r="I329"/>
      <c r="J329"/>
      <c r="K329"/>
      <c r="L329"/>
      <c r="M329"/>
      <c r="N329"/>
      <c r="O329"/>
      <c r="P329"/>
      <c r="Q329"/>
      <c r="R329"/>
      <c r="S329"/>
      <c r="T329"/>
      <c r="U329"/>
    </row>
    <row r="330" spans="9:21">
      <c r="I330"/>
      <c r="J330"/>
      <c r="K330"/>
      <c r="L330"/>
      <c r="M330"/>
      <c r="N330"/>
      <c r="O330"/>
      <c r="P330"/>
      <c r="Q330"/>
      <c r="R330"/>
      <c r="S330"/>
      <c r="T330"/>
      <c r="U330"/>
    </row>
    <row r="331" spans="9:21">
      <c r="I331"/>
      <c r="J331"/>
      <c r="K331"/>
      <c r="L331"/>
      <c r="M331"/>
      <c r="N331"/>
      <c r="O331"/>
      <c r="P331"/>
      <c r="Q331"/>
      <c r="R331"/>
      <c r="S331"/>
      <c r="T331"/>
      <c r="U331"/>
    </row>
    <row r="332" spans="9:21"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9:21">
      <c r="I333"/>
      <c r="J333"/>
      <c r="K333"/>
      <c r="L333"/>
      <c r="M333"/>
      <c r="N333"/>
      <c r="O333"/>
      <c r="P333"/>
      <c r="Q333"/>
      <c r="R333"/>
      <c r="S333"/>
      <c r="T333"/>
      <c r="U333"/>
    </row>
    <row r="334" spans="9:21">
      <c r="I334"/>
      <c r="J334"/>
      <c r="K334"/>
      <c r="L334"/>
      <c r="M334"/>
      <c r="N334"/>
      <c r="O334"/>
      <c r="P334"/>
      <c r="Q334"/>
      <c r="R334"/>
      <c r="S334"/>
      <c r="T334"/>
      <c r="U334"/>
    </row>
    <row r="335" spans="9:21">
      <c r="I335"/>
      <c r="J335"/>
      <c r="K335"/>
      <c r="L335"/>
      <c r="M335"/>
      <c r="N335"/>
      <c r="O335"/>
      <c r="P335"/>
      <c r="Q335"/>
      <c r="R335"/>
      <c r="S335"/>
      <c r="T335"/>
      <c r="U335"/>
    </row>
    <row r="336" spans="9:21">
      <c r="I336"/>
      <c r="J336"/>
      <c r="K336"/>
      <c r="L336"/>
      <c r="M336"/>
      <c r="N336"/>
      <c r="O336"/>
      <c r="P336"/>
      <c r="Q336"/>
      <c r="R336"/>
      <c r="S336"/>
      <c r="T336"/>
      <c r="U336"/>
    </row>
    <row r="337" spans="9:21"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9:21">
      <c r="I338"/>
      <c r="J338"/>
      <c r="K338"/>
      <c r="L338"/>
      <c r="M338"/>
      <c r="N338"/>
      <c r="O338"/>
      <c r="P338"/>
      <c r="Q338"/>
      <c r="R338"/>
      <c r="S338"/>
      <c r="T338"/>
      <c r="U338"/>
    </row>
    <row r="339" spans="9:21">
      <c r="I339"/>
      <c r="J339"/>
      <c r="K339"/>
      <c r="L339"/>
      <c r="M339"/>
      <c r="N339"/>
      <c r="O339"/>
      <c r="P339"/>
      <c r="Q339"/>
      <c r="R339"/>
      <c r="S339"/>
      <c r="T339"/>
      <c r="U339"/>
    </row>
    <row r="340" spans="9:21">
      <c r="I340"/>
      <c r="J340"/>
      <c r="K340"/>
      <c r="L340"/>
      <c r="M340"/>
      <c r="N340"/>
      <c r="O340"/>
      <c r="P340"/>
      <c r="Q340"/>
      <c r="R340"/>
      <c r="S340"/>
      <c r="T340"/>
      <c r="U340"/>
    </row>
    <row r="341" spans="9:21">
      <c r="I341"/>
      <c r="J341"/>
      <c r="K341"/>
      <c r="L341"/>
      <c r="M341"/>
      <c r="N341"/>
      <c r="O341"/>
      <c r="P341"/>
      <c r="Q341"/>
      <c r="R341"/>
      <c r="S341"/>
      <c r="T341"/>
      <c r="U341"/>
    </row>
    <row r="342" spans="9:21">
      <c r="I342"/>
      <c r="J342"/>
      <c r="K342"/>
      <c r="L342"/>
      <c r="M342"/>
      <c r="N342"/>
      <c r="O342"/>
      <c r="P342"/>
      <c r="Q342"/>
      <c r="R342"/>
      <c r="S342"/>
      <c r="T342"/>
      <c r="U342"/>
    </row>
    <row r="343" spans="9:21">
      <c r="I343"/>
      <c r="J343"/>
      <c r="K343"/>
      <c r="L343"/>
      <c r="M343"/>
      <c r="N343"/>
      <c r="O343"/>
      <c r="P343"/>
      <c r="Q343"/>
      <c r="R343"/>
      <c r="S343"/>
      <c r="T343"/>
      <c r="U343"/>
    </row>
    <row r="344" spans="9:21">
      <c r="I344"/>
      <c r="J344"/>
      <c r="K344"/>
      <c r="L344"/>
      <c r="M344"/>
      <c r="N344"/>
      <c r="O344"/>
      <c r="P344"/>
      <c r="Q344"/>
      <c r="R344"/>
      <c r="S344"/>
      <c r="T344"/>
      <c r="U344"/>
    </row>
    <row r="345" spans="9:21">
      <c r="I345"/>
      <c r="J345"/>
      <c r="K345"/>
      <c r="L345"/>
      <c r="M345"/>
      <c r="N345"/>
      <c r="O345"/>
      <c r="P345"/>
      <c r="Q345"/>
      <c r="R345"/>
      <c r="S345"/>
      <c r="T345"/>
      <c r="U345"/>
    </row>
    <row r="346" spans="9:21">
      <c r="I34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9:21">
      <c r="I347"/>
      <c r="J347"/>
      <c r="K347"/>
      <c r="L347"/>
      <c r="M347"/>
      <c r="N347"/>
      <c r="O347"/>
      <c r="P347"/>
      <c r="Q347"/>
      <c r="R347"/>
      <c r="S347"/>
      <c r="T347"/>
      <c r="U347"/>
    </row>
    <row r="348" spans="9:21">
      <c r="I348"/>
      <c r="J348"/>
      <c r="K348"/>
      <c r="L348"/>
      <c r="M348"/>
      <c r="N348"/>
      <c r="O348"/>
      <c r="P348"/>
      <c r="Q348"/>
      <c r="R348"/>
      <c r="S348"/>
      <c r="T348"/>
      <c r="U348"/>
    </row>
    <row r="349" spans="9:21">
      <c r="I349"/>
      <c r="J349"/>
      <c r="K349"/>
      <c r="L349"/>
      <c r="M349"/>
      <c r="N349"/>
      <c r="O349"/>
      <c r="P349"/>
      <c r="Q349"/>
      <c r="R349"/>
      <c r="S349"/>
      <c r="T349"/>
      <c r="U349"/>
    </row>
    <row r="350" spans="9:21"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9:21">
      <c r="I351"/>
      <c r="J351"/>
      <c r="K351"/>
      <c r="L351"/>
      <c r="M351"/>
      <c r="N351"/>
      <c r="O351"/>
      <c r="P351"/>
      <c r="Q351"/>
      <c r="R351"/>
      <c r="S351"/>
      <c r="T351"/>
      <c r="U351"/>
    </row>
    <row r="352" spans="9:21">
      <c r="I352"/>
      <c r="J352"/>
      <c r="K352"/>
      <c r="L352"/>
      <c r="M352"/>
      <c r="N352"/>
      <c r="O352"/>
      <c r="P352"/>
      <c r="Q352"/>
      <c r="R352"/>
      <c r="S352"/>
      <c r="T352"/>
      <c r="U352"/>
    </row>
    <row r="353" spans="9:21">
      <c r="I353"/>
      <c r="J353"/>
      <c r="K353"/>
      <c r="L353"/>
      <c r="M353"/>
      <c r="N353"/>
      <c r="O353"/>
      <c r="P353"/>
      <c r="Q353"/>
      <c r="R353"/>
      <c r="S353"/>
      <c r="T353"/>
      <c r="U353"/>
    </row>
    <row r="354" spans="9:21">
      <c r="I354"/>
      <c r="J354"/>
      <c r="K354"/>
      <c r="L354"/>
      <c r="M354"/>
      <c r="N354"/>
      <c r="O354"/>
      <c r="P354"/>
      <c r="Q354"/>
      <c r="R354"/>
      <c r="S354"/>
      <c r="T354"/>
      <c r="U354"/>
    </row>
    <row r="355" spans="9:21">
      <c r="I355"/>
      <c r="J355"/>
      <c r="K355"/>
      <c r="L355"/>
      <c r="M355"/>
      <c r="N355"/>
      <c r="O355"/>
      <c r="P355"/>
      <c r="Q355"/>
      <c r="R355"/>
      <c r="S355"/>
      <c r="T355"/>
      <c r="U355"/>
    </row>
    <row r="356" spans="9:21">
      <c r="I356"/>
      <c r="J356"/>
      <c r="K356"/>
      <c r="L356"/>
      <c r="M356"/>
      <c r="N356"/>
      <c r="O356"/>
      <c r="P356"/>
      <c r="Q356"/>
      <c r="R356"/>
      <c r="S356"/>
      <c r="T356"/>
      <c r="U356"/>
    </row>
    <row r="357" spans="9:21">
      <c r="I357"/>
      <c r="J357"/>
      <c r="K357"/>
      <c r="L357"/>
      <c r="M357"/>
      <c r="N357"/>
      <c r="O357"/>
      <c r="P357"/>
      <c r="Q357"/>
      <c r="R357"/>
      <c r="S357"/>
      <c r="T357"/>
      <c r="U357"/>
    </row>
    <row r="358" spans="9:21">
      <c r="I358"/>
      <c r="J358"/>
      <c r="K358"/>
      <c r="L358"/>
      <c r="M358"/>
      <c r="N358"/>
      <c r="O358"/>
      <c r="P358"/>
      <c r="Q358"/>
      <c r="R358"/>
      <c r="S358"/>
      <c r="T358"/>
      <c r="U358"/>
    </row>
    <row r="359" spans="9:21">
      <c r="I359"/>
      <c r="J359"/>
      <c r="K359"/>
      <c r="L359"/>
      <c r="M359"/>
      <c r="N359"/>
      <c r="O359"/>
      <c r="P359"/>
      <c r="Q359"/>
      <c r="R359"/>
      <c r="S359"/>
      <c r="T359"/>
      <c r="U359"/>
    </row>
    <row r="360" spans="9:21">
      <c r="I360"/>
      <c r="J360"/>
      <c r="K360"/>
      <c r="L360"/>
      <c r="M360"/>
      <c r="N360"/>
      <c r="O360"/>
      <c r="P360"/>
      <c r="Q360"/>
      <c r="R360"/>
      <c r="S360"/>
      <c r="T360"/>
      <c r="U360"/>
    </row>
    <row r="361" spans="9:21">
      <c r="I361"/>
      <c r="J361"/>
      <c r="K361"/>
      <c r="L361"/>
      <c r="M361"/>
      <c r="N361"/>
      <c r="O361"/>
      <c r="P361"/>
      <c r="Q361"/>
      <c r="R361"/>
      <c r="S361"/>
      <c r="T361"/>
      <c r="U361"/>
    </row>
    <row r="362" spans="9:21">
      <c r="I362"/>
      <c r="J362"/>
      <c r="K362"/>
      <c r="L362"/>
      <c r="M362"/>
      <c r="N362"/>
      <c r="O362"/>
      <c r="P362"/>
      <c r="Q362"/>
      <c r="R362"/>
      <c r="S362"/>
      <c r="T362"/>
      <c r="U362"/>
    </row>
    <row r="363" spans="9:21">
      <c r="I363"/>
      <c r="J363"/>
      <c r="K363"/>
      <c r="L363"/>
      <c r="M363"/>
      <c r="N363"/>
      <c r="O363"/>
      <c r="P363"/>
      <c r="Q363"/>
      <c r="R363"/>
      <c r="S363"/>
      <c r="T363"/>
      <c r="U363"/>
    </row>
    <row r="364" spans="9:21">
      <c r="I364"/>
      <c r="J364"/>
      <c r="K364"/>
      <c r="L364"/>
      <c r="M364"/>
      <c r="N364"/>
      <c r="O364"/>
      <c r="P364"/>
      <c r="Q364"/>
      <c r="R364"/>
      <c r="S364"/>
      <c r="T364"/>
      <c r="U364"/>
    </row>
    <row r="365" spans="9:21">
      <c r="I365"/>
      <c r="J365"/>
      <c r="K365"/>
      <c r="L365"/>
      <c r="M365"/>
      <c r="N365"/>
      <c r="O365"/>
      <c r="P365"/>
      <c r="Q365"/>
      <c r="R365"/>
      <c r="S365"/>
      <c r="T365"/>
      <c r="U365"/>
    </row>
    <row r="366" spans="9:21">
      <c r="I366"/>
      <c r="J366"/>
      <c r="K366"/>
      <c r="L366"/>
      <c r="M366"/>
      <c r="N366"/>
      <c r="O366"/>
      <c r="P366"/>
      <c r="Q366"/>
      <c r="R366"/>
      <c r="S366"/>
      <c r="T366"/>
      <c r="U366"/>
    </row>
    <row r="367" spans="9:21">
      <c r="I367"/>
      <c r="J367"/>
      <c r="K367"/>
      <c r="L367"/>
      <c r="M367"/>
      <c r="N367"/>
      <c r="O367"/>
      <c r="P367"/>
      <c r="Q367"/>
      <c r="R367"/>
      <c r="S367"/>
      <c r="T367"/>
      <c r="U367"/>
    </row>
    <row r="368" spans="9:21">
      <c r="I368"/>
      <c r="J368"/>
      <c r="K368"/>
      <c r="L368"/>
      <c r="M368"/>
      <c r="N368"/>
      <c r="O368"/>
      <c r="P368"/>
      <c r="Q368"/>
      <c r="R368"/>
      <c r="S368"/>
      <c r="T368"/>
      <c r="U368"/>
    </row>
    <row r="369" spans="9:21">
      <c r="I369"/>
      <c r="J369"/>
      <c r="K369"/>
      <c r="L369"/>
      <c r="M369"/>
      <c r="N369"/>
      <c r="O369"/>
      <c r="P369"/>
      <c r="Q369"/>
      <c r="R369"/>
      <c r="S369"/>
      <c r="T369"/>
      <c r="U369"/>
    </row>
    <row r="370" spans="9:21">
      <c r="I370"/>
      <c r="J370"/>
      <c r="K370"/>
      <c r="L370"/>
      <c r="M370"/>
      <c r="N370"/>
      <c r="O370"/>
      <c r="P370"/>
      <c r="Q370"/>
      <c r="R370"/>
      <c r="S370"/>
      <c r="T370"/>
      <c r="U370"/>
    </row>
    <row r="371" spans="9:21">
      <c r="I371"/>
      <c r="J371"/>
      <c r="K371"/>
      <c r="L371"/>
      <c r="M371"/>
      <c r="N371"/>
      <c r="O371"/>
      <c r="P371"/>
      <c r="Q371"/>
      <c r="R371"/>
      <c r="S371"/>
      <c r="T371"/>
      <c r="U371"/>
    </row>
    <row r="372" spans="9:21">
      <c r="I372"/>
      <c r="J372"/>
      <c r="K372"/>
      <c r="L372"/>
      <c r="M372"/>
      <c r="N372"/>
      <c r="O372"/>
      <c r="P372"/>
      <c r="Q372"/>
      <c r="R372"/>
      <c r="S372"/>
      <c r="T372"/>
      <c r="U372"/>
    </row>
    <row r="373" spans="9:21">
      <c r="I373"/>
      <c r="J373"/>
      <c r="K373"/>
      <c r="L373"/>
      <c r="M373"/>
      <c r="N373"/>
      <c r="O373"/>
      <c r="P373"/>
      <c r="Q373"/>
      <c r="R373"/>
      <c r="S373"/>
      <c r="T373"/>
      <c r="U373"/>
    </row>
    <row r="374" spans="9:21">
      <c r="I374"/>
      <c r="J374"/>
      <c r="K374"/>
      <c r="L374"/>
      <c r="M374"/>
      <c r="N374"/>
      <c r="O374"/>
      <c r="P374"/>
      <c r="Q374"/>
      <c r="R374"/>
      <c r="S374"/>
      <c r="T374"/>
      <c r="U374"/>
    </row>
    <row r="375" spans="9:21">
      <c r="I375"/>
      <c r="J375"/>
      <c r="K375"/>
      <c r="L375"/>
      <c r="M375"/>
      <c r="N375"/>
      <c r="O375"/>
      <c r="P375"/>
      <c r="Q375"/>
      <c r="R375"/>
      <c r="S375"/>
      <c r="T375"/>
      <c r="U375"/>
    </row>
    <row r="376" spans="9:21">
      <c r="I376"/>
      <c r="J376"/>
      <c r="K376"/>
      <c r="L376"/>
      <c r="M376"/>
      <c r="N376"/>
      <c r="O376"/>
      <c r="P376"/>
      <c r="Q376"/>
      <c r="R376"/>
      <c r="S376"/>
      <c r="T376"/>
      <c r="U376"/>
    </row>
    <row r="377" spans="9:21">
      <c r="I377"/>
      <c r="J377"/>
      <c r="K377"/>
      <c r="L377"/>
      <c r="M377"/>
      <c r="N377"/>
      <c r="O377"/>
      <c r="P377"/>
      <c r="Q377"/>
      <c r="R377"/>
      <c r="S377"/>
      <c r="T377"/>
      <c r="U377"/>
    </row>
    <row r="378" spans="9:21"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9:21">
      <c r="I379"/>
      <c r="J379"/>
      <c r="K379"/>
      <c r="L379"/>
      <c r="M379"/>
      <c r="N379"/>
      <c r="O379"/>
      <c r="P379"/>
      <c r="Q379"/>
      <c r="R379"/>
      <c r="S379"/>
      <c r="T379"/>
      <c r="U379"/>
    </row>
    <row r="380" spans="9:21">
      <c r="I380"/>
      <c r="J380"/>
      <c r="K380"/>
      <c r="L380"/>
      <c r="M380"/>
      <c r="N380"/>
      <c r="O380"/>
      <c r="P380"/>
      <c r="Q380"/>
      <c r="R380"/>
      <c r="S380"/>
      <c r="T380"/>
      <c r="U380"/>
    </row>
    <row r="381" spans="9:21">
      <c r="I381"/>
      <c r="J381"/>
      <c r="K381"/>
      <c r="L381"/>
      <c r="M381"/>
      <c r="N381"/>
      <c r="O381"/>
      <c r="P381"/>
      <c r="Q381"/>
      <c r="R381"/>
      <c r="S381"/>
      <c r="T381"/>
      <c r="U381"/>
    </row>
    <row r="382" spans="9:21">
      <c r="I382"/>
      <c r="J382"/>
      <c r="K382"/>
      <c r="L382"/>
      <c r="M382"/>
      <c r="N382"/>
      <c r="O382"/>
      <c r="P382"/>
      <c r="Q382"/>
      <c r="R382"/>
      <c r="S382"/>
      <c r="T382"/>
      <c r="U382"/>
    </row>
    <row r="383" spans="9:21">
      <c r="I383"/>
      <c r="J383"/>
      <c r="K383"/>
      <c r="L383"/>
      <c r="M383"/>
      <c r="N383"/>
      <c r="O383"/>
      <c r="P383"/>
      <c r="Q383"/>
      <c r="R383"/>
      <c r="S383"/>
      <c r="T383"/>
      <c r="U383"/>
    </row>
    <row r="384" spans="9:21">
      <c r="I384"/>
      <c r="J384"/>
      <c r="K384"/>
      <c r="L384"/>
      <c r="M384"/>
      <c r="N384"/>
      <c r="O384"/>
      <c r="P384"/>
      <c r="Q384"/>
      <c r="R384"/>
      <c r="S384"/>
      <c r="T384"/>
      <c r="U384"/>
    </row>
    <row r="385" spans="9:21"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9:21"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9:21"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9:21"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9:21"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9:21"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9:21"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9:21"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9:21"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9:21"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9:21"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9:21"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9:21"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9:21"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9:21"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9:21"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9:21"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9:21"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9:21"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9:21"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9:21"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9:21"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9:21"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9:21"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9:21"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9:21"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9:21"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9:21"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9:21"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9:21"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9:21"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9:21"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9:21"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9:21"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9:21"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9:21"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9:21"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9:21"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9:21"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9:21"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9:21"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9:21"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9:21"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9:21"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9:21"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9:21"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9:21"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9:21"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9:21"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9:21"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9:21"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9:21"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9:21"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9:21"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9:21"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9:21"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9:21"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9:21"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9:21"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9:21"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9:21"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9:21"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9:21"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9:21"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9:21"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9:21"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9:21"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9:21"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9:21"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9:21"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9:21"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9:21"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9:21"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9:21"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9:21"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9:21"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9:21"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9:21">
      <c r="I462"/>
      <c r="J462"/>
      <c r="K462"/>
      <c r="L462"/>
      <c r="M462"/>
      <c r="N462"/>
      <c r="O462"/>
      <c r="P462"/>
      <c r="Q462"/>
      <c r="R462"/>
      <c r="S462"/>
      <c r="T462"/>
      <c r="U462"/>
    </row>
    <row r="463" spans="9:21">
      <c r="I463"/>
      <c r="J463"/>
      <c r="K463"/>
      <c r="L463"/>
      <c r="M463"/>
      <c r="N463"/>
      <c r="O463"/>
      <c r="P463"/>
      <c r="Q463"/>
      <c r="R463"/>
      <c r="S463"/>
      <c r="T463"/>
      <c r="U463"/>
    </row>
    <row r="464" spans="9:21">
      <c r="I464"/>
      <c r="J464"/>
      <c r="K464"/>
      <c r="L464"/>
      <c r="M464"/>
      <c r="N464"/>
      <c r="O464"/>
      <c r="P464"/>
      <c r="Q464"/>
      <c r="R464"/>
      <c r="S464"/>
      <c r="T464"/>
      <c r="U464"/>
    </row>
    <row r="465" spans="9:21">
      <c r="I465"/>
      <c r="J465"/>
      <c r="K465"/>
      <c r="L465"/>
      <c r="M465"/>
      <c r="N465"/>
      <c r="O465"/>
      <c r="P465"/>
      <c r="Q465"/>
      <c r="R465"/>
      <c r="S465"/>
      <c r="T465"/>
      <c r="U465"/>
    </row>
    <row r="466" spans="9:21">
      <c r="I466"/>
      <c r="J466"/>
      <c r="K466"/>
      <c r="L466"/>
      <c r="M466"/>
      <c r="N466"/>
      <c r="O466"/>
      <c r="P466"/>
      <c r="Q466"/>
      <c r="R466"/>
      <c r="S466"/>
      <c r="T466"/>
      <c r="U466"/>
    </row>
    <row r="467" spans="9:21">
      <c r="I467"/>
      <c r="J467"/>
      <c r="K467"/>
      <c r="L467"/>
      <c r="M467"/>
      <c r="N467"/>
      <c r="O467"/>
      <c r="P467"/>
      <c r="Q467"/>
      <c r="R467"/>
      <c r="S467"/>
      <c r="T467"/>
      <c r="U467"/>
    </row>
  </sheetData>
  <pageMargins left="0.35" right="0.25" top="0.28000000000000003" bottom="0.28999999999999998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Business Results</vt:lpstr>
      <vt:lpstr>Profit &amp; Ratios</vt:lpstr>
      <vt:lpstr>Industry Infrastructure</vt:lpstr>
      <vt:lpstr>'Business Results'!Print_Area</vt:lpstr>
      <vt:lpstr>'Industry Infrastructure'!Print_Area</vt:lpstr>
      <vt:lpstr>'Profit &amp; Ratios'!Print_Area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Skandan</dc:creator>
  <cp:lastModifiedBy>Jayshree</cp:lastModifiedBy>
  <cp:lastPrinted>2019-04-04T11:45:52Z</cp:lastPrinted>
  <dcterms:created xsi:type="dcterms:W3CDTF">2014-06-18T10:57:35Z</dcterms:created>
  <dcterms:modified xsi:type="dcterms:W3CDTF">2019-04-04T11:54:30Z</dcterms:modified>
</cp:coreProperties>
</file>