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-Acord\2018\Feb 2019\"/>
    </mc:Choice>
  </mc:AlternateContent>
  <xr:revisionPtr revIDLastSave="0" documentId="13_ncr:1_{8F7D84CD-ECC7-4EFC-8ABD-D07F79CB4902}" xr6:coauthVersionLast="41" xr6:coauthVersionMax="41" xr10:uidLastSave="{00000000-0000-0000-0000-000000000000}"/>
  <bookViews>
    <workbookView minimized="1" xWindow="18780" yWindow="11175" windowWidth="2400" windowHeight="585" tabRatio="432" xr2:uid="{00000000-000D-0000-FFFF-FFFF00000000}"/>
  </bookViews>
  <sheets>
    <sheet name="Health Portfolio-FEB'19" sheetId="9" r:id="rId1"/>
    <sheet name="Miscellaneous portfolio-FEB'19" sheetId="10" r:id="rId2"/>
    <sheet name="Segmentwise Report FEB 2019" sheetId="11" r:id="rId3"/>
  </sheets>
  <definedNames>
    <definedName name="_xlnm.Print_Titles" localSheetId="2">'Segmentwise Report FEB 2019'!$3:$3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6" i="10" l="1"/>
  <c r="E55" i="10"/>
  <c r="D56" i="10"/>
  <c r="D55" i="10"/>
  <c r="C56" i="10"/>
  <c r="C55" i="10"/>
  <c r="B56" i="10"/>
  <c r="B55" i="10"/>
  <c r="O16" i="11"/>
  <c r="O15" i="11"/>
  <c r="H15" i="10"/>
  <c r="F15" i="10" l="1"/>
  <c r="E16" i="10"/>
  <c r="E15" i="10"/>
  <c r="N74" i="11" l="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N73" i="1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R67" i="11" s="1"/>
  <c r="E74" i="9"/>
  <c r="E73" i="9"/>
  <c r="D74" i="9"/>
  <c r="D73" i="9"/>
  <c r="C74" i="9"/>
  <c r="C73" i="9"/>
  <c r="B74" i="9"/>
  <c r="B73" i="9"/>
  <c r="F68" i="9"/>
  <c r="F67" i="9"/>
  <c r="F66" i="9"/>
  <c r="E14" i="10"/>
  <c r="E13" i="10"/>
  <c r="I67" i="9" l="1"/>
  <c r="H13" i="10"/>
  <c r="F13" i="10"/>
  <c r="G67" i="9"/>
  <c r="P67" i="11"/>
  <c r="F21" i="9"/>
  <c r="F22" i="9"/>
  <c r="E60" i="10" l="1"/>
  <c r="E61" i="10"/>
  <c r="E62" i="10"/>
  <c r="E59" i="10"/>
  <c r="E54" i="10" l="1"/>
  <c r="E43" i="10"/>
  <c r="E44" i="10"/>
  <c r="J82" i="11"/>
  <c r="J81" i="11"/>
  <c r="F9" i="9"/>
  <c r="F10" i="9"/>
  <c r="F43" i="10" l="1"/>
  <c r="O7" i="11"/>
  <c r="O8" i="1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F6" i="9"/>
  <c r="F5" i="9"/>
  <c r="I5" i="9" l="1"/>
  <c r="G5" i="9"/>
  <c r="C56" i="11"/>
  <c r="D56" i="11"/>
  <c r="E56" i="11"/>
  <c r="F56" i="11"/>
  <c r="G56" i="11"/>
  <c r="H56" i="11"/>
  <c r="I56" i="11"/>
  <c r="J56" i="11"/>
  <c r="K56" i="11"/>
  <c r="L56" i="11"/>
  <c r="M56" i="11"/>
  <c r="N56" i="11"/>
  <c r="B56" i="11"/>
  <c r="C55" i="11"/>
  <c r="D55" i="11"/>
  <c r="E55" i="11"/>
  <c r="F55" i="11"/>
  <c r="G55" i="11"/>
  <c r="H55" i="11"/>
  <c r="I55" i="11"/>
  <c r="J55" i="11"/>
  <c r="K55" i="11"/>
  <c r="L55" i="11"/>
  <c r="M55" i="11"/>
  <c r="N55" i="11"/>
  <c r="B55" i="11"/>
  <c r="R15" i="11" l="1"/>
  <c r="P15" i="11"/>
  <c r="F16" i="9"/>
  <c r="F15" i="9"/>
  <c r="I15" i="9" l="1"/>
  <c r="G15" i="9"/>
  <c r="O6" i="11"/>
  <c r="O5" i="11"/>
  <c r="R5" i="11" l="1"/>
  <c r="P5" i="11"/>
  <c r="O11" i="11"/>
  <c r="O21" i="11"/>
  <c r="O25" i="11"/>
  <c r="O29" i="11"/>
  <c r="O41" i="11"/>
  <c r="O45" i="11"/>
  <c r="O49" i="11"/>
  <c r="O53" i="11"/>
  <c r="O9" i="11"/>
  <c r="O10" i="11"/>
  <c r="O12" i="11"/>
  <c r="O13" i="11"/>
  <c r="O14" i="11"/>
  <c r="O19" i="11"/>
  <c r="O20" i="11"/>
  <c r="O22" i="11"/>
  <c r="O23" i="11"/>
  <c r="O24" i="11"/>
  <c r="O26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C57" i="11" l="1"/>
  <c r="R43" i="11"/>
  <c r="D77" i="9"/>
  <c r="F43" i="9"/>
  <c r="F44" i="9"/>
  <c r="F45" i="9"/>
  <c r="F46" i="9"/>
  <c r="F47" i="9"/>
  <c r="F48" i="9"/>
  <c r="F49" i="9"/>
  <c r="F50" i="9"/>
  <c r="F51" i="9"/>
  <c r="F52" i="9"/>
  <c r="F53" i="9"/>
  <c r="F54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53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G47" i="9"/>
  <c r="I43" i="9"/>
  <c r="I53" i="9"/>
  <c r="I45" i="9"/>
  <c r="P45" i="11"/>
  <c r="R49" i="11"/>
  <c r="R45" i="11"/>
  <c r="P51" i="11"/>
  <c r="P47" i="11"/>
  <c r="R53" i="11"/>
  <c r="P49" i="11"/>
  <c r="P43" i="11"/>
  <c r="B57" i="11"/>
  <c r="B76" i="9"/>
  <c r="C77" i="9"/>
  <c r="B77" i="9"/>
  <c r="G51" i="9"/>
  <c r="G49" i="9"/>
  <c r="I49" i="9"/>
  <c r="I47" i="9"/>
  <c r="R51" i="11"/>
  <c r="B57" i="10" l="1"/>
  <c r="B57" i="9"/>
  <c r="N82" i="11"/>
  <c r="M82" i="11"/>
  <c r="L82" i="11"/>
  <c r="K82" i="11"/>
  <c r="I82" i="11"/>
  <c r="H82" i="11"/>
  <c r="F82" i="11"/>
  <c r="E82" i="11"/>
  <c r="D82" i="11"/>
  <c r="B82" i="11"/>
  <c r="N81" i="11"/>
  <c r="M81" i="11"/>
  <c r="L81" i="11"/>
  <c r="K81" i="11"/>
  <c r="I81" i="11"/>
  <c r="H81" i="11"/>
  <c r="F81" i="11"/>
  <c r="E81" i="11"/>
  <c r="D81" i="11"/>
  <c r="B81" i="11"/>
  <c r="G82" i="11"/>
  <c r="C81" i="11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2" i="9"/>
  <c r="F71" i="9"/>
  <c r="F70" i="9"/>
  <c r="F69" i="9"/>
  <c r="F65" i="9"/>
  <c r="F64" i="9"/>
  <c r="F63" i="9"/>
  <c r="F62" i="9"/>
  <c r="F61" i="9"/>
  <c r="F60" i="9"/>
  <c r="F59" i="9"/>
  <c r="F73" i="9" s="1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0" i="9"/>
  <c r="F19" i="9"/>
  <c r="F18" i="9"/>
  <c r="F17" i="9"/>
  <c r="F14" i="9"/>
  <c r="F13" i="9"/>
  <c r="F12" i="9"/>
  <c r="F11" i="9"/>
  <c r="F8" i="9"/>
  <c r="F7" i="9"/>
  <c r="F74" i="9" l="1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O80" i="11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1" i="11"/>
  <c r="O79" i="11"/>
  <c r="G85" i="11"/>
  <c r="O62" i="11"/>
  <c r="O77" i="11"/>
  <c r="I33" i="9"/>
  <c r="G37" i="9"/>
  <c r="G61" i="9"/>
  <c r="I31" i="9"/>
  <c r="G39" i="9"/>
  <c r="G23" i="9"/>
  <c r="M75" i="11"/>
  <c r="K57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J57" i="11"/>
  <c r="F57" i="11"/>
  <c r="C84" i="11"/>
  <c r="O78" i="11"/>
  <c r="C82" i="11"/>
  <c r="O82" i="11" s="1"/>
  <c r="P71" i="11"/>
  <c r="R71" i="11"/>
  <c r="D57" i="11"/>
  <c r="H57" i="11"/>
  <c r="L57" i="11"/>
  <c r="O60" i="11"/>
  <c r="E57" i="11"/>
  <c r="I57" i="11"/>
  <c r="M57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P79" i="11"/>
  <c r="F76" i="9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P7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R7" i="11"/>
  <c r="P59" i="11"/>
  <c r="J86" i="11"/>
  <c r="R59" i="11"/>
  <c r="P25" i="11"/>
  <c r="R25" i="11"/>
  <c r="P77" i="11"/>
  <c r="F86" i="11"/>
  <c r="R29" i="11"/>
  <c r="B86" i="11"/>
  <c r="G57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H53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17" i="11" l="1"/>
  <c r="O55" i="11" s="1"/>
  <c r="N85" i="11"/>
  <c r="O18" i="11"/>
  <c r="O56" i="11" l="1"/>
  <c r="O85" i="11" s="1"/>
  <c r="P17" i="11"/>
  <c r="R17" i="11"/>
  <c r="N57" i="11"/>
  <c r="N84" i="11"/>
  <c r="K88" i="11" l="1"/>
  <c r="C88" i="11"/>
  <c r="E88" i="11"/>
  <c r="N88" i="11"/>
  <c r="L88" i="11"/>
  <c r="H88" i="11"/>
  <c r="B88" i="11"/>
  <c r="F88" i="11"/>
  <c r="G88" i="11"/>
  <c r="I88" i="11"/>
  <c r="D88" i="11"/>
  <c r="M88" i="11"/>
  <c r="J88" i="11"/>
  <c r="R55" i="11"/>
  <c r="P55" i="11"/>
  <c r="O57" i="11"/>
  <c r="O84" i="11"/>
  <c r="Q67" i="11" s="1"/>
  <c r="N86" i="11"/>
  <c r="O88" i="11" l="1"/>
  <c r="Q55" i="11"/>
  <c r="Q15" i="11"/>
  <c r="N87" i="11"/>
  <c r="Q47" i="11"/>
  <c r="Q31" i="11"/>
  <c r="R84" i="11"/>
  <c r="Q13" i="11"/>
  <c r="Q81" i="11"/>
  <c r="Q5" i="11"/>
  <c r="K87" i="11"/>
  <c r="F87" i="11"/>
  <c r="Q59" i="11"/>
  <c r="Q29" i="11"/>
  <c r="Q49" i="11"/>
  <c r="I87" i="11"/>
  <c r="Q37" i="11"/>
  <c r="Q19" i="11"/>
  <c r="J87" i="11"/>
  <c r="C87" i="11"/>
  <c r="Q11" i="11"/>
  <c r="Q27" i="11"/>
  <c r="Q21" i="11"/>
  <c r="Q9" i="11"/>
  <c r="O87" i="11"/>
  <c r="Q65" i="11"/>
  <c r="Q33" i="11"/>
  <c r="Q73" i="11"/>
  <c r="Q41" i="11"/>
  <c r="Q45" i="11"/>
  <c r="Q51" i="11"/>
  <c r="Q39" i="11"/>
  <c r="Q43" i="11"/>
  <c r="Q61" i="11"/>
  <c r="D87" i="11"/>
  <c r="O86" i="11"/>
  <c r="L87" i="11"/>
  <c r="B87" i="11"/>
  <c r="E87" i="11"/>
  <c r="Q25" i="11"/>
  <c r="Q63" i="11"/>
  <c r="Q53" i="11"/>
  <c r="Q35" i="11"/>
  <c r="Q71" i="11"/>
  <c r="Q79" i="11"/>
  <c r="Q84" i="11"/>
  <c r="M87" i="11"/>
  <c r="G87" i="11"/>
  <c r="Q7" i="11"/>
  <c r="P84" i="11"/>
  <c r="Q69" i="11"/>
  <c r="Q23" i="11"/>
  <c r="H87" i="11"/>
  <c r="Q77" i="11"/>
  <c r="Q17" i="11"/>
</calcChain>
</file>

<file path=xl/sharedStrings.xml><?xml version="1.0" encoding="utf-8"?>
<sst xmlns="http://schemas.openxmlformats.org/spreadsheetml/2006/main" count="282" uniqueCount="82">
  <si>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</si>
  <si>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</si>
  <si>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</si>
  <si>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</si>
  <si>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</si>
  <si>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</si>
  <si>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</si>
  <si>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</si>
  <si>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</si>
  <si>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</si>
  <si>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</si>
  <si>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</si>
  <si>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</si>
  <si>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</si>
  <si>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</si>
  <si>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</si>
  <si>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</si>
  <si>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</si>
  <si>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</si>
  <si>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</si>
  <si>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</si>
  <si>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</si>
  <si>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</si>
  <si>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</si>
  <si>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</si>
  <si>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</si>
  <si>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</si>
  <si>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</si>
  <si>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</si>
  <si>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</si>
  <si>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</si>
  <si>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</si>
  <si>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Apollo Munich</t>
  </si>
  <si>
    <t>Max Bupa</t>
  </si>
  <si>
    <t>Religare</t>
  </si>
  <si>
    <t>Cigna TTK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</si>
  <si>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</si>
  <si>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</si>
  <si>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</si>
  <si>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</si>
  <si>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</si>
  <si>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</si>
  <si>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</si>
  <si>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</si>
  <si>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</si>
  <si>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</si>
  <si>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</si>
  <si>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</si>
  <si>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</si>
  <si>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</si>
  <si>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</si>
  <si>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</si>
  <si>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</si>
  <si>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</si>
  <si>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</si>
  <si>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</si>
  <si>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HDFC ERGO ($)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</si>
  <si>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</si>
  <si>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</si>
  <si>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</si>
  <si>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</si>
  <si>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</si>
  <si>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</si>
  <si>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</si>
  <si>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</si>
  <si>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</si>
  <si>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</si>
  <si>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>* Commenced operations in November 2017</t>
  </si>
  <si>
    <t># Commenced operations in October 2017</t>
  </si>
  <si>
    <t xml:space="preserve">Aditya Birla </t>
  </si>
  <si>
    <t>DHFL General *</t>
  </si>
  <si>
    <t>Go Digit #</t>
  </si>
  <si>
    <t>Acko General $$</t>
  </si>
  <si>
    <t xml:space="preserve">  $$ Commenced operations in December 2017</t>
  </si>
  <si>
    <t>Royal Sundaram</t>
  </si>
  <si>
    <t>** Commenced operations in March 2018</t>
  </si>
  <si>
    <t>Edelweiss**</t>
  </si>
  <si>
    <t>Liberty General</t>
  </si>
  <si>
    <t>Reliance Health ##</t>
  </si>
  <si>
    <t>## Commenced operations in December 2018</t>
  </si>
  <si>
    <t>GROSS DIRECT PREMIUM INCOME UNDERWRITTEN BY NON-LIFE INSURERS WITHIN INDIA  (SEGMENT WISE) : FOR THE PERIOD UPTO FEBRUARY 2019 (PROVISIONAL &amp; UNAUDITED ) IN FY 2018-19  (Rs. In Crs.)</t>
  </si>
  <si>
    <t>GROSS DIRECT PREMIUM INCOME UNDERWRITTEN BY NON-LIFE INSURERS WITHIN INDIA  (SEGMENT WISE) : FOR THE PERIOD UPTO FEBRUARY 2019 (PROVISIONAL &amp; UNAUDITED ) IN FY 2018-19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</si>
</sst>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66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66FF"/>
      <name val="Calibri"/>
      <family val="2"/>
      <scheme val="minor"/>
    </font>
    <font>
      <sz val="10"/>
      <name val="Arial"/>
      <family val="2"/>
    </font>
    <font>
      <b/>
      <sz val="12"/>
      <color theme="4"/>
      <name val="Calibri"/>
      <family val="2"/>
      <scheme val="minor"/>
    </font>
    <font>
      <sz val="12"/>
      <color rgb="FF0066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66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3" applyNumberFormat="0" applyFill="0" applyAlignment="0" applyProtection="0"/>
    <xf numFmtId="0" fontId="22" fillId="0" borderId="44" applyNumberFormat="0" applyFill="0" applyAlignment="0" applyProtection="0"/>
    <xf numFmtId="0" fontId="23" fillId="0" borderId="45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46" applyNumberFormat="0" applyAlignment="0" applyProtection="0"/>
    <xf numFmtId="0" fontId="28" fillId="8" borderId="47" applyNumberFormat="0" applyAlignment="0" applyProtection="0"/>
    <xf numFmtId="0" fontId="29" fillId="8" borderId="46" applyNumberFormat="0" applyAlignment="0" applyProtection="0"/>
    <xf numFmtId="0" fontId="30" fillId="0" borderId="48" applyNumberFormat="0" applyFill="0" applyAlignment="0" applyProtection="0"/>
    <xf numFmtId="0" fontId="31" fillId="9" borderId="49" applyNumberFormat="0" applyAlignment="0" applyProtection="0"/>
    <xf numFmtId="0" fontId="16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32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3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68">
    <xf numFmtId="0" fontId="0" fillId="0" borderId="0" xfId="0"/>
    <xf numFmtId="0" fontId="0" fillId="2" borderId="0" xfId="0" applyFill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top" wrapText="1"/>
    </xf>
    <xf numFmtId="10" fontId="4" fillId="0" borderId="3" xfId="1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3" fillId="0" borderId="0" xfId="0" applyFont="1"/>
    <xf numFmtId="2" fontId="4" fillId="2" borderId="7" xfId="0" applyNumberFormat="1" applyFont="1" applyFill="1" applyBorder="1"/>
    <xf numFmtId="2" fontId="4" fillId="2" borderId="6" xfId="0" applyNumberFormat="1" applyFont="1" applyFill="1" applyBorder="1"/>
    <xf numFmtId="10" fontId="3" fillId="2" borderId="8" xfId="1" applyNumberFormat="1" applyFont="1" applyFill="1" applyBorder="1"/>
    <xf numFmtId="10" fontId="3" fillId="2" borderId="9" xfId="1" applyNumberFormat="1" applyFont="1" applyFill="1" applyBorder="1"/>
    <xf numFmtId="2" fontId="3" fillId="2" borderId="2" xfId="0" applyNumberFormat="1" applyFont="1" applyFill="1" applyBorder="1"/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2" fontId="4" fillId="2" borderId="6" xfId="0" applyNumberFormat="1" applyFont="1" applyFill="1" applyBorder="1" applyAlignment="1">
      <alignment wrapText="1"/>
    </xf>
    <xf numFmtId="2" fontId="4" fillId="2" borderId="2" xfId="0" applyNumberFormat="1" applyFont="1" applyFill="1" applyBorder="1"/>
    <xf numFmtId="10" fontId="3" fillId="2" borderId="2" xfId="1" applyNumberFormat="1" applyFont="1" applyFill="1" applyBorder="1"/>
    <xf numFmtId="10" fontId="3" fillId="2" borderId="3" xfId="1" applyNumberFormat="1" applyFont="1" applyFill="1" applyBorder="1"/>
    <xf numFmtId="2" fontId="0" fillId="2" borderId="0" xfId="0" applyNumberFormat="1" applyFill="1"/>
    <xf numFmtId="0" fontId="5" fillId="2" borderId="17" xfId="0" applyFont="1" applyFill="1" applyBorder="1" applyAlignment="1">
      <alignment horizontal="left" vertical="center"/>
    </xf>
    <xf numFmtId="0" fontId="2" fillId="2" borderId="0" xfId="0" applyFont="1" applyFill="1"/>
    <xf numFmtId="2" fontId="6" fillId="3" borderId="14" xfId="0" applyNumberFormat="1" applyFont="1" applyFill="1" applyBorder="1"/>
    <xf numFmtId="2" fontId="6" fillId="3" borderId="13" xfId="0" applyNumberFormat="1" applyFont="1" applyFill="1" applyBorder="1"/>
    <xf numFmtId="0" fontId="6" fillId="3" borderId="13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left" vertical="center"/>
    </xf>
    <xf numFmtId="2" fontId="4" fillId="2" borderId="0" xfId="0" applyNumberFormat="1" applyFont="1" applyFill="1"/>
    <xf numFmtId="2" fontId="8" fillId="3" borderId="26" xfId="0" applyNumberFormat="1" applyFont="1" applyFill="1" applyBorder="1"/>
    <xf numFmtId="2" fontId="4" fillId="2" borderId="28" xfId="0" applyNumberFormat="1" applyFont="1" applyFill="1" applyBorder="1"/>
    <xf numFmtId="2" fontId="4" fillId="2" borderId="28" xfId="0" applyNumberFormat="1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2" xfId="0" applyFont="1" applyFill="1" applyBorder="1" applyAlignment="1">
      <alignment horizontal="left" vertical="center"/>
    </xf>
    <xf numFmtId="10" fontId="9" fillId="2" borderId="2" xfId="1" applyNumberFormat="1" applyFont="1" applyFill="1" applyBorder="1" applyAlignment="1">
      <alignment horizontal="right" vertical="center"/>
    </xf>
    <xf numFmtId="10" fontId="9" fillId="2" borderId="3" xfId="1" applyNumberFormat="1" applyFont="1" applyFill="1" applyBorder="1"/>
    <xf numFmtId="2" fontId="9" fillId="2" borderId="2" xfId="0" applyNumberFormat="1" applyFont="1" applyFill="1" applyBorder="1"/>
    <xf numFmtId="0" fontId="10" fillId="0" borderId="29" xfId="0" applyFont="1" applyBorder="1" applyAlignment="1">
      <alignment horizontal="left" vertical="center"/>
    </xf>
    <xf numFmtId="2" fontId="10" fillId="0" borderId="8" xfId="0" applyNumberFormat="1" applyFont="1" applyBorder="1"/>
    <xf numFmtId="10" fontId="3" fillId="0" borderId="8" xfId="1" applyNumberFormat="1" applyFont="1" applyBorder="1"/>
    <xf numFmtId="10" fontId="3" fillId="0" borderId="30" xfId="1" applyNumberFormat="1" applyFont="1" applyBorder="1"/>
    <xf numFmtId="2" fontId="3" fillId="0" borderId="2" xfId="0" applyNumberFormat="1" applyFont="1" applyBorder="1"/>
    <xf numFmtId="0" fontId="6" fillId="3" borderId="31" xfId="0" applyFont="1" applyFill="1" applyBorder="1" applyAlignment="1">
      <alignment horizontal="left" vertical="center"/>
    </xf>
    <xf numFmtId="10" fontId="6" fillId="3" borderId="11" xfId="1" applyNumberFormat="1" applyFont="1" applyFill="1" applyBorder="1"/>
    <xf numFmtId="10" fontId="6" fillId="3" borderId="32" xfId="1" applyNumberFormat="1" applyFont="1" applyFill="1" applyBorder="1"/>
    <xf numFmtId="2" fontId="6" fillId="3" borderId="2" xfId="0" applyNumberFormat="1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3" borderId="0" xfId="0" applyFont="1" applyFill="1"/>
    <xf numFmtId="0" fontId="10" fillId="0" borderId="13" xfId="0" applyFont="1" applyBorder="1" applyAlignment="1">
      <alignment horizontal="left" vertical="center"/>
    </xf>
    <xf numFmtId="164" fontId="10" fillId="0" borderId="6" xfId="1" applyNumberFormat="1" applyFont="1" applyBorder="1"/>
    <xf numFmtId="10" fontId="3" fillId="0" borderId="6" xfId="1" applyNumberFormat="1" applyFont="1" applyBorder="1"/>
    <xf numFmtId="10" fontId="3" fillId="0" borderId="33" xfId="1" applyNumberFormat="1" applyFont="1" applyBorder="1"/>
    <xf numFmtId="2" fontId="7" fillId="0" borderId="0" xfId="0" applyNumberFormat="1" applyFont="1"/>
    <xf numFmtId="10" fontId="3" fillId="0" borderId="0" xfId="1" applyNumberFormat="1" applyFont="1"/>
    <xf numFmtId="10" fontId="3" fillId="2" borderId="7" xfId="1" applyNumberFormat="1" applyFont="1" applyFill="1" applyBorder="1"/>
    <xf numFmtId="2" fontId="6" fillId="3" borderId="26" xfId="0" applyNumberFormat="1" applyFont="1" applyFill="1" applyBorder="1"/>
    <xf numFmtId="2" fontId="6" fillId="3" borderId="10" xfId="0" applyNumberFormat="1" applyFont="1" applyFill="1" applyBorder="1"/>
    <xf numFmtId="2" fontId="11" fillId="3" borderId="2" xfId="0" applyNumberFormat="1" applyFont="1" applyFill="1" applyBorder="1"/>
    <xf numFmtId="2" fontId="9" fillId="2" borderId="2" xfId="0" applyNumberFormat="1" applyFont="1" applyFill="1" applyBorder="1" applyAlignment="1">
      <alignment vertical="center"/>
    </xf>
    <xf numFmtId="2" fontId="6" fillId="3" borderId="34" xfId="0" applyNumberFormat="1" applyFont="1" applyFill="1" applyBorder="1"/>
    <xf numFmtId="2" fontId="6" fillId="3" borderId="6" xfId="0" applyNumberFormat="1" applyFont="1" applyFill="1" applyBorder="1"/>
    <xf numFmtId="0" fontId="6" fillId="3" borderId="14" xfId="0" applyFont="1" applyFill="1" applyBorder="1" applyAlignment="1">
      <alignment vertical="center"/>
    </xf>
    <xf numFmtId="0" fontId="6" fillId="3" borderId="34" xfId="0" applyFont="1" applyFill="1" applyBorder="1" applyAlignment="1">
      <alignment vertical="center"/>
    </xf>
    <xf numFmtId="0" fontId="10" fillId="0" borderId="13" xfId="0" applyFont="1" applyBorder="1"/>
    <xf numFmtId="2" fontId="10" fillId="0" borderId="6" xfId="0" applyNumberFormat="1" applyFont="1" applyBorder="1"/>
    <xf numFmtId="2" fontId="9" fillId="0" borderId="2" xfId="0" applyNumberFormat="1" applyFont="1" applyBorder="1"/>
    <xf numFmtId="2" fontId="8" fillId="3" borderId="11" xfId="0" applyNumberFormat="1" applyFont="1" applyFill="1" applyBorder="1"/>
    <xf numFmtId="10" fontId="14" fillId="3" borderId="11" xfId="1" applyNumberFormat="1" applyFont="1" applyFill="1" applyBorder="1"/>
    <xf numFmtId="10" fontId="14" fillId="3" borderId="32" xfId="1" applyNumberFormat="1" applyFont="1" applyFill="1" applyBorder="1"/>
    <xf numFmtId="2" fontId="14" fillId="3" borderId="2" xfId="0" applyNumberFormat="1" applyFont="1" applyFill="1" applyBorder="1"/>
    <xf numFmtId="10" fontId="10" fillId="0" borderId="6" xfId="1" applyNumberFormat="1" applyFont="1" applyBorder="1"/>
    <xf numFmtId="2" fontId="6" fillId="3" borderId="11" xfId="0" applyNumberFormat="1" applyFont="1" applyFill="1" applyBorder="1"/>
    <xf numFmtId="10" fontId="11" fillId="3" borderId="11" xfId="1" applyNumberFormat="1" applyFont="1" applyFill="1" applyBorder="1"/>
    <xf numFmtId="10" fontId="11" fillId="3" borderId="32" xfId="1" applyNumberFormat="1" applyFont="1" applyFill="1" applyBorder="1"/>
    <xf numFmtId="0" fontId="3" fillId="0" borderId="13" xfId="0" applyFont="1" applyBorder="1"/>
    <xf numFmtId="2" fontId="3" fillId="0" borderId="6" xfId="0" applyNumberFormat="1" applyFont="1" applyBorder="1"/>
    <xf numFmtId="0" fontId="6" fillId="3" borderId="37" xfId="0" applyFont="1" applyFill="1" applyBorder="1" applyAlignment="1">
      <alignment horizontal="left" vertical="center"/>
    </xf>
    <xf numFmtId="2" fontId="6" fillId="3" borderId="28" xfId="0" applyNumberFormat="1" applyFont="1" applyFill="1" applyBorder="1"/>
    <xf numFmtId="10" fontId="14" fillId="3" borderId="28" xfId="1" applyNumberFormat="1" applyFont="1" applyFill="1" applyBorder="1"/>
    <xf numFmtId="10" fontId="14" fillId="3" borderId="38" xfId="1" applyNumberFormat="1" applyFont="1" applyFill="1" applyBorder="1"/>
    <xf numFmtId="0" fontId="11" fillId="3" borderId="2" xfId="0" applyFont="1" applyFill="1" applyBorder="1"/>
    <xf numFmtId="0" fontId="3" fillId="0" borderId="19" xfId="0" applyFont="1" applyBorder="1" applyAlignment="1">
      <alignment horizontal="left" vertical="center"/>
    </xf>
    <xf numFmtId="164" fontId="3" fillId="0" borderId="2" xfId="1" applyNumberFormat="1" applyFont="1" applyBorder="1"/>
    <xf numFmtId="10" fontId="3" fillId="0" borderId="2" xfId="1" applyNumberFormat="1" applyFont="1" applyBorder="1"/>
    <xf numFmtId="0" fontId="3" fillId="0" borderId="2" xfId="0" applyFont="1" applyBorder="1"/>
    <xf numFmtId="10" fontId="3" fillId="0" borderId="3" xfId="1" applyNumberFormat="1" applyFont="1" applyBorder="1"/>
    <xf numFmtId="0" fontId="3" fillId="0" borderId="19" xfId="0" applyFont="1" applyBorder="1"/>
    <xf numFmtId="0" fontId="6" fillId="3" borderId="19" xfId="0" applyFont="1" applyFill="1" applyBorder="1" applyAlignment="1">
      <alignment horizontal="left" vertical="center"/>
    </xf>
    <xf numFmtId="164" fontId="6" fillId="3" borderId="2" xfId="1" applyNumberFormat="1" applyFont="1" applyFill="1" applyBorder="1"/>
    <xf numFmtId="164" fontId="6" fillId="3" borderId="19" xfId="1" applyNumberFormat="1" applyFont="1" applyFill="1" applyBorder="1"/>
    <xf numFmtId="10" fontId="14" fillId="3" borderId="3" xfId="1" applyNumberFormat="1" applyFont="1" applyFill="1" applyBorder="1"/>
    <xf numFmtId="0" fontId="7" fillId="0" borderId="0" xfId="0" applyFont="1"/>
    <xf numFmtId="0" fontId="15" fillId="0" borderId="0" xfId="0" applyFont="1"/>
    <xf numFmtId="0" fontId="0" fillId="0" borderId="2" xfId="0" applyBorder="1"/>
    <xf numFmtId="0" fontId="4" fillId="0" borderId="0" xfId="0" applyFont="1" applyAlignment="1">
      <alignment horizontal="center" vertical="top" wrapText="1"/>
    </xf>
    <xf numFmtId="0" fontId="2" fillId="2" borderId="2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/>
    <xf numFmtId="2" fontId="5" fillId="2" borderId="2" xfId="2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0" fontId="0" fillId="0" borderId="2" xfId="0" applyNumberFormat="1" applyBorder="1"/>
    <xf numFmtId="0" fontId="3" fillId="0" borderId="4" xfId="0" applyFont="1" applyBorder="1"/>
    <xf numFmtId="0" fontId="3" fillId="0" borderId="5" xfId="0" applyFont="1" applyBorder="1" applyAlignment="1">
      <alignment wrapText="1"/>
    </xf>
    <xf numFmtId="2" fontId="3" fillId="0" borderId="2" xfId="0" applyNumberFormat="1" applyFont="1" applyBorder="1" applyAlignment="1">
      <alignment vertical="center" wrapText="1"/>
    </xf>
    <xf numFmtId="2" fontId="0" fillId="0" borderId="2" xfId="0" applyNumberFormat="1" applyBorder="1"/>
    <xf numFmtId="2" fontId="4" fillId="2" borderId="21" xfId="0" applyNumberFormat="1" applyFont="1" applyFill="1" applyBorder="1" applyAlignment="1">
      <alignment wrapText="1"/>
    </xf>
    <xf numFmtId="2" fontId="4" fillId="2" borderId="24" xfId="0" applyNumberFormat="1" applyFont="1" applyFill="1" applyBorder="1" applyAlignment="1">
      <alignment wrapText="1"/>
    </xf>
    <xf numFmtId="10" fontId="18" fillId="0" borderId="2" xfId="0" applyNumberFormat="1" applyFont="1" applyBorder="1"/>
    <xf numFmtId="10" fontId="17" fillId="0" borderId="2" xfId="0" applyNumberFormat="1" applyFont="1" applyBorder="1"/>
    <xf numFmtId="0" fontId="9" fillId="0" borderId="2" xfId="0" applyFont="1" applyBorder="1"/>
    <xf numFmtId="2" fontId="18" fillId="0" borderId="2" xfId="0" applyNumberFormat="1" applyFont="1" applyBorder="1"/>
    <xf numFmtId="0" fontId="6" fillId="2" borderId="13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2" fontId="4" fillId="2" borderId="18" xfId="0" applyNumberFormat="1" applyFont="1" applyFill="1" applyBorder="1" applyAlignment="1">
      <alignment wrapText="1"/>
    </xf>
    <xf numFmtId="2" fontId="17" fillId="0" borderId="28" xfId="0" applyNumberFormat="1" applyFont="1" applyBorder="1"/>
    <xf numFmtId="2" fontId="4" fillId="2" borderId="39" xfId="0" applyNumberFormat="1" applyFont="1" applyFill="1" applyBorder="1"/>
    <xf numFmtId="2" fontId="6" fillId="3" borderId="25" xfId="0" applyNumberFormat="1" applyFont="1" applyFill="1" applyBorder="1"/>
    <xf numFmtId="2" fontId="0" fillId="3" borderId="15" xfId="0" applyNumberFormat="1" applyFill="1" applyBorder="1" applyAlignment="1">
      <alignment wrapText="1"/>
    </xf>
    <xf numFmtId="2" fontId="7" fillId="3" borderId="15" xfId="0" applyNumberFormat="1" applyFont="1" applyFill="1" applyBorder="1" applyAlignment="1">
      <alignment wrapText="1"/>
    </xf>
    <xf numFmtId="2" fontId="7" fillId="3" borderId="26" xfId="0" applyNumberFormat="1" applyFont="1" applyFill="1" applyBorder="1" applyAlignment="1">
      <alignment wrapText="1"/>
    </xf>
    <xf numFmtId="2" fontId="4" fillId="2" borderId="11" xfId="0" applyNumberFormat="1" applyFont="1" applyFill="1" applyBorder="1"/>
    <xf numFmtId="2" fontId="4" fillId="2" borderId="18" xfId="0" applyNumberFormat="1" applyFont="1" applyFill="1" applyBorder="1"/>
    <xf numFmtId="10" fontId="13" fillId="2" borderId="34" xfId="0" applyNumberFormat="1" applyFont="1" applyFill="1" applyBorder="1" applyAlignment="1">
      <alignment vertical="center"/>
    </xf>
    <xf numFmtId="10" fontId="10" fillId="0" borderId="6" xfId="0" applyNumberFormat="1" applyFont="1" applyBorder="1"/>
    <xf numFmtId="2" fontId="6" fillId="3" borderId="12" xfId="0" applyNumberFormat="1" applyFont="1" applyFill="1" applyBorder="1"/>
    <xf numFmtId="2" fontId="4" fillId="2" borderId="3" xfId="0" applyNumberFormat="1" applyFont="1" applyFill="1" applyBorder="1"/>
    <xf numFmtId="2" fontId="4" fillId="2" borderId="38" xfId="0" applyNumberFormat="1" applyFont="1" applyFill="1" applyBorder="1"/>
    <xf numFmtId="2" fontId="6" fillId="3" borderId="18" xfId="0" applyNumberFormat="1" applyFont="1" applyFill="1" applyBorder="1"/>
    <xf numFmtId="2" fontId="4" fillId="3" borderId="6" xfId="0" applyNumberFormat="1" applyFont="1" applyFill="1" applyBorder="1"/>
    <xf numFmtId="2" fontId="6" fillId="3" borderId="40" xfId="0" applyNumberFormat="1" applyFont="1" applyFill="1" applyBorder="1"/>
    <xf numFmtId="2" fontId="7" fillId="3" borderId="6" xfId="0" applyNumberFormat="1" applyFont="1" applyFill="1" applyBorder="1"/>
    <xf numFmtId="2" fontId="7" fillId="3" borderId="27" xfId="0" applyNumberFormat="1" applyFont="1" applyFill="1" applyBorder="1" applyAlignment="1">
      <alignment wrapText="1"/>
    </xf>
    <xf numFmtId="2" fontId="7" fillId="3" borderId="13" xfId="0" applyNumberFormat="1" applyFont="1" applyFill="1" applyBorder="1" applyAlignment="1">
      <alignment wrapText="1"/>
    </xf>
    <xf numFmtId="2" fontId="0" fillId="3" borderId="2" xfId="0" applyNumberFormat="1" applyFill="1" applyBorder="1"/>
    <xf numFmtId="2" fontId="17" fillId="3" borderId="2" xfId="0" applyNumberFormat="1" applyFont="1" applyFill="1" applyBorder="1"/>
    <xf numFmtId="10" fontId="0" fillId="3" borderId="2" xfId="0" applyNumberFormat="1" applyFill="1" applyBorder="1"/>
    <xf numFmtId="2" fontId="18" fillId="3" borderId="2" xfId="0" applyNumberFormat="1" applyFont="1" applyFill="1" applyBorder="1"/>
    <xf numFmtId="0" fontId="6" fillId="3" borderId="3" xfId="0" applyFont="1" applyFill="1" applyBorder="1" applyAlignment="1">
      <alignment horizontal="left" vertical="center"/>
    </xf>
    <xf numFmtId="2" fontId="2" fillId="0" borderId="39" xfId="0" applyNumberFormat="1" applyFont="1" applyBorder="1"/>
    <xf numFmtId="2" fontId="0" fillId="3" borderId="26" xfId="0" applyNumberFormat="1" applyFill="1" applyBorder="1"/>
    <xf numFmtId="2" fontId="2" fillId="0" borderId="11" xfId="0" applyNumberFormat="1" applyFont="1" applyBorder="1"/>
    <xf numFmtId="0" fontId="0" fillId="0" borderId="39" xfId="0" applyBorder="1"/>
    <xf numFmtId="2" fontId="2" fillId="0" borderId="6" xfId="0" applyNumberFormat="1" applyFont="1" applyBorder="1"/>
    <xf numFmtId="10" fontId="18" fillId="0" borderId="6" xfId="0" applyNumberFormat="1" applyFont="1" applyBorder="1"/>
    <xf numFmtId="10" fontId="18" fillId="0" borderId="18" xfId="0" applyNumberFormat="1" applyFont="1" applyBorder="1"/>
    <xf numFmtId="2" fontId="0" fillId="3" borderId="13" xfId="0" applyNumberFormat="1" applyFill="1" applyBorder="1"/>
    <xf numFmtId="10" fontId="18" fillId="3" borderId="11" xfId="0" applyNumberFormat="1" applyFont="1" applyFill="1" applyBorder="1"/>
    <xf numFmtId="10" fontId="18" fillId="3" borderId="18" xfId="0" applyNumberFormat="1" applyFont="1" applyFill="1" applyBorder="1"/>
    <xf numFmtId="10" fontId="18" fillId="3" borderId="6" xfId="0" applyNumberFormat="1" applyFont="1" applyFill="1" applyBorder="1"/>
    <xf numFmtId="10" fontId="18" fillId="0" borderId="28" xfId="0" applyNumberFormat="1" applyFont="1" applyBorder="1"/>
    <xf numFmtId="2" fontId="2" fillId="0" borderId="41" xfId="0" applyNumberFormat="1" applyFont="1" applyBorder="1"/>
    <xf numFmtId="10" fontId="18" fillId="0" borderId="41" xfId="0" applyNumberFormat="1" applyFont="1" applyBorder="1"/>
    <xf numFmtId="0" fontId="4" fillId="0" borderId="42" xfId="0" applyFont="1" applyBorder="1" applyAlignment="1">
      <alignment horizontal="center" vertical="center" wrapText="1"/>
    </xf>
    <xf numFmtId="2" fontId="7" fillId="3" borderId="18" xfId="0" applyNumberFormat="1" applyFont="1" applyFill="1" applyBorder="1" applyAlignment="1">
      <alignment wrapText="1"/>
    </xf>
    <xf numFmtId="2" fontId="19" fillId="2" borderId="14" xfId="0" applyNumberFormat="1" applyFont="1" applyFill="1" applyBorder="1"/>
    <xf numFmtId="2" fontId="4" fillId="2" borderId="36" xfId="0" applyNumberFormat="1" applyFont="1" applyFill="1" applyBorder="1"/>
    <xf numFmtId="10" fontId="18" fillId="2" borderId="6" xfId="0" applyNumberFormat="1" applyFont="1" applyFill="1" applyBorder="1"/>
    <xf numFmtId="10" fontId="18" fillId="2" borderId="25" xfId="0" applyNumberFormat="1" applyFont="1" applyFill="1" applyBorder="1"/>
    <xf numFmtId="2" fontId="18" fillId="2" borderId="16" xfId="0" applyNumberFormat="1" applyFont="1" applyFill="1" applyBorder="1"/>
    <xf numFmtId="2" fontId="18" fillId="2" borderId="2" xfId="0" applyNumberFormat="1" applyFont="1" applyFill="1" applyBorder="1"/>
    <xf numFmtId="10" fontId="18" fillId="2" borderId="11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2" borderId="20" xfId="0" applyNumberFormat="1" applyFont="1" applyFill="1" applyBorder="1" applyAlignment="1">
      <alignment wrapText="1"/>
    </xf>
    <xf numFmtId="2" fontId="4" fillId="2" borderId="22" xfId="0" applyNumberFormat="1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2" fontId="4" fillId="2" borderId="5" xfId="0" applyNumberFormat="1" applyFont="1" applyFill="1" applyBorder="1" applyAlignment="1">
      <alignment wrapText="1"/>
    </xf>
    <xf numFmtId="2" fontId="4" fillId="2" borderId="33" xfId="0" applyNumberFormat="1" applyFont="1" applyFill="1" applyBorder="1" applyAlignment="1">
      <alignment wrapText="1"/>
    </xf>
    <xf numFmtId="2" fontId="7" fillId="3" borderId="25" xfId="0" applyNumberFormat="1" applyFont="1" applyFill="1" applyBorder="1" applyAlignment="1">
      <alignment wrapText="1"/>
    </xf>
    <xf numFmtId="0" fontId="35" fillId="0" borderId="0" xfId="0" applyFont="1"/>
    <xf numFmtId="0" fontId="36" fillId="0" borderId="2" xfId="0" applyFont="1" applyBorder="1" applyAlignment="1">
      <alignment horizontal="center" vertical="top" wrapText="1"/>
    </xf>
    <xf numFmtId="0" fontId="36" fillId="0" borderId="26" xfId="0" applyFont="1" applyBorder="1" applyAlignment="1">
      <alignment horizontal="center" vertical="center" wrapText="1"/>
    </xf>
    <xf numFmtId="10" fontId="36" fillId="0" borderId="26" xfId="0" applyNumberFormat="1" applyFont="1" applyBorder="1" applyAlignment="1">
      <alignment horizontal="center" vertical="top" wrapText="1"/>
    </xf>
    <xf numFmtId="10" fontId="36" fillId="0" borderId="26" xfId="1" applyNumberFormat="1" applyFont="1" applyBorder="1" applyAlignment="1">
      <alignment horizontal="center" vertical="top" wrapText="1"/>
    </xf>
    <xf numFmtId="2" fontId="36" fillId="0" borderId="26" xfId="0" applyNumberFormat="1" applyFont="1" applyBorder="1" applyAlignment="1">
      <alignment horizontal="center" vertical="top" wrapText="1"/>
    </xf>
    <xf numFmtId="0" fontId="34" fillId="0" borderId="2" xfId="0" applyFont="1" applyBorder="1"/>
    <xf numFmtId="0" fontId="35" fillId="0" borderId="2" xfId="0" applyFont="1" applyBorder="1"/>
    <xf numFmtId="0" fontId="37" fillId="2" borderId="2" xfId="0" applyFont="1" applyFill="1" applyBorder="1" applyAlignment="1">
      <alignment horizontal="left" vertical="center"/>
    </xf>
    <xf numFmtId="2" fontId="38" fillId="0" borderId="39" xfId="0" applyNumberFormat="1" applyFont="1" applyBorder="1"/>
    <xf numFmtId="10" fontId="39" fillId="0" borderId="2" xfId="0" applyNumberFormat="1" applyFont="1" applyBorder="1"/>
    <xf numFmtId="2" fontId="39" fillId="0" borderId="2" xfId="0" applyNumberFormat="1" applyFont="1" applyBorder="1"/>
    <xf numFmtId="2" fontId="38" fillId="0" borderId="11" xfId="0" applyNumberFormat="1" applyFont="1" applyBorder="1"/>
    <xf numFmtId="0" fontId="40" fillId="3" borderId="3" xfId="0" applyFont="1" applyFill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2" fontId="42" fillId="0" borderId="28" xfId="0" applyNumberFormat="1" applyFont="1" applyBorder="1"/>
    <xf numFmtId="0" fontId="40" fillId="3" borderId="2" xfId="0" applyFont="1" applyFill="1" applyBorder="1" applyAlignment="1">
      <alignment horizontal="left" vertical="center"/>
    </xf>
    <xf numFmtId="10" fontId="35" fillId="0" borderId="2" xfId="0" applyNumberFormat="1" applyFont="1" applyBorder="1"/>
    <xf numFmtId="2" fontId="35" fillId="0" borderId="2" xfId="0" applyNumberFormat="1" applyFont="1" applyBorder="1"/>
    <xf numFmtId="10" fontId="42" fillId="0" borderId="2" xfId="0" applyNumberFormat="1" applyFont="1" applyBorder="1"/>
    <xf numFmtId="0" fontId="41" fillId="0" borderId="2" xfId="0" applyFont="1" applyBorder="1"/>
    <xf numFmtId="0" fontId="42" fillId="0" borderId="28" xfId="0" applyFont="1" applyBorder="1"/>
    <xf numFmtId="0" fontId="45" fillId="0" borderId="2" xfId="0" applyFont="1" applyBorder="1"/>
    <xf numFmtId="0" fontId="34" fillId="0" borderId="2" xfId="0" applyFont="1" applyBorder="1" applyAlignment="1">
      <alignment horizontal="left" vertical="center"/>
    </xf>
    <xf numFmtId="0" fontId="46" fillId="0" borderId="0" xfId="0" applyFont="1"/>
    <xf numFmtId="39" fontId="7" fillId="3" borderId="26" xfId="0" applyNumberFormat="1" applyFont="1" applyFill="1" applyBorder="1" applyAlignment="1">
      <alignment wrapText="1"/>
    </xf>
    <xf numFmtId="0" fontId="19" fillId="2" borderId="2" xfId="0" applyFont="1" applyFill="1" applyBorder="1" applyAlignment="1">
      <alignment horizontal="left" vertical="center"/>
    </xf>
    <xf numFmtId="2" fontId="6" fillId="3" borderId="30" xfId="0" applyNumberFormat="1" applyFont="1" applyFill="1" applyBorder="1"/>
    <xf numFmtId="2" fontId="6" fillId="3" borderId="27" xfId="0" applyNumberFormat="1" applyFont="1" applyFill="1" applyBorder="1"/>
    <xf numFmtId="0" fontId="6" fillId="3" borderId="52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0" fontId="18" fillId="3" borderId="27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52" xfId="0" applyFont="1" applyFill="1" applyBorder="1" applyAlignment="1">
      <alignment vertical="center"/>
    </xf>
    <xf numFmtId="10" fontId="13" fillId="2" borderId="2" xfId="1" applyNumberFormat="1" applyFont="1" applyFill="1" applyBorder="1"/>
    <xf numFmtId="0" fontId="2" fillId="0" borderId="0" xfId="0" applyFont="1"/>
    <xf numFmtId="2" fontId="0" fillId="3" borderId="6" xfId="0" applyNumberFormat="1" applyFill="1" applyBorder="1"/>
    <xf numFmtId="2" fontId="2" fillId="0" borderId="0" xfId="0" applyNumberFormat="1" applyFont="1"/>
    <xf numFmtId="2" fontId="35" fillId="3" borderId="26" xfId="0" applyNumberFormat="1" applyFont="1" applyFill="1" applyBorder="1"/>
    <xf numFmtId="2" fontId="39" fillId="3" borderId="2" xfId="0" applyNumberFormat="1" applyFont="1" applyFill="1" applyBorder="1"/>
    <xf numFmtId="2" fontId="2" fillId="3" borderId="26" xfId="0" applyNumberFormat="1" applyFont="1" applyFill="1" applyBorder="1"/>
    <xf numFmtId="2" fontId="39" fillId="2" borderId="2" xfId="0" applyNumberFormat="1" applyFont="1" applyFill="1" applyBorder="1"/>
    <xf numFmtId="39" fontId="35" fillId="3" borderId="26" xfId="0" applyNumberFormat="1" applyFont="1" applyFill="1" applyBorder="1"/>
    <xf numFmtId="0" fontId="35" fillId="2" borderId="0" xfId="0" applyFont="1" applyFill="1"/>
    <xf numFmtId="2" fontId="18" fillId="3" borderId="28" xfId="0" applyNumberFormat="1" applyFont="1" applyFill="1" applyBorder="1"/>
    <xf numFmtId="10" fontId="18" fillId="3" borderId="41" xfId="0" applyNumberFormat="1" applyFont="1" applyFill="1" applyBorder="1"/>
    <xf numFmtId="0" fontId="19" fillId="2" borderId="3" xfId="0" applyFont="1" applyFill="1" applyBorder="1" applyAlignment="1">
      <alignment horizontal="left" vertical="center"/>
    </xf>
    <xf numFmtId="2" fontId="19" fillId="2" borderId="13" xfId="0" applyNumberFormat="1" applyFont="1" applyFill="1" applyBorder="1"/>
    <xf numFmtId="2" fontId="19" fillId="2" borderId="6" xfId="0" applyNumberFormat="1" applyFont="1" applyFill="1" applyBorder="1"/>
    <xf numFmtId="2" fontId="18" fillId="3" borderId="25" xfId="0" applyNumberFormat="1" applyFont="1" applyFill="1" applyBorder="1"/>
    <xf numFmtId="2" fontId="18" fillId="3" borderId="39" xfId="0" applyNumberFormat="1" applyFont="1" applyFill="1" applyBorder="1"/>
    <xf numFmtId="0" fontId="19" fillId="2" borderId="0" xfId="0" applyFont="1" applyFill="1" applyAlignment="1">
      <alignment horizontal="left" vertical="center"/>
    </xf>
    <xf numFmtId="0" fontId="2" fillId="2" borderId="14" xfId="0" applyFont="1" applyFill="1" applyBorder="1"/>
    <xf numFmtId="2" fontId="19" fillId="2" borderId="11" xfId="0" applyNumberFormat="1" applyFont="1" applyFill="1" applyBorder="1"/>
    <xf numFmtId="2" fontId="19" fillId="2" borderId="34" xfId="0" applyNumberFormat="1" applyFont="1" applyFill="1" applyBorder="1"/>
    <xf numFmtId="10" fontId="18" fillId="3" borderId="27" xfId="1" applyNumberFormat="1" applyFont="1" applyFill="1" applyBorder="1" applyAlignment="1">
      <alignment vertical="center"/>
    </xf>
    <xf numFmtId="10" fontId="18" fillId="3" borderId="52" xfId="1" applyNumberFormat="1" applyFont="1" applyFill="1" applyBorder="1" applyAlignment="1">
      <alignment vertical="center"/>
    </xf>
    <xf numFmtId="10" fontId="9" fillId="2" borderId="14" xfId="1" applyNumberFormat="1" applyFont="1" applyFill="1" applyBorder="1" applyAlignment="1">
      <alignment horizontal="right" vertical="center"/>
    </xf>
    <xf numFmtId="2" fontId="19" fillId="2" borderId="18" xfId="0" applyNumberFormat="1" applyFont="1" applyFill="1" applyBorder="1"/>
    <xf numFmtId="2" fontId="17" fillId="0" borderId="7" xfId="0" applyNumberFormat="1" applyFont="1" applyBorder="1"/>
    <xf numFmtId="10" fontId="18" fillId="3" borderId="7" xfId="0" applyNumberFormat="1" applyFont="1" applyFill="1" applyBorder="1"/>
    <xf numFmtId="10" fontId="18" fillId="0" borderId="7" xfId="0" applyNumberFormat="1" applyFont="1" applyBorder="1"/>
    <xf numFmtId="0" fontId="0" fillId="0" borderId="32" xfId="0" applyBorder="1"/>
    <xf numFmtId="2" fontId="0" fillId="3" borderId="18" xfId="0" applyNumberFormat="1" applyFill="1" applyBorder="1"/>
    <xf numFmtId="2" fontId="2" fillId="0" borderId="18" xfId="0" applyNumberFormat="1" applyFont="1" applyBorder="1"/>
    <xf numFmtId="10" fontId="18" fillId="2" borderId="28" xfId="0" applyNumberFormat="1" applyFont="1" applyFill="1" applyBorder="1"/>
    <xf numFmtId="2" fontId="18" fillId="2" borderId="3" xfId="0" applyNumberFormat="1" applyFont="1" applyFill="1" applyBorder="1"/>
    <xf numFmtId="10" fontId="18" fillId="2" borderId="41" xfId="0" applyNumberFormat="1" applyFont="1" applyFill="1" applyBorder="1"/>
    <xf numFmtId="2" fontId="38" fillId="0" borderId="41" xfId="0" applyNumberFormat="1" applyFont="1" applyBorder="1"/>
    <xf numFmtId="10" fontId="39" fillId="0" borderId="41" xfId="0" applyNumberFormat="1" applyFont="1" applyBorder="1"/>
    <xf numFmtId="10" fontId="39" fillId="0" borderId="39" xfId="0" applyNumberFormat="1" applyFont="1" applyBorder="1"/>
    <xf numFmtId="2" fontId="35" fillId="3" borderId="13" xfId="0" applyNumberFormat="1" applyFont="1" applyFill="1" applyBorder="1"/>
    <xf numFmtId="10" fontId="39" fillId="3" borderId="11" xfId="0" applyNumberFormat="1" applyFont="1" applyFill="1" applyBorder="1"/>
    <xf numFmtId="10" fontId="39" fillId="0" borderId="7" xfId="0" applyNumberFormat="1" applyFont="1" applyBorder="1"/>
    <xf numFmtId="10" fontId="39" fillId="3" borderId="18" xfId="0" applyNumberFormat="1" applyFont="1" applyFill="1" applyBorder="1"/>
    <xf numFmtId="10" fontId="39" fillId="0" borderId="6" xfId="0" applyNumberFormat="1" applyFont="1" applyBorder="1"/>
    <xf numFmtId="2" fontId="38" fillId="0" borderId="6" xfId="0" applyNumberFormat="1" applyFont="1" applyBorder="1"/>
    <xf numFmtId="2" fontId="35" fillId="3" borderId="42" xfId="0" applyNumberFormat="1" applyFont="1" applyFill="1" applyBorder="1"/>
    <xf numFmtId="2" fontId="38" fillId="0" borderId="18" xfId="0" applyNumberFormat="1" applyFont="1" applyBorder="1"/>
    <xf numFmtId="10" fontId="39" fillId="0" borderId="18" xfId="0" applyNumberFormat="1" applyFont="1" applyBorder="1"/>
    <xf numFmtId="10" fontId="39" fillId="3" borderId="6" xfId="0" applyNumberFormat="1" applyFont="1" applyFill="1" applyBorder="1"/>
    <xf numFmtId="2" fontId="39" fillId="0" borderId="41" xfId="0" applyNumberFormat="1" applyFont="1" applyBorder="1"/>
    <xf numFmtId="2" fontId="39" fillId="0" borderId="28" xfId="0" applyNumberFormat="1" applyFont="1" applyBorder="1"/>
    <xf numFmtId="2" fontId="39" fillId="3" borderId="6" xfId="0" applyNumberFormat="1" applyFont="1" applyFill="1" applyBorder="1"/>
    <xf numFmtId="10" fontId="39" fillId="0" borderId="28" xfId="0" applyNumberFormat="1" applyFont="1" applyBorder="1"/>
    <xf numFmtId="2" fontId="35" fillId="3" borderId="53" xfId="0" applyNumberFormat="1" applyFont="1" applyFill="1" applyBorder="1"/>
    <xf numFmtId="10" fontId="39" fillId="3" borderId="41" xfId="0" applyNumberFormat="1" applyFont="1" applyFill="1" applyBorder="1"/>
    <xf numFmtId="2" fontId="39" fillId="3" borderId="41" xfId="0" applyNumberFormat="1" applyFont="1" applyFill="1" applyBorder="1"/>
    <xf numFmtId="2" fontId="39" fillId="0" borderId="6" xfId="0" applyNumberFormat="1" applyFont="1" applyBorder="1"/>
    <xf numFmtId="2" fontId="38" fillId="0" borderId="32" xfId="0" applyNumberFormat="1" applyFont="1" applyBorder="1"/>
    <xf numFmtId="2" fontId="38" fillId="0" borderId="13" xfId="0" applyNumberFormat="1" applyFont="1" applyBorder="1"/>
    <xf numFmtId="2" fontId="39" fillId="0" borderId="25" xfId="0" applyNumberFormat="1" applyFont="1" applyBorder="1"/>
    <xf numFmtId="2" fontId="39" fillId="3" borderId="11" xfId="0" applyNumberFormat="1" applyFont="1" applyFill="1" applyBorder="1"/>
    <xf numFmtId="10" fontId="39" fillId="0" borderId="11" xfId="0" applyNumberFormat="1" applyFont="1" applyBorder="1"/>
    <xf numFmtId="2" fontId="39" fillId="0" borderId="11" xfId="0" applyNumberFormat="1" applyFont="1" applyBorder="1"/>
    <xf numFmtId="2" fontId="35" fillId="3" borderId="35" xfId="0" applyNumberFormat="1" applyFont="1" applyFill="1" applyBorder="1"/>
    <xf numFmtId="10" fontId="39" fillId="3" borderId="8" xfId="0" applyNumberFormat="1" applyFont="1" applyFill="1" applyBorder="1"/>
    <xf numFmtId="2" fontId="39" fillId="3" borderId="18" xfId="0" applyNumberFormat="1" applyFont="1" applyFill="1" applyBorder="1"/>
    <xf numFmtId="10" fontId="43" fillId="3" borderId="6" xfId="0" applyNumberFormat="1" applyFont="1" applyFill="1" applyBorder="1"/>
    <xf numFmtId="2" fontId="43" fillId="3" borderId="6" xfId="0" applyNumberFormat="1" applyFont="1" applyFill="1" applyBorder="1"/>
    <xf numFmtId="2" fontId="2" fillId="0" borderId="8" xfId="0" applyNumberFormat="1" applyFont="1" applyBorder="1"/>
    <xf numFmtId="10" fontId="18" fillId="0" borderId="8" xfId="0" applyNumberFormat="1" applyFont="1" applyBorder="1"/>
    <xf numFmtId="2" fontId="18" fillId="0" borderId="8" xfId="0" applyNumberFormat="1" applyFont="1" applyBorder="1"/>
    <xf numFmtId="2" fontId="39" fillId="3" borderId="25" xfId="0" applyNumberFormat="1" applyFont="1" applyFill="1" applyBorder="1"/>
    <xf numFmtId="10" fontId="18" fillId="0" borderId="11" xfId="0" applyNumberFormat="1" applyFont="1" applyBorder="1"/>
    <xf numFmtId="2" fontId="18" fillId="0" borderId="11" xfId="0" applyNumberFormat="1" applyFont="1" applyBorder="1"/>
    <xf numFmtId="2" fontId="43" fillId="3" borderId="25" xfId="0" applyNumberFormat="1" applyFont="1" applyFill="1" applyBorder="1"/>
    <xf numFmtId="2" fontId="2" fillId="3" borderId="13" xfId="0" applyNumberFormat="1" applyFont="1" applyFill="1" applyBorder="1"/>
    <xf numFmtId="2" fontId="39" fillId="0" borderId="18" xfId="0" applyNumberFormat="1" applyFont="1" applyBorder="1"/>
    <xf numFmtId="0" fontId="42" fillId="0" borderId="7" xfId="0" applyFont="1" applyBorder="1"/>
    <xf numFmtId="10" fontId="35" fillId="3" borderId="8" xfId="0" applyNumberFormat="1" applyFont="1" applyFill="1" applyBorder="1"/>
    <xf numFmtId="10" fontId="35" fillId="3" borderId="18" xfId="0" applyNumberFormat="1" applyFont="1" applyFill="1" applyBorder="1"/>
    <xf numFmtId="2" fontId="35" fillId="3" borderId="8" xfId="0" applyNumberFormat="1" applyFont="1" applyFill="1" applyBorder="1"/>
    <xf numFmtId="2" fontId="19" fillId="2" borderId="30" xfId="0" applyNumberFormat="1" applyFont="1" applyFill="1" applyBorder="1"/>
    <xf numFmtId="2" fontId="19" fillId="2" borderId="52" xfId="0" applyNumberFormat="1" applyFont="1" applyFill="1" applyBorder="1"/>
    <xf numFmtId="2" fontId="19" fillId="2" borderId="27" xfId="0" applyNumberFormat="1" applyFont="1" applyFill="1" applyBorder="1"/>
    <xf numFmtId="10" fontId="9" fillId="2" borderId="52" xfId="1" applyNumberFormat="1" applyFont="1" applyFill="1" applyBorder="1" applyAlignment="1">
      <alignment vertical="center"/>
    </xf>
    <xf numFmtId="10" fontId="18" fillId="2" borderId="27" xfId="1" applyNumberFormat="1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10" fontId="18" fillId="2" borderId="52" xfId="1" applyNumberFormat="1" applyFont="1" applyFill="1" applyBorder="1" applyAlignment="1">
      <alignment vertical="center"/>
    </xf>
    <xf numFmtId="10" fontId="47" fillId="2" borderId="52" xfId="1" applyNumberFormat="1" applyFont="1" applyFill="1" applyBorder="1" applyAlignment="1">
      <alignment vertical="center"/>
    </xf>
    <xf numFmtId="2" fontId="5" fillId="2" borderId="6" xfId="0" applyNumberFormat="1" applyFont="1" applyFill="1" applyBorder="1"/>
    <xf numFmtId="2" fontId="5" fillId="2" borderId="18" xfId="0" applyNumberFormat="1" applyFont="1" applyFill="1" applyBorder="1"/>
    <xf numFmtId="2" fontId="5" fillId="2" borderId="54" xfId="0" applyNumberFormat="1" applyFont="1" applyFill="1" applyBorder="1"/>
    <xf numFmtId="2" fontId="5" fillId="2" borderId="42" xfId="0" applyNumberFormat="1" applyFont="1" applyFill="1" applyBorder="1"/>
    <xf numFmtId="2" fontId="5" fillId="2" borderId="14" xfId="0" applyNumberFormat="1" applyFont="1" applyFill="1" applyBorder="1"/>
    <xf numFmtId="2" fontId="5" fillId="2" borderId="12" xfId="0" applyNumberFormat="1" applyFont="1" applyFill="1" applyBorder="1"/>
    <xf numFmtId="0" fontId="7" fillId="3" borderId="2" xfId="0" applyFont="1" applyFill="1" applyBorder="1"/>
    <xf numFmtId="0" fontId="3" fillId="0" borderId="5" xfId="0" applyFont="1" applyBorder="1"/>
    <xf numFmtId="10" fontId="3" fillId="3" borderId="26" xfId="0" applyNumberFormat="1" applyFont="1" applyFill="1" applyBorder="1" applyAlignment="1">
      <alignment vertical="center" wrapText="1"/>
    </xf>
    <xf numFmtId="2" fontId="3" fillId="3" borderId="16" xfId="0" applyNumberFormat="1" applyFont="1" applyFill="1" applyBorder="1" applyAlignment="1">
      <alignment vertical="center" wrapText="1"/>
    </xf>
    <xf numFmtId="10" fontId="3" fillId="3" borderId="56" xfId="1" applyNumberFormat="1" applyFont="1" applyFill="1" applyBorder="1" applyAlignment="1">
      <alignment vertical="center" wrapText="1"/>
    </xf>
    <xf numFmtId="0" fontId="3" fillId="0" borderId="41" xfId="0" applyFont="1" applyBorder="1" applyAlignment="1">
      <alignment wrapText="1"/>
    </xf>
    <xf numFmtId="0" fontId="3" fillId="0" borderId="57" xfId="0" applyFont="1" applyBorder="1" applyAlignment="1">
      <alignment wrapText="1"/>
    </xf>
    <xf numFmtId="0" fontId="3" fillId="0" borderId="57" xfId="0" applyFont="1" applyBorder="1"/>
    <xf numFmtId="0" fontId="3" fillId="0" borderId="41" xfId="0" applyFont="1" applyBorder="1"/>
    <xf numFmtId="10" fontId="3" fillId="0" borderId="57" xfId="0" applyNumberFormat="1" applyFont="1" applyBorder="1" applyAlignment="1">
      <alignment vertical="center" wrapText="1"/>
    </xf>
    <xf numFmtId="10" fontId="3" fillId="0" borderId="41" xfId="1" applyNumberFormat="1" applyFont="1" applyBorder="1" applyAlignment="1">
      <alignment vertical="center" wrapText="1"/>
    </xf>
    <xf numFmtId="2" fontId="7" fillId="3" borderId="10" xfId="0" applyNumberFormat="1" applyFont="1" applyFill="1" applyBorder="1" applyAlignment="1">
      <alignment wrapText="1"/>
    </xf>
    <xf numFmtId="2" fontId="7" fillId="3" borderId="33" xfId="0" applyNumberFormat="1" applyFont="1" applyFill="1" applyBorder="1" applyAlignment="1">
      <alignment wrapText="1"/>
    </xf>
    <xf numFmtId="2" fontId="7" fillId="3" borderId="7" xfId="0" applyNumberFormat="1" applyFont="1" applyFill="1" applyBorder="1"/>
    <xf numFmtId="2" fontId="8" fillId="3" borderId="55" xfId="0" applyNumberFormat="1" applyFont="1" applyFill="1" applyBorder="1"/>
    <xf numFmtId="2" fontId="7" fillId="3" borderId="8" xfId="0" applyNumberFormat="1" applyFont="1" applyFill="1" applyBorder="1"/>
    <xf numFmtId="10" fontId="35" fillId="3" borderId="2" xfId="1" applyNumberFormat="1" applyFont="1" applyFill="1" applyBorder="1"/>
    <xf numFmtId="10" fontId="35" fillId="3" borderId="2" xfId="0" applyNumberFormat="1" applyFont="1" applyFill="1" applyBorder="1"/>
    <xf numFmtId="2" fontId="35" fillId="3" borderId="2" xfId="0" applyNumberFormat="1" applyFont="1" applyFill="1" applyBorder="1"/>
    <xf numFmtId="0" fontId="42" fillId="3" borderId="2" xfId="0" applyFont="1" applyFill="1" applyBorder="1"/>
    <xf numFmtId="2" fontId="42" fillId="3" borderId="2" xfId="0" applyNumberFormat="1" applyFont="1" applyFill="1" applyBorder="1"/>
    <xf numFmtId="2" fontId="7" fillId="3" borderId="32" xfId="0" applyNumberFormat="1" applyFont="1" applyFill="1" applyBorder="1" applyAlignment="1">
      <alignment wrapText="1"/>
    </xf>
    <xf numFmtId="2" fontId="7" fillId="3" borderId="36" xfId="0" applyNumberFormat="1" applyFont="1" applyFill="1" applyBorder="1" applyAlignment="1">
      <alignment wrapText="1"/>
    </xf>
    <xf numFmtId="2" fontId="8" fillId="3" borderId="15" xfId="0" applyNumberFormat="1" applyFont="1" applyFill="1" applyBorder="1"/>
    <xf numFmtId="2" fontId="4" fillId="2" borderId="30" xfId="0" applyNumberFormat="1" applyFont="1" applyFill="1" applyBorder="1" applyAlignment="1">
      <alignment wrapText="1"/>
    </xf>
    <xf numFmtId="2" fontId="7" fillId="3" borderId="26" xfId="0" applyNumberFormat="1" applyFont="1" applyFill="1" applyBorder="1"/>
    <xf numFmtId="2" fontId="8" fillId="3" borderId="10" xfId="0" applyNumberFormat="1" applyFont="1" applyFill="1" applyBorder="1"/>
    <xf numFmtId="2" fontId="7" fillId="3" borderId="10" xfId="0" applyNumberFormat="1" applyFont="1" applyFill="1" applyBorder="1"/>
    <xf numFmtId="2" fontId="6" fillId="3" borderId="58" xfId="0" applyNumberFormat="1" applyFont="1" applyFill="1" applyBorder="1"/>
    <xf numFmtId="2" fontId="7" fillId="3" borderId="34" xfId="0" applyNumberFormat="1" applyFont="1" applyFill="1" applyBorder="1"/>
    <xf numFmtId="2" fontId="6" fillId="3" borderId="15" xfId="0" applyNumberFormat="1" applyFont="1" applyFill="1" applyBorder="1"/>
    <xf numFmtId="2" fontId="6" fillId="3" borderId="33" xfId="0" applyNumberFormat="1" applyFont="1" applyFill="1" applyBorder="1"/>
    <xf numFmtId="2" fontId="8" fillId="3" borderId="25" xfId="0" applyNumberFormat="1" applyFont="1" applyFill="1" applyBorder="1"/>
    <xf numFmtId="2" fontId="35" fillId="3" borderId="14" xfId="0" applyNumberFormat="1" applyFont="1" applyFill="1" applyBorder="1"/>
    <xf numFmtId="2" fontId="38" fillId="0" borderId="8" xfId="0" applyNumberFormat="1" applyFont="1" applyBorder="1"/>
    <xf numFmtId="10" fontId="3" fillId="2" borderId="2" xfId="1" applyNumberFormat="1" applyFont="1" applyFill="1" applyBorder="1" applyAlignment="1">
      <alignment horizontal="right"/>
    </xf>
    <xf numFmtId="2" fontId="19" fillId="0" borderId="0" xfId="0" applyNumberFormat="1" applyFont="1"/>
    <xf numFmtId="0" fontId="4" fillId="2" borderId="2" xfId="0" applyFont="1" applyFill="1" applyBorder="1"/>
    <xf numFmtId="10" fontId="3" fillId="2" borderId="6" xfId="0" applyNumberFormat="1" applyFont="1" applyFill="1" applyBorder="1" applyAlignment="1">
      <alignment horizontal="right" vertical="center" wrapText="1"/>
    </xf>
    <xf numFmtId="10" fontId="3" fillId="2" borderId="52" xfId="1" applyNumberFormat="1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vertical="center" wrapText="1"/>
    </xf>
    <xf numFmtId="2" fontId="6" fillId="3" borderId="60" xfId="0" applyNumberFormat="1" applyFont="1" applyFill="1" applyBorder="1"/>
    <xf numFmtId="2" fontId="6" fillId="3" borderId="35" xfId="0" applyNumberFormat="1" applyFont="1" applyFill="1" applyBorder="1"/>
    <xf numFmtId="2" fontId="6" fillId="3" borderId="8" xfId="0" applyNumberFormat="1" applyFont="1" applyFill="1" applyBorder="1"/>
    <xf numFmtId="0" fontId="6" fillId="3" borderId="39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2" fontId="4" fillId="2" borderId="8" xfId="0" applyNumberFormat="1" applyFont="1" applyFill="1" applyBorder="1"/>
    <xf numFmtId="2" fontId="7" fillId="3" borderId="13" xfId="0" applyNumberFormat="1" applyFont="1" applyFill="1" applyBorder="1"/>
    <xf numFmtId="2" fontId="7" fillId="3" borderId="15" xfId="0" applyNumberFormat="1" applyFont="1" applyFill="1" applyBorder="1"/>
    <xf numFmtId="2" fontId="7" fillId="3" borderId="14" xfId="0" applyNumberFormat="1" applyFont="1" applyFill="1" applyBorder="1"/>
    <xf numFmtId="2" fontId="4" fillId="2" borderId="33" xfId="0" applyNumberFormat="1" applyFont="1" applyFill="1" applyBorder="1"/>
    <xf numFmtId="2" fontId="4" fillId="2" borderId="34" xfId="0" applyNumberFormat="1" applyFont="1" applyFill="1" applyBorder="1" applyAlignment="1">
      <alignment wrapText="1"/>
    </xf>
    <xf numFmtId="2" fontId="7" fillId="3" borderId="0" xfId="0" applyNumberFormat="1" applyFont="1" applyFill="1"/>
    <xf numFmtId="2" fontId="4" fillId="2" borderId="34" xfId="0" applyNumberFormat="1" applyFont="1" applyFill="1" applyBorder="1"/>
    <xf numFmtId="10" fontId="3" fillId="2" borderId="28" xfId="1" applyNumberFormat="1" applyFont="1" applyFill="1" applyBorder="1"/>
    <xf numFmtId="0" fontId="6" fillId="3" borderId="33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0" fillId="3" borderId="11" xfId="0" applyFill="1" applyBorder="1"/>
    <xf numFmtId="0" fontId="0" fillId="3" borderId="2" xfId="0" applyFill="1" applyBorder="1"/>
    <xf numFmtId="0" fontId="0" fillId="3" borderId="8" xfId="0" applyFill="1" applyBorder="1"/>
    <xf numFmtId="0" fontId="18" fillId="0" borderId="41" xfId="0" applyFont="1" applyBorder="1"/>
    <xf numFmtId="0" fontId="18" fillId="0" borderId="2" xfId="0" applyFont="1" applyBorder="1"/>
    <xf numFmtId="2" fontId="0" fillId="3" borderId="25" xfId="0" applyNumberFormat="1" applyFill="1" applyBorder="1"/>
    <xf numFmtId="2" fontId="0" fillId="3" borderId="10" xfId="0" applyNumberFormat="1" applyFill="1" applyBorder="1"/>
    <xf numFmtId="10" fontId="18" fillId="0" borderId="41" xfId="1" applyNumberFormat="1" applyFont="1" applyBorder="1"/>
    <xf numFmtId="0" fontId="4" fillId="35" borderId="59" xfId="0" applyFont="1" applyFill="1" applyBorder="1" applyAlignment="1">
      <alignment wrapText="1"/>
    </xf>
    <xf numFmtId="0" fontId="0" fillId="36" borderId="25" xfId="0" applyFill="1" applyBorder="1" applyAlignment="1">
      <alignment wrapText="1"/>
    </xf>
    <xf numFmtId="0" fontId="4" fillId="35" borderId="20" xfId="0" applyFont="1" applyFill="1" applyBorder="1" applyAlignment="1">
      <alignment wrapText="1"/>
    </xf>
    <xf numFmtId="2" fontId="0" fillId="36" borderId="15" xfId="0" applyNumberFormat="1" applyFill="1" applyBorder="1" applyAlignment="1">
      <alignment wrapText="1"/>
    </xf>
    <xf numFmtId="0" fontId="4" fillId="35" borderId="22" xfId="0" applyFont="1" applyFill="1" applyBorder="1" applyAlignment="1">
      <alignment wrapText="1"/>
    </xf>
    <xf numFmtId="0" fontId="4" fillId="35" borderId="21" xfId="0" applyFont="1" applyFill="1" applyBorder="1" applyAlignment="1">
      <alignment wrapText="1"/>
    </xf>
    <xf numFmtId="2" fontId="0" fillId="3" borderId="14" xfId="0" applyNumberFormat="1" applyFill="1" applyBorder="1"/>
    <xf numFmtId="0" fontId="0" fillId="36" borderId="26" xfId="0" applyFill="1" applyBorder="1" applyAlignment="1">
      <alignment wrapText="1"/>
    </xf>
    <xf numFmtId="0" fontId="0" fillId="36" borderId="34" xfId="0" applyFill="1" applyBorder="1" applyAlignment="1">
      <alignment wrapText="1"/>
    </xf>
    <xf numFmtId="0" fontId="4" fillId="35" borderId="61" xfId="0" applyFont="1" applyFill="1" applyBorder="1" applyAlignment="1">
      <alignment wrapText="1"/>
    </xf>
    <xf numFmtId="2" fontId="7" fillId="3" borderId="18" xfId="0" applyNumberFormat="1" applyFont="1" applyFill="1" applyBorder="1"/>
    <xf numFmtId="0" fontId="0" fillId="36" borderId="10" xfId="0" applyFill="1" applyBorder="1" applyAlignment="1">
      <alignment wrapText="1"/>
    </xf>
    <xf numFmtId="0" fontId="0" fillId="36" borderId="15" xfId="0" applyFill="1" applyBorder="1" applyAlignment="1">
      <alignment wrapText="1"/>
    </xf>
    <xf numFmtId="0" fontId="2" fillId="35" borderId="6" xfId="0" applyFont="1" applyFill="1" applyBorder="1" applyAlignment="1">
      <alignment wrapText="1"/>
    </xf>
    <xf numFmtId="0" fontId="4" fillId="35" borderId="66" xfId="0" applyFont="1" applyFill="1" applyBorder="1" applyAlignment="1">
      <alignment wrapText="1"/>
    </xf>
    <xf numFmtId="2" fontId="2" fillId="2" borderId="64" xfId="0" applyNumberFormat="1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0" fontId="7" fillId="3" borderId="34" xfId="0" applyFont="1" applyFill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7" fillId="3" borderId="15" xfId="0" applyFont="1" applyFill="1" applyBorder="1" applyAlignment="1">
      <alignment wrapText="1"/>
    </xf>
    <xf numFmtId="2" fontId="2" fillId="35" borderId="59" xfId="0" applyNumberFormat="1" applyFont="1" applyFill="1" applyBorder="1" applyAlignment="1">
      <alignment wrapText="1"/>
    </xf>
    <xf numFmtId="0" fontId="2" fillId="35" borderId="63" xfId="0" applyFont="1" applyFill="1" applyBorder="1" applyAlignment="1">
      <alignment wrapText="1"/>
    </xf>
    <xf numFmtId="0" fontId="2" fillId="35" borderId="65" xfId="0" applyFont="1" applyFill="1" applyBorder="1" applyAlignment="1">
      <alignment wrapText="1"/>
    </xf>
    <xf numFmtId="2" fontId="0" fillId="3" borderId="0" xfId="0" applyNumberFormat="1" applyFill="1"/>
    <xf numFmtId="2" fontId="5" fillId="2" borderId="8" xfId="0" applyNumberFormat="1" applyFont="1" applyFill="1" applyBorder="1"/>
    <xf numFmtId="0" fontId="0" fillId="3" borderId="10" xfId="0" applyFill="1" applyBorder="1" applyAlignment="1">
      <alignment wrapText="1"/>
    </xf>
    <xf numFmtId="0" fontId="2" fillId="35" borderId="21" xfId="0" applyFont="1" applyFill="1" applyBorder="1" applyAlignment="1">
      <alignment wrapText="1"/>
    </xf>
    <xf numFmtId="0" fontId="0" fillId="3" borderId="68" xfId="0" applyFill="1" applyBorder="1" applyAlignment="1">
      <alignment wrapText="1"/>
    </xf>
    <xf numFmtId="0" fontId="2" fillId="35" borderId="59" xfId="0" applyFont="1" applyFill="1" applyBorder="1" applyAlignment="1">
      <alignment wrapText="1"/>
    </xf>
    <xf numFmtId="0" fontId="2" fillId="35" borderId="22" xfId="0" applyFont="1" applyFill="1" applyBorder="1" applyAlignment="1">
      <alignment wrapText="1"/>
    </xf>
    <xf numFmtId="0" fontId="0" fillId="3" borderId="26" xfId="0" applyFill="1" applyBorder="1" applyAlignment="1">
      <alignment wrapText="1"/>
    </xf>
    <xf numFmtId="0" fontId="2" fillId="35" borderId="67" xfId="0" applyFont="1" applyFill="1" applyBorder="1" applyAlignment="1">
      <alignment wrapText="1"/>
    </xf>
    <xf numFmtId="0" fontId="2" fillId="35" borderId="20" xfId="0" applyFont="1" applyFill="1" applyBorder="1" applyAlignment="1">
      <alignment wrapText="1"/>
    </xf>
    <xf numFmtId="2" fontId="2" fillId="35" borderId="21" xfId="0" applyNumberFormat="1" applyFont="1" applyFill="1" applyBorder="1" applyAlignment="1">
      <alignment wrapText="1"/>
    </xf>
    <xf numFmtId="2" fontId="0" fillId="3" borderId="26" xfId="0" applyNumberFormat="1" applyFill="1" applyBorder="1" applyAlignment="1">
      <alignment wrapText="1"/>
    </xf>
    <xf numFmtId="2" fontId="19" fillId="2" borderId="8" xfId="0" applyNumberFormat="1" applyFont="1" applyFill="1" applyBorder="1"/>
    <xf numFmtId="10" fontId="42" fillId="0" borderId="2" xfId="0" applyNumberFormat="1" applyFont="1" applyBorder="1" applyAlignment="1">
      <alignment horizontal="right"/>
    </xf>
    <xf numFmtId="2" fontId="4" fillId="35" borderId="21" xfId="0" applyNumberFormat="1" applyFont="1" applyFill="1" applyBorder="1" applyAlignment="1">
      <alignment wrapText="1"/>
    </xf>
    <xf numFmtId="2" fontId="35" fillId="3" borderId="52" xfId="0" applyNumberFormat="1" applyFont="1" applyFill="1" applyBorder="1"/>
    <xf numFmtId="2" fontId="39" fillId="3" borderId="8" xfId="0" applyNumberFormat="1" applyFont="1" applyFill="1" applyBorder="1"/>
    <xf numFmtId="2" fontId="35" fillId="3" borderId="55" xfId="0" applyNumberFormat="1" applyFont="1" applyFill="1" applyBorder="1"/>
    <xf numFmtId="2" fontId="35" fillId="3" borderId="25" xfId="0" applyNumberFormat="1" applyFont="1" applyFill="1" applyBorder="1"/>
    <xf numFmtId="2" fontId="2" fillId="35" borderId="34" xfId="0" applyNumberFormat="1" applyFont="1" applyFill="1" applyBorder="1" applyAlignment="1">
      <alignment wrapText="1"/>
    </xf>
    <xf numFmtId="2" fontId="0" fillId="3" borderId="25" xfId="0" applyNumberFormat="1" applyFill="1" applyBorder="1" applyAlignment="1">
      <alignment wrapText="1"/>
    </xf>
    <xf numFmtId="2" fontId="2" fillId="2" borderId="6" xfId="0" applyNumberFormat="1" applyFont="1" applyFill="1" applyBorder="1"/>
    <xf numFmtId="10" fontId="18" fillId="2" borderId="18" xfId="0" applyNumberFormat="1" applyFont="1" applyFill="1" applyBorder="1"/>
    <xf numFmtId="0" fontId="0" fillId="3" borderId="25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3" xfId="0" applyFill="1" applyBorder="1" applyAlignment="1">
      <alignment wrapText="1"/>
    </xf>
    <xf numFmtId="2" fontId="35" fillId="2" borderId="18" xfId="0" applyNumberFormat="1" applyFont="1" applyFill="1" applyBorder="1"/>
    <xf numFmtId="2" fontId="35" fillId="2" borderId="52" xfId="0" applyNumberFormat="1" applyFont="1" applyFill="1" applyBorder="1"/>
    <xf numFmtId="10" fontId="39" fillId="2" borderId="8" xfId="0" applyNumberFormat="1" applyFont="1" applyFill="1" applyBorder="1"/>
    <xf numFmtId="2" fontId="39" fillId="2" borderId="8" xfId="0" applyNumberFormat="1" applyFont="1" applyFill="1" applyBorder="1"/>
    <xf numFmtId="2" fontId="2" fillId="0" borderId="14" xfId="0" applyNumberFormat="1" applyFont="1" applyBorder="1"/>
    <xf numFmtId="2" fontId="44" fillId="3" borderId="2" xfId="0" applyNumberFormat="1" applyFont="1" applyFill="1" applyBorder="1"/>
    <xf numFmtId="2" fontId="4" fillId="35" borderId="61" xfId="0" applyNumberFormat="1" applyFont="1" applyFill="1" applyBorder="1" applyAlignment="1">
      <alignment wrapText="1"/>
    </xf>
    <xf numFmtId="2" fontId="0" fillId="3" borderId="62" xfId="0" applyNumberFormat="1" applyFill="1" applyBorder="1" applyAlignment="1">
      <alignment wrapText="1"/>
    </xf>
    <xf numFmtId="2" fontId="0" fillId="3" borderId="10" xfId="0" applyNumberFormat="1" applyFill="1" applyBorder="1" applyAlignment="1">
      <alignment wrapText="1"/>
    </xf>
    <xf numFmtId="0" fontId="4" fillId="35" borderId="69" xfId="0" applyFont="1" applyFill="1" applyBorder="1" applyAlignment="1">
      <alignment wrapText="1"/>
    </xf>
    <xf numFmtId="0" fontId="4" fillId="35" borderId="6" xfId="0" applyFont="1" applyFill="1" applyBorder="1" applyAlignment="1">
      <alignment wrapText="1"/>
    </xf>
    <xf numFmtId="2" fontId="2" fillId="0" borderId="33" xfId="0" applyNumberFormat="1" applyFont="1" applyBorder="1"/>
    <xf numFmtId="2" fontId="2" fillId="0" borderId="34" xfId="0" applyNumberFormat="1" applyFont="1" applyBorder="1"/>
    <xf numFmtId="2" fontId="2" fillId="0" borderId="42" xfId="0" applyNumberFormat="1" applyFont="1" applyBorder="1"/>
    <xf numFmtId="2" fontId="19" fillId="0" borderId="33" xfId="0" applyNumberFormat="1" applyFont="1" applyBorder="1"/>
    <xf numFmtId="2" fontId="19" fillId="0" borderId="14" xfId="0" applyNumberFormat="1" applyFont="1" applyBorder="1"/>
    <xf numFmtId="0" fontId="6" fillId="3" borderId="70" xfId="0" applyFont="1" applyFill="1" applyBorder="1" applyAlignment="1">
      <alignment horizontal="left" vertical="center"/>
    </xf>
    <xf numFmtId="2" fontId="38" fillId="0" borderId="28" xfId="0" applyNumberFormat="1" applyFont="1" applyBorder="1"/>
    <xf numFmtId="0" fontId="6" fillId="0" borderId="42" xfId="0" applyFont="1" applyBorder="1" applyAlignment="1">
      <alignment vertical="center"/>
    </xf>
    <xf numFmtId="2" fontId="19" fillId="2" borderId="28" xfId="0" applyNumberFormat="1" applyFont="1" applyFill="1" applyBorder="1"/>
    <xf numFmtId="2" fontId="19" fillId="2" borderId="38" xfId="0" applyNumberFormat="1" applyFont="1" applyFill="1" applyBorder="1"/>
    <xf numFmtId="2" fontId="5" fillId="2" borderId="28" xfId="0" applyNumberFormat="1" applyFont="1" applyFill="1" applyBorder="1"/>
    <xf numFmtId="10" fontId="9" fillId="2" borderId="38" xfId="0" applyNumberFormat="1" applyFont="1" applyFill="1" applyBorder="1" applyAlignment="1">
      <alignment vertical="center"/>
    </xf>
    <xf numFmtId="2" fontId="9" fillId="2" borderId="28" xfId="0" applyNumberFormat="1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2" fontId="0" fillId="0" borderId="14" xfId="0" applyNumberFormat="1" applyBorder="1"/>
    <xf numFmtId="2" fontId="18" fillId="0" borderId="28" xfId="0" applyNumberFormat="1" applyFont="1" applyBorder="1"/>
    <xf numFmtId="2" fontId="0" fillId="3" borderId="34" xfId="0" applyNumberFormat="1" applyFill="1" applyBorder="1"/>
    <xf numFmtId="2" fontId="0" fillId="3" borderId="55" xfId="0" applyNumberFormat="1" applyFill="1" applyBorder="1"/>
    <xf numFmtId="2" fontId="0" fillId="3" borderId="35" xfId="0" applyNumberFormat="1" applyFill="1" applyBorder="1"/>
    <xf numFmtId="2" fontId="0" fillId="0" borderId="13" xfId="0" applyNumberFormat="1" applyBorder="1"/>
    <xf numFmtId="2" fontId="0" fillId="0" borderId="6" xfId="0" applyNumberFormat="1" applyBorder="1"/>
    <xf numFmtId="2" fontId="4" fillId="35" borderId="59" xfId="0" applyNumberFormat="1" applyFont="1" applyFill="1" applyBorder="1" applyAlignment="1">
      <alignment wrapText="1"/>
    </xf>
    <xf numFmtId="2" fontId="39" fillId="3" borderId="40" xfId="0" applyNumberFormat="1" applyFont="1" applyFill="1" applyBorder="1"/>
    <xf numFmtId="2" fontId="35" fillId="0" borderId="39" xfId="0" applyNumberFormat="1" applyFont="1" applyBorder="1"/>
    <xf numFmtId="2" fontId="39" fillId="0" borderId="39" xfId="0" applyNumberFormat="1" applyFont="1" applyBorder="1"/>
    <xf numFmtId="2" fontId="35" fillId="3" borderId="6" xfId="0" applyNumberFormat="1" applyFont="1" applyFill="1" applyBorder="1"/>
    <xf numFmtId="0" fontId="0" fillId="3" borderId="20" xfId="0" applyFill="1" applyBorder="1" applyAlignment="1">
      <alignment wrapText="1"/>
    </xf>
    <xf numFmtId="0" fontId="0" fillId="3" borderId="21" xfId="0" applyFill="1" applyBorder="1" applyAlignment="1">
      <alignment wrapText="1"/>
    </xf>
    <xf numFmtId="0" fontId="0" fillId="3" borderId="22" xfId="0" applyFill="1" applyBorder="1" applyAlignment="1">
      <alignment wrapText="1"/>
    </xf>
    <xf numFmtId="0" fontId="36" fillId="0" borderId="1" xfId="0" applyFont="1" applyBorder="1" applyAlignment="1">
      <alignment horizontal="center" vertical="top" wrapText="1"/>
    </xf>
    <xf numFmtId="0" fontId="35" fillId="0" borderId="1" xfId="0" applyFont="1" applyBorder="1"/>
    <xf numFmtId="0" fontId="35" fillId="0" borderId="71" xfId="0" applyFont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 xr:uid="{00000000-0005-0000-0000-00001B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7"/>
  <sheetViews>
    <sheetView tabSelected="1" workbookViewId="0">
      <pane ySplit="2" topLeftCell="A72" activePane="bottomLeft" state="frozen"/>
      <selection pane="bottomLeft" sqref="A1:I87"/>
    </sheetView>
  </sheetViews>
  <sheetFormatPr defaultRowHeight="15" x14ac:dyDescent="0.25"/>
  <cols>
    <col min="1" max="1" width="30.28515625" customWidth="1"/>
    <col min="2" max="2" width="12.5703125" customWidth="1"/>
    <col min="3" max="3" width="14.140625" customWidth="1"/>
    <col min="4" max="4" width="13.5703125" customWidth="1"/>
    <col min="5" max="5" width="15.7109375" customWidth="1"/>
    <col min="6" max="6" width="9.42578125" customWidth="1"/>
    <col min="7" max="7" width="10.140625" customWidth="1"/>
    <col min="9" max="9" width="11.7109375" customWidth="1"/>
  </cols>
  <sheetData>
    <row r="1" spans="1:18" ht="15" customHeight="1" x14ac:dyDescent="0.25">
      <c r="A1" s="460" t="s">
        <v>80</v>
      </c>
      <c r="B1" s="460"/>
      <c r="C1" s="460"/>
      <c r="D1" s="460"/>
      <c r="E1" s="460"/>
      <c r="F1" s="460"/>
      <c r="G1" s="460"/>
      <c r="H1" s="460"/>
      <c r="I1" s="460"/>
      <c r="J1" s="168"/>
      <c r="K1" s="168"/>
      <c r="L1" s="168"/>
      <c r="M1" s="168"/>
      <c r="N1" s="168"/>
      <c r="O1" s="168"/>
      <c r="P1" s="168"/>
      <c r="Q1" s="168"/>
      <c r="R1" s="168"/>
    </row>
    <row r="2" spans="1:18" ht="15" customHeight="1" x14ac:dyDescent="0.25">
      <c r="A2" s="461"/>
      <c r="B2" s="461"/>
      <c r="C2" s="461"/>
      <c r="D2" s="461"/>
      <c r="E2" s="461"/>
      <c r="F2" s="461"/>
      <c r="G2" s="461"/>
      <c r="H2" s="461"/>
      <c r="I2" s="461"/>
      <c r="J2" s="169"/>
      <c r="K2" s="169"/>
      <c r="L2" s="169"/>
      <c r="M2" s="169"/>
      <c r="N2" s="169"/>
      <c r="O2" s="169"/>
      <c r="P2" s="169"/>
      <c r="Q2" s="169"/>
      <c r="R2" s="169"/>
    </row>
    <row r="3" spans="1:18" ht="47.25" x14ac:dyDescent="0.25">
      <c r="A3" s="99"/>
      <c r="B3" s="3" t="s">
        <v>49</v>
      </c>
      <c r="C3" s="3" t="s">
        <v>50</v>
      </c>
      <c r="D3" s="3" t="s">
        <v>51</v>
      </c>
      <c r="E3" s="3" t="s">
        <v>52</v>
      </c>
      <c r="F3" s="159" t="s">
        <v>12</v>
      </c>
      <c r="G3" s="4" t="s">
        <v>13</v>
      </c>
      <c r="H3" s="5" t="s">
        <v>14</v>
      </c>
      <c r="I3" s="6" t="s">
        <v>15</v>
      </c>
    </row>
    <row r="4" spans="1:18" ht="15.75" x14ac:dyDescent="0.25">
      <c r="A4" s="89" t="s">
        <v>63</v>
      </c>
      <c r="B4" s="98"/>
      <c r="C4" s="98"/>
      <c r="D4" s="98"/>
      <c r="E4" s="98"/>
      <c r="F4" s="98"/>
      <c r="G4" s="148"/>
      <c r="H4" s="148"/>
      <c r="I4" s="98"/>
    </row>
    <row r="5" spans="1:18" ht="16.5" thickBot="1" x14ac:dyDescent="0.3">
      <c r="A5" s="340" t="s">
        <v>72</v>
      </c>
      <c r="B5" s="157">
        <v>0</v>
      </c>
      <c r="C5" s="157">
        <v>25.13</v>
      </c>
      <c r="D5" s="157">
        <v>0</v>
      </c>
      <c r="E5" s="157">
        <v>0</v>
      </c>
      <c r="F5" s="157">
        <f>B5+C5+D5+E5</f>
        <v>25.13</v>
      </c>
      <c r="G5" s="363" t="e">
        <f>(F5-F6)/F6</f>
        <v>#DIV/0!</v>
      </c>
      <c r="H5" s="367">
        <f>F5/$F$76</f>
        <v>6.2748963942942137E-4</v>
      </c>
      <c r="I5" s="364">
        <f>F5-F6</f>
        <v>25.13</v>
      </c>
    </row>
    <row r="6" spans="1:18" ht="16.5" thickBot="1" x14ac:dyDescent="0.3">
      <c r="A6" s="303" t="s">
        <v>36</v>
      </c>
      <c r="B6" s="365">
        <v>0</v>
      </c>
      <c r="C6" s="391">
        <v>0</v>
      </c>
      <c r="D6" s="366">
        <v>0</v>
      </c>
      <c r="E6" s="366">
        <v>0</v>
      </c>
      <c r="F6" s="152">
        <f t="shared" ref="F6:F40" si="0">B6+C6+D6+E6</f>
        <v>0</v>
      </c>
      <c r="G6" s="362"/>
      <c r="H6" s="360"/>
      <c r="I6" s="361"/>
    </row>
    <row r="7" spans="1:18" ht="16.5" thickBot="1" x14ac:dyDescent="0.3">
      <c r="A7" s="37" t="s">
        <v>19</v>
      </c>
      <c r="B7" s="389">
        <v>517.48</v>
      </c>
      <c r="C7" s="394">
        <v>1167.1199999999999</v>
      </c>
      <c r="D7" s="390">
        <v>367.28</v>
      </c>
      <c r="E7" s="399">
        <v>122.25</v>
      </c>
      <c r="F7" s="149">
        <f>B7+C7+D7+E7</f>
        <v>2174.13</v>
      </c>
      <c r="G7" s="150">
        <f>(F7-F8)/F8</f>
        <v>0.66136599828829956</v>
      </c>
      <c r="H7" s="150">
        <f>F7/$F$76</f>
        <v>5.4287467161666852E-2</v>
      </c>
      <c r="I7" s="116">
        <f>F7-F8</f>
        <v>865.49000000000024</v>
      </c>
    </row>
    <row r="8" spans="1:18" ht="15.75" thickBot="1" x14ac:dyDescent="0.3">
      <c r="A8" s="101" t="s">
        <v>16</v>
      </c>
      <c r="B8" s="414">
        <v>450.24</v>
      </c>
      <c r="C8" s="415">
        <v>740.24</v>
      </c>
      <c r="D8" s="415">
        <v>-0.63</v>
      </c>
      <c r="E8" s="416">
        <v>118.79</v>
      </c>
      <c r="F8" s="212">
        <f t="shared" si="0"/>
        <v>1308.6399999999999</v>
      </c>
      <c r="G8" s="155"/>
      <c r="H8" s="155"/>
      <c r="I8" s="143"/>
    </row>
    <row r="9" spans="1:18" ht="16.5" thickBot="1" x14ac:dyDescent="0.3">
      <c r="A9" s="37" t="s">
        <v>23</v>
      </c>
      <c r="B9" s="400">
        <v>11.03</v>
      </c>
      <c r="C9" s="396">
        <v>202.34</v>
      </c>
      <c r="D9" s="388">
        <v>0</v>
      </c>
      <c r="E9" s="396">
        <v>74.41</v>
      </c>
      <c r="F9" s="149">
        <f t="shared" si="0"/>
        <v>287.77999999999997</v>
      </c>
      <c r="G9" s="150">
        <f t="shared" ref="G9:G41" si="1">(F9-F10)/F10</f>
        <v>1.5729101475189986</v>
      </c>
      <c r="H9" s="150">
        <f>F9/$F$76</f>
        <v>7.1857926157978059E-3</v>
      </c>
      <c r="I9" s="116">
        <f>F9-F10</f>
        <v>175.92999999999998</v>
      </c>
    </row>
    <row r="10" spans="1:18" ht="15.75" thickBot="1" x14ac:dyDescent="0.3">
      <c r="A10" s="101" t="s">
        <v>16</v>
      </c>
      <c r="B10" s="395">
        <v>7.58</v>
      </c>
      <c r="C10" s="393">
        <v>81.2</v>
      </c>
      <c r="D10" s="402">
        <v>0</v>
      </c>
      <c r="E10" s="398">
        <v>23.07</v>
      </c>
      <c r="F10" s="374">
        <f t="shared" si="0"/>
        <v>111.85</v>
      </c>
      <c r="G10" s="155"/>
      <c r="H10" s="155"/>
      <c r="I10" s="143"/>
    </row>
    <row r="11" spans="1:18" ht="16.5" thickBot="1" x14ac:dyDescent="0.3">
      <c r="A11" s="37" t="s">
        <v>20</v>
      </c>
      <c r="B11" s="9">
        <v>200.05</v>
      </c>
      <c r="C11" s="32">
        <v>42.13</v>
      </c>
      <c r="D11" s="32">
        <v>0</v>
      </c>
      <c r="E11" s="32">
        <v>2.2799999999999998</v>
      </c>
      <c r="F11" s="149">
        <f t="shared" si="0"/>
        <v>244.46</v>
      </c>
      <c r="G11" s="150">
        <f t="shared" si="1"/>
        <v>1.2843884653629529E-2</v>
      </c>
      <c r="H11" s="150">
        <f>F11/$F$76</f>
        <v>6.1041033527622903E-3</v>
      </c>
      <c r="I11" s="116">
        <f>F11-F12</f>
        <v>3.1000000000000227</v>
      </c>
    </row>
    <row r="12" spans="1:18" ht="15.75" thickBot="1" x14ac:dyDescent="0.3">
      <c r="A12" s="101" t="s">
        <v>16</v>
      </c>
      <c r="B12" s="25">
        <v>198.87</v>
      </c>
      <c r="C12" s="25">
        <v>39.07</v>
      </c>
      <c r="D12" s="25">
        <v>0</v>
      </c>
      <c r="E12" s="25">
        <v>3.42</v>
      </c>
      <c r="F12" s="212">
        <f t="shared" si="0"/>
        <v>241.35999999999999</v>
      </c>
      <c r="G12" s="153"/>
      <c r="H12" s="153"/>
      <c r="I12" s="143"/>
    </row>
    <row r="13" spans="1:18" ht="16.5" thickBot="1" x14ac:dyDescent="0.3">
      <c r="A13" s="100" t="s">
        <v>70</v>
      </c>
      <c r="B13" s="18">
        <v>0</v>
      </c>
      <c r="C13" s="18">
        <v>102.14</v>
      </c>
      <c r="D13" s="18">
        <v>0</v>
      </c>
      <c r="E13" s="18">
        <v>0</v>
      </c>
      <c r="F13" s="149">
        <f t="shared" si="0"/>
        <v>102.14</v>
      </c>
      <c r="G13" s="151">
        <f t="shared" si="1"/>
        <v>0.98368615265100012</v>
      </c>
      <c r="H13" s="151">
        <f>F13/$F$76</f>
        <v>2.5504095412384044E-3</v>
      </c>
      <c r="I13" s="116">
        <f>F13-F14</f>
        <v>50.65</v>
      </c>
    </row>
    <row r="14" spans="1:18" ht="15.75" thickBot="1" x14ac:dyDescent="0.3">
      <c r="A14" s="101" t="s">
        <v>16</v>
      </c>
      <c r="B14" s="345">
        <v>0</v>
      </c>
      <c r="C14" s="60">
        <v>51.49</v>
      </c>
      <c r="D14" s="345">
        <v>0</v>
      </c>
      <c r="E14" s="25">
        <v>0</v>
      </c>
      <c r="F14" s="212">
        <f t="shared" si="0"/>
        <v>51.49</v>
      </c>
      <c r="G14" s="154"/>
      <c r="H14" s="154"/>
      <c r="I14" s="143"/>
    </row>
    <row r="15" spans="1:18" s="1" customFormat="1" ht="15.75" thickBot="1" x14ac:dyDescent="0.3">
      <c r="A15" s="202" t="s">
        <v>76</v>
      </c>
      <c r="B15" s="234">
        <v>1.1000000000000001</v>
      </c>
      <c r="C15" s="224">
        <v>58.52</v>
      </c>
      <c r="D15" s="224">
        <v>0</v>
      </c>
      <c r="E15" s="224">
        <v>0</v>
      </c>
      <c r="F15" s="412">
        <f>B15+C15+D15+E15</f>
        <v>59.620000000000005</v>
      </c>
      <c r="G15" s="413">
        <f t="shared" ref="G15" si="2">(F15-F16)/F16</f>
        <v>457.61538461538464</v>
      </c>
      <c r="H15" s="413">
        <f>F15/$F$76</f>
        <v>1.4886960725341068E-3</v>
      </c>
      <c r="I15" s="166">
        <f>F15-F16</f>
        <v>59.49</v>
      </c>
    </row>
    <row r="16" spans="1:18" ht="15.75" thickBot="1" x14ac:dyDescent="0.3">
      <c r="A16" s="101" t="s">
        <v>16</v>
      </c>
      <c r="B16" s="134">
        <v>0</v>
      </c>
      <c r="C16" s="346">
        <v>0.13</v>
      </c>
      <c r="D16" s="65">
        <v>0</v>
      </c>
      <c r="E16" s="65">
        <v>0</v>
      </c>
      <c r="F16" s="212">
        <f>B16+C16+D16+E16</f>
        <v>0.13</v>
      </c>
      <c r="G16" s="154"/>
      <c r="H16" s="154"/>
      <c r="I16" s="143"/>
    </row>
    <row r="17" spans="1:9" ht="16.5" thickBot="1" x14ac:dyDescent="0.3">
      <c r="A17" s="37" t="s">
        <v>21</v>
      </c>
      <c r="B17" s="9">
        <v>47.76</v>
      </c>
      <c r="C17" s="32">
        <v>208.63</v>
      </c>
      <c r="D17" s="32">
        <v>4.54</v>
      </c>
      <c r="E17" s="32">
        <v>13.36</v>
      </c>
      <c r="F17" s="149">
        <f t="shared" si="0"/>
        <v>274.29000000000002</v>
      </c>
      <c r="G17" s="151">
        <f t="shared" si="1"/>
        <v>0.17539424065821066</v>
      </c>
      <c r="H17" s="150">
        <f>F17/$F$76</f>
        <v>6.8489507838876244E-3</v>
      </c>
      <c r="I17" s="116">
        <f>F17-F18</f>
        <v>40.930000000000035</v>
      </c>
    </row>
    <row r="18" spans="1:9" ht="15.75" thickBot="1" x14ac:dyDescent="0.3">
      <c r="A18" s="101" t="s">
        <v>16</v>
      </c>
      <c r="B18" s="25">
        <v>36.229999999999997</v>
      </c>
      <c r="C18" s="25">
        <v>177.32</v>
      </c>
      <c r="D18" s="25">
        <v>7.03</v>
      </c>
      <c r="E18" s="25">
        <v>12.78</v>
      </c>
      <c r="F18" s="212">
        <f t="shared" si="0"/>
        <v>233.35999999999999</v>
      </c>
      <c r="G18" s="155"/>
      <c r="H18" s="153"/>
      <c r="I18" s="143"/>
    </row>
    <row r="19" spans="1:9" ht="16.5" thickBot="1" x14ac:dyDescent="0.3">
      <c r="A19" s="37" t="s">
        <v>71</v>
      </c>
      <c r="B19" s="18">
        <v>6.38</v>
      </c>
      <c r="C19" s="18">
        <v>4.24</v>
      </c>
      <c r="D19" s="18">
        <v>0</v>
      </c>
      <c r="E19" s="18">
        <v>3.54</v>
      </c>
      <c r="F19" s="149">
        <f t="shared" si="0"/>
        <v>14.16</v>
      </c>
      <c r="G19" s="150">
        <f t="shared" si="1"/>
        <v>10.0625</v>
      </c>
      <c r="H19" s="150">
        <f>F19/$F$76</f>
        <v>3.5357155966257887E-4</v>
      </c>
      <c r="I19" s="116">
        <f>F19-F20</f>
        <v>12.88</v>
      </c>
    </row>
    <row r="20" spans="1:9" ht="15.75" thickBot="1" x14ac:dyDescent="0.3">
      <c r="A20" s="101" t="s">
        <v>16</v>
      </c>
      <c r="B20" s="25">
        <v>0.82</v>
      </c>
      <c r="C20" s="25">
        <v>0</v>
      </c>
      <c r="D20" s="25">
        <v>0</v>
      </c>
      <c r="E20" s="25">
        <v>0.46</v>
      </c>
      <c r="F20" s="212">
        <f t="shared" si="0"/>
        <v>1.28</v>
      </c>
      <c r="G20" s="155"/>
      <c r="H20" s="155"/>
      <c r="I20" s="143"/>
    </row>
    <row r="21" spans="1:9" ht="16.5" thickBot="1" x14ac:dyDescent="0.3">
      <c r="A21" s="37" t="s">
        <v>56</v>
      </c>
      <c r="B21" s="111">
        <v>479.07</v>
      </c>
      <c r="C21" s="111">
        <v>561.85</v>
      </c>
      <c r="D21" s="112">
        <v>100.65</v>
      </c>
      <c r="E21" s="17">
        <v>22.74</v>
      </c>
      <c r="F21" s="149">
        <f>B21+C21+D21+E21</f>
        <v>1164.3100000000002</v>
      </c>
      <c r="G21" s="150">
        <f t="shared" si="1"/>
        <v>0.30598304020100525</v>
      </c>
      <c r="H21" s="150">
        <f>F21/$F$76</f>
        <v>2.9072521372227208E-2</v>
      </c>
      <c r="I21" s="116">
        <f>F21-F22</f>
        <v>272.79000000000019</v>
      </c>
    </row>
    <row r="22" spans="1:9" ht="16.5" thickBot="1" x14ac:dyDescent="0.3">
      <c r="A22" s="101" t="s">
        <v>16</v>
      </c>
      <c r="B22" s="126">
        <v>691.39</v>
      </c>
      <c r="C22" s="126">
        <v>183.35</v>
      </c>
      <c r="D22" s="201">
        <v>0</v>
      </c>
      <c r="E22" s="126">
        <v>16.78</v>
      </c>
      <c r="F22" s="212">
        <f>B22+C22+D22+E22</f>
        <v>891.52</v>
      </c>
      <c r="G22" s="155"/>
      <c r="H22" s="155"/>
      <c r="I22" s="143"/>
    </row>
    <row r="23" spans="1:9" ht="16.5" thickBot="1" x14ac:dyDescent="0.3">
      <c r="A23" s="37" t="s">
        <v>57</v>
      </c>
      <c r="B23" s="32">
        <v>877.2</v>
      </c>
      <c r="C23" s="32">
        <v>1203.8699999999999</v>
      </c>
      <c r="D23" s="32">
        <v>15.86</v>
      </c>
      <c r="E23" s="32">
        <v>164.73</v>
      </c>
      <c r="F23" s="149">
        <f t="shared" si="0"/>
        <v>2261.66</v>
      </c>
      <c r="G23" s="150">
        <f t="shared" si="1"/>
        <v>0.20876513187782256</v>
      </c>
      <c r="H23" s="150">
        <f>F23/$F$76</f>
        <v>5.6473068758931357E-2</v>
      </c>
      <c r="I23" s="116">
        <f>F23-F24</f>
        <v>390.6099999999999</v>
      </c>
    </row>
    <row r="24" spans="1:9" ht="15.75" thickBot="1" x14ac:dyDescent="0.3">
      <c r="A24" s="101" t="s">
        <v>16</v>
      </c>
      <c r="B24" s="25">
        <v>964.73</v>
      </c>
      <c r="C24" s="25">
        <v>703.74</v>
      </c>
      <c r="D24" s="25">
        <v>37.869999999999997</v>
      </c>
      <c r="E24" s="25">
        <v>164.71</v>
      </c>
      <c r="F24" s="212">
        <f t="shared" si="0"/>
        <v>1871.05</v>
      </c>
      <c r="G24" s="155"/>
      <c r="H24" s="155"/>
      <c r="I24" s="143"/>
    </row>
    <row r="25" spans="1:9" ht="16.5" thickBot="1" x14ac:dyDescent="0.3">
      <c r="A25" s="37" t="s">
        <v>58</v>
      </c>
      <c r="B25" s="18">
        <v>121.74</v>
      </c>
      <c r="C25" s="18">
        <v>513.84</v>
      </c>
      <c r="D25" s="18">
        <v>71.8</v>
      </c>
      <c r="E25" s="18">
        <v>3.52</v>
      </c>
      <c r="F25" s="149">
        <f t="shared" si="0"/>
        <v>710.9</v>
      </c>
      <c r="G25" s="150">
        <f t="shared" si="1"/>
        <v>0.27664541618029981</v>
      </c>
      <c r="H25" s="150">
        <f>F25/$F$76</f>
        <v>1.7750990237579613E-2</v>
      </c>
      <c r="I25" s="116">
        <f>F25-F26</f>
        <v>154.04999999999995</v>
      </c>
    </row>
    <row r="26" spans="1:9" ht="15.75" thickBot="1" x14ac:dyDescent="0.3">
      <c r="A26" s="101" t="s">
        <v>16</v>
      </c>
      <c r="B26" s="25">
        <v>107.14</v>
      </c>
      <c r="C26" s="25">
        <v>373.41</v>
      </c>
      <c r="D26" s="25">
        <v>72.95</v>
      </c>
      <c r="E26" s="25">
        <v>3.35</v>
      </c>
      <c r="F26" s="212">
        <f t="shared" si="0"/>
        <v>556.85</v>
      </c>
      <c r="G26" s="155"/>
      <c r="H26" s="155"/>
      <c r="I26" s="143"/>
    </row>
    <row r="27" spans="1:9" ht="16.5" thickBot="1" x14ac:dyDescent="0.3">
      <c r="A27" s="37" t="s">
        <v>55</v>
      </c>
      <c r="B27" s="18">
        <v>30.75</v>
      </c>
      <c r="C27" s="18">
        <v>18.690000000000001</v>
      </c>
      <c r="D27" s="18">
        <v>0</v>
      </c>
      <c r="E27" s="18">
        <v>0</v>
      </c>
      <c r="F27" s="149">
        <f t="shared" si="0"/>
        <v>49.44</v>
      </c>
      <c r="G27" s="150">
        <f t="shared" si="1"/>
        <v>1.5289002557544755</v>
      </c>
      <c r="H27" s="150">
        <f>F27/$F$76</f>
        <v>1.2345040896693431E-3</v>
      </c>
      <c r="I27" s="116">
        <f>F27-F28</f>
        <v>29.889999999999997</v>
      </c>
    </row>
    <row r="28" spans="1:9" ht="15.75" thickBot="1" x14ac:dyDescent="0.3">
      <c r="A28" s="101" t="s">
        <v>16</v>
      </c>
      <c r="B28" s="25">
        <v>17.64</v>
      </c>
      <c r="C28" s="25">
        <v>1.91</v>
      </c>
      <c r="D28" s="25">
        <v>0</v>
      </c>
      <c r="E28" s="25">
        <v>0</v>
      </c>
      <c r="F28" s="212">
        <f t="shared" si="0"/>
        <v>19.55</v>
      </c>
      <c r="G28" s="155"/>
      <c r="H28" s="155"/>
      <c r="I28" s="143"/>
    </row>
    <row r="29" spans="1:9" ht="16.5" thickBot="1" x14ac:dyDescent="0.3">
      <c r="A29" s="37" t="s">
        <v>77</v>
      </c>
      <c r="B29" s="18">
        <v>16.93</v>
      </c>
      <c r="C29" s="18">
        <v>165.77</v>
      </c>
      <c r="D29" s="18">
        <v>0</v>
      </c>
      <c r="E29" s="18">
        <v>1.26</v>
      </c>
      <c r="F29" s="149">
        <f t="shared" si="0"/>
        <v>183.96</v>
      </c>
      <c r="G29" s="150">
        <f t="shared" si="1"/>
        <v>0.70522803114571742</v>
      </c>
      <c r="H29" s="150">
        <f>F29/$F$76</f>
        <v>4.5934339064638424E-3</v>
      </c>
      <c r="I29" s="116">
        <f>F29-F30</f>
        <v>76.08</v>
      </c>
    </row>
    <row r="30" spans="1:9" ht="15.75" thickBot="1" x14ac:dyDescent="0.3">
      <c r="A30" s="101" t="s">
        <v>16</v>
      </c>
      <c r="B30" s="25">
        <v>16.87</v>
      </c>
      <c r="C30" s="25">
        <v>91.01</v>
      </c>
      <c r="D30" s="25">
        <v>0</v>
      </c>
      <c r="E30" s="25">
        <v>0</v>
      </c>
      <c r="F30" s="212">
        <f t="shared" si="0"/>
        <v>107.88000000000001</v>
      </c>
      <c r="G30" s="155"/>
      <c r="H30" s="155"/>
      <c r="I30" s="143"/>
    </row>
    <row r="31" spans="1:9" ht="16.5" thickBot="1" x14ac:dyDescent="0.3">
      <c r="A31" s="37" t="s">
        <v>25</v>
      </c>
      <c r="B31" s="18">
        <v>2.25</v>
      </c>
      <c r="C31" s="18">
        <v>49.33</v>
      </c>
      <c r="D31" s="18">
        <v>0</v>
      </c>
      <c r="E31" s="18">
        <v>0</v>
      </c>
      <c r="F31" s="149">
        <f t="shared" si="0"/>
        <v>51.58</v>
      </c>
      <c r="G31" s="150">
        <f t="shared" si="1"/>
        <v>2.4827819041188386</v>
      </c>
      <c r="H31" s="150">
        <f>F31/$F$76</f>
        <v>1.2879393395053543E-3</v>
      </c>
      <c r="I31" s="116">
        <f>F31-F32</f>
        <v>36.769999999999996</v>
      </c>
    </row>
    <row r="32" spans="1:9" ht="15.75" thickBot="1" x14ac:dyDescent="0.3">
      <c r="A32" s="101" t="s">
        <v>16</v>
      </c>
      <c r="B32" s="25">
        <v>10.85</v>
      </c>
      <c r="C32" s="25">
        <v>3.96</v>
      </c>
      <c r="D32" s="25">
        <v>0</v>
      </c>
      <c r="E32" s="25">
        <v>0</v>
      </c>
      <c r="F32" s="212">
        <f t="shared" si="0"/>
        <v>14.809999999999999</v>
      </c>
      <c r="G32" s="153"/>
      <c r="H32" s="153"/>
      <c r="I32" s="143"/>
    </row>
    <row r="33" spans="1:35" ht="16.5" thickBot="1" x14ac:dyDescent="0.3">
      <c r="A33" s="37" t="s">
        <v>59</v>
      </c>
      <c r="B33" s="370">
        <v>1428.33</v>
      </c>
      <c r="C33" s="405">
        <v>3189.87</v>
      </c>
      <c r="D33" s="373">
        <v>23.2</v>
      </c>
      <c r="E33" s="372">
        <v>4.16</v>
      </c>
      <c r="F33" s="149">
        <f t="shared" si="0"/>
        <v>4645.5599999999995</v>
      </c>
      <c r="G33" s="150">
        <f t="shared" si="1"/>
        <v>9.7462792345854116E-2</v>
      </c>
      <c r="H33" s="151">
        <f>F33/$F$76</f>
        <v>0.11599843889167299</v>
      </c>
      <c r="I33" s="116">
        <f>F33-F34</f>
        <v>412.5600000000004</v>
      </c>
    </row>
    <row r="34" spans="1:35" ht="15.75" thickBot="1" x14ac:dyDescent="0.3">
      <c r="A34" s="101" t="s">
        <v>16</v>
      </c>
      <c r="B34" s="424">
        <v>1476.17</v>
      </c>
      <c r="C34" s="402">
        <v>2515.7399999999998</v>
      </c>
      <c r="D34" s="425">
        <v>236.48</v>
      </c>
      <c r="E34" s="425">
        <v>4.6100000000000003</v>
      </c>
      <c r="F34" s="152">
        <f t="shared" si="0"/>
        <v>4232.9999999999991</v>
      </c>
      <c r="G34" s="155"/>
      <c r="H34" s="155"/>
      <c r="I34" s="143"/>
    </row>
    <row r="35" spans="1:35" s="1" customFormat="1" ht="16.5" thickBot="1" x14ac:dyDescent="0.3">
      <c r="A35" s="37" t="s">
        <v>28</v>
      </c>
      <c r="B35" s="128">
        <v>2048.38</v>
      </c>
      <c r="C35" s="128">
        <v>4365.55</v>
      </c>
      <c r="D35" s="128">
        <v>954.77</v>
      </c>
      <c r="E35" s="162">
        <v>11.83</v>
      </c>
      <c r="F35" s="149">
        <f t="shared" si="0"/>
        <v>7380.5300000000007</v>
      </c>
      <c r="G35" s="163">
        <f t="shared" si="1"/>
        <v>0.19575036858221415</v>
      </c>
      <c r="H35" s="164">
        <f>F35/$F$76</f>
        <v>0.18428993666924107</v>
      </c>
      <c r="I35" s="165">
        <f>F35-F36</f>
        <v>1208.2300000000005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1" customFormat="1" ht="15.75" thickBot="1" x14ac:dyDescent="0.3">
      <c r="A36" s="101" t="s">
        <v>16</v>
      </c>
      <c r="B36" s="60">
        <v>1844.15</v>
      </c>
      <c r="C36" s="60">
        <v>3746.98</v>
      </c>
      <c r="D36" s="60">
        <v>569.33000000000004</v>
      </c>
      <c r="E36" s="60">
        <v>11.84</v>
      </c>
      <c r="F36" s="212">
        <f t="shared" si="0"/>
        <v>6172.3</v>
      </c>
      <c r="G36" s="155"/>
      <c r="H36" s="155"/>
      <c r="I36" s="143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s="1" customFormat="1" ht="16.5" thickBot="1" x14ac:dyDescent="0.3">
      <c r="A37" s="37" t="s">
        <v>30</v>
      </c>
      <c r="B37" s="127">
        <v>1349.04</v>
      </c>
      <c r="C37" s="127">
        <v>2220.34</v>
      </c>
      <c r="D37" s="127">
        <v>74.540000000000006</v>
      </c>
      <c r="E37" s="127">
        <v>5.63</v>
      </c>
      <c r="F37" s="149">
        <f t="shared" si="0"/>
        <v>3649.55</v>
      </c>
      <c r="G37" s="163">
        <f t="shared" si="1"/>
        <v>0.10120906542591858</v>
      </c>
      <c r="H37" s="167">
        <f>F37/$F$76</f>
        <v>9.1128325251876044E-2</v>
      </c>
      <c r="I37" s="166">
        <f>F37-F38</f>
        <v>335.41999999999962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s="1" customFormat="1" ht="15.75" thickBot="1" x14ac:dyDescent="0.3">
      <c r="A38" s="101" t="s">
        <v>16</v>
      </c>
      <c r="B38" s="60">
        <v>1241.2</v>
      </c>
      <c r="C38" s="60">
        <v>2010.6</v>
      </c>
      <c r="D38" s="60">
        <v>57.07</v>
      </c>
      <c r="E38" s="60">
        <v>5.26</v>
      </c>
      <c r="F38" s="212">
        <f t="shared" si="0"/>
        <v>3314.1300000000006</v>
      </c>
      <c r="G38" s="153"/>
      <c r="H38" s="155"/>
      <c r="I38" s="143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t="16.5" thickBot="1" x14ac:dyDescent="0.3">
      <c r="A39" s="37" t="s">
        <v>60</v>
      </c>
      <c r="B39" s="127">
        <v>0.08</v>
      </c>
      <c r="C39" s="127">
        <v>0</v>
      </c>
      <c r="D39" s="127">
        <v>0</v>
      </c>
      <c r="E39" s="127">
        <v>0</v>
      </c>
      <c r="F39" s="149">
        <f t="shared" si="0"/>
        <v>0.08</v>
      </c>
      <c r="G39" s="150">
        <f t="shared" si="1"/>
        <v>0.6</v>
      </c>
      <c r="H39" s="150">
        <f>F39/$F$76</f>
        <v>1.9975794331219147E-6</v>
      </c>
      <c r="I39" s="116">
        <f>F39-F40</f>
        <v>0.03</v>
      </c>
    </row>
    <row r="40" spans="1:35" ht="15.75" thickBot="1" x14ac:dyDescent="0.3">
      <c r="A40" s="101" t="s">
        <v>16</v>
      </c>
      <c r="B40" s="60">
        <v>0.05</v>
      </c>
      <c r="C40" s="60">
        <v>0</v>
      </c>
      <c r="D40" s="60">
        <v>0</v>
      </c>
      <c r="E40" s="60">
        <v>0</v>
      </c>
      <c r="F40" s="212">
        <f t="shared" si="0"/>
        <v>0.05</v>
      </c>
      <c r="G40" s="153"/>
      <c r="H40" s="155"/>
      <c r="I40" s="143"/>
    </row>
    <row r="41" spans="1:35" ht="16.5" thickBot="1" x14ac:dyDescent="0.3">
      <c r="A41" s="37" t="s">
        <v>18</v>
      </c>
      <c r="B41" s="127">
        <v>73.34</v>
      </c>
      <c r="C41" s="127">
        <v>531.41</v>
      </c>
      <c r="D41" s="127">
        <v>310.07</v>
      </c>
      <c r="E41" s="127">
        <v>48.97</v>
      </c>
      <c r="F41" s="149">
        <f>B41+C41+D41+E41</f>
        <v>963.79</v>
      </c>
      <c r="G41" s="150">
        <f t="shared" si="1"/>
        <v>0.33429781814154375</v>
      </c>
      <c r="H41" s="150">
        <f>F41/$F$76</f>
        <v>2.4065588523107122E-2</v>
      </c>
      <c r="I41" s="116">
        <f>F41-F42</f>
        <v>241.46999999999991</v>
      </c>
    </row>
    <row r="42" spans="1:35" ht="15.75" thickBot="1" x14ac:dyDescent="0.3">
      <c r="A42" s="101" t="s">
        <v>16</v>
      </c>
      <c r="B42" s="60">
        <v>61.82</v>
      </c>
      <c r="C42" s="60">
        <v>328.14</v>
      </c>
      <c r="D42" s="60">
        <v>290.79000000000002</v>
      </c>
      <c r="E42" s="60">
        <v>41.57</v>
      </c>
      <c r="F42" s="239">
        <f>B42+C42+D42+E42</f>
        <v>722.32</v>
      </c>
      <c r="G42" s="154"/>
      <c r="H42" s="155"/>
      <c r="I42" s="143"/>
    </row>
    <row r="43" spans="1:35" ht="15.75" thickBot="1" x14ac:dyDescent="0.3">
      <c r="A43" s="202" t="s">
        <v>61</v>
      </c>
      <c r="B43" s="224">
        <v>179.14</v>
      </c>
      <c r="C43" s="229">
        <v>141.97999999999999</v>
      </c>
      <c r="D43" s="229">
        <v>0</v>
      </c>
      <c r="E43" s="229">
        <v>2.2000000000000002</v>
      </c>
      <c r="F43" s="240">
        <f t="shared" ref="F43:F54" si="3">B43+C43+D43+E43</f>
        <v>323.32</v>
      </c>
      <c r="G43" s="163">
        <f t="shared" ref="G43" si="4">(F43-F44)/F44</f>
        <v>0.26134280029649287</v>
      </c>
      <c r="H43" s="241">
        <f>F43/$F$76</f>
        <v>8.0732172789622168E-3</v>
      </c>
      <c r="I43" s="166">
        <f>F43-F44</f>
        <v>66.990000000000009</v>
      </c>
    </row>
    <row r="44" spans="1:35" ht="15.75" thickBot="1" x14ac:dyDescent="0.3">
      <c r="A44" s="144" t="s">
        <v>16</v>
      </c>
      <c r="B44" s="344">
        <v>153.21</v>
      </c>
      <c r="C44" s="61">
        <v>101.34</v>
      </c>
      <c r="D44" s="61">
        <v>0</v>
      </c>
      <c r="E44" s="61">
        <v>1.78</v>
      </c>
      <c r="F44" s="152">
        <f t="shared" si="3"/>
        <v>256.33</v>
      </c>
      <c r="G44" s="155"/>
      <c r="H44" s="221"/>
      <c r="I44" s="226"/>
    </row>
    <row r="45" spans="1:35" ht="15.75" thickBot="1" x14ac:dyDescent="0.3">
      <c r="A45" s="222" t="s">
        <v>24</v>
      </c>
      <c r="B45" s="223">
        <v>141.34</v>
      </c>
      <c r="C45" s="224">
        <v>301.58999999999997</v>
      </c>
      <c r="D45" s="224">
        <v>0</v>
      </c>
      <c r="E45" s="224">
        <v>0.79</v>
      </c>
      <c r="F45" s="149">
        <f t="shared" si="3"/>
        <v>443.71999999999997</v>
      </c>
      <c r="G45" s="163">
        <f t="shared" ref="G45" si="5">(F45-F46)/F46</f>
        <v>0.11235898721484081</v>
      </c>
      <c r="H45" s="163">
        <f>F45/$F$76</f>
        <v>1.1079574325810698E-2</v>
      </c>
      <c r="I45" s="242">
        <f>F45-F46</f>
        <v>44.819999999999993</v>
      </c>
      <c r="J45" s="238"/>
    </row>
    <row r="46" spans="1:35" ht="15.75" thickBot="1" x14ac:dyDescent="0.3">
      <c r="A46" s="101" t="s">
        <v>16</v>
      </c>
      <c r="B46" s="134">
        <v>81.72</v>
      </c>
      <c r="C46" s="65">
        <v>316.42</v>
      </c>
      <c r="D46" s="65">
        <v>0</v>
      </c>
      <c r="E46" s="65">
        <v>0.76</v>
      </c>
      <c r="F46" s="212">
        <f t="shared" si="3"/>
        <v>398.9</v>
      </c>
      <c r="G46" s="153"/>
      <c r="H46" s="153"/>
      <c r="I46" s="220"/>
    </row>
    <row r="47" spans="1:35" ht="15.75" thickBot="1" x14ac:dyDescent="0.3">
      <c r="A47" s="202" t="s">
        <v>62</v>
      </c>
      <c r="B47" s="234">
        <v>0.09</v>
      </c>
      <c r="C47" s="403">
        <v>0</v>
      </c>
      <c r="D47" s="403">
        <v>0</v>
      </c>
      <c r="E47" s="403">
        <v>0.62</v>
      </c>
      <c r="F47" s="147">
        <f t="shared" si="3"/>
        <v>0.71</v>
      </c>
      <c r="G47" s="163">
        <f t="shared" ref="G47" si="6">(F47-F48)/F48</f>
        <v>4.4615384615384608</v>
      </c>
      <c r="H47" s="163">
        <f>F47/$F$76</f>
        <v>1.7728517468956991E-5</v>
      </c>
      <c r="I47" s="166">
        <f>F47-F48</f>
        <v>0.57999999999999996</v>
      </c>
    </row>
    <row r="48" spans="1:35" ht="15.75" thickBot="1" x14ac:dyDescent="0.3">
      <c r="A48" s="101" t="s">
        <v>16</v>
      </c>
      <c r="B48" s="134">
        <v>0.01</v>
      </c>
      <c r="C48" s="76">
        <v>0</v>
      </c>
      <c r="D48" s="76">
        <v>0</v>
      </c>
      <c r="E48" s="65">
        <v>0.12</v>
      </c>
      <c r="F48" s="239">
        <f t="shared" si="3"/>
        <v>0.13</v>
      </c>
      <c r="G48" s="236"/>
      <c r="H48" s="236"/>
      <c r="I48" s="143"/>
    </row>
    <row r="49" spans="1:9" ht="15.75" thickBot="1" x14ac:dyDescent="0.3">
      <c r="A49" s="202" t="s">
        <v>17</v>
      </c>
      <c r="B49" s="224">
        <v>404.26</v>
      </c>
      <c r="C49" s="224">
        <v>174.21</v>
      </c>
      <c r="D49" s="224">
        <v>0</v>
      </c>
      <c r="E49" s="229">
        <v>156.81</v>
      </c>
      <c r="F49" s="240">
        <f t="shared" si="3"/>
        <v>735.28</v>
      </c>
      <c r="G49" s="243">
        <f t="shared" ref="G49" si="7">(F49-F50)/F50</f>
        <v>0.52222429248700908</v>
      </c>
      <c r="H49" s="167">
        <f>F49/$F$76</f>
        <v>1.8359752569823515E-2</v>
      </c>
      <c r="I49" s="166">
        <f>F49-F50</f>
        <v>252.25</v>
      </c>
    </row>
    <row r="50" spans="1:9" ht="15.75" thickBot="1" x14ac:dyDescent="0.3">
      <c r="A50" s="101" t="s">
        <v>16</v>
      </c>
      <c r="B50" s="65">
        <v>220.91</v>
      </c>
      <c r="C50" s="65">
        <v>124.63</v>
      </c>
      <c r="D50" s="65">
        <v>0</v>
      </c>
      <c r="E50" s="65">
        <v>137.49</v>
      </c>
      <c r="F50" s="239">
        <f t="shared" si="3"/>
        <v>483.03</v>
      </c>
      <c r="G50" s="155"/>
      <c r="H50" s="155"/>
      <c r="I50" s="143"/>
    </row>
    <row r="51" spans="1:9" ht="15.75" thickBot="1" x14ac:dyDescent="0.3">
      <c r="A51" s="202" t="s">
        <v>29</v>
      </c>
      <c r="B51" s="400">
        <v>923.1</v>
      </c>
      <c r="C51" s="394">
        <v>2822.27</v>
      </c>
      <c r="D51" s="401">
        <v>1298.96</v>
      </c>
      <c r="E51" s="397">
        <v>7.45</v>
      </c>
      <c r="F51" s="240">
        <f t="shared" si="3"/>
        <v>5051.78</v>
      </c>
      <c r="G51" s="163">
        <f t="shared" ref="G51" si="8">(F51-F52)/F52</f>
        <v>-2.6161014286292607E-2</v>
      </c>
      <c r="H51" s="167">
        <f>F51/$F$76</f>
        <v>0.12614164785820781</v>
      </c>
      <c r="I51" s="166">
        <f>F51-F52</f>
        <v>-135.71000000000004</v>
      </c>
    </row>
    <row r="52" spans="1:9" ht="15.75" thickBot="1" x14ac:dyDescent="0.3">
      <c r="A52" s="101" t="s">
        <v>16</v>
      </c>
      <c r="B52" s="454">
        <v>889.91</v>
      </c>
      <c r="C52" s="455">
        <v>3065.36</v>
      </c>
      <c r="D52" s="455">
        <v>1224.5899999999999</v>
      </c>
      <c r="E52" s="456">
        <v>7.63</v>
      </c>
      <c r="F52" s="239">
        <f t="shared" si="3"/>
        <v>5187.49</v>
      </c>
      <c r="G52" s="155"/>
      <c r="H52" s="155"/>
      <c r="I52" s="143"/>
    </row>
    <row r="53" spans="1:9" ht="15.75" thickBot="1" x14ac:dyDescent="0.3">
      <c r="A53" s="202" t="s">
        <v>22</v>
      </c>
      <c r="B53" s="229">
        <v>79.540000000000006</v>
      </c>
      <c r="C53" s="229">
        <v>38.54</v>
      </c>
      <c r="D53" s="229">
        <v>0</v>
      </c>
      <c r="E53" s="403">
        <v>0.17</v>
      </c>
      <c r="F53" s="240">
        <f t="shared" si="3"/>
        <v>118.25000000000001</v>
      </c>
      <c r="G53" s="163">
        <f t="shared" ref="G53" si="9">(F53-F54)/F54</f>
        <v>0.33014623172103497</v>
      </c>
      <c r="H53" s="167">
        <f>F53/$F$76</f>
        <v>2.9526720995833302E-3</v>
      </c>
      <c r="I53" s="166">
        <f>F53-F54</f>
        <v>29.350000000000009</v>
      </c>
    </row>
    <row r="54" spans="1:9" ht="15.75" thickBot="1" x14ac:dyDescent="0.3">
      <c r="A54" s="101" t="s">
        <v>16</v>
      </c>
      <c r="B54" s="65">
        <v>65.8</v>
      </c>
      <c r="C54" s="65">
        <v>22.95</v>
      </c>
      <c r="D54" s="65">
        <v>0</v>
      </c>
      <c r="E54" s="65">
        <v>0.15</v>
      </c>
      <c r="F54" s="239">
        <f t="shared" si="3"/>
        <v>88.9</v>
      </c>
      <c r="G54" s="153"/>
      <c r="H54" s="155"/>
      <c r="I54" s="143"/>
    </row>
    <row r="55" spans="1:9" ht="15.75" x14ac:dyDescent="0.25">
      <c r="A55" s="102" t="s">
        <v>66</v>
      </c>
      <c r="B55" s="235">
        <f>SUM(B5,B7,B9,B11,B13,B15,B17,B19,B21,B23,B25,B27,B29,B31,B33,B35,B37,B39,B41,B43,B45,B47,B49,B51,B53)</f>
        <v>8938.380000000001</v>
      </c>
      <c r="C55" s="235">
        <f t="shared" ref="C55:F55" si="10">SUM(C5,C7,C9,C11,C13,C15,C17,C19,C21,C23,C25,C27,C29,C31,C33,C35,C37,C39,C41,C43,C45,C47,C49,C51,C53)</f>
        <v>18109.36</v>
      </c>
      <c r="D55" s="235">
        <f t="shared" si="10"/>
        <v>3221.67</v>
      </c>
      <c r="E55" s="235">
        <f t="shared" si="10"/>
        <v>646.71999999999991</v>
      </c>
      <c r="F55" s="235">
        <f t="shared" si="10"/>
        <v>30916.13</v>
      </c>
      <c r="G55" s="237">
        <f>(F55-F56)/F56</f>
        <v>0.17702421539345947</v>
      </c>
      <c r="H55" s="156">
        <f>F55/$F$76</f>
        <v>0.77196781799654268</v>
      </c>
      <c r="I55" s="116">
        <f>F55-F56</f>
        <v>4649.7799999999952</v>
      </c>
    </row>
    <row r="56" spans="1:9" x14ac:dyDescent="0.25">
      <c r="A56" s="101" t="s">
        <v>26</v>
      </c>
      <c r="B56" s="141">
        <f>SUM(B6,B8,B10,B12,B14,B16,B18,B20,B22,B24,B26,B28,B30,B32,B34,B36,B38,B40,B42,B44,B46,B48,B50,B52,B54)</f>
        <v>8537.31</v>
      </c>
      <c r="C56" s="141">
        <f t="shared" ref="C56:F56" si="11">SUM(C6,C8,C10,C12,C14,C16,C18,C20,C22,C24,C26,C28,C30,C32,C34,C36,C38,C40,C42,C44,C46,C48,C50,C52,C54)</f>
        <v>14678.99</v>
      </c>
      <c r="D56" s="141">
        <f t="shared" si="11"/>
        <v>2495.48</v>
      </c>
      <c r="E56" s="141">
        <f t="shared" si="11"/>
        <v>554.56999999999994</v>
      </c>
      <c r="F56" s="141">
        <f t="shared" si="11"/>
        <v>26266.350000000006</v>
      </c>
      <c r="G56" s="106"/>
      <c r="H56" s="106"/>
      <c r="I56" s="110"/>
    </row>
    <row r="57" spans="1:9" ht="15.75" x14ac:dyDescent="0.25">
      <c r="A57" s="102" t="s">
        <v>27</v>
      </c>
      <c r="B57" s="114">
        <f>(B55-B56)/B56</f>
        <v>4.6978497910934655E-2</v>
      </c>
      <c r="C57" s="114">
        <f t="shared" ref="C57:F57" si="12">(C55-C56)/C56</f>
        <v>0.23369250881702358</v>
      </c>
      <c r="D57" s="114">
        <f t="shared" si="12"/>
        <v>0.29100213185439278</v>
      </c>
      <c r="E57" s="114">
        <f t="shared" si="12"/>
        <v>0.16616477631317955</v>
      </c>
      <c r="F57" s="114">
        <f t="shared" si="12"/>
        <v>0.17702421539345947</v>
      </c>
      <c r="G57" s="106"/>
      <c r="H57" s="106"/>
      <c r="I57" s="110"/>
    </row>
    <row r="58" spans="1:9" ht="15.75" x14ac:dyDescent="0.25">
      <c r="A58" s="89" t="s">
        <v>31</v>
      </c>
      <c r="B58" s="98"/>
      <c r="C58" s="98"/>
      <c r="D58" s="98"/>
      <c r="E58" s="98"/>
      <c r="F58" s="98"/>
      <c r="G58" s="106"/>
      <c r="H58" s="106"/>
      <c r="I58" s="110"/>
    </row>
    <row r="59" spans="1:9" ht="16.5" thickBot="1" x14ac:dyDescent="0.3">
      <c r="A59" s="104" t="s">
        <v>69</v>
      </c>
      <c r="B59" s="145">
        <v>163.55000000000001</v>
      </c>
      <c r="C59" s="145">
        <v>191.89</v>
      </c>
      <c r="D59" s="145">
        <v>0</v>
      </c>
      <c r="E59" s="145">
        <v>0</v>
      </c>
      <c r="F59" s="157">
        <f>B59+C59+D59+E59</f>
        <v>355.44</v>
      </c>
      <c r="G59" s="158">
        <f t="shared" ref="G59" si="13">(F59-F60)/F60</f>
        <v>0.82698535080956037</v>
      </c>
      <c r="H59" s="158">
        <f>F59/$F$76</f>
        <v>8.8752454213606655E-3</v>
      </c>
      <c r="I59" s="116">
        <f>F59-F60</f>
        <v>160.88999999999999</v>
      </c>
    </row>
    <row r="60" spans="1:9" ht="15.75" thickBot="1" x14ac:dyDescent="0.3">
      <c r="A60" s="144" t="s">
        <v>16</v>
      </c>
      <c r="B60" s="146">
        <v>54.34</v>
      </c>
      <c r="C60" s="146">
        <v>140.21</v>
      </c>
      <c r="D60" s="146">
        <v>0</v>
      </c>
      <c r="E60" s="146">
        <v>0</v>
      </c>
      <c r="F60" s="152">
        <f t="shared" ref="F60:F72" si="14">B60+C60+D60+E60</f>
        <v>194.55</v>
      </c>
      <c r="G60" s="155"/>
      <c r="H60" s="155"/>
      <c r="I60" s="143"/>
    </row>
    <row r="61" spans="1:9" ht="16.5" thickBot="1" x14ac:dyDescent="0.3">
      <c r="A61" s="104" t="s">
        <v>32</v>
      </c>
      <c r="B61" s="147">
        <v>1139.71</v>
      </c>
      <c r="C61" s="147">
        <v>513.38</v>
      </c>
      <c r="D61" s="147">
        <v>10.36</v>
      </c>
      <c r="E61" s="147">
        <v>25.37</v>
      </c>
      <c r="F61" s="149">
        <f t="shared" si="14"/>
        <v>1688.82</v>
      </c>
      <c r="G61" s="150">
        <f t="shared" ref="G61:G73" si="15">(F61-F62)/F62</f>
        <v>0.26988495375592159</v>
      </c>
      <c r="H61" s="150">
        <f>F61/$F$76</f>
        <v>4.2169401228061891E-2</v>
      </c>
      <c r="I61" s="116">
        <f>F61-F62</f>
        <v>358.92000000000007</v>
      </c>
    </row>
    <row r="62" spans="1:9" ht="15.75" thickBot="1" x14ac:dyDescent="0.3">
      <c r="A62" s="144" t="s">
        <v>16</v>
      </c>
      <c r="B62" s="146">
        <v>883.27</v>
      </c>
      <c r="C62" s="146">
        <v>427.81</v>
      </c>
      <c r="D62" s="146">
        <v>0</v>
      </c>
      <c r="E62" s="146">
        <v>18.82</v>
      </c>
      <c r="F62" s="152">
        <f t="shared" si="14"/>
        <v>1329.8999999999999</v>
      </c>
      <c r="G62" s="155"/>
      <c r="H62" s="155"/>
      <c r="I62" s="143"/>
    </row>
    <row r="63" spans="1:9" ht="16.5" thickBot="1" x14ac:dyDescent="0.3">
      <c r="A63" s="37" t="s">
        <v>35</v>
      </c>
      <c r="B63" s="147">
        <v>230.07</v>
      </c>
      <c r="C63" s="147">
        <v>184.93</v>
      </c>
      <c r="D63" s="147">
        <v>0</v>
      </c>
      <c r="E63" s="147">
        <v>0.59</v>
      </c>
      <c r="F63" s="149">
        <f t="shared" si="14"/>
        <v>415.59</v>
      </c>
      <c r="G63" s="150">
        <f t="shared" si="15"/>
        <v>0.49240492692210985</v>
      </c>
      <c r="H63" s="150">
        <f>F63/$F$76</f>
        <v>1.0377175457639205E-2</v>
      </c>
      <c r="I63" s="116">
        <f>F63-F64</f>
        <v>137.11999999999995</v>
      </c>
    </row>
    <row r="64" spans="1:9" ht="15.75" thickBot="1" x14ac:dyDescent="0.3">
      <c r="A64" s="144" t="s">
        <v>16</v>
      </c>
      <c r="B64" s="146">
        <v>186.86</v>
      </c>
      <c r="C64" s="146">
        <v>91.61</v>
      </c>
      <c r="D64" s="146">
        <v>0</v>
      </c>
      <c r="E64" s="146">
        <v>0</v>
      </c>
      <c r="F64" s="152">
        <f t="shared" si="14"/>
        <v>278.47000000000003</v>
      </c>
      <c r="G64" s="155"/>
      <c r="H64" s="155"/>
      <c r="I64" s="143"/>
    </row>
    <row r="65" spans="1:9" ht="16.5" thickBot="1" x14ac:dyDescent="0.3">
      <c r="A65" s="37" t="s">
        <v>33</v>
      </c>
      <c r="B65" s="147">
        <v>627.51</v>
      </c>
      <c r="C65" s="147">
        <v>150.19999999999999</v>
      </c>
      <c r="D65" s="147">
        <v>3.54</v>
      </c>
      <c r="E65" s="147">
        <v>0</v>
      </c>
      <c r="F65" s="149">
        <f t="shared" si="14"/>
        <v>781.25</v>
      </c>
      <c r="G65" s="150">
        <f t="shared" si="15"/>
        <v>0.22880556167227661</v>
      </c>
      <c r="H65" s="150">
        <f>F65/$F$76</f>
        <v>1.9507611651581196E-2</v>
      </c>
      <c r="I65" s="116">
        <f>F65-F66</f>
        <v>145.47000000000003</v>
      </c>
    </row>
    <row r="66" spans="1:9" ht="15.75" thickBot="1" x14ac:dyDescent="0.3">
      <c r="A66" s="144" t="s">
        <v>16</v>
      </c>
      <c r="B66" s="445">
        <v>541.02</v>
      </c>
      <c r="C66" s="445">
        <v>90.51</v>
      </c>
      <c r="D66" s="445">
        <v>4.25</v>
      </c>
      <c r="E66" s="445">
        <v>0</v>
      </c>
      <c r="F66" s="446">
        <f>B66+C66+D66+E66</f>
        <v>635.78</v>
      </c>
      <c r="G66" s="154"/>
      <c r="H66" s="154"/>
      <c r="I66" s="143"/>
    </row>
    <row r="67" spans="1:9" ht="16.5" thickBot="1" x14ac:dyDescent="0.3">
      <c r="A67" s="37" t="s">
        <v>78</v>
      </c>
      <c r="B67" s="447">
        <v>2.21</v>
      </c>
      <c r="C67" s="448">
        <v>0</v>
      </c>
      <c r="D67" s="448">
        <v>0</v>
      </c>
      <c r="E67" s="448">
        <v>0</v>
      </c>
      <c r="F67" s="442">
        <f>B67+C67+D67+E67</f>
        <v>2.21</v>
      </c>
      <c r="G67" s="150" t="e">
        <f>(F67-F68)/F68</f>
        <v>#DIV/0!</v>
      </c>
      <c r="H67" s="150">
        <f>F67/F76</f>
        <v>5.5183131839992885E-5</v>
      </c>
      <c r="I67" s="116">
        <f>F67-F68</f>
        <v>2.21</v>
      </c>
    </row>
    <row r="68" spans="1:9" ht="15.75" thickBot="1" x14ac:dyDescent="0.3">
      <c r="A68" s="144" t="s">
        <v>16</v>
      </c>
      <c r="B68" s="146">
        <v>0</v>
      </c>
      <c r="C68" s="146">
        <v>0</v>
      </c>
      <c r="D68" s="444">
        <v>0</v>
      </c>
      <c r="E68" s="146">
        <v>0</v>
      </c>
      <c r="F68" s="374">
        <f>B68+C68+D68+E68</f>
        <v>0</v>
      </c>
      <c r="G68" s="155"/>
      <c r="H68" s="155"/>
      <c r="I68" s="143"/>
    </row>
    <row r="69" spans="1:9" ht="16.5" thickBot="1" x14ac:dyDescent="0.3">
      <c r="A69" s="348" t="s">
        <v>34</v>
      </c>
      <c r="B69" s="147">
        <v>744.08</v>
      </c>
      <c r="C69" s="147">
        <v>502.21</v>
      </c>
      <c r="D69" s="147">
        <v>221.11</v>
      </c>
      <c r="E69" s="147">
        <v>65.22</v>
      </c>
      <c r="F69" s="276">
        <f t="shared" si="14"/>
        <v>1532.6200000000001</v>
      </c>
      <c r="G69" s="277">
        <f t="shared" si="15"/>
        <v>0.78939871570344411</v>
      </c>
      <c r="H69" s="277">
        <f>F69/$F$76</f>
        <v>3.8269127384891362E-2</v>
      </c>
      <c r="I69" s="443">
        <f>F69-F70</f>
        <v>676.12</v>
      </c>
    </row>
    <row r="70" spans="1:9" ht="15.75" thickBot="1" x14ac:dyDescent="0.3">
      <c r="A70" s="144" t="s">
        <v>36</v>
      </c>
      <c r="B70" s="146">
        <v>531.5</v>
      </c>
      <c r="C70" s="146">
        <v>267.94</v>
      </c>
      <c r="D70" s="146">
        <v>5.09</v>
      </c>
      <c r="E70" s="146">
        <v>51.97</v>
      </c>
      <c r="F70" s="152">
        <f t="shared" si="14"/>
        <v>856.50000000000011</v>
      </c>
      <c r="G70" s="155"/>
      <c r="H70" s="155"/>
      <c r="I70" s="143"/>
    </row>
    <row r="71" spans="1:9" ht="16.5" thickBot="1" x14ac:dyDescent="0.3">
      <c r="A71" s="37" t="s">
        <v>64</v>
      </c>
      <c r="B71" s="147">
        <v>3977.77</v>
      </c>
      <c r="C71" s="147">
        <v>366.02</v>
      </c>
      <c r="D71" s="147">
        <v>0</v>
      </c>
      <c r="E71" s="147">
        <v>12.62</v>
      </c>
      <c r="F71" s="149">
        <f t="shared" si="14"/>
        <v>4356.41</v>
      </c>
      <c r="G71" s="150">
        <f t="shared" si="15"/>
        <v>0.33782406014114014</v>
      </c>
      <c r="H71" s="150">
        <f>F71/$F$76</f>
        <v>0.10877843772808299</v>
      </c>
      <c r="I71" s="116">
        <f>F71-F72</f>
        <v>1100.0700000000002</v>
      </c>
    </row>
    <row r="72" spans="1:9" ht="15.75" thickBot="1" x14ac:dyDescent="0.3">
      <c r="A72" s="144" t="s">
        <v>36</v>
      </c>
      <c r="B72" s="146">
        <v>3043.14</v>
      </c>
      <c r="C72" s="146">
        <v>200.87</v>
      </c>
      <c r="D72" s="146">
        <v>0</v>
      </c>
      <c r="E72" s="146">
        <v>12.33</v>
      </c>
      <c r="F72" s="152">
        <f t="shared" si="14"/>
        <v>3256.3399999999997</v>
      </c>
      <c r="G72" s="155"/>
      <c r="H72" s="155"/>
      <c r="I72" s="143"/>
    </row>
    <row r="73" spans="1:9" ht="15.75" x14ac:dyDescent="0.25">
      <c r="A73" s="103" t="s">
        <v>37</v>
      </c>
      <c r="B73" s="121">
        <f t="shared" ref="B73:F74" si="16">SUM(B59,B61,B63,B65,B67,B69,B71)</f>
        <v>6884.9</v>
      </c>
      <c r="C73" s="121">
        <f t="shared" si="16"/>
        <v>1908.63</v>
      </c>
      <c r="D73" s="121">
        <f t="shared" si="16"/>
        <v>235.01000000000002</v>
      </c>
      <c r="E73" s="121">
        <f t="shared" si="16"/>
        <v>103.80000000000001</v>
      </c>
      <c r="F73" s="121">
        <f t="shared" si="16"/>
        <v>9132.34</v>
      </c>
      <c r="G73" s="156">
        <f t="shared" si="15"/>
        <v>0.3939226502471177</v>
      </c>
      <c r="H73" s="156">
        <f>F73/$F$76</f>
        <v>0.22803218200345732</v>
      </c>
      <c r="I73" s="116">
        <f>F73-F74</f>
        <v>2580.8000000000011</v>
      </c>
    </row>
    <row r="74" spans="1:9" x14ac:dyDescent="0.25">
      <c r="A74" s="101" t="s">
        <v>26</v>
      </c>
      <c r="B74" s="141">
        <f t="shared" si="16"/>
        <v>5240.1299999999992</v>
      </c>
      <c r="C74" s="141">
        <f t="shared" si="16"/>
        <v>1218.9499999999998</v>
      </c>
      <c r="D74" s="141">
        <f t="shared" si="16"/>
        <v>9.34</v>
      </c>
      <c r="E74" s="141">
        <f t="shared" si="16"/>
        <v>83.11999999999999</v>
      </c>
      <c r="F74" s="141">
        <f t="shared" si="16"/>
        <v>6551.5399999999991</v>
      </c>
      <c r="G74" s="142"/>
      <c r="H74" s="142"/>
      <c r="I74" s="140"/>
    </row>
    <row r="75" spans="1:9" ht="15.75" x14ac:dyDescent="0.25">
      <c r="A75" s="102" t="s">
        <v>27</v>
      </c>
      <c r="B75" s="114">
        <f t="shared" ref="B75:F75" si="17">(B73-B74)/B74</f>
        <v>0.31387961749040588</v>
      </c>
      <c r="C75" s="114">
        <f t="shared" si="17"/>
        <v>0.5657984330776491</v>
      </c>
      <c r="D75" s="114">
        <f t="shared" si="17"/>
        <v>24.16167023554604</v>
      </c>
      <c r="E75" s="114">
        <f t="shared" si="17"/>
        <v>0.24879692011549595</v>
      </c>
      <c r="F75" s="114">
        <f t="shared" si="17"/>
        <v>0.3939226502471177</v>
      </c>
      <c r="G75" s="106"/>
      <c r="H75" s="106"/>
      <c r="I75" s="110"/>
    </row>
    <row r="76" spans="1:9" ht="15.75" x14ac:dyDescent="0.25">
      <c r="A76" s="115" t="s">
        <v>42</v>
      </c>
      <c r="B76" s="116">
        <f>B73+B55</f>
        <v>15823.28</v>
      </c>
      <c r="C76" s="116">
        <f t="shared" ref="C76:F76" si="18">C73+C55</f>
        <v>20017.990000000002</v>
      </c>
      <c r="D76" s="116">
        <f t="shared" si="18"/>
        <v>3456.6800000000003</v>
      </c>
      <c r="E76" s="116">
        <f t="shared" si="18"/>
        <v>750.52</v>
      </c>
      <c r="F76" s="116">
        <f t="shared" si="18"/>
        <v>40048.47</v>
      </c>
      <c r="G76" s="113">
        <f t="shared" ref="G76" si="19">(F76-F77)/F77</f>
        <v>0.22032434138818777</v>
      </c>
      <c r="H76" s="113">
        <f>F76/$F$76</f>
        <v>1</v>
      </c>
      <c r="I76" s="116">
        <f>F76-F77</f>
        <v>7230.5799999999945</v>
      </c>
    </row>
    <row r="77" spans="1:9" x14ac:dyDescent="0.25">
      <c r="A77" s="101" t="s">
        <v>26</v>
      </c>
      <c r="B77" s="140">
        <f>B56+B74</f>
        <v>13777.439999999999</v>
      </c>
      <c r="C77" s="140">
        <f t="shared" ref="C77:F77" si="20">C56+C74</f>
        <v>15897.939999999999</v>
      </c>
      <c r="D77" s="140">
        <f t="shared" si="20"/>
        <v>2504.8200000000002</v>
      </c>
      <c r="E77" s="140">
        <f t="shared" si="20"/>
        <v>637.68999999999994</v>
      </c>
      <c r="F77" s="140">
        <f t="shared" si="20"/>
        <v>32817.890000000007</v>
      </c>
      <c r="G77" s="106"/>
      <c r="H77" s="106"/>
      <c r="I77" s="110"/>
    </row>
    <row r="78" spans="1:9" ht="15.75" x14ac:dyDescent="0.25">
      <c r="A78" s="105" t="s">
        <v>27</v>
      </c>
      <c r="B78" s="113">
        <f>(B76-B77)/B77</f>
        <v>0.14849202754648194</v>
      </c>
      <c r="C78" s="113">
        <f t="shared" ref="C78:E78" si="21">(C76-C77)/C77</f>
        <v>0.25915621772380593</v>
      </c>
      <c r="D78" s="113">
        <f t="shared" si="21"/>
        <v>0.38001133814006599</v>
      </c>
      <c r="E78" s="113">
        <f t="shared" si="21"/>
        <v>0.17693550157600096</v>
      </c>
      <c r="F78" s="113">
        <f>(F76-F77)/F77</f>
        <v>0.22032434138818777</v>
      </c>
      <c r="G78" s="106"/>
      <c r="H78" s="106"/>
      <c r="I78" s="110"/>
    </row>
    <row r="79" spans="1:9" ht="15.75" x14ac:dyDescent="0.25">
      <c r="A79" s="89" t="s">
        <v>43</v>
      </c>
      <c r="B79" s="113">
        <f>B76/$F$76</f>
        <v>0.39510323365661659</v>
      </c>
      <c r="C79" s="113">
        <f t="shared" ref="C79:F79" si="22">C76/$F$76</f>
        <v>0.49984406395550196</v>
      </c>
      <c r="D79" s="113">
        <f t="shared" si="22"/>
        <v>8.6312410936048245E-2</v>
      </c>
      <c r="E79" s="113">
        <f t="shared" si="22"/>
        <v>1.874029145183324E-2</v>
      </c>
      <c r="F79" s="113">
        <f t="shared" si="22"/>
        <v>1</v>
      </c>
      <c r="G79" s="106"/>
      <c r="H79" s="106"/>
      <c r="I79" s="110"/>
    </row>
    <row r="80" spans="1:9" x14ac:dyDescent="0.25">
      <c r="A80" s="101" t="s">
        <v>44</v>
      </c>
      <c r="B80" s="142">
        <f>B77/$F$77</f>
        <v>0.41981492411608412</v>
      </c>
      <c r="C80" s="142">
        <f>C77/$F$77</f>
        <v>0.48442907207014207</v>
      </c>
      <c r="D80" s="142">
        <f>D77/$F$77</f>
        <v>7.6324833802538794E-2</v>
      </c>
      <c r="E80" s="142">
        <f>E77/$F$77</f>
        <v>1.9431170011234719E-2</v>
      </c>
      <c r="F80" s="142">
        <f>F77/$F$77</f>
        <v>1</v>
      </c>
      <c r="G80" s="106"/>
      <c r="H80" s="106"/>
      <c r="I80" s="110"/>
    </row>
    <row r="81" spans="1:1" ht="15.75" x14ac:dyDescent="0.25">
      <c r="A81" s="96"/>
    </row>
    <row r="82" spans="1:1" ht="18.75" x14ac:dyDescent="0.3">
      <c r="A82" s="97" t="s">
        <v>45</v>
      </c>
    </row>
    <row r="83" spans="1:1" s="211" customFormat="1" x14ac:dyDescent="0.25">
      <c r="A83" s="211" t="s">
        <v>67</v>
      </c>
    </row>
    <row r="84" spans="1:1" s="211" customFormat="1" x14ac:dyDescent="0.25">
      <c r="A84" s="211" t="s">
        <v>68</v>
      </c>
    </row>
    <row r="85" spans="1:1" x14ac:dyDescent="0.25">
      <c r="A85" s="211" t="s">
        <v>75</v>
      </c>
    </row>
    <row r="86" spans="1:1" x14ac:dyDescent="0.25">
      <c r="A86" s="211" t="s">
        <v>73</v>
      </c>
    </row>
    <row r="87" spans="1:1" x14ac:dyDescent="0.25">
      <c r="A87" s="211" t="s">
        <v>79</v>
      </c>
    </row>
  </sheetData>
  <mergeCells count="1">
    <mergeCell ref="A1:I2"/>
  </mergeCells>
  <pageMargins left="0.7" right="0.7" top="0.75" bottom="0.75" header="0.3" footer="0.3"/>
  <pageSetup paperSize="9" scale="67" orientation="portrait" r:id="rId1"/>
  <ignoredErrors>
    <ignoredError sqref="G71 G37 G29 G55 G13 G19 G31 G47 G49 G5:I5 G15 G39 G33 G5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7"/>
  <sheetViews>
    <sheetView topLeftCell="A60" workbookViewId="0">
      <selection sqref="A1:H77"/>
    </sheetView>
  </sheetViews>
  <sheetFormatPr defaultRowHeight="15" x14ac:dyDescent="0.25"/>
  <cols>
    <col min="1" max="1" width="30.28515625" style="176" customWidth="1"/>
    <col min="2" max="2" width="12.5703125" style="176" customWidth="1"/>
    <col min="3" max="3" width="14.140625" style="176" customWidth="1"/>
    <col min="4" max="4" width="14.5703125" style="176" customWidth="1"/>
    <col min="5" max="5" width="10.28515625" style="176" customWidth="1"/>
    <col min="6" max="6" width="11" style="176" customWidth="1"/>
    <col min="7" max="7" width="9.140625" style="176"/>
    <col min="8" max="8" width="10.28515625" style="176" customWidth="1"/>
    <col min="9" max="16384" width="9.140625" style="176"/>
  </cols>
  <sheetData>
    <row r="1" spans="1:8" x14ac:dyDescent="0.25">
      <c r="A1" s="462" t="s">
        <v>81</v>
      </c>
      <c r="B1" s="463"/>
      <c r="C1" s="463"/>
      <c r="D1" s="463"/>
      <c r="E1" s="463"/>
      <c r="F1" s="463"/>
      <c r="G1" s="463"/>
      <c r="H1" s="463"/>
    </row>
    <row r="2" spans="1:8" x14ac:dyDescent="0.25">
      <c r="A2" s="464"/>
      <c r="B2" s="464"/>
      <c r="C2" s="464"/>
      <c r="D2" s="464"/>
      <c r="E2" s="464"/>
      <c r="F2" s="464"/>
      <c r="G2" s="464"/>
      <c r="H2" s="464"/>
    </row>
    <row r="3" spans="1:8" ht="15.75" thickBot="1" x14ac:dyDescent="0.3">
      <c r="A3" s="465"/>
      <c r="B3" s="465"/>
      <c r="C3" s="465"/>
      <c r="D3" s="465"/>
      <c r="E3" s="465"/>
      <c r="F3" s="465"/>
      <c r="G3" s="465"/>
      <c r="H3" s="465"/>
    </row>
    <row r="4" spans="1:8" ht="48" thickBot="1" x14ac:dyDescent="0.3">
      <c r="A4" s="177" t="s">
        <v>0</v>
      </c>
      <c r="B4" s="178" t="s">
        <v>47</v>
      </c>
      <c r="C4" s="178" t="s">
        <v>46</v>
      </c>
      <c r="D4" s="178" t="s">
        <v>53</v>
      </c>
      <c r="E4" s="178" t="s">
        <v>12</v>
      </c>
      <c r="F4" s="179" t="s">
        <v>13</v>
      </c>
      <c r="G4" s="180" t="s">
        <v>14</v>
      </c>
      <c r="H4" s="181" t="s">
        <v>15</v>
      </c>
    </row>
    <row r="5" spans="1:8" ht="15.75" x14ac:dyDescent="0.25">
      <c r="A5" s="457"/>
      <c r="B5" s="458"/>
      <c r="C5" s="458"/>
      <c r="D5" s="458"/>
      <c r="E5" s="458"/>
      <c r="F5" s="458"/>
      <c r="G5" s="458"/>
      <c r="H5" s="459"/>
    </row>
    <row r="6" spans="1:8" ht="15.75" x14ac:dyDescent="0.25">
      <c r="A6" s="89" t="s">
        <v>63</v>
      </c>
      <c r="B6" s="183"/>
      <c r="C6" s="183"/>
      <c r="D6" s="183"/>
      <c r="E6" s="183"/>
      <c r="F6" s="183"/>
      <c r="G6" s="183"/>
      <c r="H6" s="183"/>
    </row>
    <row r="7" spans="1:8" ht="16.5" thickBot="1" x14ac:dyDescent="0.3">
      <c r="A7" s="37" t="s">
        <v>19</v>
      </c>
      <c r="B7" s="185">
        <v>1350.92</v>
      </c>
      <c r="C7" s="185">
        <v>10.57</v>
      </c>
      <c r="D7" s="185">
        <v>487.9</v>
      </c>
      <c r="E7" s="244">
        <f>B7+C7+D7</f>
        <v>1849.3899999999999</v>
      </c>
      <c r="F7" s="245">
        <f>(E7-E8)/E8</f>
        <v>-0.17636501291529358</v>
      </c>
      <c r="G7" s="246">
        <f>E7/$E$66</f>
        <v>6.0851230867080434E-2</v>
      </c>
      <c r="H7" s="187">
        <f>E7-E8</f>
        <v>-396.01000000000022</v>
      </c>
    </row>
    <row r="8" spans="1:8" ht="15.75" thickBot="1" x14ac:dyDescent="0.3">
      <c r="A8" s="101" t="s">
        <v>16</v>
      </c>
      <c r="B8" s="214">
        <v>1844.05</v>
      </c>
      <c r="C8" s="214">
        <v>13.74</v>
      </c>
      <c r="D8" s="214">
        <v>387.61</v>
      </c>
      <c r="E8" s="247">
        <f t="shared" ref="E8:E53" si="0">B8+C8+D8</f>
        <v>2245.4</v>
      </c>
      <c r="F8" s="248"/>
      <c r="G8" s="250"/>
      <c r="H8" s="215"/>
    </row>
    <row r="9" spans="1:8" ht="16.5" thickBot="1" x14ac:dyDescent="0.3">
      <c r="A9" s="37" t="s">
        <v>23</v>
      </c>
      <c r="B9" s="188">
        <v>467.07</v>
      </c>
      <c r="C9" s="188">
        <v>2.74</v>
      </c>
      <c r="D9" s="188">
        <v>10.97</v>
      </c>
      <c r="E9" s="252">
        <f t="shared" si="0"/>
        <v>480.78000000000003</v>
      </c>
      <c r="F9" s="251">
        <f t="shared" ref="F9:F39" si="1">(E9-E10)/E10</f>
        <v>0.41301983835415146</v>
      </c>
      <c r="G9" s="251">
        <f>E9/$E$66</f>
        <v>1.5819299756284471E-2</v>
      </c>
      <c r="H9" s="217">
        <f>E9-E10</f>
        <v>140.53000000000003</v>
      </c>
    </row>
    <row r="10" spans="1:8" ht="15.75" thickBot="1" x14ac:dyDescent="0.3">
      <c r="A10" s="101" t="s">
        <v>16</v>
      </c>
      <c r="B10" s="214">
        <v>327.77</v>
      </c>
      <c r="C10" s="214">
        <v>3.04</v>
      </c>
      <c r="D10" s="214">
        <v>9.44</v>
      </c>
      <c r="E10" s="253">
        <f t="shared" si="0"/>
        <v>340.25</v>
      </c>
      <c r="F10" s="248"/>
      <c r="G10" s="248"/>
      <c r="H10" s="215"/>
    </row>
    <row r="11" spans="1:8" ht="16.5" thickBot="1" x14ac:dyDescent="0.3">
      <c r="A11" s="37" t="s">
        <v>20</v>
      </c>
      <c r="B11" s="188">
        <v>424.95</v>
      </c>
      <c r="C11" s="188">
        <v>0</v>
      </c>
      <c r="D11" s="188">
        <v>36.380000000000003</v>
      </c>
      <c r="E11" s="254">
        <f t="shared" si="0"/>
        <v>461.33</v>
      </c>
      <c r="F11" s="255">
        <f>(E11-E12)/E12</f>
        <v>-0.17146192528735646</v>
      </c>
      <c r="G11" s="251">
        <f>E11/$E$66</f>
        <v>1.517932850070035E-2</v>
      </c>
      <c r="H11" s="257">
        <f>E11-E12</f>
        <v>-95.470000000000084</v>
      </c>
    </row>
    <row r="12" spans="1:8" ht="16.5" customHeight="1" thickBot="1" x14ac:dyDescent="0.3">
      <c r="A12" s="101" t="s">
        <v>16</v>
      </c>
      <c r="B12" s="214">
        <v>536.47</v>
      </c>
      <c r="C12" s="214">
        <v>0</v>
      </c>
      <c r="D12" s="214">
        <v>20.329999999999998</v>
      </c>
      <c r="E12" s="247">
        <f t="shared" si="0"/>
        <v>556.80000000000007</v>
      </c>
      <c r="F12" s="256"/>
      <c r="G12" s="256"/>
      <c r="H12" s="279"/>
    </row>
    <row r="13" spans="1:8" ht="15.75" thickBot="1" x14ac:dyDescent="0.3">
      <c r="A13" s="100" t="s">
        <v>70</v>
      </c>
      <c r="B13" s="188">
        <v>0</v>
      </c>
      <c r="C13" s="188">
        <v>0</v>
      </c>
      <c r="D13" s="188">
        <v>0.28999999999999998</v>
      </c>
      <c r="E13" s="188">
        <f t="shared" si="0"/>
        <v>0.28999999999999998</v>
      </c>
      <c r="F13" s="269" t="e">
        <f>(E13-E14)/E14</f>
        <v>#DIV/0!</v>
      </c>
      <c r="G13" s="269">
        <f>E13/E66</f>
        <v>9.541987872462449E-6</v>
      </c>
      <c r="H13" s="270">
        <f>E13-E14</f>
        <v>0.28999999999999998</v>
      </c>
    </row>
    <row r="14" spans="1:8" x14ac:dyDescent="0.25">
      <c r="A14" s="433" t="s">
        <v>16</v>
      </c>
      <c r="B14" s="408">
        <v>0</v>
      </c>
      <c r="C14" s="408">
        <v>0</v>
      </c>
      <c r="D14" s="408">
        <v>0</v>
      </c>
      <c r="E14" s="408">
        <f t="shared" si="0"/>
        <v>0</v>
      </c>
      <c r="F14" s="250"/>
      <c r="G14" s="250"/>
      <c r="H14" s="450"/>
    </row>
    <row r="15" spans="1:8" ht="15.75" thickBot="1" x14ac:dyDescent="0.3">
      <c r="A15" s="202" t="s">
        <v>76</v>
      </c>
      <c r="B15" s="451">
        <v>0</v>
      </c>
      <c r="C15" s="451">
        <v>0</v>
      </c>
      <c r="D15" s="451">
        <v>0.06</v>
      </c>
      <c r="E15" s="451">
        <f>B15+C15+D15</f>
        <v>0.06</v>
      </c>
      <c r="F15" s="246" t="e">
        <f>(E15-E16)/E16</f>
        <v>#DIV/0!</v>
      </c>
      <c r="G15" s="246">
        <f>E15/E66</f>
        <v>1.974204387406024E-6</v>
      </c>
      <c r="H15" s="452">
        <f>E15-E16</f>
        <v>0.06</v>
      </c>
    </row>
    <row r="16" spans="1:8" ht="15.75" thickBot="1" x14ac:dyDescent="0.3">
      <c r="A16" s="347" t="s">
        <v>16</v>
      </c>
      <c r="B16" s="247">
        <v>0</v>
      </c>
      <c r="C16" s="453">
        <v>0</v>
      </c>
      <c r="D16" s="453">
        <v>0</v>
      </c>
      <c r="E16" s="453">
        <f>B16+C16+D16</f>
        <v>0</v>
      </c>
      <c r="F16" s="256"/>
      <c r="G16" s="256"/>
      <c r="H16" s="279"/>
    </row>
    <row r="17" spans="1:8" ht="16.5" thickBot="1" x14ac:dyDescent="0.3">
      <c r="A17" s="348" t="s">
        <v>21</v>
      </c>
      <c r="B17" s="188">
        <v>359</v>
      </c>
      <c r="C17" s="188">
        <v>0</v>
      </c>
      <c r="D17" s="188">
        <v>125.03</v>
      </c>
      <c r="E17" s="434">
        <f t="shared" si="0"/>
        <v>484.03</v>
      </c>
      <c r="F17" s="260">
        <f t="shared" si="1"/>
        <v>2.6755258561773863</v>
      </c>
      <c r="G17" s="260">
        <f>E17/$E$66</f>
        <v>1.5926235827268962E-2</v>
      </c>
      <c r="H17" s="258">
        <f>E17-E18</f>
        <v>352.34</v>
      </c>
    </row>
    <row r="18" spans="1:8" ht="15.75" thickBot="1" x14ac:dyDescent="0.3">
      <c r="A18" s="101" t="s">
        <v>16</v>
      </c>
      <c r="B18" s="408">
        <v>-1.37</v>
      </c>
      <c r="C18" s="408">
        <v>0</v>
      </c>
      <c r="D18" s="408">
        <v>133.06</v>
      </c>
      <c r="E18" s="261">
        <f t="shared" si="0"/>
        <v>131.69</v>
      </c>
      <c r="F18" s="262"/>
      <c r="G18" s="262"/>
      <c r="H18" s="263"/>
    </row>
    <row r="19" spans="1:8" ht="16.5" thickBot="1" x14ac:dyDescent="0.3">
      <c r="A19" s="37" t="s">
        <v>71</v>
      </c>
      <c r="B19" s="417">
        <v>0</v>
      </c>
      <c r="C19" s="417">
        <v>0</v>
      </c>
      <c r="D19" s="417">
        <v>4.24</v>
      </c>
      <c r="E19" s="418">
        <f t="shared" si="0"/>
        <v>4.24</v>
      </c>
      <c r="F19" s="419" t="e">
        <f t="shared" ref="F19" si="2">(E19-E20)/E20</f>
        <v>#DIV/0!</v>
      </c>
      <c r="G19" s="419">
        <f>E19/$E$66</f>
        <v>1.3951044337669237E-4</v>
      </c>
      <c r="H19" s="420">
        <f>E19-E20</f>
        <v>4.24</v>
      </c>
    </row>
    <row r="20" spans="1:8" ht="15.75" thickBot="1" x14ac:dyDescent="0.3">
      <c r="A20" s="101" t="s">
        <v>16</v>
      </c>
      <c r="B20" s="409">
        <v>0</v>
      </c>
      <c r="C20" s="214">
        <v>0</v>
      </c>
      <c r="D20" s="214">
        <v>0</v>
      </c>
      <c r="E20" s="406">
        <f t="shared" si="0"/>
        <v>0</v>
      </c>
      <c r="F20" s="272"/>
      <c r="G20" s="272"/>
      <c r="H20" s="407"/>
    </row>
    <row r="21" spans="1:8" ht="16.5" thickBot="1" x14ac:dyDescent="0.3">
      <c r="A21" s="37" t="s">
        <v>56</v>
      </c>
      <c r="B21" s="252">
        <v>1946.21</v>
      </c>
      <c r="C21" s="252">
        <v>30.48</v>
      </c>
      <c r="D21" s="188">
        <v>127.45</v>
      </c>
      <c r="E21" s="252">
        <f t="shared" si="0"/>
        <v>2104.14</v>
      </c>
      <c r="F21" s="251">
        <f t="shared" si="1"/>
        <v>-2.5955809851820243E-2</v>
      </c>
      <c r="G21" s="251">
        <f>E21/$E$66</f>
        <v>6.9233373661941849E-2</v>
      </c>
      <c r="H21" s="264">
        <f>E21-E22</f>
        <v>-56.070000000000618</v>
      </c>
    </row>
    <row r="22" spans="1:8" ht="15.75" thickBot="1" x14ac:dyDescent="0.3">
      <c r="A22" s="101" t="s">
        <v>16</v>
      </c>
      <c r="B22" s="214">
        <v>2038.4</v>
      </c>
      <c r="C22" s="214">
        <v>18.78</v>
      </c>
      <c r="D22" s="218">
        <v>103.03</v>
      </c>
      <c r="E22" s="247">
        <f t="shared" si="0"/>
        <v>2160.2100000000005</v>
      </c>
      <c r="F22" s="256"/>
      <c r="G22" s="256"/>
      <c r="H22" s="259"/>
    </row>
    <row r="23" spans="1:8" ht="16.5" thickBot="1" x14ac:dyDescent="0.3">
      <c r="A23" s="37" t="s">
        <v>57</v>
      </c>
      <c r="B23" s="188">
        <v>2536.92</v>
      </c>
      <c r="C23" s="188">
        <v>40.409999999999997</v>
      </c>
      <c r="D23" s="188">
        <v>327.97</v>
      </c>
      <c r="E23" s="252">
        <f t="shared" si="0"/>
        <v>2905.3</v>
      </c>
      <c r="F23" s="251">
        <f t="shared" si="1"/>
        <v>0.11731134578849806</v>
      </c>
      <c r="G23" s="251">
        <f>E23/$E$66</f>
        <v>9.559426677884536E-2</v>
      </c>
      <c r="H23" s="264">
        <f>E23-E24</f>
        <v>305.03999999999996</v>
      </c>
    </row>
    <row r="24" spans="1:8" ht="15.75" thickBot="1" x14ac:dyDescent="0.3">
      <c r="A24" s="101" t="s">
        <v>16</v>
      </c>
      <c r="B24" s="214">
        <v>2301.0300000000002</v>
      </c>
      <c r="C24" s="214">
        <v>43.08</v>
      </c>
      <c r="D24" s="214">
        <v>256.14999999999998</v>
      </c>
      <c r="E24" s="247">
        <f t="shared" si="0"/>
        <v>2600.2600000000002</v>
      </c>
      <c r="F24" s="256"/>
      <c r="G24" s="256"/>
      <c r="H24" s="259"/>
    </row>
    <row r="25" spans="1:8" ht="16.5" thickBot="1" x14ac:dyDescent="0.3">
      <c r="A25" s="37" t="s">
        <v>58</v>
      </c>
      <c r="B25" s="188">
        <v>1563.76</v>
      </c>
      <c r="C25" s="188">
        <v>84.24</v>
      </c>
      <c r="D25" s="188">
        <v>128.22999999999999</v>
      </c>
      <c r="E25" s="252">
        <f t="shared" si="0"/>
        <v>1776.23</v>
      </c>
      <c r="F25" s="251">
        <f t="shared" si="1"/>
        <v>1.3285352840156788</v>
      </c>
      <c r="G25" s="251">
        <f>E25/$E$66</f>
        <v>5.8444017650703367E-2</v>
      </c>
      <c r="H25" s="264">
        <f>E25-E26</f>
        <v>1013.42</v>
      </c>
    </row>
    <row r="26" spans="1:8" ht="15.75" thickBot="1" x14ac:dyDescent="0.3">
      <c r="A26" s="101" t="s">
        <v>16</v>
      </c>
      <c r="B26" s="214">
        <v>572.6</v>
      </c>
      <c r="C26" s="214">
        <v>68.099999999999994</v>
      </c>
      <c r="D26" s="214">
        <v>122.11</v>
      </c>
      <c r="E26" s="247">
        <f t="shared" si="0"/>
        <v>762.81000000000006</v>
      </c>
      <c r="F26" s="256"/>
      <c r="G26" s="256"/>
      <c r="H26" s="259"/>
    </row>
    <row r="27" spans="1:8" ht="16.5" thickBot="1" x14ac:dyDescent="0.3">
      <c r="A27" s="37" t="s">
        <v>55</v>
      </c>
      <c r="B27" s="188">
        <v>0</v>
      </c>
      <c r="C27" s="188">
        <v>0</v>
      </c>
      <c r="D27" s="188">
        <v>10.67</v>
      </c>
      <c r="E27" s="252">
        <f t="shared" si="0"/>
        <v>10.67</v>
      </c>
      <c r="F27" s="251">
        <f t="shared" si="1"/>
        <v>1.1086956521739131</v>
      </c>
      <c r="G27" s="251">
        <f>E27/$E$66</f>
        <v>3.5107934689370459E-4</v>
      </c>
      <c r="H27" s="264">
        <f>E27-E28</f>
        <v>5.61</v>
      </c>
    </row>
    <row r="28" spans="1:8" ht="15.75" thickBot="1" x14ac:dyDescent="0.3">
      <c r="A28" s="101" t="s">
        <v>16</v>
      </c>
      <c r="B28" s="214">
        <v>0</v>
      </c>
      <c r="C28" s="214">
        <v>0</v>
      </c>
      <c r="D28" s="214">
        <v>5.0599999999999996</v>
      </c>
      <c r="E28" s="247">
        <f t="shared" si="0"/>
        <v>5.0599999999999996</v>
      </c>
      <c r="F28" s="256"/>
      <c r="G28" s="256"/>
      <c r="H28" s="259"/>
    </row>
    <row r="29" spans="1:8" ht="16.5" thickBot="1" x14ac:dyDescent="0.3">
      <c r="A29" s="37" t="s">
        <v>77</v>
      </c>
      <c r="B29" s="188">
        <v>0</v>
      </c>
      <c r="C29" s="188">
        <v>0</v>
      </c>
      <c r="D29" s="265">
        <v>40.06</v>
      </c>
      <c r="E29" s="266">
        <f t="shared" si="0"/>
        <v>40.06</v>
      </c>
      <c r="F29" s="251">
        <f t="shared" si="1"/>
        <v>0.41056338028169032</v>
      </c>
      <c r="G29" s="251">
        <f>E29/$E$66</f>
        <v>1.3181104626580886E-3</v>
      </c>
      <c r="H29" s="267">
        <f>E29-E30</f>
        <v>11.660000000000004</v>
      </c>
    </row>
    <row r="30" spans="1:8" ht="15.75" thickBot="1" x14ac:dyDescent="0.3">
      <c r="A30" s="101" t="s">
        <v>16</v>
      </c>
      <c r="B30" s="214">
        <v>0</v>
      </c>
      <c r="C30" s="214">
        <v>0</v>
      </c>
      <c r="D30" s="214">
        <v>28.4</v>
      </c>
      <c r="E30" s="253">
        <f t="shared" si="0"/>
        <v>28.4</v>
      </c>
      <c r="F30" s="248"/>
      <c r="G30" s="256"/>
      <c r="H30" s="268"/>
    </row>
    <row r="31" spans="1:8" ht="16.5" thickBot="1" x14ac:dyDescent="0.3">
      <c r="A31" s="37" t="s">
        <v>25</v>
      </c>
      <c r="B31" s="188">
        <v>0</v>
      </c>
      <c r="C31" s="188">
        <v>0</v>
      </c>
      <c r="D31" s="188">
        <v>5.46</v>
      </c>
      <c r="E31" s="252">
        <f t="shared" si="0"/>
        <v>5.46</v>
      </c>
      <c r="F31" s="251">
        <f t="shared" si="1"/>
        <v>1.8888888888888891</v>
      </c>
      <c r="G31" s="251">
        <f>E31/$E$66</f>
        <v>1.7965259925394817E-4</v>
      </c>
      <c r="H31" s="264">
        <f>E31-E32</f>
        <v>3.5700000000000003</v>
      </c>
    </row>
    <row r="32" spans="1:8" ht="15.75" thickBot="1" x14ac:dyDescent="0.3">
      <c r="A32" s="101" t="s">
        <v>16</v>
      </c>
      <c r="B32" s="214">
        <v>0</v>
      </c>
      <c r="C32" s="214">
        <v>0</v>
      </c>
      <c r="D32" s="214">
        <v>1.89</v>
      </c>
      <c r="E32" s="253">
        <f t="shared" si="0"/>
        <v>1.89</v>
      </c>
      <c r="F32" s="256"/>
      <c r="G32" s="248"/>
      <c r="H32" s="259"/>
    </row>
    <row r="33" spans="1:8" ht="16.5" thickBot="1" x14ac:dyDescent="0.3">
      <c r="A33" s="37" t="s">
        <v>59</v>
      </c>
      <c r="B33" s="381">
        <v>355.52</v>
      </c>
      <c r="C33" s="410">
        <v>-4.58</v>
      </c>
      <c r="D33" s="381">
        <v>449.59</v>
      </c>
      <c r="E33" s="252">
        <f t="shared" si="0"/>
        <v>800.53</v>
      </c>
      <c r="F33" s="269">
        <f t="shared" si="1"/>
        <v>-0.62270117922082813</v>
      </c>
      <c r="G33" s="255">
        <f>E33/$E$66</f>
        <v>2.6340163970835738E-2</v>
      </c>
      <c r="H33" s="270">
        <f>E33-E34</f>
        <v>-1321.2099999999998</v>
      </c>
    </row>
    <row r="34" spans="1:8" ht="15.75" thickBot="1" x14ac:dyDescent="0.3">
      <c r="A34" s="101" t="s">
        <v>16</v>
      </c>
      <c r="B34" s="411">
        <v>836</v>
      </c>
      <c r="C34" s="124">
        <v>0</v>
      </c>
      <c r="D34" s="398">
        <v>1285.74</v>
      </c>
      <c r="E34" s="336">
        <f t="shared" si="0"/>
        <v>2121.7399999999998</v>
      </c>
      <c r="F34" s="256"/>
      <c r="G34" s="250"/>
      <c r="H34" s="259"/>
    </row>
    <row r="35" spans="1:8" ht="16.5" thickBot="1" x14ac:dyDescent="0.3">
      <c r="A35" s="37" t="s">
        <v>28</v>
      </c>
      <c r="B35" s="337">
        <v>1029.8499999999999</v>
      </c>
      <c r="C35" s="252">
        <v>37.51</v>
      </c>
      <c r="D35" s="252">
        <v>859.37</v>
      </c>
      <c r="E35" s="188">
        <f t="shared" si="0"/>
        <v>1926.73</v>
      </c>
      <c r="F35" s="255">
        <f t="shared" si="1"/>
        <v>-0.14686438689166265</v>
      </c>
      <c r="G35" s="251">
        <f>E35/$E$66</f>
        <v>6.339598032244681E-2</v>
      </c>
      <c r="H35" s="270">
        <f>E35-E36</f>
        <v>-331.67999999999984</v>
      </c>
    </row>
    <row r="36" spans="1:8" ht="15.75" thickBot="1" x14ac:dyDescent="0.3">
      <c r="A36" s="101" t="s">
        <v>16</v>
      </c>
      <c r="B36" s="214">
        <v>1569.81</v>
      </c>
      <c r="C36" s="214">
        <v>31.08</v>
      </c>
      <c r="D36" s="214">
        <v>657.52</v>
      </c>
      <c r="E36" s="271">
        <f t="shared" si="0"/>
        <v>2258.41</v>
      </c>
      <c r="F36" s="256"/>
      <c r="G36" s="272"/>
      <c r="H36" s="273"/>
    </row>
    <row r="37" spans="1:8" ht="16.5" thickBot="1" x14ac:dyDescent="0.3">
      <c r="A37" s="37" t="s">
        <v>30</v>
      </c>
      <c r="B37" s="188">
        <v>1530.36</v>
      </c>
      <c r="C37" s="188">
        <v>0</v>
      </c>
      <c r="D37" s="188">
        <v>426.07</v>
      </c>
      <c r="E37" s="254">
        <f t="shared" si="0"/>
        <v>1956.4299999999998</v>
      </c>
      <c r="F37" s="269">
        <f t="shared" si="1"/>
        <v>0.61505568075814987</v>
      </c>
      <c r="G37" s="269">
        <f>E37/$E$66</f>
        <v>6.4373211494212781E-2</v>
      </c>
      <c r="H37" s="284">
        <f>E37-E38</f>
        <v>745.06</v>
      </c>
    </row>
    <row r="38" spans="1:8" ht="15.75" thickBot="1" x14ac:dyDescent="0.3">
      <c r="A38" s="101" t="s">
        <v>16</v>
      </c>
      <c r="B38" s="214">
        <v>721.34</v>
      </c>
      <c r="C38" s="214">
        <v>0</v>
      </c>
      <c r="D38" s="214">
        <v>490.03</v>
      </c>
      <c r="E38" s="247">
        <f t="shared" si="0"/>
        <v>1211.3699999999999</v>
      </c>
      <c r="F38" s="256"/>
      <c r="G38" s="256"/>
      <c r="H38" s="279"/>
    </row>
    <row r="39" spans="1:8" ht="16.5" thickBot="1" x14ac:dyDescent="0.3">
      <c r="A39" s="37" t="s">
        <v>60</v>
      </c>
      <c r="B39" s="188">
        <v>0</v>
      </c>
      <c r="C39" s="188">
        <v>1.89</v>
      </c>
      <c r="D39" s="188">
        <v>1.01</v>
      </c>
      <c r="E39" s="252">
        <f t="shared" si="0"/>
        <v>2.9</v>
      </c>
      <c r="F39" s="269">
        <f t="shared" si="1"/>
        <v>1.9292929292929293</v>
      </c>
      <c r="G39" s="269">
        <f>E39/$E$66</f>
        <v>9.541987872462448E-5</v>
      </c>
      <c r="H39" s="270">
        <f>E39-E40</f>
        <v>1.91</v>
      </c>
    </row>
    <row r="40" spans="1:8" ht="15.75" thickBot="1" x14ac:dyDescent="0.3">
      <c r="A40" s="101" t="s">
        <v>16</v>
      </c>
      <c r="B40" s="216">
        <v>0</v>
      </c>
      <c r="C40" s="216">
        <v>0.65</v>
      </c>
      <c r="D40" s="216">
        <v>0.34</v>
      </c>
      <c r="E40" s="283">
        <f t="shared" si="0"/>
        <v>0.99</v>
      </c>
      <c r="F40" s="155"/>
      <c r="G40" s="155"/>
      <c r="H40" s="225"/>
    </row>
    <row r="41" spans="1:8" s="211" customFormat="1" ht="16.5" thickBot="1" x14ac:dyDescent="0.3">
      <c r="A41" s="37" t="s">
        <v>18</v>
      </c>
      <c r="B41" s="149">
        <v>1326.44</v>
      </c>
      <c r="C41" s="428">
        <v>0</v>
      </c>
      <c r="D41" s="429">
        <v>39.770000000000003</v>
      </c>
      <c r="E41" s="149">
        <f t="shared" si="0"/>
        <v>1366.21</v>
      </c>
      <c r="F41" s="280">
        <f t="shared" ref="F41" si="3">(E41-E42)/E42</f>
        <v>0.2075713515472391</v>
      </c>
      <c r="G41" s="280">
        <f>E41/$E$66</f>
        <v>4.4952962935299733E-2</v>
      </c>
      <c r="H41" s="281">
        <f>E41-E42</f>
        <v>234.83999999999992</v>
      </c>
    </row>
    <row r="42" spans="1:8" ht="15.75" thickBot="1" x14ac:dyDescent="0.3">
      <c r="A42" s="101" t="s">
        <v>16</v>
      </c>
      <c r="B42" s="214">
        <v>1096.8900000000001</v>
      </c>
      <c r="C42" s="214">
        <v>0</v>
      </c>
      <c r="D42" s="214">
        <v>34.479999999999997</v>
      </c>
      <c r="E42" s="152">
        <f t="shared" si="0"/>
        <v>1131.3700000000001</v>
      </c>
      <c r="F42" s="256"/>
      <c r="G42" s="256"/>
      <c r="H42" s="279"/>
    </row>
    <row r="43" spans="1:8" s="211" customFormat="1" ht="15.75" thickBot="1" x14ac:dyDescent="0.3">
      <c r="A43" s="202" t="s">
        <v>61</v>
      </c>
      <c r="B43" s="213">
        <v>376.77</v>
      </c>
      <c r="C43" s="213">
        <v>0</v>
      </c>
      <c r="D43" s="421">
        <v>14.54</v>
      </c>
      <c r="E43" s="149">
        <f t="shared" si="0"/>
        <v>391.31</v>
      </c>
      <c r="F43" s="280">
        <f t="shared" ref="F43" si="4">(E43-E44)/E44</f>
        <v>38.60627530364372</v>
      </c>
      <c r="G43" s="280">
        <f>E43/$E$66</f>
        <v>1.287543198059752E-2</v>
      </c>
      <c r="H43" s="281">
        <f>E43-E44</f>
        <v>381.43</v>
      </c>
    </row>
    <row r="44" spans="1:8" ht="15.75" thickBot="1" x14ac:dyDescent="0.3">
      <c r="A44" s="101" t="s">
        <v>16</v>
      </c>
      <c r="B44" s="146">
        <v>1.89</v>
      </c>
      <c r="C44" s="146">
        <v>0</v>
      </c>
      <c r="D44" s="146">
        <v>7.99</v>
      </c>
      <c r="E44" s="152">
        <f t="shared" si="0"/>
        <v>9.8800000000000008</v>
      </c>
      <c r="F44" s="274"/>
      <c r="G44" s="274"/>
      <c r="H44" s="282"/>
    </row>
    <row r="45" spans="1:8" s="211" customFormat="1" ht="15.75" thickBot="1" x14ac:dyDescent="0.3">
      <c r="A45" s="202" t="s">
        <v>24</v>
      </c>
      <c r="B45" s="428">
        <v>1208.81</v>
      </c>
      <c r="C45" s="429">
        <v>15.69</v>
      </c>
      <c r="D45" s="429">
        <v>98.01</v>
      </c>
      <c r="E45" s="149">
        <f t="shared" si="0"/>
        <v>1322.51</v>
      </c>
      <c r="F45" s="280">
        <f t="shared" ref="F45" si="5">(E45-E46)/E46</f>
        <v>0.93973305954825437</v>
      </c>
      <c r="G45" s="280">
        <f>E45/$E$66</f>
        <v>4.3515084073139011E-2</v>
      </c>
      <c r="H45" s="281">
        <f>E45-E46</f>
        <v>640.70999999999992</v>
      </c>
    </row>
    <row r="46" spans="1:8" ht="15.75" thickBot="1" x14ac:dyDescent="0.3">
      <c r="A46" s="101" t="s">
        <v>16</v>
      </c>
      <c r="B46" s="146">
        <v>615.26</v>
      </c>
      <c r="C46" s="146">
        <v>10.94</v>
      </c>
      <c r="D46" s="146">
        <v>55.6</v>
      </c>
      <c r="E46" s="152">
        <f t="shared" si="0"/>
        <v>681.80000000000007</v>
      </c>
      <c r="F46" s="274"/>
      <c r="G46" s="274"/>
      <c r="H46" s="282"/>
    </row>
    <row r="47" spans="1:8" s="211" customFormat="1" ht="15.75" thickBot="1" x14ac:dyDescent="0.3">
      <c r="A47" s="202" t="s">
        <v>62</v>
      </c>
      <c r="B47" s="428">
        <v>0</v>
      </c>
      <c r="C47" s="429">
        <v>0</v>
      </c>
      <c r="D47" s="421">
        <v>11.97</v>
      </c>
      <c r="E47" s="430">
        <f t="shared" si="0"/>
        <v>11.97</v>
      </c>
      <c r="F47" s="280">
        <f t="shared" ref="F47" si="6">(E47-E48)/E48</f>
        <v>0.15429122468659609</v>
      </c>
      <c r="G47" s="280">
        <f>E47/$E$66</f>
        <v>3.9385377528750178E-4</v>
      </c>
      <c r="H47" s="281">
        <f>E47-E48</f>
        <v>1.6000000000000014</v>
      </c>
    </row>
    <row r="48" spans="1:8" ht="15.75" thickBot="1" x14ac:dyDescent="0.3">
      <c r="A48" s="101" t="s">
        <v>16</v>
      </c>
      <c r="B48" s="146">
        <v>0</v>
      </c>
      <c r="C48" s="146">
        <v>0</v>
      </c>
      <c r="D48" s="146">
        <v>10.37</v>
      </c>
      <c r="E48" s="152">
        <f t="shared" si="0"/>
        <v>10.37</v>
      </c>
      <c r="F48" s="274"/>
      <c r="G48" s="274"/>
      <c r="H48" s="282"/>
    </row>
    <row r="49" spans="1:8" s="211" customFormat="1" ht="15.75" thickBot="1" x14ac:dyDescent="0.3">
      <c r="A49" s="202" t="s">
        <v>17</v>
      </c>
      <c r="B49" s="431">
        <v>1079.1199999999999</v>
      </c>
      <c r="C49" s="432">
        <v>39.99</v>
      </c>
      <c r="D49" s="339">
        <v>80.97</v>
      </c>
      <c r="E49" s="147">
        <f t="shared" si="0"/>
        <v>1200.08</v>
      </c>
      <c r="F49" s="280">
        <f t="shared" ref="F49" si="7">(E49-E50)/E50</f>
        <v>1.646204052832352</v>
      </c>
      <c r="G49" s="280">
        <f>E49/$E$66</f>
        <v>3.9486720020637016E-2</v>
      </c>
      <c r="H49" s="281">
        <f>E49-E50</f>
        <v>746.56999999999994</v>
      </c>
    </row>
    <row r="50" spans="1:8" ht="15.75" thickBot="1" x14ac:dyDescent="0.3">
      <c r="A50" s="101" t="s">
        <v>16</v>
      </c>
      <c r="B50" s="60">
        <v>366.11</v>
      </c>
      <c r="C50" s="60">
        <v>30.32</v>
      </c>
      <c r="D50" s="60">
        <v>57.08</v>
      </c>
      <c r="E50" s="152">
        <f t="shared" si="0"/>
        <v>453.51</v>
      </c>
      <c r="F50" s="274"/>
      <c r="G50" s="274"/>
      <c r="H50" s="282"/>
    </row>
    <row r="51" spans="1:8" s="211" customFormat="1" ht="15.75" thickBot="1" x14ac:dyDescent="0.3">
      <c r="A51" s="202" t="s">
        <v>29</v>
      </c>
      <c r="B51" s="428">
        <v>977</v>
      </c>
      <c r="C51" s="421">
        <v>0</v>
      </c>
      <c r="D51" s="213">
        <v>560.12</v>
      </c>
      <c r="E51" s="147">
        <f t="shared" si="0"/>
        <v>1537.12</v>
      </c>
      <c r="F51" s="280">
        <f t="shared" ref="F51" si="8">(E51-E52)/E52</f>
        <v>-8.4524490184867587E-2</v>
      </c>
      <c r="G51" s="280">
        <f>E51/$E$66</f>
        <v>5.057648413282579E-2</v>
      </c>
      <c r="H51" s="281">
        <f>E51-E52</f>
        <v>-141.92000000000007</v>
      </c>
    </row>
    <row r="52" spans="1:8" s="219" customFormat="1" ht="16.5" customHeight="1" thickBot="1" x14ac:dyDescent="0.3">
      <c r="A52" s="101" t="s">
        <v>16</v>
      </c>
      <c r="B52" s="214">
        <v>1078.8499999999999</v>
      </c>
      <c r="C52" s="214">
        <v>0</v>
      </c>
      <c r="D52" s="214">
        <v>600.19000000000005</v>
      </c>
      <c r="E52" s="152">
        <f t="shared" si="0"/>
        <v>1679.04</v>
      </c>
      <c r="F52" s="256"/>
      <c r="G52" s="256"/>
      <c r="H52" s="279"/>
    </row>
    <row r="53" spans="1:8" s="211" customFormat="1" ht="15.75" thickBot="1" x14ac:dyDescent="0.3">
      <c r="A53" s="202" t="s">
        <v>22</v>
      </c>
      <c r="B53" s="213">
        <v>1690.84</v>
      </c>
      <c r="C53" s="213">
        <v>0</v>
      </c>
      <c r="D53" s="213">
        <v>58.62</v>
      </c>
      <c r="E53" s="276">
        <f t="shared" si="0"/>
        <v>1749.4599999999998</v>
      </c>
      <c r="F53" s="277">
        <f t="shared" ref="F53" si="9">(E53-E54)/E54</f>
        <v>0.93968489794108156</v>
      </c>
      <c r="G53" s="277">
        <f>E53/$E$66</f>
        <v>5.7563193459855701E-2</v>
      </c>
      <c r="H53" s="278">
        <f>E53-E54</f>
        <v>847.52999999999975</v>
      </c>
    </row>
    <row r="54" spans="1:8" customFormat="1" ht="15.75" thickBot="1" x14ac:dyDescent="0.3">
      <c r="A54" s="101" t="s">
        <v>16</v>
      </c>
      <c r="B54" s="146">
        <v>825.98</v>
      </c>
      <c r="C54" s="146">
        <v>0</v>
      </c>
      <c r="D54" s="146">
        <v>75.95</v>
      </c>
      <c r="E54" s="152">
        <f>B54+C54+D54</f>
        <v>901.93000000000006</v>
      </c>
      <c r="F54" s="274"/>
      <c r="G54" s="274"/>
      <c r="H54" s="275"/>
    </row>
    <row r="55" spans="1:8" ht="15.75" x14ac:dyDescent="0.25">
      <c r="A55" s="102" t="s">
        <v>65</v>
      </c>
      <c r="B55" s="191">
        <f t="shared" ref="B55:E56" si="10">SUM(B7+B9+B11+B13+B15+B17+B19+B21+B23+B25+B27+B29+B31+B33+B35+B37+B39+B41+B43+B45+B47+B49+B51+B53)</f>
        <v>18223.54</v>
      </c>
      <c r="C55" s="191">
        <f t="shared" si="10"/>
        <v>258.93999999999994</v>
      </c>
      <c r="D55" s="191">
        <f t="shared" si="10"/>
        <v>3904.75</v>
      </c>
      <c r="E55" s="191">
        <f t="shared" si="10"/>
        <v>22387.23</v>
      </c>
      <c r="F55" s="260">
        <f>(E55-E56)/E56</f>
        <v>0.16037014115868942</v>
      </c>
      <c r="G55" s="260">
        <f>E55/$E$66</f>
        <v>0.73661612813112931</v>
      </c>
      <c r="H55" s="258">
        <f>E55-E56</f>
        <v>3094.0500000000029</v>
      </c>
    </row>
    <row r="56" spans="1:8" x14ac:dyDescent="0.25">
      <c r="A56" s="192" t="s">
        <v>26</v>
      </c>
      <c r="B56" s="422">
        <f t="shared" si="10"/>
        <v>14731.08</v>
      </c>
      <c r="C56" s="422">
        <f t="shared" si="10"/>
        <v>219.73</v>
      </c>
      <c r="D56" s="422">
        <f t="shared" si="10"/>
        <v>4342.37</v>
      </c>
      <c r="E56" s="422">
        <f t="shared" si="10"/>
        <v>19293.179999999997</v>
      </c>
      <c r="F56" s="193"/>
      <c r="G56" s="193"/>
      <c r="H56" s="194"/>
    </row>
    <row r="57" spans="1:8" ht="15.75" x14ac:dyDescent="0.25">
      <c r="A57" s="190" t="s">
        <v>27</v>
      </c>
      <c r="B57" s="195">
        <f>(B55-B56)/B56</f>
        <v>0.23708105583568898</v>
      </c>
      <c r="C57" s="195">
        <f t="shared" ref="C57:D57" si="11">(C55-C56)/C56</f>
        <v>0.17844627497383131</v>
      </c>
      <c r="D57" s="195">
        <f t="shared" si="11"/>
        <v>-0.10077906765199647</v>
      </c>
      <c r="E57" s="195">
        <f>(E55-E56)/E56</f>
        <v>0.16037014115868942</v>
      </c>
      <c r="F57" s="193"/>
      <c r="G57" s="193"/>
      <c r="H57" s="194"/>
    </row>
    <row r="58" spans="1:8" ht="15.75" x14ac:dyDescent="0.25">
      <c r="A58" s="89" t="s">
        <v>38</v>
      </c>
      <c r="B58" s="183"/>
      <c r="C58" s="183"/>
      <c r="D58" s="183"/>
      <c r="E58" s="183"/>
      <c r="F58" s="193"/>
      <c r="G58" s="193"/>
      <c r="H58" s="194"/>
    </row>
    <row r="59" spans="1:8" ht="15.75" thickBot="1" x14ac:dyDescent="0.3">
      <c r="A59" s="211" t="s">
        <v>40</v>
      </c>
      <c r="B59" s="185">
        <v>6905.49</v>
      </c>
      <c r="C59" s="185">
        <v>0</v>
      </c>
      <c r="D59" s="185">
        <v>0</v>
      </c>
      <c r="E59" s="244">
        <f>B59+C59+D59</f>
        <v>6905.49</v>
      </c>
      <c r="F59" s="245">
        <f t="shared" ref="F59" si="12">(E59-E60)/E60</f>
        <v>-3.6719246950641181E-2</v>
      </c>
      <c r="G59" s="245">
        <f>E59/$E$66</f>
        <v>0.2272141442531404</v>
      </c>
      <c r="H59" s="257">
        <f>E59-E60</f>
        <v>-263.23000000000047</v>
      </c>
    </row>
    <row r="60" spans="1:8" ht="15.75" thickBot="1" x14ac:dyDescent="0.3">
      <c r="A60" s="189" t="s">
        <v>16</v>
      </c>
      <c r="B60" s="214">
        <v>7168.72</v>
      </c>
      <c r="C60" s="214">
        <v>0</v>
      </c>
      <c r="D60" s="214">
        <v>0</v>
      </c>
      <c r="E60" s="214">
        <f t="shared" ref="E60:E62" si="13">B60+C60+D60</f>
        <v>7168.72</v>
      </c>
      <c r="F60" s="248"/>
      <c r="G60" s="256"/>
      <c r="H60" s="268"/>
    </row>
    <row r="61" spans="1:8" ht="16.5" thickBot="1" x14ac:dyDescent="0.3">
      <c r="A61" s="184" t="s">
        <v>39</v>
      </c>
      <c r="B61" s="188">
        <v>0</v>
      </c>
      <c r="C61" s="188">
        <v>1099.27</v>
      </c>
      <c r="D61" s="188">
        <v>0</v>
      </c>
      <c r="E61" s="244">
        <f t="shared" si="13"/>
        <v>1099.27</v>
      </c>
      <c r="F61" s="251">
        <f t="shared" ref="F61:F63" si="14">(E61-E62)/E62</f>
        <v>1.3525723769131545E-2</v>
      </c>
      <c r="G61" s="269">
        <f>E61/$E$66</f>
        <v>3.6169727615730334E-2</v>
      </c>
      <c r="H61" s="264">
        <f>E61-E62</f>
        <v>14.670000000000073</v>
      </c>
    </row>
    <row r="62" spans="1:8" ht="15.75" thickBot="1" x14ac:dyDescent="0.3">
      <c r="A62" s="189" t="s">
        <v>16</v>
      </c>
      <c r="B62" s="214">
        <v>0</v>
      </c>
      <c r="C62" s="214">
        <v>1084.5999999999999</v>
      </c>
      <c r="D62" s="214">
        <v>0</v>
      </c>
      <c r="E62" s="214">
        <f t="shared" si="13"/>
        <v>1084.5999999999999</v>
      </c>
      <c r="F62" s="286"/>
      <c r="G62" s="287"/>
      <c r="H62" s="288"/>
    </row>
    <row r="63" spans="1:8" ht="15.75" x14ac:dyDescent="0.25">
      <c r="A63" s="196" t="s">
        <v>41</v>
      </c>
      <c r="B63" s="197">
        <f>SUM(B59,B61)</f>
        <v>6905.49</v>
      </c>
      <c r="C63" s="197">
        <f>SUM(C59,C61)</f>
        <v>1099.27</v>
      </c>
      <c r="D63" s="191">
        <f>SUM(D59,D61)</f>
        <v>0</v>
      </c>
      <c r="E63" s="285">
        <f t="shared" ref="B63:E64" si="15">SUM(E59,E61)</f>
        <v>8004.76</v>
      </c>
      <c r="F63" s="260">
        <f t="shared" si="14"/>
        <v>-3.0116365292997181E-2</v>
      </c>
      <c r="G63" s="249">
        <f>E63/$E$66</f>
        <v>0.26338387186887074</v>
      </c>
      <c r="H63" s="258">
        <f>E63-E64</f>
        <v>-248.55999999999949</v>
      </c>
    </row>
    <row r="64" spans="1:8" x14ac:dyDescent="0.25">
      <c r="A64" s="192" t="s">
        <v>26</v>
      </c>
      <c r="B64" s="322">
        <f t="shared" si="15"/>
        <v>7168.72</v>
      </c>
      <c r="C64" s="322">
        <f t="shared" si="15"/>
        <v>1084.5999999999999</v>
      </c>
      <c r="D64" s="323">
        <f t="shared" si="15"/>
        <v>0</v>
      </c>
      <c r="E64" s="323">
        <f t="shared" si="15"/>
        <v>8253.32</v>
      </c>
      <c r="F64" s="193"/>
      <c r="G64" s="193"/>
      <c r="H64" s="194"/>
    </row>
    <row r="65" spans="1:8" ht="15.75" x14ac:dyDescent="0.25">
      <c r="A65" s="190" t="s">
        <v>27</v>
      </c>
      <c r="B65" s="195">
        <f t="shared" ref="B65:D65" si="16">(B63-B64)/B64</f>
        <v>-3.6719246950641181E-2</v>
      </c>
      <c r="C65" s="195">
        <f t="shared" si="16"/>
        <v>1.3525723769131545E-2</v>
      </c>
      <c r="D65" s="404" t="e">
        <f t="shared" si="16"/>
        <v>#DIV/0!</v>
      </c>
      <c r="E65" s="195">
        <f>(E63-E64)/E64</f>
        <v>-3.0116365292997181E-2</v>
      </c>
      <c r="F65" s="193"/>
      <c r="G65" s="193"/>
      <c r="H65" s="194"/>
    </row>
    <row r="66" spans="1:8" ht="15.75" x14ac:dyDescent="0.25">
      <c r="A66" s="198" t="s">
        <v>42</v>
      </c>
      <c r="B66" s="187">
        <f>B55+B63</f>
        <v>25129.03</v>
      </c>
      <c r="C66" s="187">
        <f t="shared" ref="C66:E66" si="17">C55+C63</f>
        <v>1358.21</v>
      </c>
      <c r="D66" s="187">
        <f t="shared" si="17"/>
        <v>3904.75</v>
      </c>
      <c r="E66" s="187">
        <f t="shared" si="17"/>
        <v>30391.989999999998</v>
      </c>
      <c r="F66" s="186">
        <f>(E66-E67)/E67</f>
        <v>0.10329769662207547</v>
      </c>
      <c r="G66" s="186">
        <f>E66/$E$66</f>
        <v>1</v>
      </c>
      <c r="H66" s="187">
        <f>E66-E67</f>
        <v>2845.4900000000016</v>
      </c>
    </row>
    <row r="67" spans="1:8" x14ac:dyDescent="0.25">
      <c r="A67" s="192" t="s">
        <v>26</v>
      </c>
      <c r="B67" s="321">
        <f>B64+B56</f>
        <v>21899.8</v>
      </c>
      <c r="C67" s="321">
        <f t="shared" ref="C67:E67" si="18">C64+C56</f>
        <v>1304.33</v>
      </c>
      <c r="D67" s="321">
        <f t="shared" si="18"/>
        <v>4342.37</v>
      </c>
      <c r="E67" s="321">
        <f t="shared" si="18"/>
        <v>27546.499999999996</v>
      </c>
      <c r="F67" s="193"/>
      <c r="G67" s="193"/>
      <c r="H67" s="194"/>
    </row>
    <row r="68" spans="1:8" ht="15.75" x14ac:dyDescent="0.25">
      <c r="A68" s="199" t="s">
        <v>27</v>
      </c>
      <c r="B68" s="186">
        <f>(B66-B67)/B67</f>
        <v>0.14745477127644999</v>
      </c>
      <c r="C68" s="186">
        <f t="shared" ref="C68:E68" si="19">(C66-C67)/C67</f>
        <v>4.1308564550382273E-2</v>
      </c>
      <c r="D68" s="186">
        <f t="shared" si="19"/>
        <v>-0.10077906765199647</v>
      </c>
      <c r="E68" s="186">
        <f t="shared" si="19"/>
        <v>0.10329769662207547</v>
      </c>
      <c r="F68" s="186"/>
      <c r="G68" s="186"/>
      <c r="H68" s="187"/>
    </row>
    <row r="69" spans="1:8" ht="15.75" x14ac:dyDescent="0.25">
      <c r="A69" s="182" t="s">
        <v>43</v>
      </c>
      <c r="B69" s="186">
        <f>B66/$E$66</f>
        <v>0.82683068795429326</v>
      </c>
      <c r="C69" s="186">
        <f t="shared" ref="C69:E69" si="20">C66/$E$66</f>
        <v>4.46897356836456E-2</v>
      </c>
      <c r="D69" s="186">
        <f t="shared" si="20"/>
        <v>0.1284795763620612</v>
      </c>
      <c r="E69" s="186">
        <f t="shared" si="20"/>
        <v>1</v>
      </c>
      <c r="F69" s="186"/>
      <c r="G69" s="186"/>
      <c r="H69" s="187"/>
    </row>
    <row r="70" spans="1:8" x14ac:dyDescent="0.25">
      <c r="A70" s="192" t="s">
        <v>44</v>
      </c>
      <c r="B70" s="319">
        <f>B67/$E$67</f>
        <v>0.79501207049897449</v>
      </c>
      <c r="C70" s="319">
        <f t="shared" ref="C70:E70" si="21">C67/$E$67</f>
        <v>4.735011707476449E-2</v>
      </c>
      <c r="D70" s="319">
        <f t="shared" si="21"/>
        <v>0.15763781242626107</v>
      </c>
      <c r="E70" s="320">
        <f t="shared" si="21"/>
        <v>1</v>
      </c>
      <c r="F70" s="193"/>
      <c r="G70" s="193"/>
      <c r="H70" s="194"/>
    </row>
    <row r="71" spans="1:8" ht="15.75" x14ac:dyDescent="0.25">
      <c r="A71" s="200"/>
    </row>
    <row r="72" spans="1:8" customFormat="1" ht="18.75" x14ac:dyDescent="0.3">
      <c r="A72" s="97" t="s">
        <v>45</v>
      </c>
    </row>
    <row r="73" spans="1:8" s="211" customFormat="1" x14ac:dyDescent="0.25">
      <c r="A73" s="211" t="s">
        <v>67</v>
      </c>
    </row>
    <row r="74" spans="1:8" s="211" customFormat="1" x14ac:dyDescent="0.25">
      <c r="A74" s="211" t="s">
        <v>68</v>
      </c>
    </row>
    <row r="75" spans="1:8" customFormat="1" x14ac:dyDescent="0.25">
      <c r="A75" s="211" t="s">
        <v>75</v>
      </c>
    </row>
    <row r="76" spans="1:8" customFormat="1" x14ac:dyDescent="0.25">
      <c r="A76" s="211" t="s">
        <v>73</v>
      </c>
    </row>
    <row r="77" spans="1:8" x14ac:dyDescent="0.25">
      <c r="A77" s="211" t="s">
        <v>79</v>
      </c>
    </row>
  </sheetData>
  <mergeCells count="2">
    <mergeCell ref="A1:H2"/>
    <mergeCell ref="A3:H3"/>
  </mergeCells>
  <pageMargins left="0.7" right="0.7" top="0.75" bottom="0.75" header="0.3" footer="0.3"/>
  <pageSetup paperSize="9" scale="60" orientation="portrait" r:id="rId1"/>
  <ignoredErrors>
    <ignoredError sqref="D65 F55 B57:D57 F39 F21 D68 G7 G9 G21:G29 F27 G17:G18 F19 G11:G1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O2192"/>
  <sheetViews>
    <sheetView topLeftCell="A88" workbookViewId="0">
      <pane xSplit="1" topLeftCell="L1" activePane="topRight" state="frozen"/>
      <selection pane="topRight" sqref="A1:R95"/>
    </sheetView>
  </sheetViews>
  <sheetFormatPr defaultRowHeight="15" x14ac:dyDescent="0.25"/>
  <cols>
    <col min="1" max="1" width="30.28515625" customWidth="1"/>
    <col min="2" max="2" width="9.5703125" customWidth="1"/>
    <col min="3" max="4" width="9.28515625" customWidth="1"/>
    <col min="5" max="5" width="11.28515625" customWidth="1"/>
    <col min="6" max="6" width="9.28515625" customWidth="1"/>
    <col min="7" max="7" width="9.85546875" customWidth="1"/>
    <col min="8" max="8" width="10.140625" customWidth="1"/>
    <col min="9" max="10" width="11.42578125" customWidth="1"/>
    <col min="11" max="11" width="9.42578125" customWidth="1"/>
    <col min="12" max="13" width="10.140625" customWidth="1"/>
    <col min="14" max="14" width="13.140625" customWidth="1"/>
    <col min="15" max="15" width="10.7109375" bestFit="1" customWidth="1"/>
    <col min="16" max="16" width="14.7109375" customWidth="1"/>
    <col min="17" max="17" width="11.85546875" customWidth="1"/>
    <col min="18" max="18" width="12.5703125" style="98" customWidth="1"/>
    <col min="19" max="197" width="9.140625" style="1"/>
  </cols>
  <sheetData>
    <row r="1" spans="1:112" x14ac:dyDescent="0.25">
      <c r="A1" s="466" t="s">
        <v>81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</row>
    <row r="2" spans="1:112" ht="43.5" customHeight="1" x14ac:dyDescent="0.25">
      <c r="A2" s="467"/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</row>
    <row r="3" spans="1:112" ht="94.5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48</v>
      </c>
      <c r="K3" s="3" t="s">
        <v>9</v>
      </c>
      <c r="L3" s="3" t="s">
        <v>10</v>
      </c>
      <c r="M3" s="3" t="s">
        <v>11</v>
      </c>
      <c r="N3" s="3" t="s">
        <v>54</v>
      </c>
      <c r="O3" s="3" t="s">
        <v>12</v>
      </c>
      <c r="P3" s="4" t="s">
        <v>13</v>
      </c>
      <c r="Q3" s="5" t="s">
        <v>14</v>
      </c>
      <c r="R3" s="6" t="s">
        <v>15</v>
      </c>
    </row>
    <row r="4" spans="1:112" ht="16.5" thickBot="1" x14ac:dyDescent="0.3">
      <c r="A4" s="89" t="s">
        <v>63</v>
      </c>
      <c r="B4" s="107"/>
      <c r="C4" s="308"/>
      <c r="D4" s="308"/>
      <c r="E4" s="308"/>
      <c r="F4" s="108"/>
      <c r="G4" s="308"/>
      <c r="H4" s="108"/>
      <c r="I4" s="309"/>
      <c r="J4" s="309"/>
      <c r="K4" s="310"/>
      <c r="L4" s="311"/>
      <c r="M4" s="311"/>
      <c r="N4" s="304"/>
      <c r="O4" s="309"/>
      <c r="P4" s="312"/>
      <c r="Q4" s="313"/>
      <c r="R4" s="109"/>
    </row>
    <row r="5" spans="1:112" s="1" customFormat="1" ht="16.5" thickBot="1" x14ac:dyDescent="0.3">
      <c r="A5" s="340" t="s">
        <v>72</v>
      </c>
      <c r="B5" s="353">
        <v>0</v>
      </c>
      <c r="C5" s="174">
        <v>0</v>
      </c>
      <c r="D5" s="174">
        <v>0</v>
      </c>
      <c r="E5" s="174">
        <v>0</v>
      </c>
      <c r="F5" s="174">
        <v>0</v>
      </c>
      <c r="G5" s="17">
        <v>58.18</v>
      </c>
      <c r="H5" s="354">
        <v>21.86</v>
      </c>
      <c r="I5" s="174">
        <v>36.32</v>
      </c>
      <c r="J5" s="174">
        <v>25.13</v>
      </c>
      <c r="K5" s="353">
        <v>0</v>
      </c>
      <c r="L5" s="353">
        <v>34.520000000000003</v>
      </c>
      <c r="M5" s="9">
        <v>0.91</v>
      </c>
      <c r="N5" s="356">
        <v>0</v>
      </c>
      <c r="O5" s="174">
        <f>B5+D5+E5+F5+H5+I5+J5+K5+L5+M5+N5</f>
        <v>118.74000000000001</v>
      </c>
      <c r="P5" s="341">
        <f>(O5-O6)/O6</f>
        <v>538.72727272727275</v>
      </c>
      <c r="Q5" s="342">
        <f>O5/$O$84</f>
        <v>7.8068421310430441E-4</v>
      </c>
      <c r="R5" s="343">
        <f>O5-O6</f>
        <v>118.52000000000001</v>
      </c>
    </row>
    <row r="6" spans="1:112" ht="16.5" thickBot="1" x14ac:dyDescent="0.3">
      <c r="A6" s="303" t="s">
        <v>36</v>
      </c>
      <c r="B6" s="355">
        <v>0</v>
      </c>
      <c r="C6" s="314">
        <v>0</v>
      </c>
      <c r="D6" s="314">
        <v>0</v>
      </c>
      <c r="E6" s="314">
        <v>0</v>
      </c>
      <c r="F6" s="314">
        <v>0</v>
      </c>
      <c r="G6" s="314">
        <v>0.22</v>
      </c>
      <c r="H6" s="314">
        <v>0</v>
      </c>
      <c r="I6" s="314">
        <v>0.22</v>
      </c>
      <c r="J6" s="314">
        <v>0</v>
      </c>
      <c r="K6" s="328">
        <v>0</v>
      </c>
      <c r="L6" s="328">
        <v>0</v>
      </c>
      <c r="M6" s="330">
        <v>0</v>
      </c>
      <c r="N6" s="328">
        <v>0</v>
      </c>
      <c r="O6" s="315">
        <f>B6+D6+E6+F6+H6+I6+J6+K6+L6+M6+N6</f>
        <v>0.22</v>
      </c>
      <c r="P6" s="305"/>
      <c r="Q6" s="307"/>
      <c r="R6" s="306"/>
    </row>
    <row r="7" spans="1:112" s="1" customFormat="1" ht="16.5" thickBot="1" x14ac:dyDescent="0.3">
      <c r="A7" s="37" t="s">
        <v>19</v>
      </c>
      <c r="B7" s="382">
        <v>857.47</v>
      </c>
      <c r="C7" s="368">
        <v>149.65</v>
      </c>
      <c r="D7" s="368">
        <v>139.94</v>
      </c>
      <c r="E7" s="368">
        <v>9.7100000000000009</v>
      </c>
      <c r="F7" s="368">
        <v>129.66</v>
      </c>
      <c r="G7" s="368">
        <v>4323.92</v>
      </c>
      <c r="H7" s="368">
        <v>1895.96</v>
      </c>
      <c r="I7" s="368">
        <v>2427.96</v>
      </c>
      <c r="J7" s="368">
        <v>2174.13</v>
      </c>
      <c r="K7" s="368">
        <v>23.43</v>
      </c>
      <c r="L7" s="377">
        <v>297.44</v>
      </c>
      <c r="M7" s="368">
        <v>232.7</v>
      </c>
      <c r="N7" s="449">
        <v>1849.3899999999999</v>
      </c>
      <c r="O7" s="9">
        <f>B7+C7+F7+G7+J7+K7+L7+M7+N7</f>
        <v>10037.789999999999</v>
      </c>
      <c r="P7" s="10">
        <f>(O7-O8)/O8</f>
        <v>0.16733147883687707</v>
      </c>
      <c r="Q7" s="11">
        <f>O7/$O$84</f>
        <v>6.5995824384842972E-2</v>
      </c>
      <c r="R7" s="12">
        <f>O7-O8</f>
        <v>1438.869999999999</v>
      </c>
      <c r="S7" s="13"/>
    </row>
    <row r="8" spans="1:112" s="16" customFormat="1" ht="16.5" thickBot="1" x14ac:dyDescent="0.3">
      <c r="A8" s="144" t="s">
        <v>16</v>
      </c>
      <c r="B8" s="384">
        <v>741.79</v>
      </c>
      <c r="C8" s="384">
        <v>127.4</v>
      </c>
      <c r="D8" s="384">
        <v>121.63</v>
      </c>
      <c r="E8" s="385">
        <v>5.77</v>
      </c>
      <c r="F8" s="386">
        <v>106.32</v>
      </c>
      <c r="G8" s="386">
        <v>3663.57</v>
      </c>
      <c r="H8" s="386">
        <v>1905.96</v>
      </c>
      <c r="I8" s="386">
        <v>1757.61</v>
      </c>
      <c r="J8" s="386">
        <v>1308.6400000000001</v>
      </c>
      <c r="K8" s="384">
        <v>4.07</v>
      </c>
      <c r="L8" s="384">
        <v>227.35</v>
      </c>
      <c r="M8" s="384">
        <v>174.38</v>
      </c>
      <c r="N8" s="125">
        <v>2245.4</v>
      </c>
      <c r="O8" s="328">
        <f t="shared" ref="O8:O54" si="0">B8+C8+F8+G8+J8+K8+L8+M8+N8</f>
        <v>8598.92</v>
      </c>
      <c r="P8" s="26"/>
      <c r="Q8" s="27"/>
      <c r="R8" s="2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5"/>
    </row>
    <row r="9" spans="1:112" s="1" customFormat="1" ht="16.5" thickBot="1" x14ac:dyDescent="0.3">
      <c r="A9" s="37" t="s">
        <v>23</v>
      </c>
      <c r="B9" s="377">
        <v>112.38</v>
      </c>
      <c r="C9" s="377">
        <v>48.77</v>
      </c>
      <c r="D9" s="377">
        <v>48.77</v>
      </c>
      <c r="E9" s="423">
        <v>0</v>
      </c>
      <c r="F9" s="377">
        <v>24.15</v>
      </c>
      <c r="G9" s="377">
        <v>1017.79</v>
      </c>
      <c r="H9" s="377">
        <v>607.78</v>
      </c>
      <c r="I9" s="377">
        <v>410.01</v>
      </c>
      <c r="J9" s="377">
        <v>287.77999999999997</v>
      </c>
      <c r="K9" s="423">
        <v>0</v>
      </c>
      <c r="L9" s="377">
        <v>36.409999999999997</v>
      </c>
      <c r="M9" s="377">
        <v>20.41</v>
      </c>
      <c r="N9" s="377">
        <v>480.78000000000003</v>
      </c>
      <c r="O9" s="9">
        <f t="shared" si="0"/>
        <v>2028.47</v>
      </c>
      <c r="P9" s="19">
        <f>(O9-O10)/O10</f>
        <v>0.29607243033946939</v>
      </c>
      <c r="Q9" s="20">
        <f>O9/$O$84</f>
        <v>1.3336655766849321E-2</v>
      </c>
      <c r="R9" s="12">
        <f>O9-O10</f>
        <v>463.38000000000011</v>
      </c>
      <c r="S9" s="13"/>
      <c r="T9" s="21"/>
    </row>
    <row r="10" spans="1:112" s="16" customFormat="1" ht="16.5" thickBot="1" x14ac:dyDescent="0.3">
      <c r="A10" s="144" t="s">
        <v>16</v>
      </c>
      <c r="B10" s="386">
        <v>55.91</v>
      </c>
      <c r="C10" s="386">
        <v>29.97</v>
      </c>
      <c r="D10" s="386">
        <v>29.97</v>
      </c>
      <c r="E10" s="126">
        <v>0</v>
      </c>
      <c r="F10" s="384">
        <v>15.52</v>
      </c>
      <c r="G10" s="385">
        <v>970.66</v>
      </c>
      <c r="H10" s="384">
        <v>627.42999999999995</v>
      </c>
      <c r="I10" s="385">
        <v>343.23</v>
      </c>
      <c r="J10" s="384">
        <v>111.85</v>
      </c>
      <c r="K10" s="314">
        <v>0</v>
      </c>
      <c r="L10" s="386">
        <v>27.47</v>
      </c>
      <c r="M10" s="386">
        <v>13.46</v>
      </c>
      <c r="N10" s="384">
        <v>340.25</v>
      </c>
      <c r="O10" s="328">
        <f t="shared" si="0"/>
        <v>1565.09</v>
      </c>
      <c r="P10" s="26"/>
      <c r="Q10" s="27"/>
      <c r="R10" s="28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5"/>
    </row>
    <row r="11" spans="1:112" s="1" customFormat="1" ht="16.5" thickBot="1" x14ac:dyDescent="0.3">
      <c r="A11" s="37" t="s">
        <v>20</v>
      </c>
      <c r="B11" s="383">
        <v>237.32</v>
      </c>
      <c r="C11" s="299">
        <v>71.06</v>
      </c>
      <c r="D11" s="32">
        <v>71.06</v>
      </c>
      <c r="E11" s="9">
        <v>0</v>
      </c>
      <c r="F11" s="9">
        <v>33.67</v>
      </c>
      <c r="G11" s="8">
        <v>2642.83</v>
      </c>
      <c r="H11" s="9">
        <v>919.42</v>
      </c>
      <c r="I11" s="9">
        <v>1723.41</v>
      </c>
      <c r="J11" s="9">
        <v>244.46</v>
      </c>
      <c r="K11" s="9">
        <v>0</v>
      </c>
      <c r="L11" s="32">
        <v>13.31</v>
      </c>
      <c r="M11" s="32">
        <v>253.99</v>
      </c>
      <c r="N11" s="32">
        <v>461.33</v>
      </c>
      <c r="O11" s="9">
        <f t="shared" si="0"/>
        <v>3957.9700000000003</v>
      </c>
      <c r="P11" s="19">
        <f>(O11-O12)/O12</f>
        <v>5.3052091619951225E-2</v>
      </c>
      <c r="Q11" s="20">
        <f>O11/$O$84</f>
        <v>2.6022609861381538E-2</v>
      </c>
      <c r="R11" s="12">
        <f>O11-O12</f>
        <v>199.40000000000009</v>
      </c>
      <c r="S11" s="13"/>
      <c r="T11" s="21"/>
    </row>
    <row r="12" spans="1:112" s="16" customFormat="1" ht="16.5" thickBot="1" x14ac:dyDescent="0.3">
      <c r="A12" s="101" t="s">
        <v>16</v>
      </c>
      <c r="B12" s="124">
        <v>303.83999999999997</v>
      </c>
      <c r="C12" s="317">
        <v>66.66</v>
      </c>
      <c r="D12" s="25">
        <v>66.66</v>
      </c>
      <c r="E12" s="25">
        <v>0</v>
      </c>
      <c r="F12" s="25">
        <v>25.27</v>
      </c>
      <c r="G12" s="316">
        <v>2354.29</v>
      </c>
      <c r="H12" s="25">
        <v>890.23</v>
      </c>
      <c r="I12" s="61">
        <v>1464.06</v>
      </c>
      <c r="J12" s="134">
        <v>241.36</v>
      </c>
      <c r="K12" s="25">
        <v>0</v>
      </c>
      <c r="L12" s="25">
        <v>19.309999999999999</v>
      </c>
      <c r="M12" s="25">
        <v>191.04</v>
      </c>
      <c r="N12" s="61">
        <v>556.80000000000007</v>
      </c>
      <c r="O12" s="328">
        <f t="shared" si="0"/>
        <v>3758.57</v>
      </c>
      <c r="P12" s="26"/>
      <c r="Q12" s="27"/>
      <c r="R12" s="28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5"/>
    </row>
    <row r="13" spans="1:112" s="1" customFormat="1" ht="16.5" thickBot="1" x14ac:dyDescent="0.3">
      <c r="A13" s="100" t="s">
        <v>70</v>
      </c>
      <c r="B13" s="17">
        <v>94.57</v>
      </c>
      <c r="C13" s="298">
        <v>0</v>
      </c>
      <c r="D13" s="18">
        <v>0</v>
      </c>
      <c r="E13" s="18">
        <v>0</v>
      </c>
      <c r="F13" s="18">
        <v>0.89</v>
      </c>
      <c r="G13" s="8">
        <v>10.51</v>
      </c>
      <c r="H13" s="18">
        <v>2.04</v>
      </c>
      <c r="I13" s="132">
        <v>8.4700000000000006</v>
      </c>
      <c r="J13" s="128">
        <v>102.14</v>
      </c>
      <c r="K13" s="18">
        <v>0</v>
      </c>
      <c r="L13" s="18">
        <v>0</v>
      </c>
      <c r="M13" s="18">
        <v>21.73</v>
      </c>
      <c r="N13" s="18">
        <v>0.28999999999999998</v>
      </c>
      <c r="O13" s="9">
        <f t="shared" si="0"/>
        <v>230.13</v>
      </c>
      <c r="P13" s="338">
        <f>(O13-O14)/O14</f>
        <v>1.1798806479113386</v>
      </c>
      <c r="Q13" s="20">
        <f>O13/$O$84</f>
        <v>1.5130441128658714E-3</v>
      </c>
      <c r="R13" s="12">
        <f>O13-O14</f>
        <v>124.56</v>
      </c>
      <c r="S13" s="13"/>
      <c r="T13" s="21"/>
      <c r="AA13" s="21"/>
    </row>
    <row r="14" spans="1:112" s="16" customFormat="1" ht="16.5" thickBot="1" x14ac:dyDescent="0.3">
      <c r="A14" s="347" t="s">
        <v>16</v>
      </c>
      <c r="B14" s="175">
        <v>44.29</v>
      </c>
      <c r="C14" s="31">
        <v>0</v>
      </c>
      <c r="D14" s="25">
        <v>0</v>
      </c>
      <c r="E14" s="25">
        <v>0</v>
      </c>
      <c r="F14" s="25">
        <v>0</v>
      </c>
      <c r="G14" s="137">
        <v>0</v>
      </c>
      <c r="H14" s="25">
        <v>0</v>
      </c>
      <c r="I14" s="61">
        <v>0</v>
      </c>
      <c r="J14" s="65">
        <v>51.49</v>
      </c>
      <c r="K14" s="25">
        <v>0</v>
      </c>
      <c r="L14" s="25">
        <v>0</v>
      </c>
      <c r="M14" s="25">
        <v>9.7899999999999991</v>
      </c>
      <c r="N14" s="60">
        <v>0</v>
      </c>
      <c r="O14" s="351">
        <f t="shared" si="0"/>
        <v>105.57</v>
      </c>
      <c r="P14" s="26"/>
      <c r="Q14" s="27"/>
      <c r="R14" s="28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5"/>
    </row>
    <row r="15" spans="1:112" s="14" customFormat="1" ht="16.5" thickBot="1" x14ac:dyDescent="0.3">
      <c r="A15" s="202" t="s">
        <v>76</v>
      </c>
      <c r="B15" s="17">
        <v>1.4</v>
      </c>
      <c r="C15" s="297">
        <v>0.19</v>
      </c>
      <c r="D15" s="224">
        <v>0.19</v>
      </c>
      <c r="E15" s="224">
        <v>0</v>
      </c>
      <c r="F15" s="224">
        <v>0</v>
      </c>
      <c r="G15" s="9">
        <v>22.73</v>
      </c>
      <c r="H15" s="224">
        <v>0.13</v>
      </c>
      <c r="I15" s="224">
        <v>22.6</v>
      </c>
      <c r="J15" s="224">
        <v>59.62</v>
      </c>
      <c r="K15" s="224">
        <v>0</v>
      </c>
      <c r="L15" s="224">
        <v>0</v>
      </c>
      <c r="M15" s="224">
        <v>0.28999999999999998</v>
      </c>
      <c r="N15" s="224">
        <v>0.06</v>
      </c>
      <c r="O15" s="9">
        <f t="shared" si="0"/>
        <v>84.29</v>
      </c>
      <c r="P15" s="338">
        <f>(O15-O16)/O16</f>
        <v>647.38461538461547</v>
      </c>
      <c r="Q15" s="20">
        <f>O15/$O$84</f>
        <v>5.5418454036181421E-4</v>
      </c>
      <c r="R15" s="12">
        <f>O15-O16</f>
        <v>84.160000000000011</v>
      </c>
    </row>
    <row r="16" spans="1:112" s="14" customFormat="1" ht="16.5" thickBot="1" x14ac:dyDescent="0.3">
      <c r="A16" s="347" t="s">
        <v>16</v>
      </c>
      <c r="B16" s="324">
        <v>0</v>
      </c>
      <c r="C16" s="329">
        <v>0</v>
      </c>
      <c r="D16" s="61">
        <v>0</v>
      </c>
      <c r="E16" s="60">
        <v>0</v>
      </c>
      <c r="F16" s="64">
        <v>0</v>
      </c>
      <c r="G16" s="330">
        <v>0</v>
      </c>
      <c r="H16" s="61">
        <v>0</v>
      </c>
      <c r="I16" s="61">
        <v>0</v>
      </c>
      <c r="J16" s="61">
        <v>0.13</v>
      </c>
      <c r="K16" s="60">
        <v>0</v>
      </c>
      <c r="L16" s="64">
        <v>0</v>
      </c>
      <c r="M16" s="60">
        <v>0</v>
      </c>
      <c r="N16" s="64">
        <v>0</v>
      </c>
      <c r="O16" s="350">
        <f t="shared" si="0"/>
        <v>0.13</v>
      </c>
      <c r="P16" s="358"/>
      <c r="Q16" s="359"/>
      <c r="R16" s="28"/>
    </row>
    <row r="17" spans="1:112" s="1" customFormat="1" ht="16.5" thickBot="1" x14ac:dyDescent="0.3">
      <c r="A17" s="348" t="s">
        <v>21</v>
      </c>
      <c r="B17" s="17">
        <v>230.26</v>
      </c>
      <c r="C17" s="300">
        <v>66.349999999999994</v>
      </c>
      <c r="D17" s="32">
        <v>66.349999999999994</v>
      </c>
      <c r="E17" s="32">
        <v>0</v>
      </c>
      <c r="F17" s="32">
        <v>37.619999999999997</v>
      </c>
      <c r="G17" s="32">
        <v>1026.8800000000001</v>
      </c>
      <c r="H17" s="32">
        <v>449.49</v>
      </c>
      <c r="I17" s="133">
        <v>577.39</v>
      </c>
      <c r="J17" s="349">
        <v>274.29000000000002</v>
      </c>
      <c r="K17" s="32">
        <v>0</v>
      </c>
      <c r="L17" s="32">
        <v>43.25</v>
      </c>
      <c r="M17" s="32">
        <v>56.47</v>
      </c>
      <c r="N17" s="32">
        <v>484.03</v>
      </c>
      <c r="O17" s="349">
        <f t="shared" si="0"/>
        <v>2219.15</v>
      </c>
      <c r="P17" s="357">
        <f>(O17-O18)/O18</f>
        <v>0.27960951194759687</v>
      </c>
      <c r="Q17" s="20">
        <f>O17/$O$84</f>
        <v>1.4590326524426623E-2</v>
      </c>
      <c r="R17" s="12">
        <f>O17-O18</f>
        <v>484.91000000000031</v>
      </c>
      <c r="S17" s="13"/>
      <c r="T17" s="21"/>
    </row>
    <row r="18" spans="1:112" s="16" customFormat="1" ht="16.5" thickBot="1" x14ac:dyDescent="0.3">
      <c r="A18" s="101" t="s">
        <v>16</v>
      </c>
      <c r="B18" s="325">
        <v>219.77</v>
      </c>
      <c r="C18" s="31">
        <v>54.95</v>
      </c>
      <c r="D18" s="25">
        <v>54.95</v>
      </c>
      <c r="E18" s="25">
        <v>0</v>
      </c>
      <c r="F18" s="25">
        <v>37.11</v>
      </c>
      <c r="G18" s="316">
        <v>934.37</v>
      </c>
      <c r="H18" s="25">
        <v>465.95</v>
      </c>
      <c r="I18" s="61">
        <v>468.42</v>
      </c>
      <c r="J18" s="65">
        <v>233.36</v>
      </c>
      <c r="K18" s="25">
        <v>0.08</v>
      </c>
      <c r="L18" s="25">
        <v>38.369999999999997</v>
      </c>
      <c r="M18" s="25">
        <v>84.54</v>
      </c>
      <c r="N18" s="61">
        <v>131.69</v>
      </c>
      <c r="O18" s="328">
        <f t="shared" si="0"/>
        <v>1734.2399999999998</v>
      </c>
      <c r="P18" s="26"/>
      <c r="Q18" s="27"/>
      <c r="R18" s="28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5"/>
    </row>
    <row r="19" spans="1:112" s="1" customFormat="1" ht="16.5" thickBot="1" x14ac:dyDescent="0.3">
      <c r="A19" s="37" t="s">
        <v>71</v>
      </c>
      <c r="B19" s="120">
        <v>10.56</v>
      </c>
      <c r="C19" s="300">
        <v>1</v>
      </c>
      <c r="D19" s="30">
        <v>0.01</v>
      </c>
      <c r="E19" s="18">
        <v>0.99</v>
      </c>
      <c r="F19" s="18">
        <v>1.9</v>
      </c>
      <c r="G19" s="8">
        <v>688.83</v>
      </c>
      <c r="H19" s="18">
        <v>199.07</v>
      </c>
      <c r="I19" s="132">
        <v>489.76</v>
      </c>
      <c r="J19" s="127">
        <v>14.16</v>
      </c>
      <c r="K19" s="18">
        <v>0</v>
      </c>
      <c r="L19" s="18">
        <v>3.61</v>
      </c>
      <c r="M19" s="18">
        <v>0</v>
      </c>
      <c r="N19" s="18">
        <v>4.24</v>
      </c>
      <c r="O19" s="9">
        <f t="shared" si="0"/>
        <v>724.30000000000007</v>
      </c>
      <c r="P19" s="338">
        <f>(O19-O20)/O20</f>
        <v>14.91168717047452</v>
      </c>
      <c r="Q19" s="20">
        <f>O19/$O$84</f>
        <v>4.7620816536251285E-3</v>
      </c>
      <c r="R19" s="12">
        <f>O19-O20</f>
        <v>678.78000000000009</v>
      </c>
      <c r="S19" s="13"/>
      <c r="T19" s="21"/>
    </row>
    <row r="20" spans="1:112" s="16" customFormat="1" ht="16.5" thickBot="1" x14ac:dyDescent="0.3">
      <c r="A20" s="101" t="s">
        <v>16</v>
      </c>
      <c r="B20" s="175">
        <v>13.68</v>
      </c>
      <c r="C20" s="326">
        <v>1.73</v>
      </c>
      <c r="D20" s="25">
        <v>0</v>
      </c>
      <c r="E20" s="25">
        <v>1.73</v>
      </c>
      <c r="F20" s="25">
        <v>0</v>
      </c>
      <c r="G20" s="316">
        <v>28.42</v>
      </c>
      <c r="H20" s="25">
        <v>1.47</v>
      </c>
      <c r="I20" s="61">
        <v>26.95</v>
      </c>
      <c r="J20" s="65">
        <v>1.28</v>
      </c>
      <c r="K20" s="25">
        <v>0</v>
      </c>
      <c r="L20" s="25">
        <v>0.41</v>
      </c>
      <c r="M20" s="25">
        <v>0</v>
      </c>
      <c r="N20" s="60">
        <v>0</v>
      </c>
      <c r="O20" s="352">
        <f t="shared" si="0"/>
        <v>45.519999999999996</v>
      </c>
      <c r="P20" s="26"/>
      <c r="Q20" s="27"/>
      <c r="R20" s="28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5"/>
    </row>
    <row r="21" spans="1:112" s="1" customFormat="1" ht="16.5" thickBot="1" x14ac:dyDescent="0.3">
      <c r="A21" s="37" t="s">
        <v>56</v>
      </c>
      <c r="B21" s="327">
        <v>674.22</v>
      </c>
      <c r="C21" s="297">
        <v>170.93</v>
      </c>
      <c r="D21" s="170">
        <v>135.66</v>
      </c>
      <c r="E21" s="111">
        <v>35.270000000000003</v>
      </c>
      <c r="F21" s="171">
        <v>149.37</v>
      </c>
      <c r="G21" s="8">
        <v>2731.97</v>
      </c>
      <c r="H21" s="172">
        <v>1470.7</v>
      </c>
      <c r="I21" s="112">
        <v>1261.27</v>
      </c>
      <c r="J21" s="120">
        <v>1164.31</v>
      </c>
      <c r="K21" s="17">
        <v>27.78</v>
      </c>
      <c r="L21" s="173">
        <v>219.56</v>
      </c>
      <c r="M21" s="174">
        <v>642.20000000000005</v>
      </c>
      <c r="N21" s="174">
        <v>2104.14</v>
      </c>
      <c r="O21" s="9">
        <f t="shared" si="0"/>
        <v>7884.48</v>
      </c>
      <c r="P21" s="19">
        <f>(O21-O22)/O22</f>
        <v>0.18782418741290341</v>
      </c>
      <c r="Q21" s="20">
        <f>O21/$O$84</f>
        <v>5.1838378512183134E-2</v>
      </c>
      <c r="R21" s="12">
        <f>O21-O22</f>
        <v>1246.7299999999996</v>
      </c>
      <c r="S21" s="13"/>
      <c r="T21" s="21"/>
    </row>
    <row r="22" spans="1:112" s="16" customFormat="1" ht="16.5" thickBot="1" x14ac:dyDescent="0.3">
      <c r="A22" s="101" t="s">
        <v>16</v>
      </c>
      <c r="B22" s="175">
        <v>586.21</v>
      </c>
      <c r="C22" s="317">
        <v>135.38999999999999</v>
      </c>
      <c r="D22" s="126">
        <v>102.14</v>
      </c>
      <c r="E22" s="138">
        <v>33.25</v>
      </c>
      <c r="F22" s="126">
        <v>105.73</v>
      </c>
      <c r="G22" s="316">
        <v>2048.31</v>
      </c>
      <c r="H22" s="125">
        <v>1214.75</v>
      </c>
      <c r="I22" s="139">
        <v>833.56</v>
      </c>
      <c r="J22" s="160">
        <v>891.52</v>
      </c>
      <c r="K22" s="126">
        <v>21.22</v>
      </c>
      <c r="L22" s="125">
        <v>145.57</v>
      </c>
      <c r="M22" s="314">
        <v>543.59</v>
      </c>
      <c r="N22" s="126">
        <v>2160.2100000000005</v>
      </c>
      <c r="O22" s="328">
        <f t="shared" si="0"/>
        <v>6637.75</v>
      </c>
      <c r="P22" s="26"/>
      <c r="Q22" s="27"/>
      <c r="R22" s="28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5"/>
    </row>
    <row r="23" spans="1:112" s="23" customFormat="1" ht="16.5" thickBot="1" x14ac:dyDescent="0.3">
      <c r="A23" s="37" t="s">
        <v>57</v>
      </c>
      <c r="B23" s="32">
        <v>1053.57</v>
      </c>
      <c r="C23" s="298">
        <v>426.26</v>
      </c>
      <c r="D23" s="32">
        <v>319.60000000000002</v>
      </c>
      <c r="E23" s="32">
        <v>106.66</v>
      </c>
      <c r="F23" s="33">
        <v>267.51</v>
      </c>
      <c r="G23" s="8">
        <v>5772.04</v>
      </c>
      <c r="H23" s="32">
        <v>3081.44</v>
      </c>
      <c r="I23" s="133">
        <v>2690.6</v>
      </c>
      <c r="J23" s="128">
        <v>2261.66</v>
      </c>
      <c r="K23" s="32">
        <v>70.16</v>
      </c>
      <c r="L23" s="32">
        <v>346.91</v>
      </c>
      <c r="M23" s="32">
        <v>485.38</v>
      </c>
      <c r="N23" s="32">
        <v>2905.3</v>
      </c>
      <c r="O23" s="9">
        <f t="shared" si="0"/>
        <v>13588.79</v>
      </c>
      <c r="P23" s="19">
        <f>(O23-O24)/O24</f>
        <v>0.18150651581916394</v>
      </c>
      <c r="Q23" s="20">
        <f>O23/$O$84</f>
        <v>8.9342713729068907E-2</v>
      </c>
      <c r="R23" s="12">
        <f>O23-O24</f>
        <v>2087.5500000000011</v>
      </c>
      <c r="S23" s="34"/>
      <c r="T23" s="21"/>
    </row>
    <row r="24" spans="1:112" s="16" customFormat="1" ht="16.5" thickBot="1" x14ac:dyDescent="0.3">
      <c r="A24" s="101" t="s">
        <v>16</v>
      </c>
      <c r="B24" s="123">
        <v>904.57</v>
      </c>
      <c r="C24" s="31">
        <v>348.56</v>
      </c>
      <c r="D24" s="25">
        <v>270.62</v>
      </c>
      <c r="E24" s="25">
        <v>77.94</v>
      </c>
      <c r="F24" s="25">
        <v>239.05</v>
      </c>
      <c r="G24" s="316">
        <v>4769.37</v>
      </c>
      <c r="H24" s="25">
        <v>2789.31</v>
      </c>
      <c r="I24" s="61">
        <v>1980.06</v>
      </c>
      <c r="J24" s="134">
        <v>1871.05</v>
      </c>
      <c r="K24" s="25">
        <v>65.430000000000007</v>
      </c>
      <c r="L24" s="25">
        <v>288.72000000000003</v>
      </c>
      <c r="M24" s="25">
        <v>414.23</v>
      </c>
      <c r="N24" s="25">
        <v>2600.2600000000002</v>
      </c>
      <c r="O24" s="137">
        <f t="shared" si="0"/>
        <v>11501.24</v>
      </c>
      <c r="P24" s="26"/>
      <c r="Q24" s="27"/>
      <c r="R24" s="28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5"/>
    </row>
    <row r="25" spans="1:112" s="1" customFormat="1" ht="16.5" thickBot="1" x14ac:dyDescent="0.3">
      <c r="A25" s="37" t="s">
        <v>58</v>
      </c>
      <c r="B25" s="18">
        <v>284.55</v>
      </c>
      <c r="C25" s="297">
        <v>150.24</v>
      </c>
      <c r="D25" s="18">
        <v>145.41999999999999</v>
      </c>
      <c r="E25" s="18">
        <v>4.82</v>
      </c>
      <c r="F25" s="18">
        <v>71.56</v>
      </c>
      <c r="G25" s="8">
        <v>2907.54</v>
      </c>
      <c r="H25" s="18">
        <v>1433.68</v>
      </c>
      <c r="I25" s="132">
        <v>1473.86</v>
      </c>
      <c r="J25" s="9">
        <v>710.9</v>
      </c>
      <c r="K25" s="18">
        <v>0.28000000000000003</v>
      </c>
      <c r="L25" s="18">
        <v>74.94</v>
      </c>
      <c r="M25" s="18">
        <v>119.45</v>
      </c>
      <c r="N25" s="18">
        <v>1776.23</v>
      </c>
      <c r="O25" s="9">
        <f t="shared" si="0"/>
        <v>6095.6899999999987</v>
      </c>
      <c r="P25" s="19">
        <f>(O25-O26)/O26</f>
        <v>0.31738316706720326</v>
      </c>
      <c r="Q25" s="20">
        <f>O25/$O$84</f>
        <v>4.0077555591862692E-2</v>
      </c>
      <c r="R25" s="12">
        <f>O25-O26</f>
        <v>1468.5699999999979</v>
      </c>
      <c r="S25" s="13"/>
      <c r="T25" s="21"/>
    </row>
    <row r="26" spans="1:112" s="16" customFormat="1" ht="16.5" thickBot="1" x14ac:dyDescent="0.3">
      <c r="A26" s="101" t="s">
        <v>16</v>
      </c>
      <c r="B26" s="123">
        <v>253.48</v>
      </c>
      <c r="C26" s="31">
        <v>138.4</v>
      </c>
      <c r="D26" s="25">
        <v>133.34</v>
      </c>
      <c r="E26" s="25">
        <v>5.0599999999999996</v>
      </c>
      <c r="F26" s="25">
        <v>82.83</v>
      </c>
      <c r="G26" s="316">
        <v>2670.78</v>
      </c>
      <c r="H26" s="25">
        <v>1334.97</v>
      </c>
      <c r="I26" s="61">
        <v>1335.81</v>
      </c>
      <c r="J26" s="134">
        <v>556.85</v>
      </c>
      <c r="K26" s="25">
        <v>0.28000000000000003</v>
      </c>
      <c r="L26" s="25">
        <v>67.849999999999994</v>
      </c>
      <c r="M26" s="25">
        <v>93.84</v>
      </c>
      <c r="N26" s="25">
        <v>762.81000000000006</v>
      </c>
      <c r="O26" s="137">
        <f t="shared" si="0"/>
        <v>4627.1200000000008</v>
      </c>
      <c r="P26" s="26"/>
      <c r="Q26" s="27"/>
      <c r="R26" s="28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5"/>
    </row>
    <row r="27" spans="1:112" s="36" customFormat="1" ht="16.5" thickBot="1" x14ac:dyDescent="0.3">
      <c r="A27" s="37" t="s">
        <v>55</v>
      </c>
      <c r="B27" s="30">
        <v>13.93</v>
      </c>
      <c r="C27" s="297">
        <v>0</v>
      </c>
      <c r="D27" s="18">
        <v>0</v>
      </c>
      <c r="E27" s="18">
        <v>0</v>
      </c>
      <c r="F27" s="18">
        <v>0.33</v>
      </c>
      <c r="G27" s="8">
        <v>178.37</v>
      </c>
      <c r="H27" s="18">
        <v>93.49</v>
      </c>
      <c r="I27" s="132">
        <v>84.88</v>
      </c>
      <c r="J27" s="128">
        <v>49.44</v>
      </c>
      <c r="K27" s="18">
        <v>0</v>
      </c>
      <c r="L27" s="18">
        <v>0</v>
      </c>
      <c r="M27" s="18">
        <v>12.08</v>
      </c>
      <c r="N27" s="18">
        <v>10.67</v>
      </c>
      <c r="O27" s="9">
        <f t="shared" si="0"/>
        <v>264.82</v>
      </c>
      <c r="P27" s="19">
        <f>(O27-O28)/O28</f>
        <v>0.62765826674861691</v>
      </c>
      <c r="Q27" s="20">
        <f>O27/$O$84</f>
        <v>1.7411217223705735E-3</v>
      </c>
      <c r="R27" s="12">
        <f>O27-O28</f>
        <v>102.11999999999998</v>
      </c>
      <c r="S27" s="35"/>
      <c r="T27" s="21"/>
    </row>
    <row r="28" spans="1:112" s="16" customFormat="1" ht="16.5" thickBot="1" x14ac:dyDescent="0.3">
      <c r="A28" s="101" t="s">
        <v>16</v>
      </c>
      <c r="B28" s="64">
        <v>6.63</v>
      </c>
      <c r="C28" s="31">
        <v>0</v>
      </c>
      <c r="D28" s="25">
        <v>0</v>
      </c>
      <c r="E28" s="25">
        <v>0</v>
      </c>
      <c r="F28" s="25">
        <v>0</v>
      </c>
      <c r="G28" s="316">
        <v>124.56</v>
      </c>
      <c r="H28" s="25">
        <v>73.44</v>
      </c>
      <c r="I28" s="61">
        <v>51.12</v>
      </c>
      <c r="J28" s="134">
        <v>19.55</v>
      </c>
      <c r="K28" s="25">
        <v>0</v>
      </c>
      <c r="L28" s="25">
        <v>0</v>
      </c>
      <c r="M28" s="25">
        <v>6.9</v>
      </c>
      <c r="N28" s="25">
        <v>5.0599999999999996</v>
      </c>
      <c r="O28" s="137">
        <f t="shared" si="0"/>
        <v>162.70000000000002</v>
      </c>
      <c r="P28" s="26"/>
      <c r="Q28" s="27"/>
      <c r="R28" s="28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5"/>
    </row>
    <row r="29" spans="1:112" s="1" customFormat="1" ht="16.5" thickBot="1" x14ac:dyDescent="0.3">
      <c r="A29" s="37" t="s">
        <v>77</v>
      </c>
      <c r="B29" s="18">
        <v>36.81</v>
      </c>
      <c r="C29" s="297">
        <v>22.3</v>
      </c>
      <c r="D29" s="18">
        <v>22.3</v>
      </c>
      <c r="E29" s="18">
        <v>0</v>
      </c>
      <c r="F29" s="18">
        <v>23.28</v>
      </c>
      <c r="G29" s="8">
        <v>685.23</v>
      </c>
      <c r="H29" s="18">
        <v>400.77</v>
      </c>
      <c r="I29" s="132">
        <v>284.45999999999998</v>
      </c>
      <c r="J29" s="128">
        <v>183.96</v>
      </c>
      <c r="K29" s="18">
        <v>0</v>
      </c>
      <c r="L29" s="18">
        <v>15.99</v>
      </c>
      <c r="M29" s="18">
        <v>16.43</v>
      </c>
      <c r="N29" s="18">
        <v>40.06</v>
      </c>
      <c r="O29" s="9">
        <f t="shared" si="0"/>
        <v>1024.06</v>
      </c>
      <c r="P29" s="19">
        <f>(O29-O30)/O30</f>
        <v>0.39706143163121937</v>
      </c>
      <c r="Q29" s="20">
        <f>O29/$O$84</f>
        <v>6.732924669627707E-3</v>
      </c>
      <c r="R29" s="12">
        <f>O29-O30</f>
        <v>291.05000000000007</v>
      </c>
      <c r="S29" s="13"/>
      <c r="T29" s="21"/>
    </row>
    <row r="30" spans="1:112" s="16" customFormat="1" ht="16.5" thickBot="1" x14ac:dyDescent="0.3">
      <c r="A30" s="101" t="s">
        <v>16</v>
      </c>
      <c r="B30" s="334">
        <v>38.01</v>
      </c>
      <c r="C30" s="335">
        <v>18.72</v>
      </c>
      <c r="D30" s="25">
        <v>18.72</v>
      </c>
      <c r="E30" s="25">
        <v>0</v>
      </c>
      <c r="F30" s="25">
        <v>18.43</v>
      </c>
      <c r="G30" s="316">
        <v>497.64</v>
      </c>
      <c r="H30" s="25">
        <v>324.41000000000003</v>
      </c>
      <c r="I30" s="61">
        <v>173.23</v>
      </c>
      <c r="J30" s="134">
        <v>107.88</v>
      </c>
      <c r="K30" s="25">
        <v>0</v>
      </c>
      <c r="L30" s="25">
        <v>8.3000000000000007</v>
      </c>
      <c r="M30" s="25">
        <v>15.63</v>
      </c>
      <c r="N30" s="25">
        <v>28.4</v>
      </c>
      <c r="O30" s="137">
        <f t="shared" si="0"/>
        <v>733.00999999999988</v>
      </c>
      <c r="P30" s="26"/>
      <c r="Q30" s="27"/>
      <c r="R30" s="28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5"/>
    </row>
    <row r="31" spans="1:112" s="1" customFormat="1" ht="16.5" thickBot="1" x14ac:dyDescent="0.3">
      <c r="A31" s="37" t="s">
        <v>25</v>
      </c>
      <c r="B31" s="18">
        <v>71.069999999999993</v>
      </c>
      <c r="C31" s="298">
        <v>20.52</v>
      </c>
      <c r="D31" s="18">
        <v>20.52</v>
      </c>
      <c r="E31" s="18">
        <v>0</v>
      </c>
      <c r="F31" s="18">
        <v>7.89</v>
      </c>
      <c r="G31" s="8">
        <v>656.65</v>
      </c>
      <c r="H31" s="18">
        <v>192.94</v>
      </c>
      <c r="I31" s="132">
        <v>463.71</v>
      </c>
      <c r="J31" s="128">
        <v>51.58</v>
      </c>
      <c r="K31" s="18">
        <v>0</v>
      </c>
      <c r="L31" s="18">
        <v>28.21</v>
      </c>
      <c r="M31" s="18">
        <v>3.48</v>
      </c>
      <c r="N31" s="18">
        <v>5.46</v>
      </c>
      <c r="O31" s="9">
        <f t="shared" si="0"/>
        <v>844.86000000000013</v>
      </c>
      <c r="P31" s="19">
        <f>(O31-O32)/O32</f>
        <v>0.83525578364288078</v>
      </c>
      <c r="Q31" s="20">
        <f>O31/$O$84</f>
        <v>5.554731887176206E-3</v>
      </c>
      <c r="R31" s="12">
        <f>O31-O32</f>
        <v>384.51000000000016</v>
      </c>
      <c r="S31" s="13"/>
      <c r="T31" s="21"/>
    </row>
    <row r="32" spans="1:112" s="16" customFormat="1" ht="16.5" thickBot="1" x14ac:dyDescent="0.3">
      <c r="A32" s="101" t="s">
        <v>16</v>
      </c>
      <c r="B32" s="123">
        <v>42.2</v>
      </c>
      <c r="C32" s="31">
        <v>18.87</v>
      </c>
      <c r="D32" s="25">
        <v>18.87</v>
      </c>
      <c r="E32" s="25">
        <v>0</v>
      </c>
      <c r="F32" s="25">
        <v>5.0999999999999996</v>
      </c>
      <c r="G32" s="378">
        <v>353.24</v>
      </c>
      <c r="H32" s="25">
        <v>132.72</v>
      </c>
      <c r="I32" s="61">
        <v>220.52</v>
      </c>
      <c r="J32" s="123">
        <v>14.81</v>
      </c>
      <c r="K32" s="25">
        <v>0</v>
      </c>
      <c r="L32" s="25">
        <v>21.4</v>
      </c>
      <c r="M32" s="25">
        <v>2.84</v>
      </c>
      <c r="N32" s="25">
        <v>1.89</v>
      </c>
      <c r="O32" s="137">
        <f t="shared" si="0"/>
        <v>460.34999999999997</v>
      </c>
      <c r="P32" s="26"/>
      <c r="Q32" s="27"/>
      <c r="R32" s="28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5"/>
    </row>
    <row r="33" spans="1:112" s="1" customFormat="1" ht="16.5" thickBot="1" x14ac:dyDescent="0.3">
      <c r="A33" s="37" t="s">
        <v>59</v>
      </c>
      <c r="B33" s="368">
        <v>792.07</v>
      </c>
      <c r="C33" s="377">
        <v>198.99</v>
      </c>
      <c r="D33" s="368">
        <v>137.51</v>
      </c>
      <c r="E33" s="368">
        <v>61.48</v>
      </c>
      <c r="F33" s="368">
        <v>193.38</v>
      </c>
      <c r="G33" s="373">
        <v>6063.5</v>
      </c>
      <c r="H33" s="368">
        <v>2337.17</v>
      </c>
      <c r="I33" s="368">
        <v>3726.33</v>
      </c>
      <c r="J33" s="368">
        <v>4645.5600000000004</v>
      </c>
      <c r="K33" s="368">
        <v>94.59</v>
      </c>
      <c r="L33" s="368">
        <v>89.14</v>
      </c>
      <c r="M33" s="368">
        <v>153.72999999999999</v>
      </c>
      <c r="N33" s="368">
        <v>800.53</v>
      </c>
      <c r="O33" s="9">
        <f t="shared" si="0"/>
        <v>13031.49</v>
      </c>
      <c r="P33" s="19">
        <f>(O33-O34)/O34</f>
        <v>-0.10773959382486724</v>
      </c>
      <c r="Q33" s="20">
        <f>O33/$O$84</f>
        <v>8.5678613072482826E-2</v>
      </c>
      <c r="R33" s="12">
        <f>O33-O34</f>
        <v>-1573.5400000000009</v>
      </c>
      <c r="S33" s="13"/>
      <c r="T33" s="21"/>
    </row>
    <row r="34" spans="1:112" s="16" customFormat="1" ht="15.75" thickBot="1" x14ac:dyDescent="0.3">
      <c r="A34" s="101" t="s">
        <v>16</v>
      </c>
      <c r="B34" s="369">
        <v>838.39</v>
      </c>
      <c r="C34" s="375">
        <v>181.3</v>
      </c>
      <c r="D34" s="375">
        <v>134.13</v>
      </c>
      <c r="E34" s="375">
        <v>47.17</v>
      </c>
      <c r="F34" s="376">
        <v>201.93</v>
      </c>
      <c r="G34" s="379">
        <v>6669.03</v>
      </c>
      <c r="H34" s="375">
        <v>2855.84</v>
      </c>
      <c r="I34" s="376">
        <v>3813.19</v>
      </c>
      <c r="J34" s="375">
        <v>4233</v>
      </c>
      <c r="K34" s="371">
        <v>44.93</v>
      </c>
      <c r="L34" s="380">
        <v>86.77</v>
      </c>
      <c r="M34" s="380">
        <v>227.94</v>
      </c>
      <c r="N34" s="380">
        <v>2121.7399999999998</v>
      </c>
      <c r="O34" s="374">
        <f t="shared" si="0"/>
        <v>14605.03</v>
      </c>
      <c r="P34" s="26"/>
      <c r="Q34" s="27"/>
      <c r="R34" s="28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5"/>
    </row>
    <row r="35" spans="1:112" s="1" customFormat="1" ht="16.5" thickBot="1" x14ac:dyDescent="0.3">
      <c r="A35" s="37" t="s">
        <v>28</v>
      </c>
      <c r="B35" s="9">
        <v>2076.34</v>
      </c>
      <c r="C35" s="302">
        <v>649.97</v>
      </c>
      <c r="D35" s="9">
        <v>359.01</v>
      </c>
      <c r="E35" s="9">
        <v>290.95999999999998</v>
      </c>
      <c r="F35" s="9">
        <v>443.76</v>
      </c>
      <c r="G35" s="8">
        <v>7938.7</v>
      </c>
      <c r="H35" s="32">
        <v>2749.92</v>
      </c>
      <c r="I35" s="9">
        <v>5188.78</v>
      </c>
      <c r="J35" s="128">
        <v>7380.53</v>
      </c>
      <c r="K35" s="9">
        <v>161.72</v>
      </c>
      <c r="L35" s="9">
        <v>383.13</v>
      </c>
      <c r="M35" s="9">
        <v>399.27</v>
      </c>
      <c r="N35" s="9">
        <v>1926.73</v>
      </c>
      <c r="O35" s="9">
        <f t="shared" si="0"/>
        <v>21360.15</v>
      </c>
      <c r="P35" s="19">
        <f>(O35-O36)/O36</f>
        <v>5.8215828934865689E-2</v>
      </c>
      <c r="Q35" s="20">
        <f>O35/$O$84</f>
        <v>0.14043735804732954</v>
      </c>
      <c r="R35" s="12">
        <f>O35-O36</f>
        <v>1175.0900000000001</v>
      </c>
      <c r="S35" s="13"/>
      <c r="T35" s="21"/>
    </row>
    <row r="36" spans="1:112" s="16" customFormat="1" ht="16.5" thickBot="1" x14ac:dyDescent="0.3">
      <c r="A36" s="101" t="s">
        <v>16</v>
      </c>
      <c r="B36" s="123">
        <v>1952.97</v>
      </c>
      <c r="C36" s="31">
        <v>545.51</v>
      </c>
      <c r="D36" s="25">
        <v>316.92</v>
      </c>
      <c r="E36" s="25">
        <v>228.59</v>
      </c>
      <c r="F36" s="25">
        <v>389.09</v>
      </c>
      <c r="G36" s="316">
        <v>8055.63</v>
      </c>
      <c r="H36" s="25">
        <v>3020.31</v>
      </c>
      <c r="I36" s="61">
        <v>5035.32</v>
      </c>
      <c r="J36" s="134">
        <v>6172.3</v>
      </c>
      <c r="K36" s="25">
        <v>118.59</v>
      </c>
      <c r="L36" s="25">
        <v>336.75</v>
      </c>
      <c r="M36" s="25">
        <v>355.81</v>
      </c>
      <c r="N36" s="25">
        <v>2258.41</v>
      </c>
      <c r="O36" s="137">
        <f t="shared" si="0"/>
        <v>20185.060000000001</v>
      </c>
      <c r="P36" s="26"/>
      <c r="Q36" s="27"/>
      <c r="R36" s="28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5"/>
    </row>
    <row r="37" spans="1:112" s="1" customFormat="1" ht="16.5" thickBot="1" x14ac:dyDescent="0.3">
      <c r="A37" s="37" t="s">
        <v>30</v>
      </c>
      <c r="B37" s="18">
        <v>902.53</v>
      </c>
      <c r="C37" s="300">
        <v>306.68</v>
      </c>
      <c r="D37" s="18">
        <v>168.46</v>
      </c>
      <c r="E37" s="18">
        <v>138.22</v>
      </c>
      <c r="F37" s="18">
        <v>201</v>
      </c>
      <c r="G37" s="8">
        <v>4075.66</v>
      </c>
      <c r="H37" s="18">
        <v>1341.26</v>
      </c>
      <c r="I37" s="132">
        <v>2734.4</v>
      </c>
      <c r="J37" s="9">
        <v>3649.55</v>
      </c>
      <c r="K37" s="18">
        <v>100.48</v>
      </c>
      <c r="L37" s="18">
        <v>123.41</v>
      </c>
      <c r="M37" s="18">
        <v>363.76</v>
      </c>
      <c r="N37" s="18">
        <v>1956.4299999999998</v>
      </c>
      <c r="O37" s="9">
        <f t="shared" si="0"/>
        <v>11679.5</v>
      </c>
      <c r="P37" s="19">
        <f>(O37-O38)/O38</f>
        <v>0.14355231143552288</v>
      </c>
      <c r="Q37" s="20">
        <f>O37/$O$84</f>
        <v>7.6789635059387934E-2</v>
      </c>
      <c r="R37" s="12">
        <f>O37-O38</f>
        <v>1466.1499999999978</v>
      </c>
      <c r="S37" s="13"/>
      <c r="T37" s="21"/>
    </row>
    <row r="38" spans="1:112" s="16" customFormat="1" ht="16.5" thickBot="1" x14ac:dyDescent="0.3">
      <c r="A38" s="101" t="s">
        <v>16</v>
      </c>
      <c r="B38" s="123">
        <v>853.84</v>
      </c>
      <c r="C38" s="31">
        <v>273.07</v>
      </c>
      <c r="D38" s="25">
        <v>176.28</v>
      </c>
      <c r="E38" s="25">
        <v>96.79</v>
      </c>
      <c r="F38" s="25">
        <v>196.97</v>
      </c>
      <c r="G38" s="316">
        <v>3860.98</v>
      </c>
      <c r="H38" s="25">
        <v>1384.33</v>
      </c>
      <c r="I38" s="61">
        <v>2476.65</v>
      </c>
      <c r="J38" s="76">
        <v>3314.13</v>
      </c>
      <c r="K38" s="25">
        <v>72.7</v>
      </c>
      <c r="L38" s="25">
        <v>103.09</v>
      </c>
      <c r="M38" s="25">
        <v>327.2</v>
      </c>
      <c r="N38" s="25">
        <v>1211.3699999999999</v>
      </c>
      <c r="O38" s="137">
        <f t="shared" si="0"/>
        <v>10213.350000000002</v>
      </c>
      <c r="P38" s="26"/>
      <c r="Q38" s="27"/>
      <c r="R38" s="28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5"/>
    </row>
    <row r="39" spans="1:112" s="1" customFormat="1" ht="16.5" thickBot="1" x14ac:dyDescent="0.3">
      <c r="A39" s="37" t="s">
        <v>60</v>
      </c>
      <c r="B39" s="18">
        <v>0.81</v>
      </c>
      <c r="C39" s="300">
        <v>0.09</v>
      </c>
      <c r="D39" s="18">
        <v>0.09</v>
      </c>
      <c r="E39" s="18">
        <v>0</v>
      </c>
      <c r="F39" s="18">
        <v>0.45</v>
      </c>
      <c r="G39" s="8">
        <v>62.02</v>
      </c>
      <c r="H39" s="18">
        <v>0.24</v>
      </c>
      <c r="I39" s="132">
        <v>61.78</v>
      </c>
      <c r="J39" s="128">
        <v>0.08</v>
      </c>
      <c r="K39" s="18">
        <v>0</v>
      </c>
      <c r="L39" s="18">
        <v>30.25</v>
      </c>
      <c r="M39" s="18">
        <v>0.26</v>
      </c>
      <c r="N39" s="18">
        <v>2.9</v>
      </c>
      <c r="O39" s="9">
        <f t="shared" si="0"/>
        <v>96.860000000000014</v>
      </c>
      <c r="P39" s="210">
        <f>(O39-O40)/O40</f>
        <v>0.40600958049063746</v>
      </c>
      <c r="Q39" s="20">
        <f>O39/$O$84</f>
        <v>6.3682897828265907E-4</v>
      </c>
      <c r="R39" s="12">
        <f>O39-O40</f>
        <v>27.970000000000013</v>
      </c>
      <c r="S39" s="13"/>
      <c r="T39" s="21"/>
    </row>
    <row r="40" spans="1:112" s="16" customFormat="1" ht="16.5" thickBot="1" x14ac:dyDescent="0.3">
      <c r="A40" s="101" t="s">
        <v>16</v>
      </c>
      <c r="B40" s="64">
        <v>1.19</v>
      </c>
      <c r="C40" s="31">
        <v>0.03</v>
      </c>
      <c r="D40" s="25">
        <v>0.03</v>
      </c>
      <c r="E40" s="25">
        <v>0</v>
      </c>
      <c r="F40" s="25">
        <v>0.25</v>
      </c>
      <c r="G40" s="316">
        <v>40.69</v>
      </c>
      <c r="H40" s="25">
        <v>0.1</v>
      </c>
      <c r="I40" s="61">
        <v>40.590000000000003</v>
      </c>
      <c r="J40" s="65">
        <v>0.05</v>
      </c>
      <c r="K40" s="25">
        <v>0</v>
      </c>
      <c r="L40" s="25">
        <v>25.54</v>
      </c>
      <c r="M40" s="25">
        <v>0.15</v>
      </c>
      <c r="N40" s="25">
        <v>0.99</v>
      </c>
      <c r="O40" s="137">
        <f t="shared" si="0"/>
        <v>68.89</v>
      </c>
      <c r="P40" s="26"/>
      <c r="Q40" s="27"/>
      <c r="R40" s="28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5"/>
    </row>
    <row r="41" spans="1:112" s="1" customFormat="1" ht="16.5" thickBot="1" x14ac:dyDescent="0.3">
      <c r="A41" s="37" t="s">
        <v>18</v>
      </c>
      <c r="B41" s="122">
        <v>414.81</v>
      </c>
      <c r="C41" s="300">
        <v>68.41</v>
      </c>
      <c r="D41" s="18">
        <v>57.22</v>
      </c>
      <c r="E41" s="18">
        <v>11.19</v>
      </c>
      <c r="F41" s="18">
        <v>77.5</v>
      </c>
      <c r="G41" s="8">
        <v>2689.2</v>
      </c>
      <c r="H41" s="18">
        <v>1228.33</v>
      </c>
      <c r="I41" s="132">
        <v>1460.87</v>
      </c>
      <c r="J41" s="127">
        <v>963.79</v>
      </c>
      <c r="K41" s="18">
        <v>11.08</v>
      </c>
      <c r="L41" s="18">
        <v>35.450000000000003</v>
      </c>
      <c r="M41" s="18">
        <v>52.79</v>
      </c>
      <c r="N41" s="18">
        <v>1366.21</v>
      </c>
      <c r="O41" s="9">
        <f t="shared" si="0"/>
        <v>5679.24</v>
      </c>
      <c r="P41" s="38">
        <f>(O41-O42)/O42</f>
        <v>0.22255923640097558</v>
      </c>
      <c r="Q41" s="39">
        <f>O41/$O$84</f>
        <v>3.7339506572599712E-2</v>
      </c>
      <c r="R41" s="40">
        <f>O41-O42</f>
        <v>1033.8699999999999</v>
      </c>
      <c r="S41" s="13"/>
    </row>
    <row r="42" spans="1:112" s="16" customFormat="1" ht="16.5" thickBot="1" x14ac:dyDescent="0.3">
      <c r="A42" s="101" t="s">
        <v>16</v>
      </c>
      <c r="B42" s="123">
        <v>349.76</v>
      </c>
      <c r="C42" s="31">
        <v>65.61</v>
      </c>
      <c r="D42" s="25">
        <v>53.9</v>
      </c>
      <c r="E42" s="25">
        <v>11.71</v>
      </c>
      <c r="F42" s="25">
        <v>63.24</v>
      </c>
      <c r="G42" s="316">
        <v>2234.5</v>
      </c>
      <c r="H42" s="25">
        <v>1082.1600000000001</v>
      </c>
      <c r="I42" s="60">
        <v>1152.3399999999999</v>
      </c>
      <c r="J42" s="60">
        <v>722.32</v>
      </c>
      <c r="K42" s="24">
        <v>7.98</v>
      </c>
      <c r="L42" s="25">
        <v>43.89</v>
      </c>
      <c r="M42" s="25">
        <v>26.7</v>
      </c>
      <c r="N42" s="25">
        <v>1131.3700000000001</v>
      </c>
      <c r="O42" s="137">
        <f t="shared" si="0"/>
        <v>4645.37</v>
      </c>
      <c r="P42" s="26"/>
      <c r="Q42" s="27"/>
      <c r="R42" s="28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5"/>
    </row>
    <row r="43" spans="1:112" s="227" customFormat="1" ht="16.5" thickBot="1" x14ac:dyDescent="0.3">
      <c r="A43" s="202" t="s">
        <v>74</v>
      </c>
      <c r="B43" s="224">
        <v>136.94</v>
      </c>
      <c r="C43" s="301">
        <v>34.76</v>
      </c>
      <c r="D43" s="290">
        <v>34.549999999999997</v>
      </c>
      <c r="E43" s="290">
        <v>0.21</v>
      </c>
      <c r="F43" s="290">
        <v>56.49</v>
      </c>
      <c r="G43" s="8">
        <v>1880.18</v>
      </c>
      <c r="H43" s="290">
        <v>1117.55</v>
      </c>
      <c r="I43" s="291">
        <v>762.63</v>
      </c>
      <c r="J43" s="224">
        <v>323.32</v>
      </c>
      <c r="K43" s="290">
        <v>0</v>
      </c>
      <c r="L43" s="290">
        <v>14.24</v>
      </c>
      <c r="M43" s="290">
        <v>52.37</v>
      </c>
      <c r="N43" s="290">
        <v>391.31</v>
      </c>
      <c r="O43" s="9">
        <f t="shared" si="0"/>
        <v>2889.6099999999997</v>
      </c>
      <c r="P43" s="292">
        <f>(O43-O44)/O44</f>
        <v>0.22055798432913046</v>
      </c>
      <c r="Q43" s="293">
        <f>O43/$O$84</f>
        <v>1.8998424364395559E-2</v>
      </c>
      <c r="R43" s="294">
        <f>O43-O44</f>
        <v>522.15999999999985</v>
      </c>
    </row>
    <row r="44" spans="1:112" s="14" customFormat="1" ht="16.5" thickBot="1" x14ac:dyDescent="0.3">
      <c r="A44" s="101" t="s">
        <v>16</v>
      </c>
      <c r="B44" s="203">
        <v>134.76</v>
      </c>
      <c r="C44" s="31">
        <v>34.840000000000003</v>
      </c>
      <c r="D44" s="204">
        <v>34.24</v>
      </c>
      <c r="E44" s="61">
        <v>0.6</v>
      </c>
      <c r="F44" s="61">
        <v>46.19</v>
      </c>
      <c r="G44" s="328">
        <v>1817.36</v>
      </c>
      <c r="H44" s="204">
        <v>1116.54</v>
      </c>
      <c r="I44" s="61">
        <v>700.82</v>
      </c>
      <c r="J44" s="61">
        <v>256.33</v>
      </c>
      <c r="K44" s="61">
        <v>0</v>
      </c>
      <c r="L44" s="61">
        <v>12.87</v>
      </c>
      <c r="M44" s="61">
        <v>55.22</v>
      </c>
      <c r="N44" s="25">
        <v>9.8800000000000008</v>
      </c>
      <c r="O44" s="137">
        <f t="shared" si="0"/>
        <v>2367.4499999999998</v>
      </c>
      <c r="P44" s="205"/>
      <c r="Q44" s="206"/>
      <c r="R44" s="28"/>
    </row>
    <row r="45" spans="1:112" s="227" customFormat="1" ht="16.5" thickBot="1" x14ac:dyDescent="0.3">
      <c r="A45" s="202" t="s">
        <v>24</v>
      </c>
      <c r="B45" s="289">
        <v>812.42</v>
      </c>
      <c r="C45" s="297">
        <v>18.489999999999998</v>
      </c>
      <c r="D45" s="290">
        <v>18.489999999999998</v>
      </c>
      <c r="E45" s="290">
        <v>0</v>
      </c>
      <c r="F45" s="290">
        <v>28.41</v>
      </c>
      <c r="G45" s="8">
        <v>821.65</v>
      </c>
      <c r="H45" s="290">
        <v>540.36</v>
      </c>
      <c r="I45" s="291">
        <v>281.29000000000002</v>
      </c>
      <c r="J45" s="234">
        <v>443.72</v>
      </c>
      <c r="K45" s="290">
        <v>0</v>
      </c>
      <c r="L45" s="290">
        <v>13.23</v>
      </c>
      <c r="M45" s="290">
        <v>510.32</v>
      </c>
      <c r="N45" s="290">
        <v>1322.51</v>
      </c>
      <c r="O45" s="9">
        <f t="shared" si="0"/>
        <v>3970.75</v>
      </c>
      <c r="P45" s="295">
        <f>(O45-O46)/O46</f>
        <v>0.29830108356602425</v>
      </c>
      <c r="Q45" s="293">
        <f>O45/$O$84</f>
        <v>2.6106634993969317E-2</v>
      </c>
      <c r="R45" s="294">
        <f>O45-O46</f>
        <v>912.32999999999993</v>
      </c>
    </row>
    <row r="46" spans="1:112" s="14" customFormat="1" ht="16.5" thickBot="1" x14ac:dyDescent="0.3">
      <c r="A46" s="101" t="s">
        <v>16</v>
      </c>
      <c r="B46" s="203">
        <v>674.36</v>
      </c>
      <c r="C46" s="329">
        <v>15.91</v>
      </c>
      <c r="D46" s="61">
        <v>15.91</v>
      </c>
      <c r="E46" s="60">
        <v>0</v>
      </c>
      <c r="F46" s="204">
        <v>22.13</v>
      </c>
      <c r="G46" s="330">
        <v>868.48</v>
      </c>
      <c r="H46" s="61">
        <v>603.08000000000004</v>
      </c>
      <c r="I46" s="60">
        <v>265.39999999999998</v>
      </c>
      <c r="J46" s="331">
        <v>398.9</v>
      </c>
      <c r="K46" s="61">
        <v>0</v>
      </c>
      <c r="L46" s="60">
        <v>10.1</v>
      </c>
      <c r="M46" s="204">
        <v>386.74</v>
      </c>
      <c r="N46" s="25">
        <v>681.80000000000007</v>
      </c>
      <c r="O46" s="137">
        <f t="shared" si="0"/>
        <v>3058.42</v>
      </c>
      <c r="P46" s="232"/>
      <c r="Q46" s="231"/>
      <c r="R46" s="208"/>
    </row>
    <row r="47" spans="1:112" s="227" customFormat="1" ht="16.5" thickBot="1" x14ac:dyDescent="0.3">
      <c r="A47" s="202" t="s">
        <v>62</v>
      </c>
      <c r="B47" s="289">
        <v>27.86</v>
      </c>
      <c r="C47" s="297">
        <v>1.76</v>
      </c>
      <c r="D47" s="290">
        <v>1.76</v>
      </c>
      <c r="E47" s="290">
        <v>0</v>
      </c>
      <c r="F47" s="290">
        <v>13.54</v>
      </c>
      <c r="G47" s="8">
        <v>1977.72</v>
      </c>
      <c r="H47" s="290">
        <v>505</v>
      </c>
      <c r="I47" s="291">
        <v>1472.72</v>
      </c>
      <c r="J47" s="224">
        <v>0.71</v>
      </c>
      <c r="K47" s="290">
        <v>0</v>
      </c>
      <c r="L47" s="290">
        <v>3.89</v>
      </c>
      <c r="M47" s="290">
        <v>34.14</v>
      </c>
      <c r="N47" s="290">
        <v>11.97</v>
      </c>
      <c r="O47" s="9">
        <f t="shared" si="0"/>
        <v>2071.59</v>
      </c>
      <c r="P47" s="296">
        <f>(O47-O48)/O48</f>
        <v>0.1163689273300461</v>
      </c>
      <c r="Q47" s="293">
        <f>O47/$O$84</f>
        <v>1.3620158405126714E-2</v>
      </c>
      <c r="R47" s="294">
        <f>O47-O48</f>
        <v>215.94000000000005</v>
      </c>
    </row>
    <row r="48" spans="1:112" s="14" customFormat="1" ht="16.5" thickBot="1" x14ac:dyDescent="0.3">
      <c r="A48" s="101" t="s">
        <v>16</v>
      </c>
      <c r="B48" s="203">
        <v>32.01</v>
      </c>
      <c r="C48" s="31">
        <v>1.96</v>
      </c>
      <c r="D48" s="204">
        <v>1.96</v>
      </c>
      <c r="E48" s="61">
        <v>0</v>
      </c>
      <c r="F48" s="60">
        <v>12.74</v>
      </c>
      <c r="G48" s="328">
        <v>1778.51</v>
      </c>
      <c r="H48" s="60">
        <v>513.84</v>
      </c>
      <c r="I48" s="204">
        <v>1264.67</v>
      </c>
      <c r="J48" s="61">
        <v>0.13</v>
      </c>
      <c r="K48" s="61">
        <v>0</v>
      </c>
      <c r="L48" s="60">
        <v>4.26</v>
      </c>
      <c r="M48" s="204">
        <v>15.67</v>
      </c>
      <c r="N48" s="25">
        <v>10.37</v>
      </c>
      <c r="O48" s="137">
        <f t="shared" si="0"/>
        <v>1855.65</v>
      </c>
      <c r="P48" s="232"/>
      <c r="Q48" s="231"/>
      <c r="R48" s="208"/>
    </row>
    <row r="49" spans="1:197" s="227" customFormat="1" ht="16.5" thickBot="1" x14ac:dyDescent="0.3">
      <c r="A49" s="202" t="s">
        <v>17</v>
      </c>
      <c r="B49" s="289">
        <v>716.22</v>
      </c>
      <c r="C49" s="297">
        <v>307.14999999999998</v>
      </c>
      <c r="D49" s="290">
        <v>307.14999999999998</v>
      </c>
      <c r="E49" s="290">
        <v>0</v>
      </c>
      <c r="F49" s="290">
        <v>99.2</v>
      </c>
      <c r="G49" s="8">
        <v>3407.67</v>
      </c>
      <c r="H49" s="290">
        <v>1696.99</v>
      </c>
      <c r="I49" s="291">
        <v>1710.68</v>
      </c>
      <c r="J49" s="234">
        <v>735.28</v>
      </c>
      <c r="K49" s="290">
        <v>4.0999999999999996</v>
      </c>
      <c r="L49" s="290">
        <v>317.98</v>
      </c>
      <c r="M49" s="290">
        <v>291</v>
      </c>
      <c r="N49" s="290">
        <v>1200.08</v>
      </c>
      <c r="O49" s="9">
        <f t="shared" si="0"/>
        <v>7078.68</v>
      </c>
      <c r="P49" s="295">
        <f>(O49-O50)/O50</f>
        <v>0.45283859196151305</v>
      </c>
      <c r="Q49" s="293">
        <f>O49/$O$84</f>
        <v>4.654045583305691E-2</v>
      </c>
      <c r="R49" s="294">
        <f>O49-O50</f>
        <v>2206.37</v>
      </c>
    </row>
    <row r="50" spans="1:197" s="14" customFormat="1" ht="16.5" thickBot="1" x14ac:dyDescent="0.3">
      <c r="A50" s="101" t="s">
        <v>16</v>
      </c>
      <c r="B50" s="203">
        <v>639.44000000000005</v>
      </c>
      <c r="C50" s="31">
        <v>274.64999999999998</v>
      </c>
      <c r="D50" s="204">
        <v>274.64999999999998</v>
      </c>
      <c r="E50" s="60">
        <v>0</v>
      </c>
      <c r="F50" s="204">
        <v>80.819999999999993</v>
      </c>
      <c r="G50" s="328">
        <v>2489.8200000000002</v>
      </c>
      <c r="H50" s="333">
        <v>1429.7</v>
      </c>
      <c r="I50" s="333">
        <v>1060.1199999999999</v>
      </c>
      <c r="J50" s="333">
        <v>483.03</v>
      </c>
      <c r="K50" s="204">
        <v>2.93</v>
      </c>
      <c r="L50" s="60">
        <v>293.05</v>
      </c>
      <c r="M50" s="60">
        <v>155.06</v>
      </c>
      <c r="N50" s="25">
        <v>453.51</v>
      </c>
      <c r="O50" s="137">
        <f t="shared" si="0"/>
        <v>4872.3100000000004</v>
      </c>
      <c r="P50" s="232"/>
      <c r="Q50" s="231"/>
      <c r="R50" s="208"/>
    </row>
    <row r="51" spans="1:197" s="227" customFormat="1" ht="16.5" thickBot="1" x14ac:dyDescent="0.3">
      <c r="A51" s="202" t="s">
        <v>29</v>
      </c>
      <c r="B51" s="427">
        <v>1015.9</v>
      </c>
      <c r="C51" s="427">
        <v>304.81</v>
      </c>
      <c r="D51" s="427">
        <v>195.08</v>
      </c>
      <c r="E51" s="427">
        <v>109.73</v>
      </c>
      <c r="F51" s="427">
        <v>342.8</v>
      </c>
      <c r="G51" s="427">
        <v>6035.5</v>
      </c>
      <c r="H51" s="427">
        <v>1641.16</v>
      </c>
      <c r="I51" s="427">
        <v>4394.34</v>
      </c>
      <c r="J51" s="427">
        <v>5051.78</v>
      </c>
      <c r="K51" s="427">
        <v>17.04</v>
      </c>
      <c r="L51" s="427">
        <v>155.76</v>
      </c>
      <c r="M51" s="427">
        <v>336.01</v>
      </c>
      <c r="N51" s="426">
        <v>1537.12</v>
      </c>
      <c r="O51" s="9">
        <f t="shared" si="0"/>
        <v>14796.720000000001</v>
      </c>
      <c r="P51" s="295">
        <f>(O51-O52)/O52</f>
        <v>-3.5312142440353585E-2</v>
      </c>
      <c r="Q51" s="293">
        <f>O51/$O$84</f>
        <v>9.7284535200646144E-2</v>
      </c>
      <c r="R51" s="294">
        <f>O51-O52</f>
        <v>-541.62999999999738</v>
      </c>
    </row>
    <row r="52" spans="1:197" s="14" customFormat="1" ht="16.5" thickBot="1" x14ac:dyDescent="0.3">
      <c r="A52" s="144" t="s">
        <v>16</v>
      </c>
      <c r="B52" s="386">
        <v>1138.6600000000001</v>
      </c>
      <c r="C52" s="386">
        <v>309.13</v>
      </c>
      <c r="D52" s="384">
        <v>192.81</v>
      </c>
      <c r="E52" s="384">
        <v>116.32</v>
      </c>
      <c r="F52" s="384">
        <v>313.10000000000002</v>
      </c>
      <c r="G52" s="385">
        <v>6335.25</v>
      </c>
      <c r="H52" s="386">
        <v>1972.69</v>
      </c>
      <c r="I52" s="386">
        <v>4362.5600000000004</v>
      </c>
      <c r="J52" s="384">
        <v>5187.49</v>
      </c>
      <c r="K52" s="126">
        <v>11</v>
      </c>
      <c r="L52" s="384">
        <v>148.31</v>
      </c>
      <c r="M52" s="384">
        <v>216.37</v>
      </c>
      <c r="N52" s="387">
        <v>1679.04</v>
      </c>
      <c r="O52" s="352">
        <f t="shared" si="0"/>
        <v>15338.349999999999</v>
      </c>
      <c r="P52" s="232"/>
      <c r="Q52" s="231"/>
      <c r="R52" s="208"/>
    </row>
    <row r="53" spans="1:197" s="227" customFormat="1" ht="16.5" thickBot="1" x14ac:dyDescent="0.3">
      <c r="A53" s="202" t="s">
        <v>22</v>
      </c>
      <c r="B53" s="289">
        <v>129.69999999999999</v>
      </c>
      <c r="C53" s="392">
        <v>15.54</v>
      </c>
      <c r="D53" s="290">
        <v>12.97</v>
      </c>
      <c r="E53" s="290">
        <v>2.57</v>
      </c>
      <c r="F53" s="290">
        <v>7.81</v>
      </c>
      <c r="G53" s="32">
        <v>640.6</v>
      </c>
      <c r="H53" s="290">
        <v>291.8</v>
      </c>
      <c r="I53" s="291">
        <v>348.8</v>
      </c>
      <c r="J53" s="229">
        <v>118.25</v>
      </c>
      <c r="K53" s="290">
        <v>0</v>
      </c>
      <c r="L53" s="290">
        <v>2.91</v>
      </c>
      <c r="M53" s="290">
        <v>36.99</v>
      </c>
      <c r="N53" s="290">
        <v>1749.4599999999998</v>
      </c>
      <c r="O53" s="9">
        <f t="shared" si="0"/>
        <v>2701.2599999999998</v>
      </c>
      <c r="P53" s="295">
        <f>(O53-O54)/O54</f>
        <v>0.49924240321909241</v>
      </c>
      <c r="Q53" s="293">
        <f>O53/$O$84</f>
        <v>1.7760072742884731E-2</v>
      </c>
      <c r="R53" s="294">
        <f>O53-O54</f>
        <v>899.50999999999976</v>
      </c>
    </row>
    <row r="54" spans="1:197" s="14" customFormat="1" ht="16.5" thickBot="1" x14ac:dyDescent="0.3">
      <c r="A54" s="101" t="s">
        <v>16</v>
      </c>
      <c r="B54" s="123">
        <v>128.43</v>
      </c>
      <c r="C54" s="31">
        <v>20.2</v>
      </c>
      <c r="D54" s="204">
        <v>17.04</v>
      </c>
      <c r="E54" s="61">
        <v>3.16</v>
      </c>
      <c r="F54" s="60">
        <v>12.4</v>
      </c>
      <c r="G54" s="332">
        <v>588.39</v>
      </c>
      <c r="H54" s="61">
        <v>308.8</v>
      </c>
      <c r="I54" s="61">
        <v>279.58999999999997</v>
      </c>
      <c r="J54" s="61">
        <v>88.9</v>
      </c>
      <c r="K54" s="60">
        <v>0</v>
      </c>
      <c r="L54" s="60">
        <v>4.01</v>
      </c>
      <c r="M54" s="204">
        <v>57.49</v>
      </c>
      <c r="N54" s="25">
        <v>901.93000000000006</v>
      </c>
      <c r="O54" s="137">
        <f t="shared" si="0"/>
        <v>1801.75</v>
      </c>
      <c r="P54" s="209"/>
      <c r="Q54" s="207"/>
      <c r="R54" s="208"/>
    </row>
    <row r="55" spans="1:197" ht="16.5" thickBot="1" x14ac:dyDescent="0.3">
      <c r="A55" s="41" t="s">
        <v>65</v>
      </c>
      <c r="B55" s="42">
        <f>SUM(B5,B7,B9,B11,B13,B17,B19,B21,B23,B25,B27,B29,B31,B33,B35,B37,B39,B41,B43,B45,B47,B49,B51,B53,B15)</f>
        <v>10703.71</v>
      </c>
      <c r="C55" s="42">
        <f t="shared" ref="C55:O55" si="1">SUM(C5,C7,C9,C11,C13,C17,C19,C21,C23,C25,C27,C29,C31,C33,C35,C37,C39,C41,C43,C45,C47,C49,C51,C53,C15)</f>
        <v>3033.92</v>
      </c>
      <c r="D55" s="42">
        <f t="shared" si="1"/>
        <v>2262.1099999999997</v>
      </c>
      <c r="E55" s="42">
        <f t="shared" si="1"/>
        <v>771.81000000000017</v>
      </c>
      <c r="F55" s="42">
        <f t="shared" si="1"/>
        <v>2212.17</v>
      </c>
      <c r="G55" s="42">
        <f t="shared" si="1"/>
        <v>58315.87</v>
      </c>
      <c r="H55" s="42">
        <f t="shared" si="1"/>
        <v>24218.550000000007</v>
      </c>
      <c r="I55" s="42">
        <f t="shared" si="1"/>
        <v>34097.32</v>
      </c>
      <c r="J55" s="42">
        <f t="shared" si="1"/>
        <v>30916.129999999997</v>
      </c>
      <c r="K55" s="42">
        <f t="shared" si="1"/>
        <v>510.66000000000008</v>
      </c>
      <c r="L55" s="42">
        <f t="shared" si="1"/>
        <v>2283.54</v>
      </c>
      <c r="M55" s="42">
        <f t="shared" si="1"/>
        <v>4096.16</v>
      </c>
      <c r="N55" s="42">
        <f t="shared" si="1"/>
        <v>22387.229999999996</v>
      </c>
      <c r="O55" s="42">
        <f t="shared" si="1"/>
        <v>134459.39000000001</v>
      </c>
      <c r="P55" s="43">
        <f>(O55-O56)/O56</f>
        <v>0.13046125146983342</v>
      </c>
      <c r="Q55" s="44">
        <f>O55/$O$84</f>
        <v>0.88403506043990898</v>
      </c>
      <c r="R55" s="45">
        <f>O55-O56</f>
        <v>15517.330000000016</v>
      </c>
      <c r="S55" s="13"/>
      <c r="T55" s="21"/>
    </row>
    <row r="56" spans="1:197" s="52" customFormat="1" ht="16.5" thickBot="1" x14ac:dyDescent="0.3">
      <c r="A56" s="46" t="s">
        <v>26</v>
      </c>
      <c r="B56" s="318">
        <f>SUM(B6,B8,B10,B12,B14,B18,B20,B22,B24,B26,B28,B30,B32,B34,B36,B38,B40,B42,B44,B46,B48,B50,B52,B54,B16)</f>
        <v>9954.19</v>
      </c>
      <c r="C56" s="318">
        <f t="shared" ref="C56:O56" si="2">SUM(C6,C8,C10,C12,C14,C18,C20,C22,C24,C26,C28,C30,C32,C34,C36,C38,C40,C42,C44,C46,C48,C50,C52,C54,C16)</f>
        <v>2662.8599999999997</v>
      </c>
      <c r="D56" s="318">
        <f t="shared" si="2"/>
        <v>2034.77</v>
      </c>
      <c r="E56" s="318">
        <f t="shared" si="2"/>
        <v>628.09</v>
      </c>
      <c r="F56" s="318">
        <f t="shared" si="2"/>
        <v>1974.2200000000003</v>
      </c>
      <c r="G56" s="318">
        <f t="shared" si="2"/>
        <v>53154.070000000007</v>
      </c>
      <c r="H56" s="318">
        <f t="shared" si="2"/>
        <v>24048.029999999995</v>
      </c>
      <c r="I56" s="318">
        <f t="shared" si="2"/>
        <v>29106.040000000005</v>
      </c>
      <c r="J56" s="318">
        <f t="shared" si="2"/>
        <v>26266.350000000009</v>
      </c>
      <c r="K56" s="318">
        <f t="shared" si="2"/>
        <v>349.21000000000004</v>
      </c>
      <c r="L56" s="318">
        <f t="shared" si="2"/>
        <v>1913.3899999999996</v>
      </c>
      <c r="M56" s="318">
        <f t="shared" si="2"/>
        <v>3374.5899999999997</v>
      </c>
      <c r="N56" s="318">
        <f t="shared" si="2"/>
        <v>19293.179999999997</v>
      </c>
      <c r="O56" s="318">
        <f t="shared" si="2"/>
        <v>118942.06</v>
      </c>
      <c r="P56" s="47"/>
      <c r="Q56" s="48"/>
      <c r="R56" s="49"/>
      <c r="S56" s="50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</row>
    <row r="57" spans="1:197" ht="16.5" thickBot="1" x14ac:dyDescent="0.3">
      <c r="A57" s="53" t="s">
        <v>27</v>
      </c>
      <c r="B57" s="54">
        <f>(B55-B56)/B56</f>
        <v>7.5296935260427883E-2</v>
      </c>
      <c r="C57" s="54">
        <f t="shared" ref="C57:O57" si="3">(C55-C56)/C56</f>
        <v>0.13934641701028236</v>
      </c>
      <c r="D57" s="54">
        <f t="shared" si="3"/>
        <v>0.11172761540616369</v>
      </c>
      <c r="E57" s="54">
        <f t="shared" si="3"/>
        <v>0.22882071040774432</v>
      </c>
      <c r="F57" s="54">
        <f t="shared" si="3"/>
        <v>0.12052861383229822</v>
      </c>
      <c r="G57" s="54">
        <f t="shared" si="3"/>
        <v>9.7110155440589874E-2</v>
      </c>
      <c r="H57" s="54">
        <f t="shared" si="3"/>
        <v>7.0908095174536702E-3</v>
      </c>
      <c r="I57" s="54">
        <f t="shared" si="3"/>
        <v>0.17148605581521892</v>
      </c>
      <c r="J57" s="54">
        <f t="shared" si="3"/>
        <v>0.17702421539345917</v>
      </c>
      <c r="K57" s="54">
        <f t="shared" si="3"/>
        <v>0.46232925746685383</v>
      </c>
      <c r="L57" s="54">
        <f t="shared" si="3"/>
        <v>0.19345245872509023</v>
      </c>
      <c r="M57" s="54">
        <f t="shared" si="3"/>
        <v>0.21382449423485528</v>
      </c>
      <c r="N57" s="54">
        <f t="shared" si="3"/>
        <v>0.16037014115868922</v>
      </c>
      <c r="O57" s="54">
        <f t="shared" si="3"/>
        <v>0.13046125146983342</v>
      </c>
      <c r="P57" s="55"/>
      <c r="Q57" s="56"/>
      <c r="R57" s="45"/>
      <c r="S57" s="13"/>
    </row>
    <row r="58" spans="1:197" ht="16.5" thickBot="1" x14ac:dyDescent="0.3">
      <c r="A58" s="7" t="s">
        <v>31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8"/>
      <c r="Q58" s="58"/>
      <c r="R58" s="45"/>
      <c r="S58" s="13"/>
    </row>
    <row r="59" spans="1:197" s="1" customFormat="1" ht="16.5" thickBot="1" x14ac:dyDescent="0.3">
      <c r="A59" s="104" t="s">
        <v>69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128">
        <v>355.44</v>
      </c>
      <c r="K59" s="8">
        <v>0</v>
      </c>
      <c r="L59" s="8">
        <v>0</v>
      </c>
      <c r="M59" s="8">
        <v>65.040000000000006</v>
      </c>
      <c r="N59" s="8">
        <v>0</v>
      </c>
      <c r="O59" s="9">
        <f t="shared" ref="O59:O72" si="4">B59+C59+F59+G59+J59+K59+L59+M59+N59</f>
        <v>420.48</v>
      </c>
      <c r="P59" s="59">
        <f>(O59-O60)/O60</f>
        <v>1.0189177509963028</v>
      </c>
      <c r="Q59" s="11">
        <f>O59/$O$84</f>
        <v>2.7645452073951316E-3</v>
      </c>
      <c r="R59" s="12">
        <f>O59-O60</f>
        <v>212.21</v>
      </c>
      <c r="S59" s="13"/>
    </row>
    <row r="60" spans="1:197" s="29" customFormat="1" ht="16.5" thickBot="1" x14ac:dyDescent="0.3">
      <c r="A60" s="144" t="s">
        <v>16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64">
        <v>194.55</v>
      </c>
      <c r="K60" s="25">
        <v>0</v>
      </c>
      <c r="L60" s="25">
        <v>0</v>
      </c>
      <c r="M60" s="25">
        <v>13.72</v>
      </c>
      <c r="N60" s="25">
        <v>0</v>
      </c>
      <c r="O60" s="137">
        <f t="shared" si="4"/>
        <v>208.27</v>
      </c>
      <c r="P60" s="26"/>
      <c r="Q60" s="27"/>
      <c r="R60" s="28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5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</row>
    <row r="61" spans="1:197" s="1" customFormat="1" ht="16.5" thickBot="1" x14ac:dyDescent="0.3">
      <c r="A61" s="104" t="s">
        <v>32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27">
        <v>1688.82</v>
      </c>
      <c r="K61" s="18">
        <v>0</v>
      </c>
      <c r="L61" s="18">
        <v>0</v>
      </c>
      <c r="M61" s="18">
        <v>162.91999999999999</v>
      </c>
      <c r="N61" s="18">
        <v>0</v>
      </c>
      <c r="O61" s="9">
        <f t="shared" si="4"/>
        <v>1851.74</v>
      </c>
      <c r="P61" s="19">
        <f>(O61-O62)/O62</f>
        <v>0.28050618906023084</v>
      </c>
      <c r="Q61" s="20">
        <f>O61/$O$84</f>
        <v>1.2174702583575583E-2</v>
      </c>
      <c r="R61" s="12">
        <f>O61-O62</f>
        <v>405.63999999999987</v>
      </c>
      <c r="S61" s="13"/>
    </row>
    <row r="62" spans="1:197" s="16" customFormat="1" ht="16.5" thickBot="1" x14ac:dyDescent="0.3">
      <c r="A62" s="144" t="s">
        <v>16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61">
        <v>0</v>
      </c>
      <c r="J62" s="61">
        <v>1329.9</v>
      </c>
      <c r="K62" s="25">
        <v>0</v>
      </c>
      <c r="L62" s="25">
        <v>0</v>
      </c>
      <c r="M62" s="25">
        <v>116.2</v>
      </c>
      <c r="N62" s="25">
        <v>0</v>
      </c>
      <c r="O62" s="137">
        <f t="shared" si="4"/>
        <v>1446.1000000000001</v>
      </c>
      <c r="P62" s="26"/>
      <c r="Q62" s="27"/>
      <c r="R62" s="28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5"/>
    </row>
    <row r="63" spans="1:197" s="1" customFormat="1" ht="16.5" thickBot="1" x14ac:dyDescent="0.3">
      <c r="A63" s="37" t="s">
        <v>35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27">
        <v>415.59</v>
      </c>
      <c r="K63" s="18">
        <v>0</v>
      </c>
      <c r="L63" s="18">
        <v>0</v>
      </c>
      <c r="M63" s="18">
        <v>14.17</v>
      </c>
      <c r="N63" s="18">
        <v>0</v>
      </c>
      <c r="O63" s="9">
        <f t="shared" si="4"/>
        <v>429.76</v>
      </c>
      <c r="P63" s="19">
        <f>(O63-O64)/O64</f>
        <v>0.45297180336736748</v>
      </c>
      <c r="Q63" s="20">
        <f>O63/$O$84</f>
        <v>2.8255587622006556E-3</v>
      </c>
      <c r="R63" s="12">
        <f>O63-O64</f>
        <v>133.97999999999996</v>
      </c>
      <c r="S63" s="13"/>
    </row>
    <row r="64" spans="1:197" s="16" customFormat="1" ht="16.5" thickBot="1" x14ac:dyDescent="0.3">
      <c r="A64" s="144" t="s">
        <v>16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61">
        <v>0</v>
      </c>
      <c r="J64" s="61">
        <v>278.47000000000003</v>
      </c>
      <c r="K64" s="25">
        <v>0</v>
      </c>
      <c r="L64" s="25">
        <v>0</v>
      </c>
      <c r="M64" s="25">
        <v>17.309999999999999</v>
      </c>
      <c r="N64" s="25">
        <v>0</v>
      </c>
      <c r="O64" s="137">
        <f t="shared" si="4"/>
        <v>295.78000000000003</v>
      </c>
      <c r="P64" s="26"/>
      <c r="Q64" s="27"/>
      <c r="R64" s="28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5"/>
    </row>
    <row r="65" spans="1:112" s="1" customFormat="1" ht="16.5" thickBot="1" x14ac:dyDescent="0.3">
      <c r="A65" s="37" t="s">
        <v>33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27">
        <v>781.25</v>
      </c>
      <c r="K65" s="18">
        <v>0</v>
      </c>
      <c r="L65" s="18">
        <v>0</v>
      </c>
      <c r="M65" s="18">
        <v>28.94</v>
      </c>
      <c r="N65" s="18">
        <v>0</v>
      </c>
      <c r="O65" s="9">
        <f t="shared" si="4"/>
        <v>810.19</v>
      </c>
      <c r="P65" s="19">
        <f>(O65-O66)/O66</f>
        <v>0.25739516404382806</v>
      </c>
      <c r="Q65" s="20">
        <f>O65/$O$84</f>
        <v>5.3267857724016883E-3</v>
      </c>
      <c r="R65" s="12">
        <f>O65-O66</f>
        <v>165.85000000000014</v>
      </c>
      <c r="S65" s="13"/>
    </row>
    <row r="66" spans="1:112" s="16" customFormat="1" ht="16.5" thickBot="1" x14ac:dyDescent="0.3">
      <c r="A66" s="144" t="s">
        <v>16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61">
        <v>0</v>
      </c>
      <c r="J66" s="60">
        <v>635.78</v>
      </c>
      <c r="K66" s="25">
        <v>0</v>
      </c>
      <c r="L66" s="25">
        <v>0</v>
      </c>
      <c r="M66" s="25">
        <v>8.56</v>
      </c>
      <c r="N66" s="25">
        <v>0</v>
      </c>
      <c r="O66" s="137">
        <f t="shared" si="4"/>
        <v>644.33999999999992</v>
      </c>
      <c r="P66" s="26"/>
      <c r="Q66" s="27"/>
      <c r="R66" s="28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5"/>
    </row>
    <row r="67" spans="1:112" s="14" customFormat="1" ht="16.5" thickBot="1" x14ac:dyDescent="0.3">
      <c r="A67" s="37" t="s">
        <v>78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2.21</v>
      </c>
      <c r="K67" s="18">
        <v>0</v>
      </c>
      <c r="L67" s="18">
        <v>0</v>
      </c>
      <c r="M67" s="18">
        <v>0</v>
      </c>
      <c r="N67" s="18">
        <v>0</v>
      </c>
      <c r="O67" s="18">
        <f t="shared" si="4"/>
        <v>2.21</v>
      </c>
      <c r="P67" s="435" t="e">
        <f>(O67-O68)/O68</f>
        <v>#DIV/0!</v>
      </c>
      <c r="Q67" s="20">
        <f>O67/$O$84</f>
        <v>1.4530167685367295E-5</v>
      </c>
      <c r="R67" s="12">
        <f>O67-O68</f>
        <v>2.21</v>
      </c>
    </row>
    <row r="68" spans="1:112" s="14" customFormat="1" ht="15.75" thickBot="1" x14ac:dyDescent="0.3">
      <c r="A68" s="144" t="s">
        <v>16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f t="shared" si="4"/>
        <v>0</v>
      </c>
      <c r="P68" s="66"/>
      <c r="Q68" s="67"/>
      <c r="R68" s="441"/>
    </row>
    <row r="69" spans="1:112" s="23" customFormat="1" ht="16.5" thickBot="1" x14ac:dyDescent="0.3">
      <c r="A69" s="37" t="s">
        <v>34</v>
      </c>
      <c r="B69" s="436">
        <v>0</v>
      </c>
      <c r="C69" s="436">
        <v>0</v>
      </c>
      <c r="D69" s="436">
        <v>0</v>
      </c>
      <c r="E69" s="436">
        <v>0</v>
      </c>
      <c r="F69" s="436">
        <v>0</v>
      </c>
      <c r="G69" s="436">
        <v>0</v>
      </c>
      <c r="H69" s="436">
        <v>0</v>
      </c>
      <c r="I69" s="437">
        <v>0</v>
      </c>
      <c r="J69" s="229">
        <v>1532.62</v>
      </c>
      <c r="K69" s="436">
        <v>0</v>
      </c>
      <c r="L69" s="436">
        <v>0</v>
      </c>
      <c r="M69" s="438">
        <v>127.56</v>
      </c>
      <c r="N69" s="438">
        <v>0</v>
      </c>
      <c r="O69" s="349">
        <f t="shared" si="4"/>
        <v>1660.1799999999998</v>
      </c>
      <c r="P69" s="357">
        <f>(O69-O70)/O70</f>
        <v>0.75043228881110002</v>
      </c>
      <c r="Q69" s="439">
        <f>O69/$O$84</f>
        <v>1.091524605787017E-2</v>
      </c>
      <c r="R69" s="440">
        <f>O69-O70</f>
        <v>711.73999999999978</v>
      </c>
      <c r="S69" s="34"/>
    </row>
    <row r="70" spans="1:112" s="16" customFormat="1" ht="16.5" thickBot="1" x14ac:dyDescent="0.3">
      <c r="A70" s="144" t="s">
        <v>36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61">
        <v>0</v>
      </c>
      <c r="J70" s="134">
        <v>856.5</v>
      </c>
      <c r="K70" s="25">
        <v>0</v>
      </c>
      <c r="L70" s="25">
        <v>0</v>
      </c>
      <c r="M70" s="25">
        <v>91.94</v>
      </c>
      <c r="N70" s="25">
        <v>0</v>
      </c>
      <c r="O70" s="137">
        <f t="shared" si="4"/>
        <v>948.44</v>
      </c>
      <c r="P70" s="26"/>
      <c r="Q70" s="27"/>
      <c r="R70" s="28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5"/>
    </row>
    <row r="71" spans="1:112" s="227" customFormat="1" ht="16.5" thickBot="1" x14ac:dyDescent="0.3">
      <c r="A71" s="37" t="s">
        <v>64</v>
      </c>
      <c r="B71" s="230">
        <v>0</v>
      </c>
      <c r="C71" s="224">
        <v>0</v>
      </c>
      <c r="D71" s="161">
        <v>0</v>
      </c>
      <c r="E71" s="161">
        <v>0</v>
      </c>
      <c r="F71" s="230">
        <v>0</v>
      </c>
      <c r="G71" s="224">
        <v>0</v>
      </c>
      <c r="H71" s="161">
        <v>0</v>
      </c>
      <c r="I71" s="161">
        <v>0</v>
      </c>
      <c r="J71" s="224">
        <v>4356.41</v>
      </c>
      <c r="K71" s="161">
        <v>0</v>
      </c>
      <c r="L71" s="161">
        <v>0</v>
      </c>
      <c r="M71" s="161">
        <v>102.23</v>
      </c>
      <c r="N71" s="161">
        <v>0</v>
      </c>
      <c r="O71" s="9">
        <f t="shared" si="4"/>
        <v>4458.6399999999994</v>
      </c>
      <c r="P71" s="233">
        <f>(O71-O72)/O72</f>
        <v>0.33242485640685399</v>
      </c>
      <c r="Q71" s="129">
        <f>O71/$O$84</f>
        <v>2.9314383189450694E-2</v>
      </c>
      <c r="R71" s="63">
        <f>O71-O72</f>
        <v>1112.3799999999992</v>
      </c>
    </row>
    <row r="72" spans="1:112" s="14" customFormat="1" ht="16.5" thickBot="1" x14ac:dyDescent="0.3">
      <c r="A72" s="144" t="s">
        <v>36</v>
      </c>
      <c r="B72" s="60">
        <v>0</v>
      </c>
      <c r="C72" s="61">
        <v>0</v>
      </c>
      <c r="D72" s="25">
        <v>0</v>
      </c>
      <c r="E72" s="24">
        <v>0</v>
      </c>
      <c r="F72" s="24">
        <v>0</v>
      </c>
      <c r="G72" s="61">
        <v>0</v>
      </c>
      <c r="H72" s="61">
        <v>0</v>
      </c>
      <c r="I72" s="60">
        <v>0</v>
      </c>
      <c r="J72" s="60">
        <v>3256.34</v>
      </c>
      <c r="K72" s="60">
        <v>0</v>
      </c>
      <c r="L72" s="64">
        <v>0</v>
      </c>
      <c r="M72" s="61">
        <v>89.92</v>
      </c>
      <c r="N72" s="61">
        <v>0</v>
      </c>
      <c r="O72" s="137">
        <f t="shared" si="4"/>
        <v>3346.26</v>
      </c>
      <c r="P72" s="66"/>
      <c r="Q72" s="67"/>
      <c r="R72" s="28"/>
    </row>
    <row r="73" spans="1:112" ht="16.5" thickBot="1" x14ac:dyDescent="0.3">
      <c r="A73" s="68" t="s">
        <v>37</v>
      </c>
      <c r="B73" s="69">
        <f t="shared" ref="B73:O73" si="5">SUM(B59,B61,B63,B65,B67,B69,B71)</f>
        <v>0</v>
      </c>
      <c r="C73" s="69">
        <f t="shared" si="5"/>
        <v>0</v>
      </c>
      <c r="D73" s="69">
        <f t="shared" si="5"/>
        <v>0</v>
      </c>
      <c r="E73" s="69">
        <f t="shared" si="5"/>
        <v>0</v>
      </c>
      <c r="F73" s="69">
        <f t="shared" si="5"/>
        <v>0</v>
      </c>
      <c r="G73" s="69">
        <f t="shared" si="5"/>
        <v>0</v>
      </c>
      <c r="H73" s="69">
        <f t="shared" si="5"/>
        <v>0</v>
      </c>
      <c r="I73" s="69">
        <f t="shared" si="5"/>
        <v>0</v>
      </c>
      <c r="J73" s="69">
        <f t="shared" si="5"/>
        <v>9132.34</v>
      </c>
      <c r="K73" s="69">
        <f t="shared" si="5"/>
        <v>0</v>
      </c>
      <c r="L73" s="69">
        <f t="shared" si="5"/>
        <v>0</v>
      </c>
      <c r="M73" s="69">
        <f t="shared" si="5"/>
        <v>500.86</v>
      </c>
      <c r="N73" s="69">
        <f t="shared" si="5"/>
        <v>0</v>
      </c>
      <c r="O73" s="69">
        <f t="shared" si="5"/>
        <v>9633.2000000000007</v>
      </c>
      <c r="P73" s="55">
        <f>(O73-O74)/O74</f>
        <v>0.39830662240408526</v>
      </c>
      <c r="Q73" s="56">
        <f>O73/$O$84</f>
        <v>6.3335751740579302E-2</v>
      </c>
      <c r="R73" s="70">
        <f>O73-O74</f>
        <v>2744.01</v>
      </c>
      <c r="S73" s="13"/>
    </row>
    <row r="74" spans="1:112" ht="16.5" thickBot="1" x14ac:dyDescent="0.3">
      <c r="A74" s="46" t="s">
        <v>26</v>
      </c>
      <c r="B74" s="71">
        <f t="shared" ref="B74:O74" si="6">SUM(B60,B62,B64,B66,B68,B70,B72)</f>
        <v>0</v>
      </c>
      <c r="C74" s="71">
        <f t="shared" si="6"/>
        <v>0</v>
      </c>
      <c r="D74" s="71">
        <f t="shared" si="6"/>
        <v>0</v>
      </c>
      <c r="E74" s="71">
        <f t="shared" si="6"/>
        <v>0</v>
      </c>
      <c r="F74" s="71">
        <f t="shared" si="6"/>
        <v>0</v>
      </c>
      <c r="G74" s="71">
        <f t="shared" si="6"/>
        <v>0</v>
      </c>
      <c r="H74" s="71">
        <f t="shared" si="6"/>
        <v>0</v>
      </c>
      <c r="I74" s="71">
        <f t="shared" si="6"/>
        <v>0</v>
      </c>
      <c r="J74" s="71">
        <f t="shared" si="6"/>
        <v>6551.54</v>
      </c>
      <c r="K74" s="71">
        <f t="shared" si="6"/>
        <v>0</v>
      </c>
      <c r="L74" s="71">
        <f t="shared" si="6"/>
        <v>0</v>
      </c>
      <c r="M74" s="71">
        <f t="shared" si="6"/>
        <v>337.65000000000003</v>
      </c>
      <c r="N74" s="71">
        <f t="shared" si="6"/>
        <v>0</v>
      </c>
      <c r="O74" s="71">
        <f t="shared" si="6"/>
        <v>6889.1900000000005</v>
      </c>
      <c r="P74" s="72"/>
      <c r="Q74" s="73"/>
      <c r="R74" s="74"/>
      <c r="S74" s="13"/>
    </row>
    <row r="75" spans="1:112" ht="16.5" thickBot="1" x14ac:dyDescent="0.3">
      <c r="A75" s="53" t="s">
        <v>27</v>
      </c>
      <c r="B75" s="69"/>
      <c r="C75" s="69"/>
      <c r="D75" s="69"/>
      <c r="E75" s="69"/>
      <c r="F75" s="69"/>
      <c r="G75" s="69"/>
      <c r="H75" s="69"/>
      <c r="I75" s="69"/>
      <c r="J75" s="130">
        <f>(J73-J74)/J74</f>
        <v>0.39392265024711748</v>
      </c>
      <c r="K75" s="54"/>
      <c r="L75" s="54"/>
      <c r="M75" s="75">
        <f>(M73-M74)/M74</f>
        <v>0.48337035391677763</v>
      </c>
      <c r="N75" s="75"/>
      <c r="O75" s="75">
        <f>(O73-O74)/O74</f>
        <v>0.39830662240408526</v>
      </c>
      <c r="P75" s="55"/>
      <c r="Q75" s="56"/>
      <c r="R75" s="45"/>
      <c r="S75" s="13"/>
    </row>
    <row r="76" spans="1:112" ht="16.5" thickBot="1" x14ac:dyDescent="0.3">
      <c r="A76" s="7" t="s">
        <v>38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8"/>
      <c r="Q76" s="58"/>
      <c r="R76" s="45"/>
      <c r="S76" s="13"/>
    </row>
    <row r="77" spans="1:112" s="1" customFormat="1" ht="16.5" thickBot="1" x14ac:dyDescent="0.3">
      <c r="A77" s="228" t="s">
        <v>40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128">
        <v>0</v>
      </c>
      <c r="K77" s="8">
        <v>0</v>
      </c>
      <c r="L77" s="8">
        <v>0</v>
      </c>
      <c r="M77" s="8">
        <v>0</v>
      </c>
      <c r="N77" s="8">
        <v>6905.49</v>
      </c>
      <c r="O77" s="9">
        <f t="shared" ref="O77:O80" si="7">B77+C77+F77+G77+J77+K77+L77+M77+N77</f>
        <v>6905.49</v>
      </c>
      <c r="P77" s="59">
        <f>(O77-O78)/O78</f>
        <v>-3.6719246950641181E-2</v>
      </c>
      <c r="Q77" s="11">
        <f>O77/$O$84</f>
        <v>4.5401777217025797E-2</v>
      </c>
      <c r="R77" s="12">
        <f>O77-O78</f>
        <v>-263.23000000000047</v>
      </c>
      <c r="S77" s="13"/>
      <c r="T77" s="21"/>
    </row>
    <row r="78" spans="1:112" s="16" customFormat="1" ht="16.5" thickBot="1" x14ac:dyDescent="0.3">
      <c r="A78" s="29" t="s">
        <v>16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136">
        <v>0</v>
      </c>
      <c r="K78" s="25">
        <v>0</v>
      </c>
      <c r="L78" s="25">
        <v>0</v>
      </c>
      <c r="M78" s="25">
        <v>0</v>
      </c>
      <c r="N78" s="25">
        <v>7168.72</v>
      </c>
      <c r="O78" s="135">
        <f t="shared" si="7"/>
        <v>7168.72</v>
      </c>
      <c r="P78" s="117"/>
      <c r="Q78" s="118"/>
      <c r="R78" s="119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5"/>
    </row>
    <row r="79" spans="1:112" s="1" customFormat="1" ht="16.5" thickBot="1" x14ac:dyDescent="0.3">
      <c r="A79" s="22" t="s">
        <v>39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9">
        <v>0</v>
      </c>
      <c r="K79" s="18">
        <v>0</v>
      </c>
      <c r="L79" s="18">
        <v>0</v>
      </c>
      <c r="M79" s="18">
        <v>0</v>
      </c>
      <c r="N79" s="18">
        <v>1099.27</v>
      </c>
      <c r="O79" s="9">
        <f t="shared" si="7"/>
        <v>1099.27</v>
      </c>
      <c r="P79" s="19">
        <f>(O79-O80)/O80</f>
        <v>1.3525723769131545E-2</v>
      </c>
      <c r="Q79" s="20">
        <f>O79/$O$84</f>
        <v>7.2274106024858399E-3</v>
      </c>
      <c r="R79" s="12">
        <f>O79-O80</f>
        <v>14.670000000000073</v>
      </c>
      <c r="S79" s="13"/>
      <c r="T79" s="21"/>
    </row>
    <row r="80" spans="1:112" s="16" customFormat="1" ht="16.5" thickBot="1" x14ac:dyDescent="0.3">
      <c r="A80" s="29" t="s">
        <v>16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131">
        <v>0</v>
      </c>
      <c r="K80" s="25">
        <v>0</v>
      </c>
      <c r="L80" s="25">
        <v>0</v>
      </c>
      <c r="M80" s="25">
        <v>0</v>
      </c>
      <c r="N80" s="25">
        <v>1084.5999999999999</v>
      </c>
      <c r="O80" s="135">
        <f t="shared" si="7"/>
        <v>1084.5999999999999</v>
      </c>
      <c r="P80" s="117"/>
      <c r="Q80" s="118"/>
      <c r="R80" s="119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5"/>
    </row>
    <row r="81" spans="1:197" ht="16.5" thickBot="1" x14ac:dyDescent="0.3">
      <c r="A81" s="68" t="s">
        <v>41</v>
      </c>
      <c r="B81" s="69">
        <f t="shared" ref="B81:O82" si="8">SUM(B77,B79)</f>
        <v>0</v>
      </c>
      <c r="C81" s="69">
        <f t="shared" si="8"/>
        <v>0</v>
      </c>
      <c r="D81" s="69">
        <f t="shared" si="8"/>
        <v>0</v>
      </c>
      <c r="E81" s="69">
        <f t="shared" si="8"/>
        <v>0</v>
      </c>
      <c r="F81" s="69">
        <f t="shared" si="8"/>
        <v>0</v>
      </c>
      <c r="G81" s="69">
        <f t="shared" si="8"/>
        <v>0</v>
      </c>
      <c r="H81" s="69">
        <f t="shared" si="8"/>
        <v>0</v>
      </c>
      <c r="I81" s="69">
        <f t="shared" si="8"/>
        <v>0</v>
      </c>
      <c r="J81" s="69">
        <f>SUM(J77,J79)</f>
        <v>0</v>
      </c>
      <c r="K81" s="69">
        <f t="shared" si="8"/>
        <v>0</v>
      </c>
      <c r="L81" s="69">
        <f t="shared" si="8"/>
        <v>0</v>
      </c>
      <c r="M81" s="69">
        <f t="shared" si="8"/>
        <v>0</v>
      </c>
      <c r="N81" s="69">
        <f>SUM(N77,N79)</f>
        <v>8004.76</v>
      </c>
      <c r="O81" s="69">
        <f t="shared" si="8"/>
        <v>8004.76</v>
      </c>
      <c r="P81" s="55">
        <f>(O81-O82)/O82</f>
        <v>-3.0116365292997181E-2</v>
      </c>
      <c r="Q81" s="56">
        <f>O81/$O$84</f>
        <v>5.262918781951164E-2</v>
      </c>
      <c r="R81" s="45">
        <f>O81-O82</f>
        <v>-248.55999999999949</v>
      </c>
      <c r="S81" s="13"/>
    </row>
    <row r="82" spans="1:197" ht="15.75" thickBot="1" x14ac:dyDescent="0.3">
      <c r="A82" s="46" t="s">
        <v>26</v>
      </c>
      <c r="B82" s="76">
        <f t="shared" si="8"/>
        <v>0</v>
      </c>
      <c r="C82" s="76">
        <f t="shared" si="8"/>
        <v>0</v>
      </c>
      <c r="D82" s="76">
        <f t="shared" si="8"/>
        <v>0</v>
      </c>
      <c r="E82" s="76">
        <f t="shared" si="8"/>
        <v>0</v>
      </c>
      <c r="F82" s="76">
        <f t="shared" si="8"/>
        <v>0</v>
      </c>
      <c r="G82" s="76">
        <f t="shared" si="8"/>
        <v>0</v>
      </c>
      <c r="H82" s="76">
        <f t="shared" si="8"/>
        <v>0</v>
      </c>
      <c r="I82" s="76">
        <f t="shared" si="8"/>
        <v>0</v>
      </c>
      <c r="J82" s="76">
        <f>SUM(J78,J80)</f>
        <v>0</v>
      </c>
      <c r="K82" s="76">
        <f t="shared" si="8"/>
        <v>0</v>
      </c>
      <c r="L82" s="76">
        <f t="shared" si="8"/>
        <v>0</v>
      </c>
      <c r="M82" s="76">
        <f t="shared" si="8"/>
        <v>0</v>
      </c>
      <c r="N82" s="76">
        <f>SUM(N78,N80)</f>
        <v>8253.32</v>
      </c>
      <c r="O82" s="76">
        <f>B82+C82+F82+G82+J82+K82+L82+M82+N82</f>
        <v>8253.32</v>
      </c>
      <c r="P82" s="77"/>
      <c r="Q82" s="78"/>
      <c r="R82" s="62"/>
      <c r="S82" s="13"/>
    </row>
    <row r="83" spans="1:197" ht="16.5" thickBot="1" x14ac:dyDescent="0.3">
      <c r="A83" s="53" t="s">
        <v>27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130">
        <f>(N81-N82)/N82</f>
        <v>-3.0116365292997181E-2</v>
      </c>
      <c r="O83" s="75">
        <f>(O81-O82)/O82</f>
        <v>-3.0116365292997181E-2</v>
      </c>
      <c r="P83" s="55"/>
      <c r="Q83" s="56"/>
      <c r="R83" s="45"/>
      <c r="S83" s="13"/>
    </row>
    <row r="84" spans="1:197" ht="16.5" thickBot="1" x14ac:dyDescent="0.3">
      <c r="A84" s="79" t="s">
        <v>42</v>
      </c>
      <c r="B84" s="80">
        <f>SUM(B55,B73,B81)</f>
        <v>10703.71</v>
      </c>
      <c r="C84" s="80">
        <f t="shared" ref="C84:N84" si="9">SUM(C55,C73,C81)</f>
        <v>3033.92</v>
      </c>
      <c r="D84" s="80">
        <f t="shared" si="9"/>
        <v>2262.1099999999997</v>
      </c>
      <c r="E84" s="80">
        <f t="shared" si="9"/>
        <v>771.81000000000017</v>
      </c>
      <c r="F84" s="80">
        <f t="shared" si="9"/>
        <v>2212.17</v>
      </c>
      <c r="G84" s="80">
        <f t="shared" si="9"/>
        <v>58315.87</v>
      </c>
      <c r="H84" s="80">
        <f t="shared" si="9"/>
        <v>24218.550000000007</v>
      </c>
      <c r="I84" s="80">
        <f t="shared" si="9"/>
        <v>34097.32</v>
      </c>
      <c r="J84" s="80">
        <f t="shared" si="9"/>
        <v>40048.47</v>
      </c>
      <c r="K84" s="80">
        <f t="shared" si="9"/>
        <v>510.66000000000008</v>
      </c>
      <c r="L84" s="80">
        <f t="shared" si="9"/>
        <v>2283.54</v>
      </c>
      <c r="M84" s="80">
        <f t="shared" si="9"/>
        <v>4597.0199999999995</v>
      </c>
      <c r="N84" s="80">
        <f t="shared" si="9"/>
        <v>30391.989999999998</v>
      </c>
      <c r="O84" s="80">
        <f>SUM(O55,O73,O81)</f>
        <v>152097.35000000003</v>
      </c>
      <c r="P84" s="55">
        <f>(O84-O85)/O85</f>
        <v>0.13433894742698602</v>
      </c>
      <c r="Q84" s="56">
        <f>O84/$O$84</f>
        <v>1</v>
      </c>
      <c r="R84" s="45">
        <f>O84-O85</f>
        <v>18012.780000000028</v>
      </c>
      <c r="S84" s="13"/>
    </row>
    <row r="85" spans="1:197" ht="15.75" x14ac:dyDescent="0.25">
      <c r="A85" s="81" t="s">
        <v>26</v>
      </c>
      <c r="B85" s="82">
        <f>SUM(B56,B74,B82)</f>
        <v>9954.19</v>
      </c>
      <c r="C85" s="82">
        <f t="shared" ref="C85:O85" si="10">SUM(C56,C74,C82)</f>
        <v>2662.8599999999997</v>
      </c>
      <c r="D85" s="82">
        <f t="shared" si="10"/>
        <v>2034.77</v>
      </c>
      <c r="E85" s="82">
        <f t="shared" si="10"/>
        <v>628.09</v>
      </c>
      <c r="F85" s="82">
        <f t="shared" si="10"/>
        <v>1974.2200000000003</v>
      </c>
      <c r="G85" s="82">
        <f t="shared" si="10"/>
        <v>53154.070000000007</v>
      </c>
      <c r="H85" s="82">
        <f t="shared" si="10"/>
        <v>24048.029999999995</v>
      </c>
      <c r="I85" s="82">
        <f t="shared" si="10"/>
        <v>29106.040000000005</v>
      </c>
      <c r="J85" s="82">
        <f t="shared" si="10"/>
        <v>32817.890000000007</v>
      </c>
      <c r="K85" s="82">
        <f t="shared" si="10"/>
        <v>349.21000000000004</v>
      </c>
      <c r="L85" s="82">
        <f t="shared" si="10"/>
        <v>1913.3899999999996</v>
      </c>
      <c r="M85" s="82">
        <f t="shared" si="10"/>
        <v>3712.24</v>
      </c>
      <c r="N85" s="82">
        <f t="shared" si="10"/>
        <v>27546.499999999996</v>
      </c>
      <c r="O85" s="82">
        <f t="shared" si="10"/>
        <v>134084.57</v>
      </c>
      <c r="P85" s="83"/>
      <c r="Q85" s="84"/>
      <c r="R85" s="85"/>
      <c r="S85" s="13"/>
    </row>
    <row r="86" spans="1:197" ht="15.75" x14ac:dyDescent="0.25">
      <c r="A86" s="86" t="s">
        <v>27</v>
      </c>
      <c r="B86" s="87">
        <f t="shared" ref="B86:N86" si="11">(B84-B85)/B85</f>
        <v>7.5296935260427883E-2</v>
      </c>
      <c r="C86" s="87">
        <f t="shared" si="11"/>
        <v>0.13934641701028236</v>
      </c>
      <c r="D86" s="87">
        <f t="shared" si="11"/>
        <v>0.11172761540616369</v>
      </c>
      <c r="E86" s="87">
        <f t="shared" si="11"/>
        <v>0.22882071040774432</v>
      </c>
      <c r="F86" s="87">
        <f t="shared" si="11"/>
        <v>0.12052861383229822</v>
      </c>
      <c r="G86" s="87">
        <f t="shared" si="11"/>
        <v>9.7110155440589874E-2</v>
      </c>
      <c r="H86" s="87">
        <f t="shared" si="11"/>
        <v>7.0908095174536702E-3</v>
      </c>
      <c r="I86" s="87">
        <f t="shared" si="11"/>
        <v>0.17148605581521892</v>
      </c>
      <c r="J86" s="87">
        <f t="shared" si="11"/>
        <v>0.22032434138818777</v>
      </c>
      <c r="K86" s="87">
        <f t="shared" si="11"/>
        <v>0.46232925746685383</v>
      </c>
      <c r="L86" s="87">
        <f t="shared" si="11"/>
        <v>0.19345245872509023</v>
      </c>
      <c r="M86" s="87">
        <f t="shared" si="11"/>
        <v>0.23834127103851038</v>
      </c>
      <c r="N86" s="87">
        <f t="shared" si="11"/>
        <v>0.10329769662207547</v>
      </c>
      <c r="O86" s="88">
        <f>(O84-O85)/O85</f>
        <v>0.13433894742698602</v>
      </c>
      <c r="P86" s="89"/>
      <c r="Q86" s="90"/>
      <c r="R86" s="89"/>
      <c r="S86" s="13"/>
    </row>
    <row r="87" spans="1:197" s="1" customFormat="1" ht="15.75" x14ac:dyDescent="0.25">
      <c r="A87" s="91" t="s">
        <v>43</v>
      </c>
      <c r="B87" s="87">
        <f t="shared" ref="B87:O87" si="12">B84/$O$84</f>
        <v>7.0374072921060071E-2</v>
      </c>
      <c r="C87" s="87">
        <f t="shared" si="12"/>
        <v>1.9947224590040519E-2</v>
      </c>
      <c r="D87" s="87">
        <f t="shared" si="12"/>
        <v>1.4872777204862539E-2</v>
      </c>
      <c r="E87" s="87">
        <f t="shared" si="12"/>
        <v>5.0744473851779799E-3</v>
      </c>
      <c r="F87" s="87">
        <f t="shared" si="12"/>
        <v>1.4544434863592295E-2</v>
      </c>
      <c r="G87" s="87">
        <f t="shared" si="12"/>
        <v>0.38341147955569238</v>
      </c>
      <c r="H87" s="87">
        <f t="shared" si="12"/>
        <v>0.1592305848852725</v>
      </c>
      <c r="I87" s="87">
        <f t="shared" si="12"/>
        <v>0.22418089467041991</v>
      </c>
      <c r="J87" s="87">
        <f t="shared" si="12"/>
        <v>0.26330813784724055</v>
      </c>
      <c r="K87" s="87">
        <f t="shared" si="12"/>
        <v>3.3574549457962284E-3</v>
      </c>
      <c r="L87" s="87">
        <f t="shared" si="12"/>
        <v>1.5013673808255038E-2</v>
      </c>
      <c r="M87" s="87">
        <f t="shared" si="12"/>
        <v>3.0224195227596E-2</v>
      </c>
      <c r="N87" s="87">
        <f t="shared" si="12"/>
        <v>0.19981932624072668</v>
      </c>
      <c r="O87" s="87">
        <f t="shared" si="12"/>
        <v>1</v>
      </c>
      <c r="P87" s="89"/>
      <c r="Q87" s="90"/>
      <c r="R87" s="89"/>
      <c r="S87" s="13"/>
    </row>
    <row r="88" spans="1:197" s="1" customFormat="1" ht="15.75" x14ac:dyDescent="0.25">
      <c r="A88" s="92" t="s">
        <v>44</v>
      </c>
      <c r="B88" s="93">
        <f t="shared" ref="B88:N88" si="13">B85/$O$85</f>
        <v>7.4238146865071797E-2</v>
      </c>
      <c r="C88" s="93">
        <f t="shared" si="13"/>
        <v>1.9859555801237976E-2</v>
      </c>
      <c r="D88" s="93">
        <f t="shared" si="13"/>
        <v>1.5175273336820186E-2</v>
      </c>
      <c r="E88" s="93">
        <f t="shared" si="13"/>
        <v>4.6842824644177921E-3</v>
      </c>
      <c r="F88" s="93">
        <f t="shared" si="13"/>
        <v>1.472369266650145E-2</v>
      </c>
      <c r="G88" s="93">
        <f t="shared" si="13"/>
        <v>0.39642197457917794</v>
      </c>
      <c r="H88" s="93">
        <f t="shared" si="13"/>
        <v>0.17934971935995314</v>
      </c>
      <c r="I88" s="93">
        <f t="shared" si="13"/>
        <v>0.21707225521922471</v>
      </c>
      <c r="J88" s="93">
        <f t="shared" si="13"/>
        <v>0.24475515713702184</v>
      </c>
      <c r="K88" s="93">
        <f t="shared" si="13"/>
        <v>2.6044010880595732E-3</v>
      </c>
      <c r="L88" s="93">
        <f t="shared" si="13"/>
        <v>1.4270023761869092E-2</v>
      </c>
      <c r="M88" s="93">
        <f t="shared" si="13"/>
        <v>2.7685810529876776E-2</v>
      </c>
      <c r="N88" s="93">
        <f t="shared" si="13"/>
        <v>0.20544123757118357</v>
      </c>
      <c r="O88" s="94">
        <f>B88+C88+F88+G88+J88+L88+K88+M88+N88</f>
        <v>1</v>
      </c>
      <c r="P88" s="85"/>
      <c r="Q88" s="95"/>
      <c r="R88" s="85"/>
      <c r="S88" s="13"/>
    </row>
    <row r="89" spans="1:197" s="1" customFormat="1" ht="15.75" x14ac:dyDescent="0.25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</row>
    <row r="90" spans="1:197" ht="18.75" x14ac:dyDescent="0.3">
      <c r="A90" s="97" t="s">
        <v>45</v>
      </c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</row>
    <row r="91" spans="1:197" s="211" customFormat="1" x14ac:dyDescent="0.25">
      <c r="A91" s="211" t="s">
        <v>67</v>
      </c>
    </row>
    <row r="92" spans="1:197" s="211" customFormat="1" x14ac:dyDescent="0.25">
      <c r="A92" s="211" t="s">
        <v>68</v>
      </c>
    </row>
    <row r="93" spans="1:197" s="1" customFormat="1" x14ac:dyDescent="0.25">
      <c r="A93" s="211" t="s">
        <v>73</v>
      </c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97" s="1" customFormat="1" x14ac:dyDescent="0.25">
      <c r="A94" s="211" t="s">
        <v>75</v>
      </c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97" s="1" customFormat="1" x14ac:dyDescent="0.25">
      <c r="A95" s="211" t="s">
        <v>79</v>
      </c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97" s="1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s="1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s="1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s="1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s="1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s="1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s="1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s="1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s="1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s="1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s="1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s="1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s="1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s="1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s="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s="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s="1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s="1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s="1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s="1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s="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s="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s="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s="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s="1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s="1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s="1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s="1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s="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s="1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s="1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s="1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s="1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s="1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s="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s="1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s="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s="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s="1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1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1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1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1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1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1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1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1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1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1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1" customForma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1" customForma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1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1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1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1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1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1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1" customForma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1" customForma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1" customForma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1" customForma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1" customForma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1" customForma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1" customForma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1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1" customForma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1" customForma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1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1" customForma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1" customForma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1" customForma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1" customForma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1" customForma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1" customForma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1" customForma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1" customForma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1" customForma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1" customForma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1" customForma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1" customForma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1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1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1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1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1" customForma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1" customForma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1" customForma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1" customForma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1" customForma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1" customForma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1" customForma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1" customForma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1" customForma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1" customForma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1" customForma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1" customForma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1" customForma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1" customForma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1" customForma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1" customForma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1" customForma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1" customForma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1" customForma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1" customForma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1" customForma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1" customForma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1" customForma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1" customForma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1" customForma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1" customForma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1" customForma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1" customForma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1" customForma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1" customForma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1" customForma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1" customForma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1" customForma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1" customFormat="1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1" customFormat="1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1" customFormat="1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1" customFormat="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1" customFormat="1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1" customFormat="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1" customFormat="1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1" customForma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1" customFormat="1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1" customFormat="1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1" customFormat="1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1" customFormat="1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1" customFormat="1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1" customFormat="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1" customForma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1" customForma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1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1" customFormat="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1" customForma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1" customFormat="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1" customForma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1" customFormat="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1" customFormat="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1" customFormat="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1" customFormat="1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1" customFormat="1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1" customFormat="1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1" customFormat="1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1" customFormat="1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1" customFormat="1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1" customFormat="1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1" customFormat="1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1" customFormat="1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1" customFormat="1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1" customFormat="1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1" customFormat="1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1" customFormat="1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1" customFormat="1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1" customFormat="1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1" customForma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1" customFormat="1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1" customFormat="1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1" customFormat="1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1" customFormat="1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1" customFormat="1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1" customFormat="1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1" customFormat="1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1" customFormat="1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1" customFormat="1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1" customFormat="1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1" customFormat="1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1" customFormat="1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1" customFormat="1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1" customFormat="1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1" customFormat="1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1" customFormat="1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1" customFormat="1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1" customFormat="1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1" customFormat="1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1" customFormat="1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1" customFormat="1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1" customFormat="1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1" customForma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1" customFormat="1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1" customFormat="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1" customFormat="1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1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1" customFormat="1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1" customFormat="1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1" customFormat="1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1" customFormat="1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1" customFormat="1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1" customFormat="1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1" customFormat="1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1" customFormat="1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1" customFormat="1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1" customFormat="1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1" customFormat="1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1" customFormat="1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1" customFormat="1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1" customFormat="1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1" customForma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1" customFormat="1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1" customFormat="1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1" customFormat="1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1" customFormat="1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1" customFormat="1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1" customFormat="1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1" customFormat="1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1" customFormat="1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1" customFormat="1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1" customFormat="1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1" customFormat="1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1" customFormat="1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1" customFormat="1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1" customFormat="1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1" customFormat="1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1" customForma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1" customFormat="1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1" customFormat="1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1" customFormat="1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1" customFormat="1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1" customFormat="1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1" customFormat="1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1" customFormat="1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1" customFormat="1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1" customFormat="1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1" customFormat="1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1" customFormat="1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1" customFormat="1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1" customFormat="1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1" customFormat="1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1" customFormat="1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1" customFormat="1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1" customFormat="1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1" customFormat="1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1" customFormat="1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1" customFormat="1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1" customFormat="1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1" customFormat="1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1" customFormat="1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1" customFormat="1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1" customFormat="1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1" customFormat="1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1" customFormat="1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1" customFormat="1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1" customFormat="1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1" customFormat="1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1" customFormat="1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1" customForma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1" customFormat="1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1" customFormat="1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1" customFormat="1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1" customFormat="1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1" customFormat="1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1" customFormat="1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1" customFormat="1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1" customFormat="1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1" customForma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1" customFormat="1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1" customFormat="1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1" customFormat="1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1" customFormat="1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1" customFormat="1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1" customFormat="1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1" customFormat="1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1" customFormat="1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1" customForma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1" customFormat="1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1" customFormat="1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1" customFormat="1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1" customFormat="1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1" customFormat="1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1" customFormat="1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1" customFormat="1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1" customFormat="1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1" customForma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1" customFormat="1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1" customFormat="1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1" customFormat="1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1" customFormat="1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1" customFormat="1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1" customFormat="1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1" customForma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1" customFormat="1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1" customFormat="1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1" customFormat="1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1" customFormat="1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1" customForma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1" customFormat="1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1" customFormat="1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1" customForma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1" customFormat="1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1" customFormat="1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1" customForma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1" customFormat="1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1" customFormat="1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1" customFormat="1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1" customForma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1" customFormat="1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1" customFormat="1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1" customForma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1" customFormat="1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1" customFormat="1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1" customForma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1" customFormat="1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1" customForma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1" customFormat="1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1" customFormat="1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1" customFormat="1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1" customFormat="1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1" customFormat="1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1" customFormat="1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1" customFormat="1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1" customFormat="1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1" customFormat="1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1" customFormat="1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1" customFormat="1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1" customFormat="1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1" customFormat="1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1" customFormat="1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1" customFormat="1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1" customFormat="1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1" customFormat="1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1" customFormat="1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1" customFormat="1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1" customFormat="1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1" customFormat="1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1" customFormat="1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1" customFormat="1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1" customFormat="1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1" customFormat="1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1" customFormat="1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1" customFormat="1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1" customFormat="1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1" customFormat="1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1" customFormat="1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1" customFormat="1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1" customFormat="1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1" customFormat="1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1" customFormat="1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s="1" customFormat="1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s="1" customFormat="1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s="1" customFormat="1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s="1" customFormat="1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s="1" customFormat="1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s="1" customFormat="1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s="1" customFormat="1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s="1" customFormat="1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s="1" customFormat="1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s="1" customFormat="1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s="1" customFormat="1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s="1" customFormat="1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s="1" customFormat="1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s="1" customFormat="1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s="1" customFormat="1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s="1" customFormat="1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s="1" customFormat="1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s="1" customFormat="1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s="1" customFormat="1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s="1" customFormat="1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s="1" customFormat="1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s="1" customFormat="1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s="1" customFormat="1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s="1" customFormat="1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s="1" customFormat="1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s="1" customFormat="1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s="1" customFormat="1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s="1" customFormat="1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s="1" customFormat="1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s="1" customFormat="1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s="1" customFormat="1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s="1" customFormat="1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s="1" customFormat="1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s="1" customFormat="1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s="1" customFormat="1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s="1" customFormat="1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s="1" customFormat="1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s="1" customFormat="1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s="1" customFormat="1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s="1" customFormat="1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s="1" customFormat="1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s="1" customFormat="1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s="1" customFormat="1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s="1" customFormat="1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s="1" customFormat="1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s="1" customFormat="1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s="1" customFormat="1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s="1" customFormat="1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s="1" customFormat="1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s="1" customFormat="1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s="1" customFormat="1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s="1" customFormat="1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s="1" customFormat="1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1" customFormat="1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1" customFormat="1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1" customFormat="1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1" customFormat="1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1" customFormat="1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1" customFormat="1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1" customFormat="1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1" customFormat="1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1" customFormat="1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1" customFormat="1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1" customFormat="1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1" customFormat="1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1" customFormat="1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1" customFormat="1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1" customFormat="1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1" customFormat="1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1" customFormat="1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1" customFormat="1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1" customFormat="1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1" customFormat="1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1" customFormat="1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1" customFormat="1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1" customFormat="1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1" customFormat="1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1" customFormat="1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1" customFormat="1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1" customFormat="1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1" customFormat="1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1" customFormat="1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1" customFormat="1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1" customFormat="1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1" customFormat="1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1" customFormat="1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1" customFormat="1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1" customFormat="1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1" customFormat="1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1" customFormat="1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1" customFormat="1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1" customFormat="1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1" customFormat="1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1" customFormat="1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1" customFormat="1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1" customFormat="1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1" customFormat="1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1" customFormat="1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1" customFormat="1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1" customFormat="1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s="1" customFormat="1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s="1" customFormat="1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s="1" customFormat="1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s="1" customFormat="1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s="1" customFormat="1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s="1" customFormat="1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s="1" customFormat="1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s="1" customFormat="1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s="1" customFormat="1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s="1" customFormat="1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s="1" customFormat="1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s="1" customFormat="1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s="1" customFormat="1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s="1" customFormat="1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s="1" customFormat="1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s="1" customFormat="1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s="1" customFormat="1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s="1" customFormat="1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s="1" customFormat="1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s="1" customFormat="1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s="1" customFormat="1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s="1" customFormat="1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s="1" customFormat="1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s="1" customFormat="1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s="1" customFormat="1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s="1" customFormat="1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s="1" customFormat="1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s="1" customFormat="1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s="1" customFormat="1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s="1" customFormat="1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s="1" customFormat="1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s="1" customFormat="1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s="1" customFormat="1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s="1" customFormat="1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s="1" customFormat="1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s="1" customFormat="1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s="1" customFormat="1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s="1" customFormat="1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s="1" customFormat="1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s="1" customFormat="1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s="1" customFormat="1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s="1" customFormat="1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s="1" customFormat="1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s="1" customFormat="1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s="1" customFormat="1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s="1" customFormat="1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s="1" customFormat="1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s="1" customFormat="1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s="1" customFormat="1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s="1" customFormat="1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s="1" customFormat="1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s="1" customFormat="1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s="1" customFormat="1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1" customFormat="1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1" customFormat="1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1" customFormat="1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1" customFormat="1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1" customFormat="1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1" customFormat="1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1" customFormat="1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1" customFormat="1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1" customFormat="1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1" customFormat="1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1" customFormat="1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1" customFormat="1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1" customFormat="1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1" customFormat="1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1" customFormat="1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1" customFormat="1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1" customFormat="1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1" customFormat="1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1" customFormat="1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1" customFormat="1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1" customFormat="1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1" customFormat="1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1" customFormat="1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1" customFormat="1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1" customFormat="1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1" customFormat="1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1" customFormat="1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1" customFormat="1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1" customFormat="1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1" customFormat="1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1" customFormat="1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1" customFormat="1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1" customFormat="1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1" customFormat="1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1" customFormat="1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1" customFormat="1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1" customFormat="1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1" customFormat="1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1" customFormat="1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1" customFormat="1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1" customFormat="1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1" customFormat="1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1" customFormat="1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1" customFormat="1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1" customFormat="1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1" customFormat="1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1" customFormat="1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s="1" customFormat="1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s="1" customFormat="1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s="1" customFormat="1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s="1" customFormat="1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s="1" customFormat="1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s="1" customFormat="1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s="1" customFormat="1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s="1" customFormat="1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s="1" customFormat="1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s="1" customFormat="1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s="1" customFormat="1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s="1" customFormat="1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s="1" customFormat="1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s="1" customFormat="1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s="1" customFormat="1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s="1" customFormat="1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s="1" customFormat="1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s="1" customFormat="1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s="1" customFormat="1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s="1" customFormat="1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s="1" customFormat="1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s="1" customFormat="1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s="1" customFormat="1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s="1" customFormat="1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s="1" customFormat="1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s="1" customFormat="1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s="1" customFormat="1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s="1" customFormat="1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s="1" customFormat="1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s="1" customFormat="1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s="1" customFormat="1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s="1" customFormat="1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s="1" customFormat="1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s="1" customFormat="1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s="1" customFormat="1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s="1" customFormat="1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s="1" customFormat="1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s="1" customFormat="1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s="1" customFormat="1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s="1" customFormat="1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s="1" customFormat="1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s="1" customFormat="1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s="1" customFormat="1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s="1" customFormat="1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s="1" customFormat="1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s="1" customFormat="1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s="1" customFormat="1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s="1" customFormat="1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s="1" customFormat="1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s="1" customFormat="1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s="1" customFormat="1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s="1" customFormat="1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s="1" customFormat="1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1" customFormat="1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1" customFormat="1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1" customFormat="1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1" customFormat="1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1" customFormat="1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1" customFormat="1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1" customFormat="1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1" customFormat="1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1" customFormat="1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1" customFormat="1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1" customFormat="1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1" customFormat="1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1" customFormat="1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1" customFormat="1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1" customFormat="1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1" customFormat="1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1" customFormat="1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1" customFormat="1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1" customFormat="1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1" customFormat="1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1" customFormat="1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1" customFormat="1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1" customFormat="1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1" customFormat="1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1" customFormat="1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1" customFormat="1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1" customFormat="1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1" customFormat="1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1" customFormat="1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1" customFormat="1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1" customFormat="1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1" customFormat="1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1" customFormat="1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1" customFormat="1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1" customFormat="1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1" customFormat="1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1" customFormat="1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1" customFormat="1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1" customFormat="1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1" customFormat="1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1" customFormat="1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1" customFormat="1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1" customFormat="1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1" customFormat="1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1" customFormat="1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1" customFormat="1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1" customFormat="1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s="1" customFormat="1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s="1" customFormat="1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s="1" customFormat="1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s="1" customFormat="1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s="1" customFormat="1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s="1" customFormat="1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s="1" customFormat="1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s="1" customFormat="1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s="1" customFormat="1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s="1" customFormat="1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s="1" customFormat="1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s="1" customFormat="1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s="1" customFormat="1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s="1" customFormat="1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s="1" customFormat="1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s="1" customFormat="1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s="1" customFormat="1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s="1" customFormat="1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s="1" customFormat="1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s="1" customFormat="1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s="1" customFormat="1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s="1" customFormat="1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s="1" customFormat="1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s="1" customFormat="1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s="1" customFormat="1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s="1" customFormat="1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s="1" customFormat="1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s="1" customFormat="1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s="1" customFormat="1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s="1" customFormat="1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s="1" customFormat="1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s="1" customFormat="1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s="1" customFormat="1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s="1" customFormat="1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s="1" customFormat="1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s="1" customFormat="1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s="1" customFormat="1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s="1" customFormat="1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s="1" customFormat="1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s="1" customFormat="1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s="1" customFormat="1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s="1" customFormat="1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s="1" customFormat="1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s="1" customFormat="1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s="1" customFormat="1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s="1" customFormat="1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s="1" customFormat="1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s="1" customFormat="1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s="1" customFormat="1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s="1" customFormat="1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s="1" customFormat="1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s="1" customFormat="1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s="1" customFormat="1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1" customFormat="1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1" customFormat="1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1" customFormat="1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1" customFormat="1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1" customFormat="1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1" customFormat="1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1" customFormat="1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1" customFormat="1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1" customFormat="1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1" customFormat="1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1" customFormat="1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1" customFormat="1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1" customFormat="1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1" customFormat="1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1" customFormat="1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1" customFormat="1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1" customFormat="1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1" customFormat="1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1" customFormat="1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1" customFormat="1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1" customFormat="1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1" customFormat="1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1" customFormat="1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1" customFormat="1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1" customFormat="1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1" customFormat="1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1" customFormat="1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1" customFormat="1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1" customFormat="1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1" customFormat="1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1" customFormat="1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1" customFormat="1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1" customFormat="1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1" customFormat="1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1" customFormat="1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1" customFormat="1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1" customFormat="1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1" customFormat="1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1" customFormat="1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1" customFormat="1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1" customFormat="1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1" customFormat="1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1" customFormat="1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1" customFormat="1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1" customFormat="1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1" customFormat="1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1" customFormat="1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s="1" customFormat="1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s="1" customFormat="1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s="1" customFormat="1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s="1" customFormat="1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s="1" customFormat="1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s="1" customFormat="1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s="1" customFormat="1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s="1" customFormat="1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s="1" customFormat="1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s="1" customFormat="1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s="1" customFormat="1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s="1" customFormat="1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s="1" customFormat="1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s="1" customFormat="1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s="1" customFormat="1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s="1" customFormat="1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s="1" customFormat="1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s="1" customFormat="1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s="1" customFormat="1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s="1" customFormat="1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s="1" customFormat="1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s="1" customFormat="1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s="1" customFormat="1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s="1" customFormat="1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s="1" customFormat="1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s="1" customFormat="1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s="1" customFormat="1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s="1" customFormat="1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s="1" customFormat="1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s="1" customFormat="1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s="1" customFormat="1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s="1" customFormat="1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s="1" customFormat="1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s="1" customFormat="1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s="1" customFormat="1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s="1" customFormat="1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s="1" customFormat="1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s="1" customFormat="1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s="1" customFormat="1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s="1" customFormat="1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s="1" customFormat="1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s="1" customFormat="1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s="1" customFormat="1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s="1" customFormat="1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s="1" customFormat="1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s="1" customFormat="1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s="1" customFormat="1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s="1" customFormat="1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s="1" customFormat="1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s="1" customFormat="1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s="1" customFormat="1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s="1" customFormat="1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s="1" customFormat="1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s="1" customFormat="1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  <row r="1010" spans="1:18" s="1" customFormat="1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</row>
    <row r="1011" spans="1:18" s="1" customFormat="1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</row>
    <row r="1012" spans="1:18" s="1" customFormat="1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</row>
    <row r="1013" spans="1:18" s="1" customFormat="1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</row>
    <row r="1014" spans="1:18" s="1" customFormat="1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</row>
    <row r="1015" spans="1:18" s="1" customFormat="1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</row>
    <row r="1016" spans="1:18" s="1" customFormat="1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</row>
    <row r="1017" spans="1:18" s="1" customFormat="1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</row>
    <row r="1018" spans="1:18" s="1" customFormat="1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</row>
    <row r="1019" spans="1:18" s="1" customFormat="1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</row>
    <row r="1020" spans="1:18" s="1" customFormat="1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</row>
    <row r="1021" spans="1:18" s="1" customFormat="1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</row>
    <row r="1022" spans="1:18" s="1" customFormat="1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</row>
    <row r="1023" spans="1:18" s="1" customFormat="1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</row>
    <row r="1024" spans="1:18" s="1" customFormat="1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</row>
    <row r="1025" spans="1:18" s="1" customFormat="1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</row>
    <row r="1026" spans="1:18" s="1" customFormat="1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</row>
    <row r="1027" spans="1:18" s="1" customFormat="1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</row>
    <row r="1028" spans="1:18" s="1" customFormat="1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</row>
    <row r="1029" spans="1:18" s="1" customFormat="1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</row>
    <row r="1030" spans="1:18" s="1" customFormat="1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</row>
    <row r="1031" spans="1:18" s="1" customFormat="1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</row>
    <row r="1032" spans="1:18" s="1" customFormat="1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</row>
    <row r="1033" spans="1:18" s="1" customFormat="1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</row>
    <row r="1034" spans="1:18" s="1" customFormat="1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</row>
    <row r="1035" spans="1:18" s="1" customFormat="1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</row>
    <row r="1036" spans="1:18" s="1" customFormat="1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</row>
    <row r="1037" spans="1:18" s="1" customFormat="1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</row>
    <row r="1038" spans="1:18" s="1" customFormat="1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</row>
    <row r="1039" spans="1:18" s="1" customFormat="1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</row>
    <row r="1040" spans="1:18" s="1" customFormat="1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</row>
    <row r="1041" spans="1:18" s="1" customFormat="1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</row>
    <row r="1042" spans="1:18" s="1" customFormat="1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</row>
    <row r="1043" spans="1:18" s="1" customFormat="1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</row>
    <row r="1044" spans="1:18" s="1" customFormat="1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</row>
    <row r="1045" spans="1:18" s="1" customFormat="1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</row>
    <row r="1046" spans="1:18" s="1" customFormat="1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</row>
    <row r="1047" spans="1:18" s="1" customFormat="1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</row>
    <row r="1048" spans="1:18" s="1" customFormat="1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</row>
    <row r="1049" spans="1:18" s="1" customFormat="1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</row>
    <row r="1050" spans="1:18" s="1" customFormat="1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</row>
    <row r="1051" spans="1:18" s="1" customFormat="1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</row>
    <row r="1052" spans="1:18" s="1" customFormat="1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</row>
    <row r="1053" spans="1:18" s="1" customFormat="1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</row>
    <row r="1054" spans="1:18" s="1" customFormat="1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</row>
    <row r="1055" spans="1:18" s="1" customFormat="1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</row>
    <row r="1056" spans="1:18" s="1" customFormat="1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</row>
    <row r="1057" spans="1:18" s="1" customFormat="1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</row>
    <row r="1058" spans="1:18" s="1" customFormat="1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</row>
    <row r="1059" spans="1:18" s="1" customFormat="1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</row>
    <row r="1060" spans="1:18" s="1" customFormat="1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</row>
    <row r="1061" spans="1:18" s="1" customFormat="1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</row>
    <row r="1062" spans="1:18" s="1" customFormat="1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</row>
    <row r="1063" spans="1:18" s="1" customFormat="1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</row>
    <row r="1064" spans="1:18" s="1" customFormat="1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</row>
    <row r="1065" spans="1:18" s="1" customFormat="1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</row>
    <row r="1066" spans="1:18" s="1" customFormat="1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</row>
    <row r="1067" spans="1:18" s="1" customFormat="1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</row>
    <row r="1068" spans="1:18" s="1" customFormat="1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</row>
    <row r="1069" spans="1:18" s="1" customFormat="1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</row>
    <row r="1070" spans="1:18" s="1" customFormat="1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</row>
    <row r="1071" spans="1:18" s="1" customFormat="1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</row>
    <row r="1072" spans="1:18" s="1" customFormat="1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</row>
    <row r="1073" spans="1:18" s="1" customFormat="1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</row>
    <row r="1074" spans="1:18" s="1" customFormat="1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</row>
    <row r="1075" spans="1:18" s="1" customFormat="1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</row>
    <row r="1076" spans="1:18" s="1" customFormat="1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</row>
    <row r="1077" spans="1:18" s="1" customFormat="1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</row>
    <row r="1078" spans="1:18" s="1" customFormat="1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</row>
    <row r="1079" spans="1:18" s="1" customFormat="1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</row>
    <row r="1080" spans="1:18" s="1" customFormat="1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</row>
    <row r="1081" spans="1:18" s="1" customFormat="1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</row>
    <row r="1082" spans="1:18" s="1" customFormat="1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</row>
    <row r="1083" spans="1:18" s="1" customFormat="1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</row>
    <row r="1084" spans="1:18" s="1" customFormat="1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</row>
    <row r="1085" spans="1:18" s="1" customFormat="1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</row>
    <row r="1086" spans="1:18" s="1" customFormat="1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</row>
    <row r="1087" spans="1:18" s="1" customFormat="1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</row>
    <row r="1088" spans="1:18" s="1" customFormat="1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</row>
    <row r="1089" spans="1:18" s="1" customFormat="1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</row>
    <row r="1090" spans="1:18" s="1" customFormat="1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</row>
    <row r="1091" spans="1:18" s="1" customFormat="1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</row>
    <row r="1092" spans="1:18" s="1" customFormat="1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</row>
    <row r="1093" spans="1:18" s="1" customFormat="1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</row>
    <row r="1094" spans="1:18" s="1" customFormat="1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</row>
    <row r="1095" spans="1:18" s="1" customFormat="1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</row>
    <row r="1096" spans="1:18" s="1" customFormat="1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</row>
    <row r="1097" spans="1:18" s="1" customFormat="1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</row>
    <row r="1098" spans="1:18" s="1" customFormat="1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</row>
    <row r="1099" spans="1:18" s="1" customFormat="1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</row>
    <row r="1100" spans="1:18" s="1" customFormat="1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</row>
    <row r="1101" spans="1:18" s="1" customFormat="1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</row>
    <row r="1102" spans="1:18" s="1" customFormat="1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</row>
    <row r="1103" spans="1:18" s="1" customFormat="1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</row>
    <row r="1104" spans="1:18" s="1" customFormat="1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</row>
    <row r="1105" spans="1:18" s="1" customFormat="1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</row>
    <row r="1106" spans="1:18" s="1" customFormat="1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</row>
    <row r="1107" spans="1:18" s="1" customFormat="1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</row>
    <row r="1108" spans="1:18" s="1" customFormat="1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</row>
    <row r="1109" spans="1:18" s="1" customFormat="1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</row>
    <row r="1110" spans="1:18" s="1" customFormat="1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</row>
    <row r="1111" spans="1:18" s="1" customFormat="1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</row>
    <row r="1112" spans="1:18" s="1" customFormat="1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</row>
    <row r="1113" spans="1:18" s="1" customFormat="1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</row>
    <row r="1114" spans="1:18" s="1" customFormat="1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</row>
    <row r="1115" spans="1:18" s="1" customFormat="1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</row>
    <row r="1116" spans="1:18" s="1" customFormat="1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</row>
    <row r="1117" spans="1:18" s="1" customFormat="1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</row>
    <row r="1118" spans="1:18" s="1" customFormat="1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</row>
    <row r="1119" spans="1:18" s="1" customFormat="1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</row>
    <row r="1120" spans="1:18" s="1" customFormat="1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</row>
    <row r="1121" spans="1:18" s="1" customFormat="1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s="1" customFormat="1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s="1" customFormat="1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s="1" customFormat="1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s="1" customFormat="1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s="1" customFormat="1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s="1" customFormat="1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s="1" customFormat="1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s="1" customFormat="1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s="1" customFormat="1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s="1" customFormat="1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s="1" customFormat="1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s="1" customFormat="1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s="1" customFormat="1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s="1" customFormat="1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</row>
    <row r="1136" spans="1:18" s="1" customFormat="1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</row>
    <row r="1137" spans="1:18" s="1" customFormat="1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</row>
    <row r="1138" spans="1:18" s="1" customFormat="1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</row>
    <row r="1139" spans="1:18" s="1" customFormat="1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</row>
    <row r="1140" spans="1:18" s="1" customFormat="1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</row>
    <row r="1141" spans="1:18" s="1" customFormat="1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</row>
    <row r="1142" spans="1:18" s="1" customFormat="1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</row>
    <row r="1143" spans="1:18" s="1" customFormat="1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</row>
    <row r="1144" spans="1:18" s="1" customFormat="1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</row>
    <row r="1145" spans="1:18" s="1" customFormat="1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</row>
    <row r="1146" spans="1:18" s="1" customFormat="1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</row>
    <row r="1147" spans="1:18" s="1" customFormat="1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</row>
    <row r="1148" spans="1:18" s="1" customFormat="1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</row>
    <row r="1149" spans="1:18" s="1" customFormat="1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</row>
    <row r="1150" spans="1:18" s="1" customFormat="1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</row>
    <row r="1151" spans="1:18" s="1" customFormat="1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</row>
    <row r="1152" spans="1:18" s="1" customFormat="1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</row>
    <row r="1153" spans="1:18" s="1" customFormat="1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</row>
    <row r="1154" spans="1:18" s="1" customFormat="1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</row>
    <row r="1155" spans="1:18" s="1" customFormat="1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</row>
    <row r="1156" spans="1:18" s="1" customFormat="1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</row>
    <row r="1157" spans="1:18" s="1" customFormat="1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</row>
    <row r="1158" spans="1:18" s="1" customFormat="1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</row>
    <row r="1159" spans="1:18" s="1" customFormat="1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</row>
    <row r="1160" spans="1:18" s="1" customFormat="1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</row>
    <row r="1161" spans="1:18" s="1" customFormat="1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</row>
    <row r="1162" spans="1:18" s="1" customFormat="1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</row>
    <row r="1163" spans="1:18" s="1" customFormat="1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</row>
    <row r="1164" spans="1:18" s="1" customFormat="1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</row>
    <row r="1165" spans="1:18" s="1" customFormat="1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</row>
    <row r="1166" spans="1:18" s="1" customFormat="1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</row>
    <row r="1167" spans="1:18" s="1" customFormat="1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</row>
    <row r="1168" spans="1:18" s="1" customFormat="1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</row>
    <row r="1169" spans="1:18" s="1" customFormat="1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</row>
    <row r="1170" spans="1:18" s="1" customFormat="1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</row>
    <row r="1171" spans="1:18" s="1" customFormat="1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</row>
    <row r="1172" spans="1:18" s="1" customFormat="1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</row>
    <row r="1173" spans="1:18" s="1" customFormat="1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</row>
    <row r="1174" spans="1:18" s="1" customFormat="1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</row>
    <row r="1175" spans="1:18" s="1" customFormat="1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</row>
    <row r="1176" spans="1:18" s="1" customFormat="1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</row>
    <row r="1177" spans="1:18" s="1" customFormat="1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</row>
    <row r="1178" spans="1:18" s="1" customFormat="1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</row>
    <row r="1179" spans="1:18" s="1" customFormat="1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</row>
    <row r="1180" spans="1:18" s="1" customFormat="1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</row>
    <row r="1181" spans="1:18" s="1" customFormat="1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</row>
    <row r="1182" spans="1:18" s="1" customFormat="1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</row>
    <row r="1183" spans="1:18" s="1" customFormat="1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</row>
    <row r="1184" spans="1:18" s="1" customFormat="1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</row>
    <row r="1185" spans="1:18" s="1" customFormat="1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</row>
    <row r="1186" spans="1:18" s="1" customFormat="1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</row>
    <row r="1187" spans="1:18" s="1" customFormat="1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</row>
    <row r="1188" spans="1:18" s="1" customFormat="1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</row>
    <row r="1189" spans="1:18" s="1" customFormat="1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</row>
    <row r="1190" spans="1:18" s="1" customFormat="1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</row>
    <row r="1191" spans="1:18" s="1" customFormat="1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</row>
    <row r="1192" spans="1:18" s="1" customFormat="1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</row>
    <row r="1193" spans="1:18" s="1" customFormat="1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</row>
    <row r="1194" spans="1:18" s="1" customFormat="1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</row>
    <row r="1195" spans="1:18" s="1" customFormat="1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</row>
    <row r="1196" spans="1:18" s="1" customFormat="1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</row>
    <row r="1197" spans="1:18" s="1" customFormat="1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</row>
    <row r="1198" spans="1:18" s="1" customFormat="1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</row>
    <row r="1199" spans="1:18" s="1" customFormat="1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</row>
    <row r="1200" spans="1:18" s="1" customFormat="1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</row>
    <row r="1201" spans="1:18" s="1" customFormat="1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</row>
    <row r="1202" spans="1:18" s="1" customFormat="1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</row>
    <row r="1203" spans="1:18" s="1" customFormat="1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</row>
    <row r="1204" spans="1:18" s="1" customFormat="1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</row>
    <row r="1205" spans="1:18" s="1" customFormat="1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</row>
    <row r="1206" spans="1:18" s="1" customFormat="1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</row>
    <row r="1207" spans="1:18" s="1" customFormat="1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</row>
    <row r="1208" spans="1:18" s="1" customFormat="1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</row>
    <row r="1209" spans="1:18" s="1" customFormat="1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</row>
    <row r="1210" spans="1:18" s="1" customFormat="1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</row>
    <row r="1211" spans="1:18" s="1" customFormat="1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</row>
    <row r="1212" spans="1:18" s="1" customFormat="1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</row>
    <row r="1213" spans="1:18" s="1" customFormat="1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</row>
    <row r="1214" spans="1:18" s="1" customFormat="1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</row>
    <row r="1215" spans="1:18" s="1" customFormat="1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</row>
    <row r="1216" spans="1:18" s="1" customFormat="1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</row>
    <row r="1217" spans="1:18" s="1" customFormat="1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</row>
    <row r="1218" spans="1:18" s="1" customFormat="1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</row>
    <row r="1219" spans="1:18" s="1" customFormat="1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</row>
    <row r="1220" spans="1:18" s="1" customFormat="1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</row>
    <row r="1221" spans="1:18" s="1" customFormat="1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</row>
    <row r="1222" spans="1:18" s="1" customFormat="1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</row>
    <row r="1223" spans="1:18" s="1" customFormat="1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</row>
    <row r="1224" spans="1:18" s="1" customFormat="1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</row>
    <row r="1225" spans="1:18" s="1" customFormat="1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</row>
    <row r="1226" spans="1:18" s="1" customFormat="1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</row>
    <row r="1227" spans="1:18" s="1" customFormat="1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</row>
    <row r="1228" spans="1:18" s="1" customFormat="1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</row>
    <row r="1229" spans="1:18" s="1" customFormat="1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</row>
    <row r="1230" spans="1:18" s="1" customFormat="1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</row>
    <row r="1231" spans="1:18" s="1" customFormat="1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</row>
    <row r="1232" spans="1:18" s="1" customFormat="1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</row>
    <row r="1233" spans="1:18" s="1" customFormat="1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</row>
    <row r="1234" spans="1:18" s="1" customFormat="1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</row>
    <row r="1235" spans="1:18" s="1" customFormat="1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</row>
    <row r="1236" spans="1:18" s="1" customFormat="1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</row>
    <row r="1237" spans="1:18" s="1" customFormat="1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</row>
    <row r="1238" spans="1:18" s="1" customFormat="1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</row>
    <row r="1239" spans="1:18" s="1" customFormat="1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</row>
    <row r="1240" spans="1:18" s="1" customFormat="1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</row>
    <row r="1241" spans="1:18" s="1" customFormat="1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</row>
    <row r="1242" spans="1:18" s="1" customFormat="1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</row>
    <row r="1243" spans="1:18" s="1" customFormat="1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</row>
    <row r="1244" spans="1:18" s="1" customFormat="1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</row>
    <row r="1245" spans="1:18" s="1" customFormat="1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</row>
    <row r="1246" spans="1:18" s="1" customFormat="1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</row>
    <row r="1247" spans="1:18" s="1" customFormat="1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</row>
    <row r="1248" spans="1:18" s="1" customFormat="1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</row>
    <row r="1249" spans="1:18" s="1" customFormat="1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</row>
    <row r="1250" spans="1:18" s="1" customFormat="1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</row>
    <row r="1251" spans="1:18" s="1" customFormat="1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</row>
    <row r="1252" spans="1:18" s="1" customFormat="1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</row>
    <row r="1253" spans="1:18" s="1" customFormat="1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</row>
    <row r="1254" spans="1:18" s="1" customFormat="1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</row>
    <row r="1255" spans="1:18" s="1" customFormat="1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</row>
    <row r="1256" spans="1:18" s="1" customFormat="1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</row>
    <row r="1257" spans="1:18" s="1" customFormat="1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</row>
    <row r="1258" spans="1:18" s="1" customFormat="1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</row>
    <row r="1259" spans="1:18" s="1" customFormat="1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</row>
    <row r="1260" spans="1:18" s="1" customFormat="1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</row>
    <row r="1261" spans="1:18" s="1" customFormat="1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</row>
    <row r="1262" spans="1:18" s="1" customFormat="1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</row>
    <row r="1263" spans="1:18" s="1" customFormat="1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</row>
    <row r="1264" spans="1:18" s="1" customFormat="1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</row>
    <row r="1265" spans="1:18" s="1" customFormat="1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</row>
    <row r="1266" spans="1:18" s="1" customFormat="1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</row>
    <row r="1267" spans="1:18" s="1" customFormat="1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</row>
    <row r="1268" spans="1:18" s="1" customFormat="1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</row>
    <row r="1269" spans="1:18" s="1" customFormat="1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</row>
    <row r="1270" spans="1:18" s="1" customFormat="1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</row>
    <row r="1271" spans="1:18" s="1" customFormat="1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</row>
    <row r="1272" spans="1:18" s="1" customFormat="1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</row>
    <row r="1273" spans="1:18" s="1" customFormat="1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</row>
    <row r="1274" spans="1:18" s="1" customFormat="1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</row>
    <row r="1275" spans="1:18" s="1" customFormat="1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</row>
    <row r="1276" spans="1:18" s="1" customFormat="1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</row>
    <row r="1277" spans="1:18" s="1" customFormat="1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</row>
    <row r="1278" spans="1:18" s="1" customFormat="1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</row>
    <row r="1279" spans="1:18" s="1" customFormat="1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</row>
    <row r="1280" spans="1:18" s="1" customFormat="1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</row>
    <row r="1281" spans="1:18" s="1" customFormat="1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</row>
    <row r="1282" spans="1:18" s="1" customFormat="1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</row>
    <row r="1283" spans="1:18" s="1" customFormat="1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</row>
    <row r="1284" spans="1:18" s="1" customFormat="1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</row>
    <row r="1285" spans="1:18" s="1" customFormat="1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</row>
    <row r="1286" spans="1:18" s="1" customFormat="1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</row>
    <row r="1287" spans="1:18" s="1" customFormat="1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</row>
    <row r="1288" spans="1:18" s="1" customFormat="1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</row>
    <row r="1289" spans="1:18" s="1" customFormat="1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</row>
    <row r="1290" spans="1:18" s="1" customFormat="1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</row>
    <row r="1291" spans="1:18" s="1" customFormat="1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</row>
    <row r="1292" spans="1:18" s="1" customFormat="1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</row>
    <row r="1293" spans="1:18" s="1" customFormat="1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</row>
    <row r="1294" spans="1:18" s="1" customFormat="1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</row>
    <row r="1295" spans="1:18" s="1" customFormat="1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</row>
    <row r="1296" spans="1:18" s="1" customFormat="1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</row>
    <row r="1297" spans="1:18" s="1" customFormat="1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</row>
    <row r="1298" spans="1:18" s="1" customFormat="1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</row>
    <row r="1299" spans="1:18" s="1" customFormat="1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</row>
    <row r="1300" spans="1:18" s="1" customFormat="1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</row>
    <row r="1301" spans="1:18" s="1" customFormat="1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</row>
    <row r="1302" spans="1:18" s="1" customFormat="1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</row>
    <row r="1303" spans="1:18" s="1" customFormat="1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</row>
    <row r="1304" spans="1:18" s="1" customFormat="1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</row>
    <row r="1305" spans="1:18" s="1" customFormat="1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</row>
    <row r="1306" spans="1:18" s="1" customFormat="1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</row>
    <row r="1307" spans="1:18" s="1" customFormat="1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</row>
    <row r="1308" spans="1:18" s="1" customFormat="1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</row>
    <row r="1309" spans="1:18" s="1" customFormat="1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</row>
    <row r="1310" spans="1:18" s="1" customFormat="1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</row>
    <row r="1311" spans="1:18" s="1" customFormat="1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</row>
    <row r="1312" spans="1:18" s="1" customFormat="1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</row>
    <row r="1313" spans="1:18" s="1" customFormat="1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</row>
    <row r="1314" spans="1:18" s="1" customFormat="1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</row>
    <row r="1315" spans="1:18" s="1" customFormat="1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</row>
    <row r="1316" spans="1:18" s="1" customFormat="1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</row>
    <row r="1317" spans="1:18" s="1" customFormat="1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</row>
    <row r="1318" spans="1:18" s="1" customFormat="1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</row>
    <row r="1319" spans="1:18" s="1" customFormat="1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</row>
    <row r="1320" spans="1:18" s="1" customFormat="1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</row>
    <row r="1321" spans="1:18" s="1" customFormat="1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</row>
    <row r="1322" spans="1:18" s="1" customFormat="1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</row>
    <row r="1323" spans="1:18" s="1" customFormat="1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</row>
    <row r="1324" spans="1:18" s="1" customFormat="1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</row>
    <row r="1325" spans="1:18" s="1" customFormat="1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</row>
    <row r="1326" spans="1:18" s="1" customFormat="1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</row>
    <row r="1327" spans="1:18" s="1" customFormat="1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</row>
    <row r="1328" spans="1:18" s="1" customFormat="1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</row>
    <row r="1329" spans="1:18" s="1" customFormat="1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</row>
    <row r="1330" spans="1:18" s="1" customFormat="1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</row>
    <row r="1331" spans="1:18" s="1" customFormat="1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</row>
    <row r="1332" spans="1:18" s="1" customFormat="1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</row>
    <row r="1333" spans="1:18" s="1" customFormat="1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</row>
    <row r="1334" spans="1:18" s="1" customFormat="1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</row>
    <row r="1335" spans="1:18" s="1" customFormat="1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</row>
    <row r="1336" spans="1:18" s="1" customFormat="1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</row>
    <row r="1337" spans="1:18" s="1" customFormat="1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</row>
    <row r="1338" spans="1:18" s="1" customFormat="1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</row>
    <row r="1339" spans="1:18" s="1" customFormat="1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</row>
    <row r="1340" spans="1:18" s="1" customFormat="1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</row>
    <row r="1341" spans="1:18" s="1" customFormat="1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</row>
    <row r="1342" spans="1:18" s="1" customFormat="1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</row>
    <row r="1343" spans="1:18" s="1" customFormat="1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</row>
    <row r="1344" spans="1:18" s="1" customFormat="1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</row>
    <row r="1345" spans="1:18" s="1" customFormat="1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</row>
    <row r="1346" spans="1:18" s="1" customFormat="1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</row>
    <row r="1347" spans="1:18" s="1" customFormat="1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</row>
    <row r="1348" spans="1:18" s="1" customFormat="1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</row>
    <row r="1349" spans="1:18" s="1" customFormat="1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</row>
    <row r="1350" spans="1:18" s="1" customFormat="1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</row>
    <row r="1351" spans="1:18" s="1" customFormat="1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</row>
    <row r="1352" spans="1:18" s="1" customFormat="1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</row>
    <row r="1353" spans="1:18" s="1" customFormat="1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</row>
    <row r="1354" spans="1:18" s="1" customFormat="1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</row>
    <row r="1355" spans="1:18" s="1" customFormat="1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</row>
    <row r="1356" spans="1:18" s="1" customFormat="1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</row>
    <row r="1357" spans="1:18" s="1" customFormat="1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</row>
    <row r="1358" spans="1:18" s="1" customFormat="1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</row>
    <row r="1359" spans="1:18" s="1" customFormat="1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</row>
    <row r="1360" spans="1:18" s="1" customFormat="1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</row>
    <row r="1361" spans="1:18" s="1" customFormat="1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</row>
    <row r="1362" spans="1:18" s="1" customFormat="1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</row>
    <row r="1363" spans="1:18" s="1" customFormat="1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</row>
    <row r="1364" spans="1:18" s="1" customFormat="1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</row>
    <row r="1365" spans="1:18" s="1" customFormat="1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</row>
    <row r="1366" spans="1:18" s="1" customFormat="1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</row>
    <row r="1367" spans="1:18" s="1" customFormat="1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</row>
    <row r="1368" spans="1:18" s="1" customFormat="1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</row>
    <row r="1369" spans="1:18" s="1" customFormat="1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</row>
    <row r="1370" spans="1:18" s="1" customFormat="1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</row>
    <row r="1371" spans="1:18" s="1" customFormat="1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</row>
    <row r="1372" spans="1:18" s="1" customFormat="1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</row>
    <row r="1373" spans="1:18" s="1" customFormat="1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</row>
    <row r="1374" spans="1:18" s="1" customFormat="1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</row>
    <row r="1375" spans="1:18" s="1" customFormat="1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</row>
    <row r="1376" spans="1:18" s="1" customFormat="1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</row>
    <row r="1377" spans="1:18" s="1" customFormat="1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</row>
    <row r="1378" spans="1:18" s="1" customFormat="1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</row>
    <row r="1379" spans="1:18" s="1" customFormat="1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</row>
    <row r="1380" spans="1:18" s="1" customFormat="1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</row>
    <row r="1381" spans="1:18" s="1" customFormat="1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</row>
    <row r="1382" spans="1:18" s="1" customFormat="1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</row>
    <row r="1383" spans="1:18" s="1" customFormat="1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</row>
    <row r="1384" spans="1:18" s="1" customFormat="1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</row>
    <row r="1385" spans="1:18" s="1" customFormat="1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</row>
    <row r="1386" spans="1:18" s="1" customFormat="1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</row>
    <row r="1387" spans="1:18" s="1" customFormat="1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</row>
    <row r="1388" spans="1:18" s="1" customFormat="1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</row>
    <row r="1389" spans="1:18" s="1" customFormat="1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</row>
    <row r="1390" spans="1:18" s="1" customFormat="1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</row>
    <row r="1391" spans="1:18" s="1" customFormat="1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</row>
    <row r="1392" spans="1:18" s="1" customFormat="1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</row>
    <row r="1393" spans="1:18" s="1" customFormat="1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</row>
    <row r="1394" spans="1:18" s="1" customFormat="1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</row>
    <row r="1395" spans="1:18" s="1" customFormat="1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</row>
    <row r="1396" spans="1:18" s="1" customFormat="1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</row>
    <row r="1397" spans="1:18" s="1" customFormat="1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</row>
    <row r="1398" spans="1:18" s="1" customFormat="1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</row>
    <row r="1399" spans="1:18" s="1" customFormat="1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</row>
    <row r="1400" spans="1:18" s="1" customFormat="1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</row>
    <row r="1401" spans="1:18" s="1" customFormat="1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</row>
    <row r="1402" spans="1:18" s="1" customFormat="1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</row>
    <row r="1403" spans="1:18" s="1" customFormat="1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</row>
    <row r="1404" spans="1:18" s="1" customFormat="1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</row>
    <row r="1405" spans="1:18" s="1" customFormat="1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</row>
    <row r="1406" spans="1:18" s="1" customFormat="1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</row>
    <row r="1407" spans="1:18" s="1" customFormat="1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</row>
    <row r="1408" spans="1:18" s="1" customFormat="1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</row>
    <row r="1409" spans="1:18" s="1" customFormat="1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</row>
    <row r="1410" spans="1:18" s="1" customFormat="1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</row>
    <row r="1411" spans="1:18" s="1" customFormat="1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</row>
    <row r="1412" spans="1:18" s="1" customFormat="1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</row>
    <row r="1413" spans="1:18" s="1" customFormat="1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</row>
    <row r="1414" spans="1:18" s="1" customFormat="1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</row>
    <row r="1415" spans="1:18" s="1" customFormat="1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</row>
    <row r="1416" spans="1:18" s="1" customFormat="1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</row>
    <row r="1417" spans="1:18" s="1" customFormat="1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</row>
    <row r="1418" spans="1:18" s="1" customFormat="1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</row>
    <row r="1419" spans="1:18" s="1" customFormat="1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</row>
    <row r="1420" spans="1:18" s="1" customFormat="1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</row>
    <row r="1421" spans="1:18" s="1" customFormat="1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</row>
    <row r="1422" spans="1:18" s="1" customFormat="1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</row>
    <row r="1423" spans="1:18" s="1" customFormat="1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</row>
    <row r="1424" spans="1:18" s="1" customFormat="1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</row>
    <row r="1425" spans="1:18" s="1" customFormat="1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</row>
    <row r="1426" spans="1:18" s="1" customFormat="1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</row>
    <row r="1427" spans="1:18" s="1" customFormat="1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</row>
    <row r="1428" spans="1:18" s="1" customFormat="1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</row>
    <row r="1429" spans="1:18" s="1" customFormat="1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</row>
    <row r="1430" spans="1:18" s="1" customFormat="1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</row>
    <row r="1431" spans="1:18" s="1" customFormat="1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</row>
    <row r="1432" spans="1:18" s="1" customFormat="1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</row>
    <row r="1433" spans="1:18" s="1" customFormat="1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</row>
    <row r="1434" spans="1:18" s="1" customFormat="1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</row>
    <row r="1435" spans="1:18" s="1" customFormat="1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</row>
    <row r="1436" spans="1:18" s="1" customFormat="1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</row>
    <row r="1437" spans="1:18" s="1" customFormat="1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</row>
    <row r="1438" spans="1:18" s="1" customFormat="1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</row>
    <row r="1439" spans="1:18" s="1" customFormat="1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</row>
    <row r="1440" spans="1:18" s="1" customFormat="1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</row>
    <row r="1441" spans="1:18" s="1" customFormat="1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</row>
    <row r="1442" spans="1:18" s="1" customFormat="1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</row>
    <row r="1443" spans="1:18" s="1" customFormat="1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</row>
    <row r="1444" spans="1:18" s="1" customFormat="1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</row>
    <row r="1445" spans="1:18" s="1" customFormat="1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</row>
    <row r="1446" spans="1:18" s="1" customFormat="1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</row>
    <row r="1447" spans="1:18" s="1" customFormat="1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</row>
    <row r="1448" spans="1:18" s="1" customFormat="1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</row>
    <row r="1449" spans="1:18" s="1" customFormat="1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</row>
    <row r="1450" spans="1:18" s="1" customFormat="1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</row>
    <row r="1451" spans="1:18" s="1" customFormat="1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</row>
    <row r="1452" spans="1:18" s="1" customFormat="1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</row>
    <row r="1453" spans="1:18" s="1" customFormat="1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</row>
    <row r="1454" spans="1:18" s="1" customFormat="1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</row>
    <row r="1455" spans="1:18" s="1" customFormat="1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</row>
    <row r="1456" spans="1:18" s="1" customFormat="1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</row>
    <row r="1457" spans="1:18" s="1" customFormat="1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</row>
    <row r="1458" spans="1:18" s="1" customFormat="1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</row>
    <row r="1459" spans="1:18" s="1" customFormat="1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</row>
    <row r="1460" spans="1:18" s="1" customFormat="1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</row>
    <row r="1461" spans="1:18" s="1" customFormat="1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</row>
    <row r="1462" spans="1:18" s="1" customFormat="1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</row>
    <row r="1463" spans="1:18" s="1" customFormat="1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</row>
    <row r="1464" spans="1:18" s="1" customFormat="1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</row>
    <row r="1465" spans="1:18" s="1" customFormat="1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</row>
    <row r="1466" spans="1:18" s="1" customFormat="1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</row>
    <row r="1467" spans="1:18" s="1" customFormat="1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</row>
    <row r="1468" spans="1:18" s="1" customFormat="1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</row>
    <row r="1469" spans="1:18" s="1" customFormat="1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</row>
    <row r="1470" spans="1:18" s="1" customFormat="1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</row>
    <row r="1471" spans="1:18" s="1" customFormat="1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</row>
    <row r="1472" spans="1:18" s="1" customFormat="1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</row>
    <row r="1473" spans="1:18" s="1" customFormat="1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</row>
    <row r="1474" spans="1:18" s="1" customFormat="1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</row>
    <row r="1475" spans="1:18" s="1" customFormat="1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</row>
    <row r="1476" spans="1:18" s="1" customFormat="1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</row>
    <row r="1477" spans="1:18" s="1" customFormat="1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</row>
    <row r="1478" spans="1:18" s="1" customFormat="1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</row>
    <row r="1479" spans="1:18" s="1" customFormat="1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</row>
    <row r="1480" spans="1:18" s="1" customFormat="1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</row>
    <row r="1481" spans="1:18" s="1" customFormat="1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</row>
    <row r="1482" spans="1:18" s="1" customFormat="1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</row>
    <row r="1483" spans="1:18" s="1" customFormat="1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</row>
    <row r="1484" spans="1:18" s="1" customFormat="1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</row>
    <row r="1485" spans="1:18" s="1" customFormat="1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</row>
    <row r="1486" spans="1:18" s="1" customFormat="1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</row>
    <row r="1487" spans="1:18" s="1" customFormat="1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</row>
    <row r="1488" spans="1:18" s="1" customFormat="1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</row>
    <row r="1489" spans="1:18" s="1" customFormat="1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</row>
    <row r="1490" spans="1:18" s="1" customFormat="1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</row>
    <row r="1491" spans="1:18" s="1" customFormat="1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</row>
    <row r="1492" spans="1:18" s="1" customFormat="1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</row>
    <row r="1493" spans="1:18" s="1" customFormat="1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</row>
    <row r="1494" spans="1:18" s="1" customFormat="1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</row>
    <row r="1495" spans="1:18" s="1" customFormat="1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</row>
    <row r="1496" spans="1:18" s="1" customFormat="1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</row>
    <row r="1497" spans="1:18" s="1" customFormat="1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</row>
    <row r="1498" spans="1:18" s="1" customFormat="1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</row>
    <row r="1499" spans="1:18" s="1" customFormat="1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</row>
    <row r="1500" spans="1:18" s="1" customFormat="1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</row>
    <row r="1501" spans="1:18" s="1" customFormat="1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</row>
    <row r="1502" spans="1:18" s="1" customFormat="1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</row>
    <row r="1503" spans="1:18" s="1" customFormat="1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</row>
    <row r="1504" spans="1:18" s="1" customFormat="1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</row>
    <row r="1505" spans="1:18" s="1" customFormat="1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</row>
    <row r="1506" spans="1:18" s="1" customFormat="1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</row>
    <row r="1507" spans="1:18" s="1" customFormat="1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</row>
    <row r="1508" spans="1:18" s="1" customFormat="1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</row>
    <row r="1509" spans="1:18" s="1" customFormat="1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</row>
    <row r="1510" spans="1:18" s="1" customFormat="1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</row>
    <row r="1511" spans="1:18" s="1" customFormat="1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</row>
    <row r="1512" spans="1:18" s="1" customFormat="1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</row>
    <row r="1513" spans="1:18" s="1" customFormat="1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</row>
    <row r="1514" spans="1:18" s="1" customFormat="1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</row>
    <row r="1515" spans="1:18" s="1" customFormat="1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</row>
    <row r="1516" spans="1:18" s="1" customFormat="1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</row>
    <row r="1517" spans="1:18" s="1" customFormat="1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</row>
    <row r="1518" spans="1:18" s="1" customFormat="1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</row>
    <row r="1519" spans="1:18" s="1" customFormat="1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</row>
    <row r="1520" spans="1:18" s="1" customFormat="1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</row>
    <row r="1521" spans="1:18" s="1" customFormat="1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</row>
    <row r="1522" spans="1:18" s="1" customFormat="1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</row>
    <row r="1523" spans="1:18" s="1" customFormat="1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</row>
    <row r="1524" spans="1:18" s="1" customFormat="1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</row>
    <row r="1525" spans="1:18" s="1" customFormat="1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</row>
    <row r="1526" spans="1:18" s="1" customFormat="1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</row>
    <row r="1527" spans="1:18" s="1" customFormat="1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</row>
    <row r="1528" spans="1:18" s="1" customFormat="1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</row>
    <row r="1529" spans="1:18" s="1" customFormat="1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</row>
    <row r="1530" spans="1:18" s="1" customFormat="1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</row>
    <row r="1531" spans="1:18" s="1" customFormat="1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</row>
    <row r="1532" spans="1:18" s="1" customFormat="1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</row>
    <row r="1533" spans="1:18" s="1" customFormat="1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</row>
    <row r="1534" spans="1:18" s="1" customFormat="1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</row>
    <row r="1535" spans="1:18" s="1" customFormat="1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</row>
    <row r="1536" spans="1:18" s="1" customFormat="1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</row>
    <row r="1537" spans="1:18" s="1" customFormat="1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</row>
    <row r="1538" spans="1:18" s="1" customFormat="1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</row>
    <row r="1539" spans="1:18" s="1" customFormat="1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</row>
    <row r="1540" spans="1:18" s="1" customFormat="1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</row>
    <row r="1541" spans="1:18" s="1" customFormat="1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</row>
    <row r="1542" spans="1:18" s="1" customFormat="1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</row>
    <row r="1543" spans="1:18" s="1" customFormat="1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</row>
    <row r="1544" spans="1:18" s="1" customFormat="1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</row>
    <row r="1545" spans="1:18" s="1" customFormat="1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</row>
    <row r="1546" spans="1:18" s="1" customFormat="1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</row>
    <row r="1547" spans="1:18" s="1" customFormat="1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</row>
    <row r="1548" spans="1:18" s="1" customFormat="1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</row>
    <row r="1549" spans="1:18" s="1" customFormat="1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</row>
    <row r="1550" spans="1:18" s="1" customFormat="1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</row>
    <row r="1551" spans="1:18" s="1" customFormat="1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</row>
    <row r="1552" spans="1:18" s="1" customFormat="1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</row>
    <row r="1553" spans="1:18" s="1" customFormat="1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</row>
    <row r="1554" spans="1:18" s="1" customFormat="1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</row>
    <row r="1555" spans="1:18" s="1" customFormat="1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</row>
    <row r="1556" spans="1:18" s="1" customFormat="1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</row>
    <row r="1557" spans="1:18" s="1" customFormat="1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</row>
    <row r="1558" spans="1:18" s="1" customFormat="1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</row>
    <row r="1559" spans="1:18" s="1" customFormat="1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</row>
    <row r="1560" spans="1:18" s="1" customFormat="1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</row>
    <row r="1561" spans="1:18" s="1" customFormat="1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</row>
    <row r="1562" spans="1:18" s="1" customFormat="1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</row>
    <row r="1563" spans="1:18" s="1" customFormat="1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</row>
    <row r="1564" spans="1:18" s="1" customFormat="1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</row>
    <row r="1565" spans="1:18" s="1" customFormat="1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</row>
    <row r="1566" spans="1:18" s="1" customFormat="1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</row>
    <row r="1567" spans="1:18" s="1" customFormat="1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</row>
    <row r="1568" spans="1:18" s="1" customFormat="1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</row>
    <row r="1569" spans="1:18" s="1" customFormat="1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</row>
    <row r="1570" spans="1:18" s="1" customFormat="1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</row>
    <row r="1571" spans="1:18" s="1" customFormat="1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</row>
    <row r="1572" spans="1:18" s="1" customFormat="1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</row>
    <row r="1573" spans="1:18" s="1" customFormat="1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</row>
    <row r="1574" spans="1:18" s="1" customFormat="1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</row>
    <row r="1575" spans="1:18" s="1" customFormat="1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</row>
    <row r="1576" spans="1:18" s="1" customFormat="1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</row>
    <row r="1577" spans="1:18" s="1" customFormat="1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</row>
    <row r="1578" spans="1:18" s="1" customFormat="1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</row>
    <row r="1579" spans="1:18" s="1" customFormat="1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</row>
    <row r="1580" spans="1:18" s="1" customFormat="1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</row>
    <row r="1581" spans="1:18" s="1" customFormat="1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</row>
    <row r="1582" spans="1:18" s="1" customFormat="1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</row>
    <row r="1583" spans="1:18" s="1" customFormat="1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</row>
    <row r="1584" spans="1:18" s="1" customFormat="1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</row>
    <row r="1585" spans="1:18" s="1" customFormat="1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</row>
    <row r="1586" spans="1:18" s="1" customFormat="1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</row>
    <row r="1587" spans="1:18" s="1" customFormat="1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</row>
    <row r="1588" spans="1:18" s="1" customFormat="1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</row>
    <row r="1589" spans="1:18" s="1" customFormat="1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</row>
    <row r="1590" spans="1:18" s="1" customFormat="1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</row>
    <row r="1591" spans="1:18" s="1" customFormat="1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</row>
    <row r="1592" spans="1:18" s="1" customFormat="1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</row>
    <row r="1593" spans="1:18" s="1" customFormat="1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</row>
    <row r="1594" spans="1:18" s="1" customFormat="1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</row>
    <row r="1595" spans="1:18" s="1" customFormat="1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</row>
    <row r="1596" spans="1:18" s="1" customFormat="1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</row>
    <row r="1597" spans="1:18" s="1" customFormat="1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</row>
    <row r="1598" spans="1:18" s="1" customFormat="1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</row>
    <row r="1599" spans="1:18" s="1" customFormat="1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</row>
    <row r="1600" spans="1:18" s="1" customFormat="1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</row>
    <row r="1601" spans="1:18" s="1" customFormat="1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</row>
    <row r="1602" spans="1:18" s="1" customFormat="1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</row>
    <row r="1603" spans="1:18" s="1" customFormat="1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</row>
    <row r="1604" spans="1:18" s="1" customFormat="1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</row>
    <row r="1605" spans="1:18" s="1" customFormat="1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</row>
    <row r="1606" spans="1:18" s="1" customFormat="1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</row>
    <row r="1607" spans="1:18" s="1" customFormat="1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</row>
    <row r="1608" spans="1:18" s="1" customFormat="1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</row>
    <row r="1609" spans="1:18" s="1" customFormat="1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</row>
    <row r="1610" spans="1:18" s="1" customFormat="1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</row>
    <row r="1611" spans="1:18" s="1" customFormat="1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</row>
    <row r="1612" spans="1:18" s="1" customFormat="1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</row>
    <row r="1613" spans="1:18" s="1" customFormat="1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</row>
    <row r="1614" spans="1:18" s="1" customFormat="1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</row>
    <row r="1615" spans="1:18" s="1" customFormat="1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</row>
    <row r="1616" spans="1:18" s="1" customFormat="1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</row>
    <row r="1617" spans="1:18" s="1" customFormat="1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</row>
    <row r="1618" spans="1:18" s="1" customFormat="1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</row>
    <row r="1619" spans="1:18" s="1" customFormat="1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</row>
    <row r="1620" spans="1:18" s="1" customFormat="1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</row>
    <row r="1621" spans="1:18" s="1" customFormat="1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</row>
    <row r="1622" spans="1:18" s="1" customFormat="1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</row>
    <row r="1623" spans="1:18" s="1" customFormat="1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</row>
    <row r="1624" spans="1:18" s="1" customFormat="1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</row>
    <row r="1625" spans="1:18" s="1" customFormat="1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</row>
    <row r="1626" spans="1:18" s="1" customFormat="1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</row>
    <row r="1627" spans="1:18" s="1" customFormat="1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</row>
    <row r="1628" spans="1:18" s="1" customFormat="1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</row>
    <row r="1629" spans="1:18" s="1" customFormat="1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</row>
    <row r="1630" spans="1:18" s="1" customFormat="1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</row>
    <row r="1631" spans="1:18" s="1" customFormat="1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</row>
    <row r="1632" spans="1:18" s="1" customFormat="1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</row>
    <row r="1633" spans="1:18" s="1" customFormat="1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</row>
    <row r="1634" spans="1:18" s="1" customFormat="1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</row>
    <row r="1635" spans="1:18" s="1" customFormat="1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</row>
    <row r="1636" spans="1:18" s="1" customFormat="1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</row>
    <row r="1637" spans="1:18" s="1" customFormat="1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</row>
    <row r="1638" spans="1:18" s="1" customFormat="1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</row>
    <row r="1639" spans="1:18" s="1" customFormat="1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</row>
    <row r="1640" spans="1:18" s="1" customFormat="1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</row>
    <row r="1641" spans="1:18" s="1" customFormat="1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</row>
    <row r="1642" spans="1:18" s="1" customFormat="1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</row>
    <row r="1643" spans="1:18" s="1" customFormat="1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</row>
    <row r="1644" spans="1:18" s="1" customFormat="1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</row>
    <row r="1645" spans="1:18" s="1" customFormat="1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</row>
    <row r="1646" spans="1:18" s="1" customFormat="1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</row>
    <row r="1647" spans="1:18" s="1" customFormat="1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</row>
    <row r="1648" spans="1:18" s="1" customFormat="1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</row>
    <row r="1649" spans="1:18" s="1" customFormat="1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</row>
    <row r="1650" spans="1:18" s="1" customFormat="1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</row>
    <row r="1651" spans="1:18" s="1" customFormat="1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</row>
    <row r="1652" spans="1:18" s="1" customFormat="1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</row>
    <row r="1653" spans="1:18" s="1" customFormat="1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</row>
    <row r="1654" spans="1:18" s="1" customFormat="1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</row>
    <row r="1655" spans="1:18" s="1" customFormat="1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</row>
    <row r="1656" spans="1:18" s="1" customFormat="1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</row>
    <row r="1657" spans="1:18" s="1" customFormat="1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</row>
    <row r="1658" spans="1:18" s="1" customFormat="1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</row>
    <row r="1659" spans="1:18" s="1" customFormat="1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</row>
    <row r="1660" spans="1:18" s="1" customFormat="1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</row>
    <row r="1661" spans="1:18" s="1" customFormat="1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</row>
    <row r="1662" spans="1:18" s="1" customFormat="1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</row>
    <row r="1663" spans="1:18" s="1" customFormat="1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</row>
    <row r="1664" spans="1:18" s="1" customFormat="1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</row>
    <row r="1665" spans="1:18" s="1" customFormat="1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</row>
    <row r="1666" spans="1:18" s="1" customFormat="1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</row>
    <row r="1667" spans="1:18" s="1" customFormat="1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</row>
    <row r="1668" spans="1:18" s="1" customFormat="1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</row>
    <row r="1669" spans="1:18" s="1" customFormat="1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</row>
    <row r="1670" spans="1:18" s="1" customFormat="1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</row>
    <row r="1671" spans="1:18" s="1" customFormat="1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</row>
    <row r="1672" spans="1:18" s="1" customFormat="1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</row>
    <row r="1673" spans="1:18" s="1" customFormat="1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</row>
    <row r="1674" spans="1:18" s="1" customFormat="1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</row>
    <row r="1675" spans="1:18" s="1" customFormat="1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</row>
    <row r="1676" spans="1:18" s="1" customFormat="1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</row>
    <row r="1677" spans="1:18" s="1" customFormat="1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</row>
    <row r="1678" spans="1:18" s="1" customFormat="1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</row>
    <row r="1679" spans="1:18" s="1" customFormat="1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</row>
    <row r="1680" spans="1:18" s="1" customFormat="1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</row>
    <row r="1681" spans="1:18" s="1" customFormat="1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</row>
    <row r="1682" spans="1:18" s="1" customFormat="1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</row>
    <row r="1683" spans="1:18" s="1" customFormat="1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</row>
    <row r="1684" spans="1:18" s="1" customFormat="1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</row>
    <row r="1685" spans="1:18" s="1" customFormat="1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</row>
    <row r="1686" spans="1:18" s="1" customFormat="1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</row>
    <row r="1687" spans="1:18" s="1" customFormat="1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</row>
    <row r="1688" spans="1:18" s="1" customFormat="1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</row>
    <row r="1689" spans="1:18" s="1" customFormat="1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</row>
    <row r="1690" spans="1:18" s="1" customFormat="1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</row>
    <row r="1691" spans="1:18" s="1" customFormat="1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</row>
    <row r="1692" spans="1:18" s="1" customFormat="1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</row>
    <row r="1693" spans="1:18" s="1" customFormat="1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</row>
    <row r="1694" spans="1:18" s="1" customFormat="1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</row>
    <row r="1695" spans="1:18" s="1" customFormat="1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</row>
    <row r="1696" spans="1:18" s="1" customFormat="1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</row>
    <row r="1697" spans="1:18" s="1" customFormat="1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</row>
    <row r="1698" spans="1:18" s="1" customFormat="1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</row>
    <row r="1699" spans="1:18" s="1" customFormat="1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</row>
    <row r="1700" spans="1:18" s="1" customFormat="1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</row>
    <row r="1701" spans="1:18" s="1" customFormat="1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</row>
    <row r="1702" spans="1:18" s="1" customFormat="1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</row>
    <row r="1703" spans="1:18" s="1" customFormat="1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</row>
    <row r="1704" spans="1:18" s="1" customFormat="1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</row>
    <row r="1705" spans="1:18" s="1" customFormat="1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</row>
    <row r="1706" spans="1:18" s="1" customFormat="1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</row>
    <row r="1707" spans="1:18" s="1" customFormat="1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</row>
    <row r="1708" spans="1:18" s="1" customFormat="1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</row>
    <row r="1709" spans="1:18" s="1" customFormat="1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</row>
    <row r="1710" spans="1:18" s="1" customFormat="1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</row>
    <row r="1711" spans="1:18" s="1" customFormat="1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</row>
    <row r="1712" spans="1:18" s="1" customFormat="1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</row>
    <row r="1713" spans="1:18" s="1" customFormat="1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</row>
    <row r="1714" spans="1:18" s="1" customFormat="1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</row>
    <row r="1715" spans="1:18" s="1" customFormat="1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</row>
    <row r="1716" spans="1:18" s="1" customFormat="1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</row>
    <row r="1717" spans="1:18" s="1" customFormat="1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</row>
    <row r="1718" spans="1:18" s="1" customFormat="1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</row>
    <row r="1719" spans="1:18" s="1" customFormat="1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</row>
    <row r="1720" spans="1:18" s="1" customFormat="1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</row>
    <row r="1721" spans="1:18" s="1" customFormat="1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</row>
    <row r="1722" spans="1:18" s="1" customFormat="1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</row>
    <row r="1723" spans="1:18" s="1" customFormat="1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</row>
    <row r="1724" spans="1:18" s="1" customFormat="1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</row>
    <row r="1725" spans="1:18" s="1" customFormat="1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</row>
    <row r="1726" spans="1:18" s="1" customFormat="1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</row>
    <row r="1727" spans="1:18" s="1" customFormat="1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</row>
    <row r="1728" spans="1:18" s="1" customFormat="1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</row>
    <row r="1729" spans="1:18" s="1" customFormat="1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</row>
    <row r="1730" spans="1:18" s="1" customFormat="1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</row>
    <row r="1731" spans="1:18" s="1" customFormat="1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</row>
    <row r="1732" spans="1:18" s="1" customFormat="1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</row>
    <row r="1733" spans="1:18" s="1" customFormat="1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</row>
    <row r="1734" spans="1:18" s="1" customFormat="1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</row>
    <row r="1735" spans="1:18" s="1" customFormat="1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</row>
    <row r="1736" spans="1:18" s="1" customFormat="1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</row>
    <row r="1737" spans="1:18" s="1" customFormat="1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</row>
    <row r="1738" spans="1:18" s="1" customFormat="1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</row>
    <row r="1739" spans="1:18" s="1" customFormat="1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</row>
    <row r="1740" spans="1:18" s="1" customFormat="1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</row>
    <row r="1741" spans="1:18" s="1" customFormat="1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</row>
    <row r="1742" spans="1:18" s="1" customFormat="1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</row>
    <row r="1743" spans="1:18" s="1" customFormat="1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</row>
    <row r="1744" spans="1:18" s="1" customFormat="1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</row>
    <row r="1745" spans="1:18" s="1" customFormat="1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</row>
    <row r="1746" spans="1:18" s="1" customFormat="1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</row>
    <row r="1747" spans="1:18" s="1" customFormat="1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</row>
    <row r="1748" spans="1:18" s="1" customFormat="1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</row>
    <row r="1749" spans="1:18" s="1" customFormat="1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</row>
    <row r="1750" spans="1:18" s="1" customFormat="1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</row>
    <row r="1751" spans="1:18" s="1" customFormat="1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</row>
    <row r="1752" spans="1:18" s="1" customFormat="1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</row>
    <row r="1753" spans="1:18" s="1" customFormat="1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</row>
    <row r="1754" spans="1:18" s="1" customFormat="1" x14ac:dyDescent="0.2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</row>
    <row r="1755" spans="1:18" s="1" customFormat="1" x14ac:dyDescent="0.2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</row>
    <row r="1756" spans="1:18" s="1" customFormat="1" x14ac:dyDescent="0.25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</row>
    <row r="1757" spans="1:18" s="1" customFormat="1" x14ac:dyDescent="0.25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</row>
    <row r="1758" spans="1:18" s="1" customFormat="1" x14ac:dyDescent="0.25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</row>
    <row r="1759" spans="1:18" s="1" customFormat="1" x14ac:dyDescent="0.25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</row>
    <row r="1760" spans="1:18" s="1" customFormat="1" x14ac:dyDescent="0.25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</row>
    <row r="1761" spans="1:18" s="1" customFormat="1" x14ac:dyDescent="0.25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</row>
    <row r="1762" spans="1:18" s="1" customFormat="1" x14ac:dyDescent="0.25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</row>
    <row r="1763" spans="1:18" s="1" customFormat="1" x14ac:dyDescent="0.25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</row>
    <row r="1764" spans="1:18" s="1" customFormat="1" x14ac:dyDescent="0.25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</row>
    <row r="1765" spans="1:18" s="1" customFormat="1" x14ac:dyDescent="0.25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</row>
    <row r="1766" spans="1:18" s="1" customFormat="1" x14ac:dyDescent="0.25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</row>
    <row r="1767" spans="1:18" s="1" customFormat="1" x14ac:dyDescent="0.25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</row>
    <row r="1768" spans="1:18" s="1" customFormat="1" x14ac:dyDescent="0.25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</row>
    <row r="1769" spans="1:18" s="1" customFormat="1" x14ac:dyDescent="0.25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</row>
    <row r="1770" spans="1:18" s="1" customFormat="1" x14ac:dyDescent="0.25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</row>
    <row r="1771" spans="1:18" s="1" customFormat="1" x14ac:dyDescent="0.25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</row>
    <row r="1772" spans="1:18" s="1" customFormat="1" x14ac:dyDescent="0.25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</row>
    <row r="1773" spans="1:18" s="1" customFormat="1" x14ac:dyDescent="0.25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</row>
    <row r="1774" spans="1:18" s="1" customFormat="1" x14ac:dyDescent="0.25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</row>
    <row r="1775" spans="1:18" s="1" customFormat="1" x14ac:dyDescent="0.25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</row>
    <row r="1776" spans="1:18" s="1" customFormat="1" x14ac:dyDescent="0.25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</row>
    <row r="1777" spans="1:18" s="1" customFormat="1" x14ac:dyDescent="0.25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</row>
    <row r="1778" spans="1:18" s="1" customFormat="1" x14ac:dyDescent="0.25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</row>
    <row r="1779" spans="1:18" s="1" customFormat="1" x14ac:dyDescent="0.25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</row>
    <row r="1780" spans="1:18" s="1" customFormat="1" x14ac:dyDescent="0.25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</row>
    <row r="1781" spans="1:18" s="1" customFormat="1" x14ac:dyDescent="0.25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</row>
    <row r="1782" spans="1:18" s="1" customFormat="1" x14ac:dyDescent="0.25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</row>
    <row r="1783" spans="1:18" s="1" customFormat="1" x14ac:dyDescent="0.25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</row>
    <row r="1784" spans="1:18" s="1" customFormat="1" x14ac:dyDescent="0.25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</row>
    <row r="1785" spans="1:18" s="1" customFormat="1" x14ac:dyDescent="0.25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</row>
    <row r="1786" spans="1:18" s="1" customFormat="1" x14ac:dyDescent="0.25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</row>
    <row r="1787" spans="1:18" s="1" customFormat="1" x14ac:dyDescent="0.25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</row>
    <row r="1788" spans="1:18" s="1" customFormat="1" x14ac:dyDescent="0.25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</row>
    <row r="1789" spans="1:18" s="1" customFormat="1" x14ac:dyDescent="0.25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</row>
    <row r="1790" spans="1:18" s="1" customFormat="1" x14ac:dyDescent="0.25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</row>
    <row r="1791" spans="1:18" s="1" customFormat="1" x14ac:dyDescent="0.25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</row>
    <row r="1792" spans="1:18" s="1" customFormat="1" x14ac:dyDescent="0.25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</row>
    <row r="1793" spans="1:18" s="1" customFormat="1" x14ac:dyDescent="0.25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</row>
    <row r="1794" spans="1:18" s="1" customFormat="1" x14ac:dyDescent="0.25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</row>
    <row r="1795" spans="1:18" s="1" customFormat="1" x14ac:dyDescent="0.25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</row>
    <row r="1796" spans="1:18" s="1" customFormat="1" x14ac:dyDescent="0.25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</row>
    <row r="1797" spans="1:18" s="1" customFormat="1" x14ac:dyDescent="0.25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</row>
    <row r="1798" spans="1:18" s="1" customFormat="1" x14ac:dyDescent="0.25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</row>
    <row r="1799" spans="1:18" s="1" customFormat="1" x14ac:dyDescent="0.25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</row>
    <row r="1800" spans="1:18" s="1" customFormat="1" x14ac:dyDescent="0.25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</row>
    <row r="1801" spans="1:18" s="1" customFormat="1" x14ac:dyDescent="0.25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</row>
    <row r="1802" spans="1:18" s="1" customFormat="1" x14ac:dyDescent="0.25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</row>
    <row r="1803" spans="1:18" s="1" customFormat="1" x14ac:dyDescent="0.25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</row>
    <row r="1804" spans="1:18" s="1" customFormat="1" x14ac:dyDescent="0.25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</row>
    <row r="1805" spans="1:18" s="1" customFormat="1" x14ac:dyDescent="0.25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</row>
    <row r="1806" spans="1:18" s="1" customFormat="1" x14ac:dyDescent="0.25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</row>
    <row r="1807" spans="1:18" s="1" customFormat="1" x14ac:dyDescent="0.25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</row>
    <row r="1808" spans="1:18" s="1" customFormat="1" x14ac:dyDescent="0.25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</row>
    <row r="1809" spans="1:18" s="1" customFormat="1" x14ac:dyDescent="0.25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</row>
    <row r="1810" spans="1:18" s="1" customFormat="1" x14ac:dyDescent="0.25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</row>
    <row r="1811" spans="1:18" s="1" customFormat="1" x14ac:dyDescent="0.25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</row>
    <row r="1812" spans="1:18" s="1" customFormat="1" x14ac:dyDescent="0.25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</row>
    <row r="1813" spans="1:18" s="1" customFormat="1" x14ac:dyDescent="0.25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</row>
    <row r="1814" spans="1:18" s="1" customFormat="1" x14ac:dyDescent="0.25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</row>
    <row r="1815" spans="1:18" s="1" customFormat="1" x14ac:dyDescent="0.25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</row>
    <row r="1816" spans="1:18" s="1" customFormat="1" x14ac:dyDescent="0.25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</row>
    <row r="1817" spans="1:18" s="1" customFormat="1" x14ac:dyDescent="0.25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</row>
    <row r="1818" spans="1:18" s="1" customFormat="1" x14ac:dyDescent="0.25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</row>
    <row r="1819" spans="1:18" s="1" customFormat="1" x14ac:dyDescent="0.25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</row>
    <row r="1820" spans="1:18" s="1" customFormat="1" x14ac:dyDescent="0.25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</row>
    <row r="1821" spans="1:18" s="1" customFormat="1" x14ac:dyDescent="0.25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</row>
    <row r="1822" spans="1:18" s="1" customFormat="1" x14ac:dyDescent="0.25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</row>
    <row r="1823" spans="1:18" s="1" customFormat="1" x14ac:dyDescent="0.25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</row>
    <row r="1824" spans="1:18" s="1" customFormat="1" x14ac:dyDescent="0.25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</row>
    <row r="1825" spans="1:18" s="1" customFormat="1" x14ac:dyDescent="0.25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</row>
    <row r="1826" spans="1:18" s="1" customFormat="1" x14ac:dyDescent="0.25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</row>
    <row r="1827" spans="1:18" s="1" customFormat="1" x14ac:dyDescent="0.25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</row>
    <row r="1828" spans="1:18" s="1" customFormat="1" x14ac:dyDescent="0.25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</row>
    <row r="1829" spans="1:18" s="1" customFormat="1" x14ac:dyDescent="0.25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</row>
    <row r="1830" spans="1:18" s="1" customFormat="1" x14ac:dyDescent="0.25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</row>
    <row r="1831" spans="1:18" s="1" customFormat="1" x14ac:dyDescent="0.25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</row>
    <row r="1832" spans="1:18" s="1" customFormat="1" x14ac:dyDescent="0.25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</row>
    <row r="1833" spans="1:18" s="1" customFormat="1" x14ac:dyDescent="0.25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</row>
    <row r="1834" spans="1:18" s="1" customFormat="1" x14ac:dyDescent="0.25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</row>
    <row r="1835" spans="1:18" s="1" customFormat="1" x14ac:dyDescent="0.25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</row>
    <row r="1836" spans="1:18" s="1" customFormat="1" x14ac:dyDescent="0.25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</row>
    <row r="1837" spans="1:18" s="1" customFormat="1" x14ac:dyDescent="0.25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</row>
    <row r="1838" spans="1:18" s="1" customFormat="1" x14ac:dyDescent="0.25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</row>
    <row r="1839" spans="1:18" s="1" customFormat="1" x14ac:dyDescent="0.25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</row>
    <row r="1840" spans="1:18" s="1" customFormat="1" x14ac:dyDescent="0.25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</row>
    <row r="1841" spans="1:18" s="1" customFormat="1" x14ac:dyDescent="0.25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</row>
    <row r="1842" spans="1:18" s="1" customFormat="1" x14ac:dyDescent="0.25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</row>
    <row r="1843" spans="1:18" s="1" customFormat="1" x14ac:dyDescent="0.25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</row>
    <row r="1844" spans="1:18" s="1" customFormat="1" x14ac:dyDescent="0.25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</row>
    <row r="1845" spans="1:18" s="1" customFormat="1" x14ac:dyDescent="0.25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</row>
    <row r="1846" spans="1:18" s="1" customFormat="1" x14ac:dyDescent="0.25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</row>
    <row r="1847" spans="1:18" s="1" customFormat="1" x14ac:dyDescent="0.25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</row>
    <row r="1848" spans="1:18" s="1" customFormat="1" x14ac:dyDescent="0.25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</row>
    <row r="1849" spans="1:18" s="1" customFormat="1" x14ac:dyDescent="0.25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</row>
    <row r="1850" spans="1:18" s="1" customFormat="1" x14ac:dyDescent="0.25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</row>
    <row r="1851" spans="1:18" s="1" customFormat="1" x14ac:dyDescent="0.25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</row>
    <row r="1852" spans="1:18" s="1" customFormat="1" x14ac:dyDescent="0.25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</row>
    <row r="1853" spans="1:18" s="1" customFormat="1" x14ac:dyDescent="0.25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</row>
    <row r="1854" spans="1:18" s="1" customFormat="1" x14ac:dyDescent="0.25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</row>
    <row r="1855" spans="1:18" s="1" customFormat="1" x14ac:dyDescent="0.25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</row>
    <row r="1856" spans="1:18" s="1" customFormat="1" x14ac:dyDescent="0.25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</row>
    <row r="1857" spans="1:18" s="1" customFormat="1" x14ac:dyDescent="0.25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</row>
    <row r="1858" spans="1:18" s="1" customFormat="1" x14ac:dyDescent="0.25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</row>
    <row r="1859" spans="1:18" s="1" customFormat="1" x14ac:dyDescent="0.25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</row>
    <row r="1860" spans="1:18" s="1" customFormat="1" x14ac:dyDescent="0.25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</row>
    <row r="1861" spans="1:18" s="1" customFormat="1" x14ac:dyDescent="0.25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</row>
    <row r="1862" spans="1:18" s="1" customFormat="1" x14ac:dyDescent="0.25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</row>
    <row r="1863" spans="1:18" s="1" customFormat="1" x14ac:dyDescent="0.25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</row>
    <row r="1864" spans="1:18" s="1" customFormat="1" x14ac:dyDescent="0.25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</row>
    <row r="1865" spans="1:18" s="1" customFormat="1" x14ac:dyDescent="0.25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</row>
    <row r="1866" spans="1:18" s="1" customFormat="1" x14ac:dyDescent="0.25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</row>
    <row r="1867" spans="1:18" s="1" customFormat="1" x14ac:dyDescent="0.25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</row>
    <row r="1868" spans="1:18" s="1" customFormat="1" x14ac:dyDescent="0.25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</row>
    <row r="1869" spans="1:18" s="1" customFormat="1" x14ac:dyDescent="0.25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</row>
    <row r="1870" spans="1:18" s="1" customFormat="1" x14ac:dyDescent="0.25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</row>
    <row r="1871" spans="1:18" s="1" customFormat="1" x14ac:dyDescent="0.25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</row>
    <row r="1872" spans="1:18" s="1" customFormat="1" x14ac:dyDescent="0.25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</row>
    <row r="1873" spans="1:18" s="1" customFormat="1" x14ac:dyDescent="0.25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</row>
    <row r="1874" spans="1:18" s="1" customFormat="1" x14ac:dyDescent="0.25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</row>
    <row r="1875" spans="1:18" s="1" customFormat="1" x14ac:dyDescent="0.25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</row>
    <row r="1876" spans="1:18" s="1" customFormat="1" x14ac:dyDescent="0.25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</row>
    <row r="1877" spans="1:18" s="1" customFormat="1" x14ac:dyDescent="0.25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</row>
    <row r="1878" spans="1:18" s="1" customFormat="1" x14ac:dyDescent="0.25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</row>
    <row r="1879" spans="1:18" s="1" customFormat="1" x14ac:dyDescent="0.25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</row>
    <row r="1880" spans="1:18" s="1" customFormat="1" x14ac:dyDescent="0.25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</row>
    <row r="1881" spans="1:18" s="1" customFormat="1" x14ac:dyDescent="0.25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</row>
    <row r="1882" spans="1:18" s="1" customFormat="1" x14ac:dyDescent="0.25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</row>
    <row r="1883" spans="1:18" s="1" customFormat="1" x14ac:dyDescent="0.25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</row>
    <row r="1884" spans="1:18" s="1" customFormat="1" x14ac:dyDescent="0.25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</row>
    <row r="1885" spans="1:18" s="1" customFormat="1" x14ac:dyDescent="0.25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</row>
    <row r="1886" spans="1:18" s="1" customFormat="1" x14ac:dyDescent="0.25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</row>
    <row r="1887" spans="1:18" s="1" customFormat="1" x14ac:dyDescent="0.25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</row>
    <row r="1888" spans="1:18" s="1" customFormat="1" x14ac:dyDescent="0.25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</row>
    <row r="1889" spans="1:18" s="1" customFormat="1" x14ac:dyDescent="0.25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</row>
    <row r="1890" spans="1:18" s="1" customFormat="1" x14ac:dyDescent="0.25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</row>
    <row r="1891" spans="1:18" s="1" customFormat="1" x14ac:dyDescent="0.25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</row>
    <row r="1892" spans="1:18" s="1" customFormat="1" x14ac:dyDescent="0.25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</row>
    <row r="1893" spans="1:18" s="1" customFormat="1" x14ac:dyDescent="0.25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</row>
    <row r="1894" spans="1:18" s="1" customFormat="1" x14ac:dyDescent="0.25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</row>
    <row r="1895" spans="1:18" s="1" customFormat="1" x14ac:dyDescent="0.25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</row>
    <row r="1896" spans="1:18" s="1" customFormat="1" x14ac:dyDescent="0.25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</row>
    <row r="1897" spans="1:18" s="1" customFormat="1" x14ac:dyDescent="0.25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</row>
    <row r="1898" spans="1:18" s="1" customFormat="1" x14ac:dyDescent="0.25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</row>
    <row r="1899" spans="1:18" s="1" customFormat="1" x14ac:dyDescent="0.25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</row>
    <row r="1900" spans="1:18" s="1" customFormat="1" x14ac:dyDescent="0.25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</row>
    <row r="1901" spans="1:18" s="1" customFormat="1" x14ac:dyDescent="0.25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</row>
    <row r="1902" spans="1:18" s="1" customFormat="1" x14ac:dyDescent="0.25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</row>
    <row r="1903" spans="1:18" s="1" customFormat="1" x14ac:dyDescent="0.25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</row>
    <row r="1904" spans="1:18" s="1" customFormat="1" x14ac:dyDescent="0.25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</row>
    <row r="1905" spans="1:18" s="1" customFormat="1" x14ac:dyDescent="0.25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</row>
    <row r="1906" spans="1:18" s="1" customFormat="1" x14ac:dyDescent="0.25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</row>
    <row r="1907" spans="1:18" s="1" customFormat="1" x14ac:dyDescent="0.25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</row>
    <row r="1908" spans="1:18" s="1" customFormat="1" x14ac:dyDescent="0.25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</row>
    <row r="1909" spans="1:18" s="1" customFormat="1" x14ac:dyDescent="0.25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</row>
    <row r="1910" spans="1:18" s="1" customFormat="1" x14ac:dyDescent="0.25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</row>
    <row r="1911" spans="1:18" s="1" customFormat="1" x14ac:dyDescent="0.25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</row>
    <row r="1912" spans="1:18" s="1" customFormat="1" x14ac:dyDescent="0.25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</row>
    <row r="1913" spans="1:18" s="1" customFormat="1" x14ac:dyDescent="0.25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</row>
    <row r="1914" spans="1:18" s="1" customFormat="1" x14ac:dyDescent="0.25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</row>
    <row r="1915" spans="1:18" s="1" customFormat="1" x14ac:dyDescent="0.25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</row>
    <row r="1916" spans="1:18" s="1" customFormat="1" x14ac:dyDescent="0.25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</row>
    <row r="1917" spans="1:18" s="1" customFormat="1" x14ac:dyDescent="0.25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</row>
    <row r="1918" spans="1:18" s="1" customFormat="1" x14ac:dyDescent="0.25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</row>
    <row r="1919" spans="1:18" s="1" customFormat="1" x14ac:dyDescent="0.25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</row>
    <row r="1920" spans="1:18" s="1" customFormat="1" x14ac:dyDescent="0.25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</row>
    <row r="1921" spans="1:18" s="1" customFormat="1" x14ac:dyDescent="0.25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</row>
    <row r="1922" spans="1:18" s="1" customFormat="1" x14ac:dyDescent="0.25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</row>
    <row r="1923" spans="1:18" s="1" customFormat="1" x14ac:dyDescent="0.25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</row>
    <row r="1924" spans="1:18" s="1" customFormat="1" x14ac:dyDescent="0.25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</row>
    <row r="1925" spans="1:18" s="1" customFormat="1" x14ac:dyDescent="0.25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</row>
    <row r="1926" spans="1:18" s="1" customFormat="1" x14ac:dyDescent="0.25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</row>
    <row r="1927" spans="1:18" s="1" customFormat="1" x14ac:dyDescent="0.25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</row>
    <row r="1928" spans="1:18" s="1" customFormat="1" x14ac:dyDescent="0.25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</row>
    <row r="1929" spans="1:18" s="1" customFormat="1" x14ac:dyDescent="0.25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</row>
    <row r="1930" spans="1:18" s="1" customFormat="1" x14ac:dyDescent="0.25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</row>
    <row r="1931" spans="1:18" s="1" customFormat="1" x14ac:dyDescent="0.25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</row>
    <row r="1932" spans="1:18" s="1" customFormat="1" x14ac:dyDescent="0.25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</row>
    <row r="1933" spans="1:18" s="1" customFormat="1" x14ac:dyDescent="0.25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</row>
    <row r="1934" spans="1:18" s="1" customFormat="1" x14ac:dyDescent="0.25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</row>
    <row r="1935" spans="1:18" s="1" customFormat="1" x14ac:dyDescent="0.25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</row>
    <row r="1936" spans="1:18" s="1" customFormat="1" x14ac:dyDescent="0.25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</row>
    <row r="1937" spans="1:18" s="1" customFormat="1" x14ac:dyDescent="0.25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</row>
    <row r="1938" spans="1:18" s="1" customFormat="1" x14ac:dyDescent="0.25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</row>
    <row r="1939" spans="1:18" s="1" customFormat="1" x14ac:dyDescent="0.25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</row>
    <row r="1940" spans="1:18" s="1" customFormat="1" x14ac:dyDescent="0.25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</row>
    <row r="1941" spans="1:18" s="1" customFormat="1" x14ac:dyDescent="0.25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</row>
    <row r="1942" spans="1:18" s="1" customFormat="1" x14ac:dyDescent="0.25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</row>
    <row r="1943" spans="1:18" s="1" customFormat="1" x14ac:dyDescent="0.25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</row>
    <row r="1944" spans="1:18" s="1" customFormat="1" x14ac:dyDescent="0.25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</row>
    <row r="1945" spans="1:18" s="1" customFormat="1" x14ac:dyDescent="0.25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</row>
    <row r="1946" spans="1:18" s="1" customFormat="1" x14ac:dyDescent="0.25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</row>
    <row r="1947" spans="1:18" s="1" customFormat="1" x14ac:dyDescent="0.25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</row>
    <row r="1948" spans="1:18" s="1" customFormat="1" x14ac:dyDescent="0.25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</row>
    <row r="1949" spans="1:18" s="1" customFormat="1" x14ac:dyDescent="0.25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</row>
    <row r="1950" spans="1:18" s="1" customFormat="1" x14ac:dyDescent="0.25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</row>
    <row r="1951" spans="1:18" s="1" customFormat="1" x14ac:dyDescent="0.25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</row>
    <row r="1952" spans="1:18" s="1" customFormat="1" x14ac:dyDescent="0.25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</row>
    <row r="1953" spans="1:18" s="1" customFormat="1" x14ac:dyDescent="0.25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</row>
    <row r="1954" spans="1:18" s="1" customFormat="1" x14ac:dyDescent="0.25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</row>
    <row r="1955" spans="1:18" s="1" customFormat="1" x14ac:dyDescent="0.25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</row>
    <row r="1956" spans="1:18" s="1" customFormat="1" x14ac:dyDescent="0.25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</row>
    <row r="1957" spans="1:18" s="1" customFormat="1" x14ac:dyDescent="0.25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</row>
    <row r="1958" spans="1:18" s="1" customFormat="1" x14ac:dyDescent="0.25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</row>
    <row r="1959" spans="1:18" s="1" customFormat="1" x14ac:dyDescent="0.25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</row>
    <row r="1960" spans="1:18" s="1" customFormat="1" x14ac:dyDescent="0.25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</row>
    <row r="1961" spans="1:18" s="1" customFormat="1" x14ac:dyDescent="0.25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</row>
    <row r="1962" spans="1:18" s="1" customFormat="1" x14ac:dyDescent="0.25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</row>
    <row r="1963" spans="1:18" s="1" customFormat="1" x14ac:dyDescent="0.25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</row>
    <row r="1964" spans="1:18" s="1" customFormat="1" x14ac:dyDescent="0.25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</row>
    <row r="1965" spans="1:18" s="1" customFormat="1" x14ac:dyDescent="0.25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</row>
    <row r="1966" spans="1:18" s="1" customFormat="1" x14ac:dyDescent="0.25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</row>
    <row r="1967" spans="1:18" s="1" customFormat="1" x14ac:dyDescent="0.25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</row>
    <row r="1968" spans="1:18" s="1" customFormat="1" x14ac:dyDescent="0.25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</row>
    <row r="1969" spans="1:18" s="1" customFormat="1" x14ac:dyDescent="0.25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</row>
    <row r="1970" spans="1:18" s="1" customFormat="1" x14ac:dyDescent="0.25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</row>
    <row r="1971" spans="1:18" s="1" customFormat="1" x14ac:dyDescent="0.25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</row>
    <row r="1972" spans="1:18" s="1" customFormat="1" x14ac:dyDescent="0.25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</row>
    <row r="1973" spans="1:18" s="1" customFormat="1" x14ac:dyDescent="0.25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</row>
    <row r="1974" spans="1:18" s="1" customFormat="1" x14ac:dyDescent="0.25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</row>
    <row r="1975" spans="1:18" s="1" customFormat="1" x14ac:dyDescent="0.25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</row>
    <row r="1976" spans="1:18" s="1" customFormat="1" x14ac:dyDescent="0.25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</row>
    <row r="1977" spans="1:18" s="1" customFormat="1" x14ac:dyDescent="0.25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</row>
    <row r="1978" spans="1:18" s="1" customFormat="1" x14ac:dyDescent="0.25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</row>
    <row r="1979" spans="1:18" s="1" customFormat="1" x14ac:dyDescent="0.25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</row>
    <row r="1980" spans="1:18" s="1" customFormat="1" x14ac:dyDescent="0.25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</row>
    <row r="1981" spans="1:18" s="1" customFormat="1" x14ac:dyDescent="0.25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</row>
    <row r="1982" spans="1:18" s="1" customFormat="1" x14ac:dyDescent="0.25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</row>
    <row r="1983" spans="1:18" s="1" customFormat="1" x14ac:dyDescent="0.25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</row>
    <row r="1984" spans="1:18" s="1" customFormat="1" x14ac:dyDescent="0.25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</row>
    <row r="1985" spans="1:18" s="1" customFormat="1" x14ac:dyDescent="0.25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</row>
    <row r="1986" spans="1:18" s="1" customFormat="1" x14ac:dyDescent="0.25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</row>
    <row r="1987" spans="1:18" s="1" customFormat="1" x14ac:dyDescent="0.25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</row>
    <row r="1988" spans="1:18" s="1" customFormat="1" x14ac:dyDescent="0.25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</row>
    <row r="1989" spans="1:18" s="1" customFormat="1" x14ac:dyDescent="0.25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</row>
    <row r="1990" spans="1:18" s="1" customFormat="1" x14ac:dyDescent="0.25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</row>
    <row r="1991" spans="1:18" s="1" customFormat="1" x14ac:dyDescent="0.25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</row>
    <row r="1992" spans="1:18" s="1" customFormat="1" x14ac:dyDescent="0.25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</row>
    <row r="1993" spans="1:18" s="1" customFormat="1" x14ac:dyDescent="0.25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</row>
    <row r="1994" spans="1:18" s="1" customFormat="1" x14ac:dyDescent="0.25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</row>
    <row r="1995" spans="1:18" s="1" customFormat="1" x14ac:dyDescent="0.25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</row>
    <row r="1996" spans="1:18" s="1" customFormat="1" x14ac:dyDescent="0.25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</row>
    <row r="1997" spans="1:18" s="1" customFormat="1" x14ac:dyDescent="0.25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</row>
    <row r="1998" spans="1:18" s="1" customFormat="1" x14ac:dyDescent="0.25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</row>
    <row r="1999" spans="1:18" s="1" customFormat="1" x14ac:dyDescent="0.25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</row>
    <row r="2000" spans="1:18" s="1" customFormat="1" x14ac:dyDescent="0.25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</row>
    <row r="2001" spans="1:18" s="1" customFormat="1" x14ac:dyDescent="0.25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</row>
    <row r="2002" spans="1:18" s="1" customFormat="1" x14ac:dyDescent="0.25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</row>
    <row r="2003" spans="1:18" s="1" customFormat="1" x14ac:dyDescent="0.25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</row>
    <row r="2004" spans="1:18" s="1" customFormat="1" x14ac:dyDescent="0.25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</row>
    <row r="2005" spans="1:18" s="1" customFormat="1" x14ac:dyDescent="0.25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</row>
    <row r="2006" spans="1:18" s="1" customFormat="1" x14ac:dyDescent="0.25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</row>
    <row r="2007" spans="1:18" s="1" customFormat="1" x14ac:dyDescent="0.25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</row>
    <row r="2008" spans="1:18" s="1" customFormat="1" x14ac:dyDescent="0.25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</row>
    <row r="2009" spans="1:18" s="1" customFormat="1" x14ac:dyDescent="0.25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</row>
    <row r="2010" spans="1:18" s="1" customFormat="1" x14ac:dyDescent="0.25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</row>
    <row r="2011" spans="1:18" s="1" customFormat="1" x14ac:dyDescent="0.25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</row>
    <row r="2012" spans="1:18" s="1" customFormat="1" x14ac:dyDescent="0.25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</row>
    <row r="2013" spans="1:18" s="1" customFormat="1" x14ac:dyDescent="0.25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</row>
    <row r="2014" spans="1:18" s="1" customFormat="1" x14ac:dyDescent="0.25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</row>
    <row r="2015" spans="1:18" s="1" customFormat="1" x14ac:dyDescent="0.25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</row>
    <row r="2016" spans="1:18" s="1" customFormat="1" x14ac:dyDescent="0.25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</row>
    <row r="2017" spans="1:18" s="1" customFormat="1" x14ac:dyDescent="0.25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</row>
    <row r="2018" spans="1:18" s="1" customFormat="1" x14ac:dyDescent="0.25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</row>
    <row r="2019" spans="1:18" s="1" customFormat="1" x14ac:dyDescent="0.25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</row>
    <row r="2020" spans="1:18" s="1" customFormat="1" x14ac:dyDescent="0.25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</row>
    <row r="2021" spans="1:18" s="1" customFormat="1" x14ac:dyDescent="0.25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</row>
    <row r="2022" spans="1:18" s="1" customFormat="1" x14ac:dyDescent="0.25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</row>
    <row r="2023" spans="1:18" s="1" customFormat="1" x14ac:dyDescent="0.25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</row>
    <row r="2024" spans="1:18" s="1" customFormat="1" x14ac:dyDescent="0.25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</row>
    <row r="2025" spans="1:18" s="1" customFormat="1" x14ac:dyDescent="0.25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</row>
    <row r="2026" spans="1:18" s="1" customFormat="1" x14ac:dyDescent="0.25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</row>
    <row r="2027" spans="1:18" s="1" customFormat="1" x14ac:dyDescent="0.25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</row>
    <row r="2028" spans="1:18" s="1" customFormat="1" x14ac:dyDescent="0.25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</row>
    <row r="2029" spans="1:18" s="1" customFormat="1" x14ac:dyDescent="0.25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</row>
    <row r="2030" spans="1:18" s="1" customFormat="1" x14ac:dyDescent="0.25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</row>
    <row r="2031" spans="1:18" s="1" customFormat="1" x14ac:dyDescent="0.25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</row>
    <row r="2032" spans="1:18" s="1" customFormat="1" x14ac:dyDescent="0.25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</row>
    <row r="2033" spans="1:18" s="1" customFormat="1" x14ac:dyDescent="0.25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</row>
    <row r="2034" spans="1:18" s="1" customFormat="1" x14ac:dyDescent="0.25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</row>
    <row r="2035" spans="1:18" s="1" customFormat="1" x14ac:dyDescent="0.25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</row>
    <row r="2036" spans="1:18" s="1" customFormat="1" x14ac:dyDescent="0.25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</row>
    <row r="2037" spans="1:18" s="1" customFormat="1" x14ac:dyDescent="0.25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</row>
    <row r="2038" spans="1:18" s="1" customFormat="1" x14ac:dyDescent="0.25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</row>
    <row r="2039" spans="1:18" s="1" customFormat="1" x14ac:dyDescent="0.25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</row>
    <row r="2040" spans="1:18" s="1" customFormat="1" x14ac:dyDescent="0.25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</row>
    <row r="2041" spans="1:18" s="1" customFormat="1" x14ac:dyDescent="0.25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</row>
    <row r="2042" spans="1:18" s="1" customFormat="1" x14ac:dyDescent="0.25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</row>
    <row r="2043" spans="1:18" s="1" customFormat="1" x14ac:dyDescent="0.25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</row>
    <row r="2044" spans="1:18" s="1" customFormat="1" x14ac:dyDescent="0.25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</row>
    <row r="2045" spans="1:18" s="1" customFormat="1" x14ac:dyDescent="0.25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</row>
    <row r="2046" spans="1:18" s="1" customFormat="1" x14ac:dyDescent="0.25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</row>
    <row r="2047" spans="1:18" s="1" customFormat="1" x14ac:dyDescent="0.25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</row>
    <row r="2048" spans="1:18" s="1" customFormat="1" x14ac:dyDescent="0.25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</row>
    <row r="2049" spans="1:18" s="1" customFormat="1" x14ac:dyDescent="0.25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</row>
    <row r="2050" spans="1:18" s="1" customFormat="1" x14ac:dyDescent="0.25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</row>
    <row r="2051" spans="1:18" s="1" customFormat="1" x14ac:dyDescent="0.25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</row>
    <row r="2052" spans="1:18" s="1" customFormat="1" x14ac:dyDescent="0.25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</row>
    <row r="2053" spans="1:18" s="1" customFormat="1" x14ac:dyDescent="0.25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</row>
    <row r="2054" spans="1:18" s="1" customFormat="1" x14ac:dyDescent="0.25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</row>
    <row r="2055" spans="1:18" s="1" customFormat="1" x14ac:dyDescent="0.25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</row>
    <row r="2056" spans="1:18" s="1" customFormat="1" x14ac:dyDescent="0.25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</row>
    <row r="2057" spans="1:18" s="1" customFormat="1" x14ac:dyDescent="0.25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</row>
    <row r="2058" spans="1:18" s="1" customFormat="1" x14ac:dyDescent="0.25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</row>
    <row r="2059" spans="1:18" s="1" customFormat="1" x14ac:dyDescent="0.25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</row>
    <row r="2060" spans="1:18" s="1" customFormat="1" x14ac:dyDescent="0.25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</row>
    <row r="2061" spans="1:18" s="1" customFormat="1" x14ac:dyDescent="0.25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</row>
    <row r="2062" spans="1:18" s="1" customFormat="1" x14ac:dyDescent="0.25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</row>
    <row r="2063" spans="1:18" s="1" customFormat="1" x14ac:dyDescent="0.25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  <c r="R2063"/>
    </row>
    <row r="2064" spans="1:18" s="1" customFormat="1" x14ac:dyDescent="0.25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</row>
    <row r="2065" spans="1:18" s="1" customFormat="1" x14ac:dyDescent="0.25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  <c r="R2065"/>
    </row>
    <row r="2066" spans="1:18" s="1" customFormat="1" x14ac:dyDescent="0.25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  <c r="R2066"/>
    </row>
    <row r="2067" spans="1:18" s="1" customFormat="1" x14ac:dyDescent="0.25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</row>
    <row r="2068" spans="1:18" s="1" customFormat="1" x14ac:dyDescent="0.25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  <c r="R2068"/>
    </row>
    <row r="2069" spans="1:18" s="1" customFormat="1" x14ac:dyDescent="0.25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  <c r="R2069"/>
    </row>
    <row r="2070" spans="1:18" s="1" customFormat="1" x14ac:dyDescent="0.25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</row>
    <row r="2071" spans="1:18" s="1" customFormat="1" x14ac:dyDescent="0.25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  <c r="R2071"/>
    </row>
    <row r="2072" spans="1:18" s="1" customFormat="1" x14ac:dyDescent="0.25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  <c r="R2072"/>
    </row>
    <row r="2073" spans="1:18" s="1" customFormat="1" x14ac:dyDescent="0.25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</row>
    <row r="2074" spans="1:18" s="1" customFormat="1" x14ac:dyDescent="0.25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  <c r="R2074"/>
    </row>
    <row r="2075" spans="1:18" s="1" customFormat="1" x14ac:dyDescent="0.25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  <c r="R2075"/>
    </row>
    <row r="2076" spans="1:18" s="1" customFormat="1" x14ac:dyDescent="0.25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</row>
    <row r="2077" spans="1:18" s="1" customFormat="1" x14ac:dyDescent="0.25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  <c r="R2077"/>
    </row>
    <row r="2078" spans="1:18" s="1" customFormat="1" x14ac:dyDescent="0.25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  <c r="R2078"/>
    </row>
    <row r="2079" spans="1:18" s="1" customFormat="1" x14ac:dyDescent="0.25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</row>
    <row r="2080" spans="1:18" s="1" customFormat="1" x14ac:dyDescent="0.25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  <c r="R2080"/>
    </row>
    <row r="2081" spans="1:18" s="1" customFormat="1" x14ac:dyDescent="0.25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  <c r="R2081"/>
    </row>
    <row r="2082" spans="1:18" s="1" customFormat="1" x14ac:dyDescent="0.25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</row>
    <row r="2083" spans="1:18" s="1" customFormat="1" x14ac:dyDescent="0.25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  <c r="R2083"/>
    </row>
    <row r="2084" spans="1:18" s="1" customFormat="1" x14ac:dyDescent="0.25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  <c r="R2084"/>
    </row>
    <row r="2085" spans="1:18" s="1" customFormat="1" x14ac:dyDescent="0.25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</row>
    <row r="2086" spans="1:18" s="1" customFormat="1" x14ac:dyDescent="0.25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  <c r="R2086"/>
    </row>
    <row r="2087" spans="1:18" s="1" customFormat="1" x14ac:dyDescent="0.25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  <c r="R2087"/>
    </row>
    <row r="2088" spans="1:18" s="1" customFormat="1" x14ac:dyDescent="0.25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</row>
    <row r="2089" spans="1:18" s="1" customFormat="1" x14ac:dyDescent="0.25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  <c r="R2089"/>
    </row>
    <row r="2090" spans="1:18" s="1" customFormat="1" x14ac:dyDescent="0.25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  <c r="R2090"/>
    </row>
    <row r="2091" spans="1:18" s="1" customFormat="1" x14ac:dyDescent="0.25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</row>
    <row r="2092" spans="1:18" s="1" customFormat="1" x14ac:dyDescent="0.25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  <c r="R2092"/>
    </row>
    <row r="2093" spans="1:18" s="1" customFormat="1" x14ac:dyDescent="0.25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  <c r="R2093"/>
    </row>
    <row r="2094" spans="1:18" s="1" customFormat="1" x14ac:dyDescent="0.25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</row>
    <row r="2095" spans="1:18" s="1" customFormat="1" x14ac:dyDescent="0.25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  <c r="R2095"/>
    </row>
    <row r="2096" spans="1:18" s="1" customFormat="1" x14ac:dyDescent="0.25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  <c r="R2096"/>
    </row>
    <row r="2097" spans="1:18" s="1" customFormat="1" x14ac:dyDescent="0.25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</row>
    <row r="2098" spans="1:18" s="1" customFormat="1" x14ac:dyDescent="0.25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  <c r="R2098"/>
    </row>
    <row r="2099" spans="1:18" s="1" customFormat="1" x14ac:dyDescent="0.25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  <c r="R2099"/>
    </row>
    <row r="2100" spans="1:18" s="1" customFormat="1" x14ac:dyDescent="0.25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</row>
    <row r="2101" spans="1:18" s="1" customFormat="1" x14ac:dyDescent="0.25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  <c r="R2101"/>
    </row>
    <row r="2102" spans="1:18" s="1" customFormat="1" x14ac:dyDescent="0.25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  <c r="R2102"/>
    </row>
    <row r="2103" spans="1:18" s="1" customFormat="1" x14ac:dyDescent="0.25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</row>
    <row r="2104" spans="1:18" s="1" customFormat="1" x14ac:dyDescent="0.25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  <c r="R2104"/>
    </row>
    <row r="2105" spans="1:18" s="1" customFormat="1" x14ac:dyDescent="0.25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  <c r="R2105"/>
    </row>
    <row r="2106" spans="1:18" s="1" customFormat="1" x14ac:dyDescent="0.25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</row>
    <row r="2107" spans="1:18" s="1" customFormat="1" x14ac:dyDescent="0.25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  <c r="R2107"/>
    </row>
    <row r="2108" spans="1:18" s="1" customFormat="1" x14ac:dyDescent="0.25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  <c r="R2108"/>
    </row>
    <row r="2109" spans="1:18" s="1" customFormat="1" x14ac:dyDescent="0.25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</row>
    <row r="2110" spans="1:18" s="1" customFormat="1" x14ac:dyDescent="0.25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  <c r="R2110"/>
    </row>
    <row r="2111" spans="1:18" s="1" customFormat="1" x14ac:dyDescent="0.25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  <c r="R2111"/>
    </row>
    <row r="2112" spans="1:18" s="1" customFormat="1" x14ac:dyDescent="0.25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</row>
    <row r="2113" spans="1:18" s="1" customFormat="1" x14ac:dyDescent="0.25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  <c r="R2113"/>
    </row>
    <row r="2114" spans="1:18" s="1" customFormat="1" x14ac:dyDescent="0.25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  <c r="R2114"/>
    </row>
    <row r="2115" spans="1:18" s="1" customFormat="1" x14ac:dyDescent="0.25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</row>
    <row r="2116" spans="1:18" s="1" customFormat="1" x14ac:dyDescent="0.25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  <c r="R2116"/>
    </row>
    <row r="2117" spans="1:18" s="1" customFormat="1" x14ac:dyDescent="0.25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  <c r="R2117"/>
    </row>
    <row r="2118" spans="1:18" s="1" customFormat="1" x14ac:dyDescent="0.25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</row>
    <row r="2119" spans="1:18" s="1" customFormat="1" x14ac:dyDescent="0.25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  <c r="R2119"/>
    </row>
    <row r="2120" spans="1:18" s="1" customFormat="1" x14ac:dyDescent="0.25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  <c r="R2120"/>
    </row>
    <row r="2121" spans="1:18" s="1" customFormat="1" x14ac:dyDescent="0.25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</row>
    <row r="2122" spans="1:18" s="1" customFormat="1" x14ac:dyDescent="0.25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  <c r="R2122"/>
    </row>
    <row r="2123" spans="1:18" s="1" customFormat="1" x14ac:dyDescent="0.25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  <c r="R2123"/>
    </row>
    <row r="2124" spans="1:18" s="1" customFormat="1" x14ac:dyDescent="0.25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</row>
    <row r="2125" spans="1:18" s="1" customFormat="1" x14ac:dyDescent="0.25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  <c r="R2125"/>
    </row>
    <row r="2126" spans="1:18" s="1" customFormat="1" x14ac:dyDescent="0.25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  <c r="R2126"/>
    </row>
    <row r="2127" spans="1:18" s="1" customFormat="1" x14ac:dyDescent="0.25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</row>
    <row r="2128" spans="1:18" s="1" customFormat="1" x14ac:dyDescent="0.25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  <c r="R2128"/>
    </row>
    <row r="2129" spans="1:18" s="1" customFormat="1" x14ac:dyDescent="0.25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  <c r="R2129"/>
    </row>
    <row r="2130" spans="1:18" s="1" customFormat="1" x14ac:dyDescent="0.25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</row>
    <row r="2131" spans="1:18" s="1" customFormat="1" x14ac:dyDescent="0.25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  <c r="R2131"/>
    </row>
    <row r="2132" spans="1:18" s="1" customFormat="1" x14ac:dyDescent="0.25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  <c r="R2132"/>
    </row>
    <row r="2133" spans="1:18" s="1" customFormat="1" x14ac:dyDescent="0.25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</row>
    <row r="2134" spans="1:18" s="1" customFormat="1" x14ac:dyDescent="0.25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  <c r="R2134"/>
    </row>
    <row r="2135" spans="1:18" s="1" customFormat="1" x14ac:dyDescent="0.25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  <c r="R2135"/>
    </row>
    <row r="2136" spans="1:18" s="1" customFormat="1" x14ac:dyDescent="0.25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</row>
    <row r="2137" spans="1:18" s="1" customFormat="1" x14ac:dyDescent="0.25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  <c r="R2137"/>
    </row>
    <row r="2138" spans="1:18" s="1" customFormat="1" x14ac:dyDescent="0.25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  <c r="R2138"/>
    </row>
    <row r="2139" spans="1:18" s="1" customFormat="1" x14ac:dyDescent="0.25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</row>
    <row r="2140" spans="1:18" s="1" customFormat="1" x14ac:dyDescent="0.25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  <c r="R2140"/>
    </row>
    <row r="2141" spans="1:18" s="1" customFormat="1" x14ac:dyDescent="0.25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  <c r="R2141"/>
    </row>
    <row r="2142" spans="1:18" s="1" customFormat="1" x14ac:dyDescent="0.25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</row>
    <row r="2143" spans="1:18" s="1" customFormat="1" x14ac:dyDescent="0.25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  <c r="R2143"/>
    </row>
    <row r="2144" spans="1:18" s="1" customFormat="1" x14ac:dyDescent="0.25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  <c r="R2144"/>
    </row>
    <row r="2145" spans="1:18" s="1" customFormat="1" x14ac:dyDescent="0.25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</row>
    <row r="2146" spans="1:18" s="1" customFormat="1" x14ac:dyDescent="0.25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  <c r="R2146"/>
    </row>
    <row r="2147" spans="1:18" s="1" customFormat="1" x14ac:dyDescent="0.25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  <c r="R2147"/>
    </row>
    <row r="2148" spans="1:18" s="1" customFormat="1" x14ac:dyDescent="0.25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</row>
    <row r="2149" spans="1:18" s="1" customFormat="1" x14ac:dyDescent="0.25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  <c r="R2149"/>
    </row>
    <row r="2150" spans="1:18" s="1" customFormat="1" x14ac:dyDescent="0.25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  <c r="R2150"/>
    </row>
    <row r="2151" spans="1:18" s="1" customFormat="1" x14ac:dyDescent="0.25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</row>
    <row r="2152" spans="1:18" s="1" customFormat="1" x14ac:dyDescent="0.25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  <c r="R2152"/>
    </row>
    <row r="2153" spans="1:18" s="1" customFormat="1" x14ac:dyDescent="0.25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  <c r="R2153"/>
    </row>
    <row r="2154" spans="1:18" s="1" customFormat="1" x14ac:dyDescent="0.25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</row>
    <row r="2155" spans="1:18" s="1" customFormat="1" x14ac:dyDescent="0.25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  <c r="R2155"/>
    </row>
    <row r="2156" spans="1:18" s="1" customFormat="1" x14ac:dyDescent="0.25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  <c r="R2156"/>
    </row>
    <row r="2157" spans="1:18" s="1" customFormat="1" x14ac:dyDescent="0.25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</row>
    <row r="2158" spans="1:18" s="1" customFormat="1" x14ac:dyDescent="0.25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  <c r="R2158"/>
    </row>
    <row r="2159" spans="1:18" s="1" customFormat="1" x14ac:dyDescent="0.25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  <c r="R2159"/>
    </row>
    <row r="2160" spans="1:18" s="1" customFormat="1" x14ac:dyDescent="0.25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</row>
    <row r="2161" spans="1:18" s="1" customFormat="1" x14ac:dyDescent="0.25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  <c r="R2161"/>
    </row>
    <row r="2162" spans="1:18" s="1" customFormat="1" x14ac:dyDescent="0.25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  <c r="R2162"/>
    </row>
    <row r="2163" spans="1:18" s="1" customFormat="1" x14ac:dyDescent="0.25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</row>
    <row r="2164" spans="1:18" s="1" customFormat="1" x14ac:dyDescent="0.25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  <c r="R2164"/>
    </row>
    <row r="2165" spans="1:18" s="1" customFormat="1" x14ac:dyDescent="0.25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  <c r="R2165"/>
    </row>
    <row r="2166" spans="1:18" s="1" customFormat="1" x14ac:dyDescent="0.25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</row>
    <row r="2167" spans="1:18" s="1" customFormat="1" x14ac:dyDescent="0.25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  <c r="R2167"/>
    </row>
    <row r="2168" spans="1:18" s="1" customFormat="1" x14ac:dyDescent="0.25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  <c r="R2168"/>
    </row>
    <row r="2169" spans="1:18" s="1" customFormat="1" x14ac:dyDescent="0.25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</row>
    <row r="2170" spans="1:18" s="1" customFormat="1" x14ac:dyDescent="0.25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  <c r="R2170"/>
    </row>
    <row r="2171" spans="1:18" s="1" customFormat="1" x14ac:dyDescent="0.25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  <c r="R2171"/>
    </row>
    <row r="2172" spans="1:18" s="1" customFormat="1" x14ac:dyDescent="0.25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</row>
    <row r="2173" spans="1:18" s="1" customFormat="1" x14ac:dyDescent="0.25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  <c r="R2173"/>
    </row>
    <row r="2174" spans="1:18" s="1" customFormat="1" x14ac:dyDescent="0.25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  <c r="R2174"/>
    </row>
    <row r="2175" spans="1:18" s="1" customFormat="1" x14ac:dyDescent="0.25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</row>
    <row r="2176" spans="1:18" s="1" customFormat="1" x14ac:dyDescent="0.25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  <c r="R2176"/>
    </row>
    <row r="2177" spans="1:18" s="1" customFormat="1" x14ac:dyDescent="0.25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  <c r="R2177"/>
    </row>
    <row r="2178" spans="1:18" s="1" customFormat="1" x14ac:dyDescent="0.25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</row>
    <row r="2179" spans="1:18" s="1" customFormat="1" x14ac:dyDescent="0.25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  <c r="R2179"/>
    </row>
    <row r="2180" spans="1:18" s="1" customFormat="1" x14ac:dyDescent="0.25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  <c r="R2180"/>
    </row>
    <row r="2181" spans="1:18" s="1" customFormat="1" x14ac:dyDescent="0.25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</row>
    <row r="2182" spans="1:18" s="1" customFormat="1" x14ac:dyDescent="0.25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  <c r="R2182"/>
    </row>
    <row r="2183" spans="1:18" s="1" customFormat="1" x14ac:dyDescent="0.25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  <c r="R2183"/>
    </row>
    <row r="2184" spans="1:18" s="1" customFormat="1" x14ac:dyDescent="0.25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</row>
    <row r="2185" spans="1:18" s="1" customFormat="1" x14ac:dyDescent="0.25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  <c r="R2185"/>
    </row>
    <row r="2186" spans="1:18" s="1" customFormat="1" x14ac:dyDescent="0.25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  <c r="R2186"/>
    </row>
    <row r="2187" spans="1:18" s="1" customFormat="1" x14ac:dyDescent="0.25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</row>
    <row r="2188" spans="1:18" s="1" customFormat="1" x14ac:dyDescent="0.25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  <c r="R2188"/>
    </row>
    <row r="2189" spans="1:18" s="1" customFormat="1" x14ac:dyDescent="0.25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  <c r="R2189"/>
    </row>
    <row r="2190" spans="1:18" s="1" customFormat="1" x14ac:dyDescent="0.25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</row>
    <row r="2191" spans="1:18" s="1" customFormat="1" x14ac:dyDescent="0.25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  <c r="R2191"/>
    </row>
    <row r="2192" spans="1:18" s="1" customFormat="1" x14ac:dyDescent="0.25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  <c r="R2192"/>
    </row>
  </sheetData>
  <mergeCells count="1">
    <mergeCell ref="A1:R2"/>
  </mergeCells>
  <printOptions horizontalCentered="1"/>
  <pageMargins left="0.2" right="0.2" top="0.5" bottom="0.5" header="0.3" footer="0.3"/>
  <pageSetup paperSize="9" scale="60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Health Portfolio-FEB'19</vt:lpstr>
      <vt:lpstr>Miscellaneous portfolio-FEB'19</vt:lpstr>
      <vt:lpstr>Segmentwise Report FEB 2019</vt:lpstr>
      <vt:lpstr>'Segmentwise Report FEB 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Jayshree</cp:lastModifiedBy>
  <cp:lastPrinted>2019-03-18T11:43:13Z</cp:lastPrinted>
  <dcterms:created xsi:type="dcterms:W3CDTF">2017-03-30T08:47:18Z</dcterms:created>
  <dcterms:modified xsi:type="dcterms:W3CDTF">2019-03-18T12:07:11Z</dcterms:modified>
</cp:coreProperties>
</file>